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Položky!$A$1:$G$297</definedName>
    <definedName name="_xlnm.Print_Area" localSheetId="1">Rekapitulace!$A$1:$I$24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BE295" i="3"/>
  <c r="BC295"/>
  <c r="BB295"/>
  <c r="BA295"/>
  <c r="G295"/>
  <c r="BD295" s="1"/>
  <c r="BE294"/>
  <c r="BC294"/>
  <c r="BB294"/>
  <c r="BA294"/>
  <c r="G294"/>
  <c r="BD294" s="1"/>
  <c r="BE292"/>
  <c r="BC292"/>
  <c r="BB292"/>
  <c r="BA292"/>
  <c r="G292"/>
  <c r="BD292" s="1"/>
  <c r="BE291"/>
  <c r="BC291"/>
  <c r="BB291"/>
  <c r="BA291"/>
  <c r="G291"/>
  <c r="BD291" s="1"/>
  <c r="BD297" s="1"/>
  <c r="H17" i="2" s="1"/>
  <c r="B17"/>
  <c r="A17"/>
  <c r="BE297" i="3"/>
  <c r="I17" i="2" s="1"/>
  <c r="BC297" i="3"/>
  <c r="G17" i="2" s="1"/>
  <c r="BB297" i="3"/>
  <c r="F17" i="2" s="1"/>
  <c r="BA297" i="3"/>
  <c r="E17" i="2" s="1"/>
  <c r="G297" i="3"/>
  <c r="C297"/>
  <c r="BE288"/>
  <c r="BD288"/>
  <c r="BC288"/>
  <c r="BB288"/>
  <c r="G288"/>
  <c r="BA288" s="1"/>
  <c r="BE287"/>
  <c r="BD287"/>
  <c r="BC287"/>
  <c r="BB287"/>
  <c r="G287"/>
  <c r="BA287" s="1"/>
  <c r="BA289" s="1"/>
  <c r="E16" i="2" s="1"/>
  <c r="B16"/>
  <c r="A16"/>
  <c r="BE289" i="3"/>
  <c r="I16" i="2" s="1"/>
  <c r="BD289" i="3"/>
  <c r="H16" i="2" s="1"/>
  <c r="BC289" i="3"/>
  <c r="G16" i="2" s="1"/>
  <c r="BB289" i="3"/>
  <c r="F16" i="2" s="1"/>
  <c r="G289" i="3"/>
  <c r="C289"/>
  <c r="BE279"/>
  <c r="BD279"/>
  <c r="BC279"/>
  <c r="BB279"/>
  <c r="G279"/>
  <c r="BA279" s="1"/>
  <c r="BE273"/>
  <c r="BD273"/>
  <c r="BC273"/>
  <c r="BB273"/>
  <c r="G273"/>
  <c r="BA273" s="1"/>
  <c r="BA285" s="1"/>
  <c r="E15" i="2" s="1"/>
  <c r="B15"/>
  <c r="A15"/>
  <c r="BE285" i="3"/>
  <c r="I15" i="2" s="1"/>
  <c r="BD285" i="3"/>
  <c r="H15" i="2" s="1"/>
  <c r="BC285" i="3"/>
  <c r="G15" i="2" s="1"/>
  <c r="BB285" i="3"/>
  <c r="F15" i="2" s="1"/>
  <c r="G285" i="3"/>
  <c r="C285"/>
  <c r="BE268"/>
  <c r="BD268"/>
  <c r="BC268"/>
  <c r="BB268"/>
  <c r="G268"/>
  <c r="BA268" s="1"/>
  <c r="BE265"/>
  <c r="BD265"/>
  <c r="BC265"/>
  <c r="BB265"/>
  <c r="G265"/>
  <c r="BA265" s="1"/>
  <c r="BE261"/>
  <c r="BD261"/>
  <c r="BC261"/>
  <c r="BB261"/>
  <c r="G261"/>
  <c r="BA261" s="1"/>
  <c r="BE256"/>
  <c r="BD256"/>
  <c r="BC256"/>
  <c r="BB256"/>
  <c r="G256"/>
  <c r="BA256" s="1"/>
  <c r="BE252"/>
  <c r="BD252"/>
  <c r="BC252"/>
  <c r="BB252"/>
  <c r="G252"/>
  <c r="BA252" s="1"/>
  <c r="BE248"/>
  <c r="BD248"/>
  <c r="BC248"/>
  <c r="BB248"/>
  <c r="G248"/>
  <c r="BA248" s="1"/>
  <c r="BE244"/>
  <c r="BD244"/>
  <c r="BC244"/>
  <c r="BB244"/>
  <c r="G244"/>
  <c r="BA244" s="1"/>
  <c r="BE239"/>
  <c r="BD239"/>
  <c r="BC239"/>
  <c r="BB239"/>
  <c r="G239"/>
  <c r="BA239" s="1"/>
  <c r="BE235"/>
  <c r="BD235"/>
  <c r="BC235"/>
  <c r="BB235"/>
  <c r="G235"/>
  <c r="BA235" s="1"/>
  <c r="BE233"/>
  <c r="BD233"/>
  <c r="BC233"/>
  <c r="BB233"/>
  <c r="G233"/>
  <c r="BA233" s="1"/>
  <c r="BE229"/>
  <c r="BD229"/>
  <c r="BC229"/>
  <c r="BB229"/>
  <c r="G229"/>
  <c r="BA229" s="1"/>
  <c r="BE224"/>
  <c r="BD224"/>
  <c r="BC224"/>
  <c r="BB224"/>
  <c r="G224"/>
  <c r="BA224" s="1"/>
  <c r="BE220"/>
  <c r="BD220"/>
  <c r="BC220"/>
  <c r="BB220"/>
  <c r="G220"/>
  <c r="BA220" s="1"/>
  <c r="BE218"/>
  <c r="BD218"/>
  <c r="BC218"/>
  <c r="BB218"/>
  <c r="G218"/>
  <c r="BA218" s="1"/>
  <c r="BE216"/>
  <c r="BD216"/>
  <c r="BC216"/>
  <c r="BB216"/>
  <c r="G216"/>
  <c r="BA216" s="1"/>
  <c r="BE212"/>
  <c r="BD212"/>
  <c r="BC212"/>
  <c r="BB212"/>
  <c r="G212"/>
  <c r="BA212" s="1"/>
  <c r="BE208"/>
  <c r="BD208"/>
  <c r="BC208"/>
  <c r="BB208"/>
  <c r="G208"/>
  <c r="BA208" s="1"/>
  <c r="BE204"/>
  <c r="BD204"/>
  <c r="BC204"/>
  <c r="BB204"/>
  <c r="G204"/>
  <c r="BA204" s="1"/>
  <c r="BE195"/>
  <c r="BD195"/>
  <c r="BC195"/>
  <c r="BB195"/>
  <c r="G195"/>
  <c r="BA195" s="1"/>
  <c r="BA271" s="1"/>
  <c r="E14" i="2" s="1"/>
  <c r="B14"/>
  <c r="A14"/>
  <c r="BE271" i="3"/>
  <c r="I14" i="2" s="1"/>
  <c r="BD271" i="3"/>
  <c r="H14" i="2" s="1"/>
  <c r="BC271" i="3"/>
  <c r="G14" i="2" s="1"/>
  <c r="BB271" i="3"/>
  <c r="F14" i="2" s="1"/>
  <c r="G271" i="3"/>
  <c r="C271"/>
  <c r="BE191"/>
  <c r="BD191"/>
  <c r="BC191"/>
  <c r="BB191"/>
  <c r="G191"/>
  <c r="BA191" s="1"/>
  <c r="BE188"/>
  <c r="BD188"/>
  <c r="BC188"/>
  <c r="BB188"/>
  <c r="G188"/>
  <c r="BA188" s="1"/>
  <c r="BE185"/>
  <c r="BD185"/>
  <c r="BC185"/>
  <c r="BB185"/>
  <c r="G185"/>
  <c r="BA185" s="1"/>
  <c r="BE182"/>
  <c r="BD182"/>
  <c r="BC182"/>
  <c r="BB182"/>
  <c r="G182"/>
  <c r="BA182" s="1"/>
  <c r="BE179"/>
  <c r="BD179"/>
  <c r="BC179"/>
  <c r="BB179"/>
  <c r="G179"/>
  <c r="BA179" s="1"/>
  <c r="BE176"/>
  <c r="BD176"/>
  <c r="BC176"/>
  <c r="BB176"/>
  <c r="G176"/>
  <c r="BA176" s="1"/>
  <c r="BE173"/>
  <c r="BD173"/>
  <c r="BC173"/>
  <c r="BB173"/>
  <c r="G173"/>
  <c r="BA173" s="1"/>
  <c r="BA193" s="1"/>
  <c r="E13" i="2" s="1"/>
  <c r="B13"/>
  <c r="A13"/>
  <c r="BE193" i="3"/>
  <c r="I13" i="2" s="1"/>
  <c r="BD193" i="3"/>
  <c r="H13" i="2" s="1"/>
  <c r="BC193" i="3"/>
  <c r="G13" i="2" s="1"/>
  <c r="BB193" i="3"/>
  <c r="F13" i="2" s="1"/>
  <c r="G193" i="3"/>
  <c r="C193"/>
  <c r="BE168"/>
  <c r="BD168"/>
  <c r="BC168"/>
  <c r="BB168"/>
  <c r="G168"/>
  <c r="BA168" s="1"/>
  <c r="BE164"/>
  <c r="BD164"/>
  <c r="BC164"/>
  <c r="BB164"/>
  <c r="G164"/>
  <c r="BA164" s="1"/>
  <c r="BE160"/>
  <c r="BD160"/>
  <c r="BC160"/>
  <c r="BB160"/>
  <c r="G160"/>
  <c r="BA160" s="1"/>
  <c r="BE156"/>
  <c r="BD156"/>
  <c r="BC156"/>
  <c r="BB156"/>
  <c r="G156"/>
  <c r="BA156" s="1"/>
  <c r="BE154"/>
  <c r="BD154"/>
  <c r="BC154"/>
  <c r="BB154"/>
  <c r="G154"/>
  <c r="BA154" s="1"/>
  <c r="BE152"/>
  <c r="BD152"/>
  <c r="BC152"/>
  <c r="BB152"/>
  <c r="G152"/>
  <c r="BA152" s="1"/>
  <c r="BE148"/>
  <c r="BD148"/>
  <c r="BC148"/>
  <c r="BB148"/>
  <c r="G148"/>
  <c r="BA148" s="1"/>
  <c r="BE144"/>
  <c r="BD144"/>
  <c r="BC144"/>
  <c r="BB144"/>
  <c r="G144"/>
  <c r="BA144" s="1"/>
  <c r="BE136"/>
  <c r="BD136"/>
  <c r="BC136"/>
  <c r="BB136"/>
  <c r="G136"/>
  <c r="BA136" s="1"/>
  <c r="BE132"/>
  <c r="BD132"/>
  <c r="BC132"/>
  <c r="BB132"/>
  <c r="G132"/>
  <c r="BA132" s="1"/>
  <c r="BE127"/>
  <c r="BD127"/>
  <c r="BC127"/>
  <c r="BB127"/>
  <c r="G127"/>
  <c r="BA127" s="1"/>
  <c r="BE122"/>
  <c r="BD122"/>
  <c r="BC122"/>
  <c r="BB122"/>
  <c r="G122"/>
  <c r="BA122" s="1"/>
  <c r="BA171" s="1"/>
  <c r="E12" i="2" s="1"/>
  <c r="B12"/>
  <c r="A12"/>
  <c r="BE171" i="3"/>
  <c r="I12" i="2" s="1"/>
  <c r="BD171" i="3"/>
  <c r="H12" i="2" s="1"/>
  <c r="BC171" i="3"/>
  <c r="G12" i="2" s="1"/>
  <c r="BB171" i="3"/>
  <c r="F12" i="2" s="1"/>
  <c r="G171" i="3"/>
  <c r="C171"/>
  <c r="BE116"/>
  <c r="BD116"/>
  <c r="BC116"/>
  <c r="BB116"/>
  <c r="G116"/>
  <c r="BA116" s="1"/>
  <c r="BA120" s="1"/>
  <c r="E11" i="2" s="1"/>
  <c r="B11"/>
  <c r="A11"/>
  <c r="BE120" i="3"/>
  <c r="I11" i="2" s="1"/>
  <c r="BD120" i="3"/>
  <c r="H11" i="2" s="1"/>
  <c r="BC120" i="3"/>
  <c r="G11" i="2" s="1"/>
  <c r="BB120" i="3"/>
  <c r="F11" i="2" s="1"/>
  <c r="G120" i="3"/>
  <c r="C120"/>
  <c r="BE112"/>
  <c r="BD112"/>
  <c r="BC112"/>
  <c r="BB112"/>
  <c r="G112"/>
  <c r="BA112" s="1"/>
  <c r="BE107"/>
  <c r="BD107"/>
  <c r="BC107"/>
  <c r="BB107"/>
  <c r="G107"/>
  <c r="BA107" s="1"/>
  <c r="BA114" s="1"/>
  <c r="E10" i="2" s="1"/>
  <c r="B10"/>
  <c r="A10"/>
  <c r="BE114" i="3"/>
  <c r="I10" i="2" s="1"/>
  <c r="BD114" i="3"/>
  <c r="H10" i="2" s="1"/>
  <c r="BC114" i="3"/>
  <c r="G10" i="2" s="1"/>
  <c r="BB114" i="3"/>
  <c r="F10" i="2" s="1"/>
  <c r="G114" i="3"/>
  <c r="C114"/>
  <c r="BE101"/>
  <c r="BD101"/>
  <c r="BC101"/>
  <c r="BB101"/>
  <c r="G101"/>
  <c r="BA101" s="1"/>
  <c r="BE98"/>
  <c r="BD98"/>
  <c r="BC98"/>
  <c r="BB98"/>
  <c r="G98"/>
  <c r="BA98" s="1"/>
  <c r="BE95"/>
  <c r="BD95"/>
  <c r="BC95"/>
  <c r="BB95"/>
  <c r="G95"/>
  <c r="BA95" s="1"/>
  <c r="BE94"/>
  <c r="BD94"/>
  <c r="BC94"/>
  <c r="BB94"/>
  <c r="G94"/>
  <c r="BA94" s="1"/>
  <c r="BE91"/>
  <c r="BD91"/>
  <c r="BC91"/>
  <c r="BB91"/>
  <c r="G91"/>
  <c r="BA91" s="1"/>
  <c r="BE90"/>
  <c r="BD90"/>
  <c r="BC90"/>
  <c r="BB90"/>
  <c r="G90"/>
  <c r="BA90" s="1"/>
  <c r="BE80"/>
  <c r="BD80"/>
  <c r="BC80"/>
  <c r="BB80"/>
  <c r="G80"/>
  <c r="BA80" s="1"/>
  <c r="BE78"/>
  <c r="BD78"/>
  <c r="BC78"/>
  <c r="BB78"/>
  <c r="G78"/>
  <c r="BA78" s="1"/>
  <c r="BE75"/>
  <c r="BD75"/>
  <c r="BC75"/>
  <c r="BB75"/>
  <c r="G75"/>
  <c r="BA75" s="1"/>
  <c r="BE73"/>
  <c r="BD73"/>
  <c r="BC73"/>
  <c r="BB73"/>
  <c r="G73"/>
  <c r="BA73" s="1"/>
  <c r="BE71"/>
  <c r="BD71"/>
  <c r="BC71"/>
  <c r="BB71"/>
  <c r="G71"/>
  <c r="BA71" s="1"/>
  <c r="BE68"/>
  <c r="BD68"/>
  <c r="BC68"/>
  <c r="BB68"/>
  <c r="G68"/>
  <c r="BA68" s="1"/>
  <c r="BE64"/>
  <c r="BD64"/>
  <c r="BC64"/>
  <c r="BB64"/>
  <c r="G64"/>
  <c r="BA64" s="1"/>
  <c r="BE60"/>
  <c r="BD60"/>
  <c r="BC60"/>
  <c r="BB60"/>
  <c r="G60"/>
  <c r="BA60" s="1"/>
  <c r="BE54"/>
  <c r="BD54"/>
  <c r="BC54"/>
  <c r="BB54"/>
  <c r="G54"/>
  <c r="BA54" s="1"/>
  <c r="BE50"/>
  <c r="BD50"/>
  <c r="BC50"/>
  <c r="BB50"/>
  <c r="G50"/>
  <c r="BA50" s="1"/>
  <c r="BE44"/>
  <c r="BD44"/>
  <c r="BC44"/>
  <c r="BB44"/>
  <c r="G44"/>
  <c r="BA44" s="1"/>
  <c r="BE39"/>
  <c r="BD39"/>
  <c r="BC39"/>
  <c r="BB39"/>
  <c r="G39"/>
  <c r="BA39" s="1"/>
  <c r="BE35"/>
  <c r="BD35"/>
  <c r="BC35"/>
  <c r="BB35"/>
  <c r="G35"/>
  <c r="BA35" s="1"/>
  <c r="BE31"/>
  <c r="BD31"/>
  <c r="BC31"/>
  <c r="BB31"/>
  <c r="G31"/>
  <c r="BA31" s="1"/>
  <c r="BA105" s="1"/>
  <c r="E9" i="2" s="1"/>
  <c r="B9"/>
  <c r="A9"/>
  <c r="BE105" i="3"/>
  <c r="I9" i="2" s="1"/>
  <c r="BD105" i="3"/>
  <c r="H9" i="2" s="1"/>
  <c r="BC105" i="3"/>
  <c r="G9" i="2" s="1"/>
  <c r="BB105" i="3"/>
  <c r="F9" i="2" s="1"/>
  <c r="G105" i="3"/>
  <c r="C105"/>
  <c r="BE27"/>
  <c r="BD27"/>
  <c r="BC27"/>
  <c r="BB27"/>
  <c r="G27"/>
  <c r="BA27" s="1"/>
  <c r="BE25"/>
  <c r="BD25"/>
  <c r="BC25"/>
  <c r="BB25"/>
  <c r="G25"/>
  <c r="BA25" s="1"/>
  <c r="BE24"/>
  <c r="BD24"/>
  <c r="BC24"/>
  <c r="BB24"/>
  <c r="G24"/>
  <c r="BA24" s="1"/>
  <c r="BE23"/>
  <c r="BD23"/>
  <c r="BC23"/>
  <c r="BB23"/>
  <c r="G23"/>
  <c r="BA23" s="1"/>
  <c r="BE21"/>
  <c r="BD21"/>
  <c r="BC21"/>
  <c r="BB21"/>
  <c r="G21"/>
  <c r="BA21" s="1"/>
  <c r="BE19"/>
  <c r="BD19"/>
  <c r="BC19"/>
  <c r="BB19"/>
  <c r="G19"/>
  <c r="BA19" s="1"/>
  <c r="BE17"/>
  <c r="BD17"/>
  <c r="BC17"/>
  <c r="BB17"/>
  <c r="G17"/>
  <c r="BA17" s="1"/>
  <c r="BA29" s="1"/>
  <c r="E8" i="2" s="1"/>
  <c r="B8"/>
  <c r="A8"/>
  <c r="BE29" i="3"/>
  <c r="I8" i="2" s="1"/>
  <c r="BD29" i="3"/>
  <c r="H8" i="2" s="1"/>
  <c r="BC29" i="3"/>
  <c r="G8" i="2" s="1"/>
  <c r="BB29" i="3"/>
  <c r="F8" i="2" s="1"/>
  <c r="G29" i="3"/>
  <c r="C29"/>
  <c r="BE13"/>
  <c r="BD13"/>
  <c r="BC13"/>
  <c r="BB13"/>
  <c r="G13"/>
  <c r="BA13" s="1"/>
  <c r="BE11"/>
  <c r="BD11"/>
  <c r="BC11"/>
  <c r="BB11"/>
  <c r="G11"/>
  <c r="BA11" s="1"/>
  <c r="BE8"/>
  <c r="BD8"/>
  <c r="BC8"/>
  <c r="BB8"/>
  <c r="G8"/>
  <c r="BA8" s="1"/>
  <c r="BA15" s="1"/>
  <c r="E7" i="2" s="1"/>
  <c r="E18" s="1"/>
  <c r="C15" i="1" s="1"/>
  <c r="B7" i="2"/>
  <c r="A7"/>
  <c r="BE15" i="3"/>
  <c r="I7" i="2" s="1"/>
  <c r="I18" s="1"/>
  <c r="C21" i="1" s="1"/>
  <c r="BD15" i="3"/>
  <c r="H7" i="2" s="1"/>
  <c r="H18" s="1"/>
  <c r="C17" i="1" s="1"/>
  <c r="BC15" i="3"/>
  <c r="G7" i="2" s="1"/>
  <c r="G18" s="1"/>
  <c r="C18" i="1" s="1"/>
  <c r="BB15" i="3"/>
  <c r="F7" i="2" s="1"/>
  <c r="F18" s="1"/>
  <c r="C16" i="1" s="1"/>
  <c r="G15" i="3"/>
  <c r="C15"/>
  <c r="E4"/>
  <c r="C4"/>
  <c r="F3"/>
  <c r="C3"/>
  <c r="C2" i="2"/>
  <c r="C1"/>
  <c r="C33" i="1"/>
  <c r="F33" s="1"/>
  <c r="C31"/>
  <c r="C9"/>
  <c r="G7"/>
  <c r="D2"/>
  <c r="C2"/>
  <c r="C19" l="1"/>
  <c r="C22" s="1"/>
  <c r="C23" s="1"/>
  <c r="F30" s="1"/>
  <c r="F31" l="1"/>
  <c r="F34" s="1"/>
</calcChain>
</file>

<file path=xl/sharedStrings.xml><?xml version="1.0" encoding="utf-8"?>
<sst xmlns="http://schemas.openxmlformats.org/spreadsheetml/2006/main" count="761" uniqueCount="332">
  <si>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</si>
  <si>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</si>
  <si>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</si>
  <si>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</si>
  <si>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</si>
  <si>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</si>
  <si>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</si>
  <si>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</si>
  <si>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</si>
  <si>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</si>
  <si>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</si>
  <si>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</si>
  <si>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</si>
  <si>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</si>
  <si>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</si>
  <si>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</si>
  <si>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</si>
  <si>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</si>
  <si>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</si>
  <si>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</si>
  <si>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</si>
  <si>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</si>
  <si>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</si>
  <si>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</si>
  <si>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</si>
  <si>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</si>
  <si>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</si>
  <si>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</si>
  <si>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</si>
  <si>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</si>
  <si>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</si>
  <si>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</si>
  <si>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</si>
  <si>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</si>
  <si>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</si>
  <si>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</si>
  <si>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</si>
  <si>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</si>
  <si>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</si>
  <si>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</si>
  <si>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</si>
  <si>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</si>
  <si>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</si>
  <si>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</si>
  <si>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</si>
  <si>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</si>
  <si>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</si>
  <si>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</si>
  <si>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</si>
  <si>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</si>
  <si>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</si>
  <si>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</si>
  <si>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</si>
  <si>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</si>
  <si>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</si>
  <si>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</si>
  <si>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</si>
  <si>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</si>
  <si>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</si>
  <si>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</si>
  <si>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</si>
  <si>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</si>
  <si>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</si>
  <si>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</si>
  <si>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</si>
  <si>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</si>
  <si>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</si>
  <si>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</si>
  <si>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</si>
  <si>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</si>
  <si>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80341</t>
  </si>
  <si>
    <t>ŽĎÁR NAD SÁZAVOU, UL. OKRUŽNÍ</t>
  </si>
  <si>
    <t>01</t>
  </si>
  <si>
    <t>PARKOVACÍ STÁNÍ</t>
  </si>
  <si>
    <t>Vedlejší náklady</t>
  </si>
  <si>
    <t>0101</t>
  </si>
  <si>
    <t xml:space="preserve">Vybudování zařízení staveniště </t>
  </si>
  <si>
    <t>Soubor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</si>
  <si>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			</t>
  </si>
  <si>
    <t>Položka zahrnuje i náklady na zabezpečení staveniště.</t>
  </si>
  <si>
    <t>0102</t>
  </si>
  <si>
    <t xml:space="preserve">Provoz zařízení staveniště </t>
  </si>
  <si>
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				</t>
  </si>
  <si>
    <t>0103</t>
  </si>
  <si>
    <t xml:space="preserve">Odstranění zařízení staveniště 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</si>
  <si>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				</t>
  </si>
  <si>
    <t>02</t>
  </si>
  <si>
    <t>Ostatní náklady</t>
  </si>
  <si>
    <t>0201</t>
  </si>
  <si>
    <t xml:space="preserve">Dokumentace skutečného provedení </t>
  </si>
  <si>
    <t xml:space="preserve">Náklady na vyhotovení dokumentace skutečného provedení stavby a její předání objednateli v požadované formě a požadovaném počtu.				</t>
  </si>
  <si>
    <t>0202</t>
  </si>
  <si>
    <t>Geodetické vytyčení, geometrický plán a ostatní geodetické práce</t>
  </si>
  <si>
    <t>Zahrnuje vyhotovení geometrického plánu, vytyčení stavby včetně vytyčení podzemních sítí jednotlivými správci včetně zabezpečení těchto podzemních sítí.</t>
  </si>
  <si>
    <t>0203</t>
  </si>
  <si>
    <t>Náklady spojené s podmínkami pro publicitu projektu</t>
  </si>
  <si>
    <t>0204</t>
  </si>
  <si>
    <t xml:space="preserve">Přechodné dopravní značení a zařízení </t>
  </si>
  <si>
    <t>kpl</t>
  </si>
  <si>
    <t>0205</t>
  </si>
  <si>
    <t xml:space="preserve">Vyřízení zvláštního užívání místních komunikací </t>
  </si>
  <si>
    <t>0206</t>
  </si>
  <si>
    <t xml:space="preserve">Zkoušky únosnosti pláně </t>
  </si>
  <si>
    <t>-počet zkoušek dle návrhu projektanta</t>
  </si>
  <si>
    <t>0207</t>
  </si>
  <si>
    <t xml:space="preserve">Geodetické zaměření dokončeného díla </t>
  </si>
  <si>
    <t>Zahrnuje zaměření dokončeného díla Microstation s vyhotovením  polohopisu a výškopisu.</t>
  </si>
  <si>
    <t>111301111R00</t>
  </si>
  <si>
    <t xml:space="preserve">Sejmutí drnu tl. do 10 cm, s přemístěním do 50 m </t>
  </si>
  <si>
    <t>m2</t>
  </si>
  <si>
    <t>včetně odstranění stávajících úprav a porostů</t>
  </si>
  <si>
    <t>Výměra dle výpisu výměr z projektu-odměřeno z CAD:</t>
  </si>
  <si>
    <t>dle výkr. 01 Situace, 02 Řezy a tech.zpráv od fi Pohanka:88</t>
  </si>
  <si>
    <t>113106221R00</t>
  </si>
  <si>
    <t xml:space="preserve">Rozebrání dlažeb z drobných kostek v kam. těženém </t>
  </si>
  <si>
    <t>dle výkr. 01 Situace, 02 Řezy a tech.zpráv od fi Pohanka:</t>
  </si>
  <si>
    <t>ODSTRANĚNÍ PRO USCHOVÁNÍ:154,7+19</t>
  </si>
  <si>
    <t>PŘEDLÁŽDĚNÍ-PRO ZPĚTNÉ POUŽITÍ:33+42</t>
  </si>
  <si>
    <t>DVOJŘÁDEK-PRO ZPĚTNÉ POUŽITÍ:24,8*0,2</t>
  </si>
  <si>
    <t>113107510R00</t>
  </si>
  <si>
    <t xml:space="preserve">Odstranění podkladu pl. 50 m2,kam.drcené tl.10 cm </t>
  </si>
  <si>
    <t>PŘEDLÁŽDĚNÍ:33</t>
  </si>
  <si>
    <t>DVOJŘÁDEK:24,8*0,2</t>
  </si>
  <si>
    <t>OBRUBNÍK CHODNÍKOVÝ KAMENNÝ:233*0,25</t>
  </si>
  <si>
    <t>113107623R00</t>
  </si>
  <si>
    <t xml:space="preserve">Odstranění podkladu nad 50 m2,kam.drcené tl.23 cm </t>
  </si>
  <si>
    <t>NOVÁ PARK.STÁNÍ:154,7</t>
  </si>
  <si>
    <t>113107627R00</t>
  </si>
  <si>
    <t xml:space="preserve">Odstranění podkladu nad 50 m2,kam.drcené tl.27 cm </t>
  </si>
  <si>
    <t>PŘEDLÁŽDĚNÍ-NOVÁ KCE:33</t>
  </si>
  <si>
    <t>DLAŽBA SLEPECKÁ:19</t>
  </si>
  <si>
    <t>113202111R00</t>
  </si>
  <si>
    <t xml:space="preserve">Vytrhání obrub z krajníků nebo obrubníků stojatých </t>
  </si>
  <si>
    <t>m</t>
  </si>
  <si>
    <t>PRO ZPĚTNÉ POUŽITÍ:90</t>
  </si>
  <si>
    <t>113202111R01</t>
  </si>
  <si>
    <t>ODSTRANĚNÍ PRO USCHOVÁNÍ:233-90</t>
  </si>
  <si>
    <t>121101103R00</t>
  </si>
  <si>
    <t xml:space="preserve">Sejmutí ornice s přemístěním přes 100 do 250 m </t>
  </si>
  <si>
    <t>m3</t>
  </si>
  <si>
    <t>dle výkr. 01 Situace, 02 Řezy a tech.zpráv od fi Pohanka:88*0,05</t>
  </si>
  <si>
    <t>162201102R00</t>
  </si>
  <si>
    <t xml:space="preserve">Vodorovné přemístění výkopku z hor.1-4 do 50 m </t>
  </si>
  <si>
    <t>PRO KRAJNICE-TAM A ZPĚT:5,4*2</t>
  </si>
  <si>
    <t>167101101R00</t>
  </si>
  <si>
    <t xml:space="preserve">Nakládání výkopku z hor.1-4 v množství do 100 m3 </t>
  </si>
  <si>
    <t>PRO KRAJNICE:5,4</t>
  </si>
  <si>
    <t>180402112R00</t>
  </si>
  <si>
    <t xml:space="preserve">Založení trávníku parkového výsevem svah do 1:2 </t>
  </si>
  <si>
    <t>181101101R00</t>
  </si>
  <si>
    <t xml:space="preserve">Úprava pláně v zářezech v hor. 1-4, bez zhutnění </t>
  </si>
  <si>
    <t>PRO OZELENĚNÍ:88</t>
  </si>
  <si>
    <t>181101102R00</t>
  </si>
  <si>
    <t xml:space="preserve">Úprava pláně v hor. 1-4, se zhutněním </t>
  </si>
  <si>
    <t>dle výkr. 01 Situace, 02 Řezy a tech.zpráv od fi Pohanka:181,8</t>
  </si>
  <si>
    <t>POD OBRUBNÍKY:</t>
  </si>
  <si>
    <t>CHODNÍKOVÝ KAMENNÝ:90*0,25</t>
  </si>
  <si>
    <t>NÁIEZDOVÉ:135*0,15</t>
  </si>
  <si>
    <t>PŘECHODOVÉ:8*2*0,15</t>
  </si>
  <si>
    <t>PŘEDLÁŽDĚNÍ-NOVÁ KCE:42</t>
  </si>
  <si>
    <t>182001112R00</t>
  </si>
  <si>
    <t xml:space="preserve">Plošná úprava terénu, nerovnosti do 10 cm svah 1:2 </t>
  </si>
  <si>
    <t>182301121R00</t>
  </si>
  <si>
    <t xml:space="preserve">Rozprostření ornice, svah, tl. do 10 cm, do 500 m2 </t>
  </si>
  <si>
    <t>185803112R00</t>
  </si>
  <si>
    <t xml:space="preserve">Ošetření trávníku na svahu 1:2 </t>
  </si>
  <si>
    <t>1R02</t>
  </si>
  <si>
    <t>Přehutnění na 30 MPa, nejméně na 100% PS při nesplnění provedení úpravy pláně</t>
  </si>
  <si>
    <t>dle výkr. 01 Situace, 02 Řezy a tech.zpráv od fi Pohanka:181,8+19+42</t>
  </si>
  <si>
    <t>00572420</t>
  </si>
  <si>
    <t>Směs travní parková okrasná</t>
  </si>
  <si>
    <t>kg</t>
  </si>
  <si>
    <t>dle výkr. 01 Situace, 02 Řezy a tech.zpráv od fi Pohanka:88*0,05*1,05</t>
  </si>
  <si>
    <t>10364200</t>
  </si>
  <si>
    <t>Ornice pro pozemkové úpravy -úprava, naložení dovoz</t>
  </si>
  <si>
    <t>Přednostně bude použita ornice ze stavby, chybějící bude dovezena.</t>
  </si>
  <si>
    <t>dle výkr. 01 Situace, 02 Řezy a tech.zpráv od fi Pohanka:88*0,1</t>
  </si>
  <si>
    <t>2</t>
  </si>
  <si>
    <t>Základy,zvláštní zakládání</t>
  </si>
  <si>
    <t>275261111R00</t>
  </si>
  <si>
    <t xml:space="preserve">Osazování bloků základových patek pro značky </t>
  </si>
  <si>
    <t>kus</t>
  </si>
  <si>
    <t>NOVÁ:1</t>
  </si>
  <si>
    <t>PŘELOŽENÍ:2</t>
  </si>
  <si>
    <t>59232500R</t>
  </si>
  <si>
    <t>Patka KBP 1-30</t>
  </si>
  <si>
    <t>3*1,01</t>
  </si>
  <si>
    <t>4</t>
  </si>
  <si>
    <t>Vodorovné konstrukce</t>
  </si>
  <si>
    <t>451317777R00</t>
  </si>
  <si>
    <t xml:space="preserve">Podklad pod dlažbu z beton.C-/7,5,C8/10 tl.do 10cm </t>
  </si>
  <si>
    <t>DVOJŘÁDEK:24,8*0,3</t>
  </si>
  <si>
    <t>5</t>
  </si>
  <si>
    <t>Komunikace</t>
  </si>
  <si>
    <t>564831111R00</t>
  </si>
  <si>
    <t xml:space="preserve">Podklad ze štěrkodrti po zhutnění tloušťky 10 cm </t>
  </si>
  <si>
    <t>R00</t>
  </si>
  <si>
    <t>564851111R00</t>
  </si>
  <si>
    <t xml:space="preserve">Podklad ze štěrkodrti po zhutnění tloušťky 15 cm </t>
  </si>
  <si>
    <t>564861111R00</t>
  </si>
  <si>
    <t xml:space="preserve">Podklad ze štěrkodrti po zhutnění tloušťky 20 cm </t>
  </si>
  <si>
    <t>PARKOVACÍ STÁNÍ:181,8</t>
  </si>
  <si>
    <t>564861112R00</t>
  </si>
  <si>
    <t xml:space="preserve">Podklad ze štěrkodrti po zhutnění tloušťky 21 cm </t>
  </si>
  <si>
    <t>565131111RT3</t>
  </si>
  <si>
    <t>Podklad z obal kamen. ACP 16+, š. do 3 m, tl. 5 cm plochy 101-200 m2</t>
  </si>
  <si>
    <t>569903311R00</t>
  </si>
  <si>
    <t xml:space="preserve">Zřízení zemních krajnic se zhutněním </t>
  </si>
  <si>
    <t>dosyp za chodníkovými obrubníky:,2*,3*90</t>
  </si>
  <si>
    <t>573111111R00</t>
  </si>
  <si>
    <t xml:space="preserve">Postřik živičný infiltr., asf.emulze 0,60kg/m2 </t>
  </si>
  <si>
    <t>573211111V01</t>
  </si>
  <si>
    <t xml:space="preserve">Postřik živičný spojovací z kat.emulze do0,35kg/m2 </t>
  </si>
  <si>
    <t>577131111RT3</t>
  </si>
  <si>
    <t>Beton asfalt. ACO 11 obrusný, š. do 3 m, tl. 4 cm plochy 101-200 m2</t>
  </si>
  <si>
    <t>591211111R00</t>
  </si>
  <si>
    <t xml:space="preserve">Kladení dlažby drobné kostky,lože z kamen.tl. 5 cm </t>
  </si>
  <si>
    <t>PŘEDLÁŽDĚNÍ-PRO ZPĚTNÉ POUŽITÍ:33+42+19</t>
  </si>
  <si>
    <t>591241111R00</t>
  </si>
  <si>
    <t xml:space="preserve">Kladení dlažby drobné kostky, lože z MC tl. 5 cm </t>
  </si>
  <si>
    <t>DVOJŘÁDEK- ZPĚTNÉ POUŽITÍ KOSTEK:24,8*0,2</t>
  </si>
  <si>
    <t>58380129V</t>
  </si>
  <si>
    <t>Kostka dlažební konglomer.kámen tl.60mm, bezbar., relief</t>
  </si>
  <si>
    <t>dle výkr. 01 Situace, 02 Řezy a tech.zpráv od fi Pohanka:19*1,05</t>
  </si>
  <si>
    <t>8</t>
  </si>
  <si>
    <t>Trubní vedení</t>
  </si>
  <si>
    <t>894421111RT1</t>
  </si>
  <si>
    <t>Osazení betonových dílců šachet skruže rovné, na kroužek, do 0,5 t</t>
  </si>
  <si>
    <t>dle výkr. 01 Situace, 02 Řezy a tech.zpráv od fi Pohanka:1</t>
  </si>
  <si>
    <t>894422111RT1</t>
  </si>
  <si>
    <t>Osazení betonových dílců šachet skruže přechodové, na kroužek</t>
  </si>
  <si>
    <t>899231111R00</t>
  </si>
  <si>
    <t xml:space="preserve">Výšková úprava vstupu do 20 cm- mříže </t>
  </si>
  <si>
    <t>dle výkr. 01 Situace, 02 Řezy a tech.zpráv od fi Pohanka:3</t>
  </si>
  <si>
    <t>899331111R00</t>
  </si>
  <si>
    <t xml:space="preserve">Výšková úprava vstupu do 20 cm, zvýšení poklopu </t>
  </si>
  <si>
    <t>59224332.V</t>
  </si>
  <si>
    <t>Skruž šachetní TBS-Q.1 100/25/10 SP</t>
  </si>
  <si>
    <t>dle výkr. 01 Situace, 02 Řezy a tech.zpráv od fi Pohanka:1*1,01</t>
  </si>
  <si>
    <t>592243501V</t>
  </si>
  <si>
    <t>Deska přechodová zákrytová TZK-Q 625/200/120</t>
  </si>
  <si>
    <t>59224373.A</t>
  </si>
  <si>
    <t>Těsnění elastom pro šach díly EMT - DN 1000</t>
  </si>
  <si>
    <t>2*1,015</t>
  </si>
  <si>
    <t>91</t>
  </si>
  <si>
    <t>Doplňující práce na komunikaci</t>
  </si>
  <si>
    <t>914001111R00</t>
  </si>
  <si>
    <t xml:space="preserve">Osaz sloupků, montáž svislých dopr.značek </t>
  </si>
  <si>
    <t>Včetně:</t>
  </si>
  <si>
    <t>- osazení sloupků, sloupů nebo ocelových nosných konstrukcí a upevňovadel včetně   montáže,</t>
  </si>
  <si>
    <t>- výkopu jam pro sloupky s odhozem výkopku na vzdálenost do 3 m,</t>
  </si>
  <si>
    <t>- zabetonování sloupků</t>
  </si>
  <si>
    <t>914993001V00</t>
  </si>
  <si>
    <t xml:space="preserve">Demontáž  značky </t>
  </si>
  <si>
    <t>915711111R00</t>
  </si>
  <si>
    <t xml:space="preserve">Vodorovné značení dělících čar 12 cm střík.barvou </t>
  </si>
  <si>
    <t>VYZNAČENÍ PODÉL.PARK.STÁNÍ V10a+b:28</t>
  </si>
  <si>
    <t>915721111R00</t>
  </si>
  <si>
    <t xml:space="preserve">Vodorovné značení střík.barvou stopčar,zeber atd. </t>
  </si>
  <si>
    <t>O1:1</t>
  </si>
  <si>
    <t>915791111R00</t>
  </si>
  <si>
    <t xml:space="preserve">Předznačení pro značení dělící čáry,vodící proužky </t>
  </si>
  <si>
    <t>915791112R00</t>
  </si>
  <si>
    <t xml:space="preserve">Předznačení pro značení stopčáry, zebry, nápisů </t>
  </si>
  <si>
    <t>917161111R00</t>
  </si>
  <si>
    <t xml:space="preserve">Osazení stáv.obrub.kamen. s opěrou, lože z BP 12,5 </t>
  </si>
  <si>
    <t>CHODNÍKOVÝ STÁVAJÍCÍ KAMENNÝ:90</t>
  </si>
  <si>
    <t>917862111R00</t>
  </si>
  <si>
    <t xml:space="preserve">Osazení stojat. obrub. bet. s opěrou,lože z C16/20 </t>
  </si>
  <si>
    <t>NÁIEZDOVÉ:135</t>
  </si>
  <si>
    <t>PŘECHODOVÉ:8*2</t>
  </si>
  <si>
    <t>919723212V00</t>
  </si>
  <si>
    <t xml:space="preserve">Prac. spáry řez. ,čištění, zalití asfaltem </t>
  </si>
  <si>
    <t>ZAŘÍZNUTÍ STÁV.ASF.POVRCHU:170</t>
  </si>
  <si>
    <t>919731122R00</t>
  </si>
  <si>
    <t xml:space="preserve">Zarovnání styčné plochy živičné tl. do 10 cm </t>
  </si>
  <si>
    <t>919735112R00</t>
  </si>
  <si>
    <t xml:space="preserve">Řezání stávajícího živičného krytu tl. 5 - 10 cm </t>
  </si>
  <si>
    <t>919735123V00</t>
  </si>
  <si>
    <t xml:space="preserve">Řezání bet.obrubníků </t>
  </si>
  <si>
    <t>NÁIEZDOVÉ:135*0,15/4</t>
  </si>
  <si>
    <t>CHODNÍKOVÝ STÁVAJÍCÍ KAMENNÝ:90*0,1/5</t>
  </si>
  <si>
    <t>11162320</t>
  </si>
  <si>
    <t>Asfalt silniční</t>
  </si>
  <si>
    <t>T</t>
  </si>
  <si>
    <t>ZAŘÍZNUTÍ STÁV.ASF.POVRCHU+ASF.ZÁLIVKA:170*0,001</t>
  </si>
  <si>
    <t>40445050.V</t>
  </si>
  <si>
    <t>Značka dopr inf IP 12-Vyhrazené parkoviště +symbol O1</t>
  </si>
  <si>
    <t>40445960</t>
  </si>
  <si>
    <t>Sloupek Fe 60/3 s povrchovou úpravou</t>
  </si>
  <si>
    <t>NOVÁ:1*3</t>
  </si>
  <si>
    <t>40445962.A</t>
  </si>
  <si>
    <t>Dopravní příslušenství, patka AL 4 ks kot šroubů</t>
  </si>
  <si>
    <t>59217476</t>
  </si>
  <si>
    <t>Obrubník silniční nájezdový 1000/150/150 šedý</t>
  </si>
  <si>
    <t>NÁIEZDOVÉ:135*1,01</t>
  </si>
  <si>
    <t>59217480</t>
  </si>
  <si>
    <t>Obrubník silniční přechodový L 1000/150/150-250</t>
  </si>
  <si>
    <t>dle výkr. 01 Situace, 02 Řezy a tech.zpráv od fi Pohanka:8*1,01</t>
  </si>
  <si>
    <t>59217481</t>
  </si>
  <si>
    <t>Obrubník silniční přechodový P 1000/150/150-250</t>
  </si>
  <si>
    <t>97</t>
  </si>
  <si>
    <t>Prorážení otvorů</t>
  </si>
  <si>
    <t>979024441R00</t>
  </si>
  <si>
    <t xml:space="preserve">Očištění vybour. obrubníků všech loží a výplní </t>
  </si>
  <si>
    <t>STÁVAJÍCÍ VYBOURANÉ OBRUBNÍKY:</t>
  </si>
  <si>
    <t>90 M SE ZPĚTNĚ POUŽIJE:</t>
  </si>
  <si>
    <t>ZBYTEK SI MĚSTO UCHOVÁ:233</t>
  </si>
  <si>
    <t>979071121R00</t>
  </si>
  <si>
    <t xml:space="preserve">Očištění vybour. kostek drobných s výplní kam. těž </t>
  </si>
  <si>
    <t>99</t>
  </si>
  <si>
    <t>Přesun hmot</t>
  </si>
  <si>
    <t>998223011R00</t>
  </si>
  <si>
    <t xml:space="preserve">Přesun hmot, pozemní komunikace, kryt dlážděný </t>
  </si>
  <si>
    <t>t</t>
  </si>
  <si>
    <t>998225111R00</t>
  </si>
  <si>
    <t xml:space="preserve">Přesun hmot, pozemní komunikace, kryt živičný </t>
  </si>
  <si>
    <t>D96</t>
  </si>
  <si>
    <t>Přesuny suti a vybouraných hmot</t>
  </si>
  <si>
    <t>979082213R00</t>
  </si>
  <si>
    <t xml:space="preserve">Vodorovná doprava suti po suchu do 1 km </t>
  </si>
  <si>
    <t>979082319R00</t>
  </si>
  <si>
    <t xml:space="preserve">Příplatek k vodor.dopravě po suchu, dalších 1000 m </t>
  </si>
  <si>
    <t>-vzdálenost odvozu dle nabídky zhotovitele</t>
  </si>
  <si>
    <t>979088212R00</t>
  </si>
  <si>
    <t xml:space="preserve">Nakládání suti na dopravní prostředky </t>
  </si>
  <si>
    <t>979990103R00</t>
  </si>
  <si>
    <t xml:space="preserve">Poplatek za skládku suti </t>
  </si>
  <si>
    <t>Materiál určený k recyklaci a k zpětnému použití.</t>
  </si>
  <si>
    <t>Soupis stavebních prací, dodávek a služeb s výkazem výměr je zpracován rozpočtářkým programem s datovou základnou firmy RTS Brno  a je převedený do excelu, který je všeobecně přístupný. Popis a číslo položek v soupisu jednoznačně vymezují druh a kvalitu prací, dodávek nebo služeb. Výkazy výměr vychází z projektové dokumentace od firmy  Ing. Leoš Pohanka, zahrnující výkresovou dokumentaci, technické zprávy a soupisy výměr, stanovených z CAD, to vše v souladu s vyhl. 499/2006 Sb. o dokumentaci staveb. Výkaz výměr, který je shodný u více položek, je uveden jednou a u dalších položek je uvedena jen celková výměra. Případné obchodní názvy v rozpočtu určují pouze technické parametry výrobků. Na stavbu je možné dodat výrobky s jakýmkoliv jiným obchodním názvem obdobných parametrů. Zpracovaný soupis stavebních prací, dodávek a služeb s výkazem výměr je sestaven plně v souladu s povinnostmi zadavatele, definovanými vyhláškou Ministerstva pro místní rozvoj č. 169/2016 Sb. Zatřídění objektu podle klasifikace stavebních děl: 211223.</t>
  </si>
  <si>
    <t>Město Žďár nad Sázavou</t>
  </si>
  <si>
    <t>Ing. Leoš Pohanka, projektové a inž.služby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</si>
</sst>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14" fontId="3" fillId="0" borderId="1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27" sqref="C2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68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</v>
      </c>
      <c r="D2" s="5" t="str">
        <f>Rekapitulace!G2</f>
        <v>PARKOVACÍ STÁNÍ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72</v>
      </c>
      <c r="B5" s="18"/>
      <c r="C5" s="19" t="s">
        <v>73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70</v>
      </c>
      <c r="B7" s="25"/>
      <c r="C7" s="26" t="s">
        <v>71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11" t="s">
        <v>331</v>
      </c>
      <c r="D8" s="211"/>
      <c r="E8" s="212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11" t="str">
        <f>Projektant</f>
        <v>Ing. Leoš Pohanka, projektové a inž.služby</v>
      </c>
      <c r="D9" s="211"/>
      <c r="E9" s="212"/>
      <c r="F9" s="13"/>
      <c r="G9" s="34"/>
      <c r="H9" s="35"/>
    </row>
    <row r="10" spans="1:57">
      <c r="A10" s="29" t="s">
        <v>14</v>
      </c>
      <c r="B10" s="13"/>
      <c r="C10" s="211" t="s">
        <v>330</v>
      </c>
      <c r="D10" s="211"/>
      <c r="E10" s="211"/>
      <c r="F10" s="36"/>
      <c r="G10" s="37"/>
      <c r="H10" s="38"/>
    </row>
    <row r="11" spans="1:57" ht="13.5" customHeight="1">
      <c r="A11" s="29" t="s">
        <v>15</v>
      </c>
      <c r="B11" s="13"/>
      <c r="C11" s="211"/>
      <c r="D11" s="211"/>
      <c r="E11" s="211"/>
      <c r="F11" s="39" t="s">
        <v>16</v>
      </c>
      <c r="G11" s="40">
        <v>80341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/>
      <c r="E14" s="53"/>
      <c r="F14" s="53"/>
      <c r="G14" s="51"/>
    </row>
    <row r="15" spans="1:57" ht="15.95" customHeight="1">
      <c r="A15" s="54"/>
      <c r="B15" s="55" t="s">
        <v>21</v>
      </c>
      <c r="C15" s="56">
        <f>HSV</f>
        <v>0</v>
      </c>
      <c r="D15" s="57"/>
      <c r="E15" s="58"/>
      <c r="F15" s="59"/>
      <c r="G15" s="56"/>
    </row>
    <row r="16" spans="1:57" ht="15.95" customHeight="1">
      <c r="A16" s="54" t="s">
        <v>22</v>
      </c>
      <c r="B16" s="55" t="s">
        <v>23</v>
      </c>
      <c r="C16" s="56">
        <f>PSV</f>
        <v>0</v>
      </c>
      <c r="D16" s="9"/>
      <c r="E16" s="60"/>
      <c r="F16" s="61"/>
      <c r="G16" s="56"/>
    </row>
    <row r="17" spans="1:7" ht="15.95" customHeight="1">
      <c r="A17" s="54" t="s">
        <v>24</v>
      </c>
      <c r="B17" s="55" t="s">
        <v>25</v>
      </c>
      <c r="C17" s="56">
        <f>Mont</f>
        <v>0</v>
      </c>
      <c r="D17" s="9"/>
      <c r="E17" s="60"/>
      <c r="F17" s="61"/>
      <c r="G17" s="56"/>
    </row>
    <row r="18" spans="1:7" ht="15.95" customHeight="1">
      <c r="A18" s="62" t="s">
        <v>26</v>
      </c>
      <c r="B18" s="63" t="s">
        <v>27</v>
      </c>
      <c r="C18" s="56">
        <f>Dodavka</f>
        <v>0</v>
      </c>
      <c r="D18" s="9"/>
      <c r="E18" s="60"/>
      <c r="F18" s="61"/>
      <c r="G18" s="56"/>
    </row>
    <row r="19" spans="1:7" ht="15.95" customHeight="1">
      <c r="A19" s="64" t="s">
        <v>28</v>
      </c>
      <c r="B19" s="55"/>
      <c r="C19" s="56">
        <f>SUM(C15:C18)</f>
        <v>0</v>
      </c>
      <c r="D19" s="9"/>
      <c r="E19" s="60"/>
      <c r="F19" s="61"/>
      <c r="G19" s="56"/>
    </row>
    <row r="20" spans="1:7" ht="15.95" customHeight="1">
      <c r="A20" s="64"/>
      <c r="B20" s="55"/>
      <c r="C20" s="56"/>
      <c r="D20" s="9"/>
      <c r="E20" s="60"/>
      <c r="F20" s="61"/>
      <c r="G20" s="56"/>
    </row>
    <row r="21" spans="1:7" ht="15.95" customHeight="1">
      <c r="A21" s="64" t="s">
        <v>29</v>
      </c>
      <c r="B21" s="55"/>
      <c r="C21" s="56">
        <f>HZS</f>
        <v>0</v>
      </c>
      <c r="D21" s="9"/>
      <c r="E21" s="60"/>
      <c r="F21" s="61"/>
      <c r="G21" s="56"/>
    </row>
    <row r="22" spans="1:7" ht="15.95" customHeight="1">
      <c r="A22" s="65" t="s">
        <v>30</v>
      </c>
      <c r="B22" s="66"/>
      <c r="C22" s="56">
        <f>C19+C21</f>
        <v>0</v>
      </c>
      <c r="D22" s="9"/>
      <c r="E22" s="60"/>
      <c r="F22" s="61"/>
      <c r="G22" s="56"/>
    </row>
    <row r="23" spans="1:7" ht="15.95" customHeight="1" thickBot="1">
      <c r="A23" s="214" t="s">
        <v>31</v>
      </c>
      <c r="B23" s="215"/>
      <c r="C23" s="67">
        <f>C22+G23</f>
        <v>0</v>
      </c>
      <c r="D23" s="68"/>
      <c r="E23" s="69"/>
      <c r="F23" s="70"/>
      <c r="G23" s="56"/>
    </row>
    <row r="24" spans="1:7">
      <c r="A24" s="71" t="s">
        <v>32</v>
      </c>
      <c r="B24" s="72"/>
      <c r="C24" s="73"/>
      <c r="D24" s="72" t="s">
        <v>33</v>
      </c>
      <c r="E24" s="72"/>
      <c r="F24" s="74" t="s">
        <v>34</v>
      </c>
      <c r="G24" s="75"/>
    </row>
    <row r="25" spans="1:7">
      <c r="A25" s="65" t="s">
        <v>35</v>
      </c>
      <c r="B25" s="66"/>
      <c r="C25" s="76"/>
      <c r="D25" s="66" t="s">
        <v>35</v>
      </c>
      <c r="E25" s="77"/>
      <c r="F25" s="78" t="s">
        <v>35</v>
      </c>
      <c r="G25" s="79"/>
    </row>
    <row r="26" spans="1:7" ht="37.5" customHeight="1">
      <c r="A26" s="65" t="s">
        <v>36</v>
      </c>
      <c r="B26" s="80"/>
      <c r="C26" s="235">
        <v>42887</v>
      </c>
      <c r="D26" s="66" t="s">
        <v>36</v>
      </c>
      <c r="E26" s="77"/>
      <c r="F26" s="78" t="s">
        <v>36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37</v>
      </c>
      <c r="B28" s="66"/>
      <c r="C28" s="76"/>
      <c r="D28" s="78" t="s">
        <v>38</v>
      </c>
      <c r="E28" s="76"/>
      <c r="F28" s="82" t="s">
        <v>38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39</v>
      </c>
      <c r="B30" s="86"/>
      <c r="C30" s="87">
        <v>21</v>
      </c>
      <c r="D30" s="86" t="s">
        <v>40</v>
      </c>
      <c r="E30" s="88"/>
      <c r="F30" s="206">
        <f>C23-F32</f>
        <v>0</v>
      </c>
      <c r="G30" s="207"/>
    </row>
    <row r="31" spans="1:7">
      <c r="A31" s="85" t="s">
        <v>41</v>
      </c>
      <c r="B31" s="86"/>
      <c r="C31" s="87">
        <f>SazbaDPH1</f>
        <v>21</v>
      </c>
      <c r="D31" s="86" t="s">
        <v>42</v>
      </c>
      <c r="E31" s="88"/>
      <c r="F31" s="206">
        <f>ROUND(PRODUCT(F30,C31/100),0)</f>
        <v>0</v>
      </c>
      <c r="G31" s="207"/>
    </row>
    <row r="32" spans="1:7">
      <c r="A32" s="85" t="s">
        <v>39</v>
      </c>
      <c r="B32" s="86"/>
      <c r="C32" s="87">
        <v>0</v>
      </c>
      <c r="D32" s="86" t="s">
        <v>42</v>
      </c>
      <c r="E32" s="88"/>
      <c r="F32" s="206">
        <v>0</v>
      </c>
      <c r="G32" s="207"/>
    </row>
    <row r="33" spans="1:8">
      <c r="A33" s="85" t="s">
        <v>41</v>
      </c>
      <c r="B33" s="89"/>
      <c r="C33" s="90">
        <f>SazbaDPH2</f>
        <v>0</v>
      </c>
      <c r="D33" s="86" t="s">
        <v>42</v>
      </c>
      <c r="E33" s="61"/>
      <c r="F33" s="206">
        <f>ROUND(PRODUCT(F32,C33/100),0)</f>
        <v>0</v>
      </c>
      <c r="G33" s="207"/>
    </row>
    <row r="34" spans="1:8" s="94" customFormat="1" ht="19.5" customHeight="1" thickBot="1">
      <c r="A34" s="91" t="s">
        <v>43</v>
      </c>
      <c r="B34" s="92"/>
      <c r="C34" s="92"/>
      <c r="D34" s="92"/>
      <c r="E34" s="93"/>
      <c r="F34" s="208">
        <f>ROUND(SUM(F30:F33),0)</f>
        <v>0</v>
      </c>
      <c r="G34" s="209"/>
    </row>
    <row r="36" spans="1:8">
      <c r="A36" s="95" t="s">
        <v>44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10" t="s">
        <v>329</v>
      </c>
      <c r="C37" s="210"/>
      <c r="D37" s="210"/>
      <c r="E37" s="210"/>
      <c r="F37" s="210"/>
      <c r="G37" s="210"/>
      <c r="H37" t="s">
        <v>5</v>
      </c>
    </row>
    <row r="38" spans="1:8" ht="12.75" customHeight="1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>
      <c r="B46" s="205"/>
      <c r="C46" s="205"/>
      <c r="D46" s="205"/>
      <c r="E46" s="205"/>
      <c r="F46" s="205"/>
      <c r="G46" s="205"/>
    </row>
    <row r="47" spans="1:8">
      <c r="B47" s="205"/>
      <c r="C47" s="205"/>
      <c r="D47" s="205"/>
      <c r="E47" s="205"/>
      <c r="F47" s="205"/>
      <c r="G47" s="205"/>
    </row>
    <row r="48" spans="1:8">
      <c r="B48" s="205"/>
      <c r="C48" s="205"/>
      <c r="D48" s="205"/>
      <c r="E48" s="205"/>
      <c r="F48" s="205"/>
      <c r="G48" s="205"/>
    </row>
    <row r="49" spans="2:7">
      <c r="B49" s="205"/>
      <c r="C49" s="205"/>
      <c r="D49" s="205"/>
      <c r="E49" s="205"/>
      <c r="F49" s="205"/>
      <c r="G49" s="205"/>
    </row>
    <row r="50" spans="2:7">
      <c r="B50" s="205"/>
      <c r="C50" s="205"/>
      <c r="D50" s="205"/>
      <c r="E50" s="205"/>
      <c r="F50" s="205"/>
      <c r="G50" s="205"/>
    </row>
    <row r="51" spans="2:7">
      <c r="B51" s="205"/>
      <c r="C51" s="205"/>
      <c r="D51" s="205"/>
      <c r="E51" s="205"/>
      <c r="F51" s="205"/>
      <c r="G51" s="205"/>
    </row>
    <row r="52" spans="2:7">
      <c r="B52" s="205"/>
      <c r="C52" s="205"/>
      <c r="D52" s="205"/>
      <c r="E52" s="205"/>
      <c r="F52" s="205"/>
      <c r="G52" s="205"/>
    </row>
    <row r="53" spans="2:7">
      <c r="B53" s="205"/>
      <c r="C53" s="205"/>
      <c r="D53" s="205"/>
      <c r="E53" s="205"/>
      <c r="F53" s="205"/>
      <c r="G53" s="205"/>
    </row>
    <row r="54" spans="2:7">
      <c r="B54" s="205"/>
      <c r="C54" s="205"/>
      <c r="D54" s="205"/>
      <c r="E54" s="205"/>
      <c r="F54" s="205"/>
      <c r="G54" s="205"/>
    </row>
    <row r="55" spans="2:7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A20" sqref="A20:I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6" t="s">
        <v>45</v>
      </c>
      <c r="B1" s="217"/>
      <c r="C1" s="97" t="str">
        <f>CONCATENATE(cislostavby," ",nazevstavby)</f>
        <v>80341 ŽĎÁR NAD SÁZAVOU, UL. OKRUŽNÍ</v>
      </c>
      <c r="D1" s="98"/>
      <c r="E1" s="99"/>
      <c r="F1" s="98"/>
      <c r="G1" s="100" t="s">
        <v>46</v>
      </c>
      <c r="H1" s="101" t="s">
        <v>72</v>
      </c>
      <c r="I1" s="102"/>
    </row>
    <row r="2" spans="1:9" ht="13.5" thickBot="1">
      <c r="A2" s="218" t="s">
        <v>47</v>
      </c>
      <c r="B2" s="219"/>
      <c r="C2" s="103" t="str">
        <f>CONCATENATE(cisloobjektu," ",nazevobjektu)</f>
        <v>01 PARKOVACÍ STÁNÍ</v>
      </c>
      <c r="D2" s="104"/>
      <c r="E2" s="105"/>
      <c r="F2" s="104"/>
      <c r="G2" s="220" t="s">
        <v>73</v>
      </c>
      <c r="H2" s="221"/>
      <c r="I2" s="222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48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49</v>
      </c>
      <c r="C6" s="110"/>
      <c r="D6" s="111"/>
      <c r="E6" s="112" t="s">
        <v>50</v>
      </c>
      <c r="F6" s="113" t="s">
        <v>51</v>
      </c>
      <c r="G6" s="113" t="s">
        <v>52</v>
      </c>
      <c r="H6" s="113" t="s">
        <v>53</v>
      </c>
      <c r="I6" s="114" t="s">
        <v>29</v>
      </c>
    </row>
    <row r="7" spans="1:9" s="35" customFormat="1">
      <c r="A7" s="201" t="str">
        <f>Položky!B7</f>
        <v>01</v>
      </c>
      <c r="B7" s="115" t="str">
        <f>Položky!C7</f>
        <v>Vedlejší náklady</v>
      </c>
      <c r="C7" s="66"/>
      <c r="D7" s="116"/>
      <c r="E7" s="202">
        <f>Položky!BA15</f>
        <v>0</v>
      </c>
      <c r="F7" s="203">
        <f>Položky!BB15</f>
        <v>0</v>
      </c>
      <c r="G7" s="203">
        <f>Položky!BC15</f>
        <v>0</v>
      </c>
      <c r="H7" s="203">
        <f>Položky!BD15</f>
        <v>0</v>
      </c>
      <c r="I7" s="204">
        <f>Položky!BE15</f>
        <v>0</v>
      </c>
    </row>
    <row r="8" spans="1:9" s="35" customFormat="1">
      <c r="A8" s="201" t="str">
        <f>Položky!B16</f>
        <v>02</v>
      </c>
      <c r="B8" s="115" t="str">
        <f>Položky!C16</f>
        <v>Ostatní náklady</v>
      </c>
      <c r="C8" s="66"/>
      <c r="D8" s="116"/>
      <c r="E8" s="202">
        <f>Položky!BA29</f>
        <v>0</v>
      </c>
      <c r="F8" s="203">
        <f>Položky!BB29</f>
        <v>0</v>
      </c>
      <c r="G8" s="203">
        <f>Položky!BC29</f>
        <v>0</v>
      </c>
      <c r="H8" s="203">
        <f>Položky!BD29</f>
        <v>0</v>
      </c>
      <c r="I8" s="204">
        <f>Položky!BE29</f>
        <v>0</v>
      </c>
    </row>
    <row r="9" spans="1:9" s="35" customFormat="1">
      <c r="A9" s="201" t="str">
        <f>Položky!B30</f>
        <v>1</v>
      </c>
      <c r="B9" s="115" t="str">
        <f>Položky!C30</f>
        <v>Zemní práce</v>
      </c>
      <c r="C9" s="66"/>
      <c r="D9" s="116"/>
      <c r="E9" s="202">
        <f>Položky!BA105</f>
        <v>0</v>
      </c>
      <c r="F9" s="203">
        <f>Položky!BB105</f>
        <v>0</v>
      </c>
      <c r="G9" s="203">
        <f>Položky!BC105</f>
        <v>0</v>
      </c>
      <c r="H9" s="203">
        <f>Položky!BD105</f>
        <v>0</v>
      </c>
      <c r="I9" s="204">
        <f>Položky!BE105</f>
        <v>0</v>
      </c>
    </row>
    <row r="10" spans="1:9" s="35" customFormat="1">
      <c r="A10" s="201" t="str">
        <f>Položky!B106</f>
        <v>2</v>
      </c>
      <c r="B10" s="115" t="str">
        <f>Položky!C106</f>
        <v>Základy,zvláštní zakládání</v>
      </c>
      <c r="C10" s="66"/>
      <c r="D10" s="116"/>
      <c r="E10" s="202">
        <f>Položky!BA114</f>
        <v>0</v>
      </c>
      <c r="F10" s="203">
        <f>Položky!BB114</f>
        <v>0</v>
      </c>
      <c r="G10" s="203">
        <f>Položky!BC114</f>
        <v>0</v>
      </c>
      <c r="H10" s="203">
        <f>Položky!BD114</f>
        <v>0</v>
      </c>
      <c r="I10" s="204">
        <f>Položky!BE114</f>
        <v>0</v>
      </c>
    </row>
    <row r="11" spans="1:9" s="35" customFormat="1">
      <c r="A11" s="201" t="str">
        <f>Položky!B115</f>
        <v>4</v>
      </c>
      <c r="B11" s="115" t="str">
        <f>Položky!C115</f>
        <v>Vodorovné konstrukce</v>
      </c>
      <c r="C11" s="66"/>
      <c r="D11" s="116"/>
      <c r="E11" s="202">
        <f>Položky!BA120</f>
        <v>0</v>
      </c>
      <c r="F11" s="203">
        <f>Položky!BB120</f>
        <v>0</v>
      </c>
      <c r="G11" s="203">
        <f>Položky!BC120</f>
        <v>0</v>
      </c>
      <c r="H11" s="203">
        <f>Položky!BD120</f>
        <v>0</v>
      </c>
      <c r="I11" s="204">
        <f>Položky!BE120</f>
        <v>0</v>
      </c>
    </row>
    <row r="12" spans="1:9" s="35" customFormat="1">
      <c r="A12" s="201" t="str">
        <f>Položky!B121</f>
        <v>5</v>
      </c>
      <c r="B12" s="115" t="str">
        <f>Položky!C121</f>
        <v>Komunikace</v>
      </c>
      <c r="C12" s="66"/>
      <c r="D12" s="116"/>
      <c r="E12" s="202">
        <f>Položky!BA171</f>
        <v>0</v>
      </c>
      <c r="F12" s="203">
        <f>Položky!BB171</f>
        <v>0</v>
      </c>
      <c r="G12" s="203">
        <f>Položky!BC171</f>
        <v>0</v>
      </c>
      <c r="H12" s="203">
        <f>Položky!BD171</f>
        <v>0</v>
      </c>
      <c r="I12" s="204">
        <f>Položky!BE171</f>
        <v>0</v>
      </c>
    </row>
    <row r="13" spans="1:9" s="35" customFormat="1">
      <c r="A13" s="201" t="str">
        <f>Položky!B172</f>
        <v>8</v>
      </c>
      <c r="B13" s="115" t="str">
        <f>Položky!C172</f>
        <v>Trubní vedení</v>
      </c>
      <c r="C13" s="66"/>
      <c r="D13" s="116"/>
      <c r="E13" s="202">
        <f>Položky!BA193</f>
        <v>0</v>
      </c>
      <c r="F13" s="203">
        <f>Položky!BB193</f>
        <v>0</v>
      </c>
      <c r="G13" s="203">
        <f>Položky!BC193</f>
        <v>0</v>
      </c>
      <c r="H13" s="203">
        <f>Položky!BD193</f>
        <v>0</v>
      </c>
      <c r="I13" s="204">
        <f>Položky!BE193</f>
        <v>0</v>
      </c>
    </row>
    <row r="14" spans="1:9" s="35" customFormat="1">
      <c r="A14" s="201" t="str">
        <f>Položky!B194</f>
        <v>91</v>
      </c>
      <c r="B14" s="115" t="str">
        <f>Položky!C194</f>
        <v>Doplňující práce na komunikaci</v>
      </c>
      <c r="C14" s="66"/>
      <c r="D14" s="116"/>
      <c r="E14" s="202">
        <f>Položky!BA271</f>
        <v>0</v>
      </c>
      <c r="F14" s="203">
        <f>Položky!BB271</f>
        <v>0</v>
      </c>
      <c r="G14" s="203">
        <f>Položky!BC271</f>
        <v>0</v>
      </c>
      <c r="H14" s="203">
        <f>Položky!BD271</f>
        <v>0</v>
      </c>
      <c r="I14" s="204">
        <f>Položky!BE271</f>
        <v>0</v>
      </c>
    </row>
    <row r="15" spans="1:9" s="35" customFormat="1">
      <c r="A15" s="201" t="str">
        <f>Položky!B272</f>
        <v>97</v>
      </c>
      <c r="B15" s="115" t="str">
        <f>Položky!C272</f>
        <v>Prorážení otvorů</v>
      </c>
      <c r="C15" s="66"/>
      <c r="D15" s="116"/>
      <c r="E15" s="202">
        <f>Položky!BA285</f>
        <v>0</v>
      </c>
      <c r="F15" s="203">
        <f>Položky!BB285</f>
        <v>0</v>
      </c>
      <c r="G15" s="203">
        <f>Položky!BC285</f>
        <v>0</v>
      </c>
      <c r="H15" s="203">
        <f>Položky!BD285</f>
        <v>0</v>
      </c>
      <c r="I15" s="204">
        <f>Položky!BE285</f>
        <v>0</v>
      </c>
    </row>
    <row r="16" spans="1:9" s="35" customFormat="1">
      <c r="A16" s="201" t="str">
        <f>Položky!B286</f>
        <v>99</v>
      </c>
      <c r="B16" s="115" t="str">
        <f>Položky!C286</f>
        <v>Přesun hmot</v>
      </c>
      <c r="C16" s="66"/>
      <c r="D16" s="116"/>
      <c r="E16" s="202">
        <f>Položky!BA289</f>
        <v>0</v>
      </c>
      <c r="F16" s="203">
        <f>Položky!BB289</f>
        <v>0</v>
      </c>
      <c r="G16" s="203">
        <f>Položky!BC289</f>
        <v>0</v>
      </c>
      <c r="H16" s="203">
        <f>Položky!BD289</f>
        <v>0</v>
      </c>
      <c r="I16" s="204">
        <f>Položky!BE289</f>
        <v>0</v>
      </c>
    </row>
    <row r="17" spans="1:57" s="35" customFormat="1" ht="13.5" thickBot="1">
      <c r="A17" s="201" t="str">
        <f>Položky!B290</f>
        <v>D96</v>
      </c>
      <c r="B17" s="115" t="str">
        <f>Položky!C290</f>
        <v>Přesuny suti a vybouraných hmot</v>
      </c>
      <c r="C17" s="66"/>
      <c r="D17" s="116"/>
      <c r="E17" s="202">
        <f>Položky!BA297</f>
        <v>0</v>
      </c>
      <c r="F17" s="203">
        <f>Položky!BB297</f>
        <v>0</v>
      </c>
      <c r="G17" s="203">
        <f>Položky!BC297</f>
        <v>0</v>
      </c>
      <c r="H17" s="203">
        <f>Položky!BD297</f>
        <v>0</v>
      </c>
      <c r="I17" s="204">
        <f>Položky!BE297</f>
        <v>0</v>
      </c>
    </row>
    <row r="18" spans="1:57" s="123" customFormat="1" ht="13.5" thickBot="1">
      <c r="A18" s="117"/>
      <c r="B18" s="118" t="s">
        <v>54</v>
      </c>
      <c r="C18" s="118"/>
      <c r="D18" s="119"/>
      <c r="E18" s="120">
        <f>SUM(E7:E17)</f>
        <v>0</v>
      </c>
      <c r="F18" s="121">
        <f>SUM(F7:F17)</f>
        <v>0</v>
      </c>
      <c r="G18" s="121">
        <f>SUM(G7:G17)</f>
        <v>0</v>
      </c>
      <c r="H18" s="121">
        <f>SUM(H7:H17)</f>
        <v>0</v>
      </c>
      <c r="I18" s="122">
        <f>SUM(I7:I17)</f>
        <v>0</v>
      </c>
    </row>
    <row r="19" spans="1:57">
      <c r="A19" s="66"/>
      <c r="B19" s="66"/>
      <c r="C19" s="66"/>
      <c r="D19" s="66"/>
      <c r="E19" s="66"/>
      <c r="F19" s="66"/>
      <c r="G19" s="66"/>
      <c r="H19" s="66"/>
      <c r="I19" s="66"/>
    </row>
    <row r="20" spans="1:57" ht="19.5" customHeight="1">
      <c r="A20" s="107"/>
      <c r="B20" s="107"/>
      <c r="C20" s="107"/>
      <c r="D20" s="107"/>
      <c r="E20" s="107"/>
      <c r="F20" s="107"/>
      <c r="G20" s="124"/>
      <c r="H20" s="107"/>
      <c r="I20" s="107"/>
      <c r="BA20" s="41"/>
      <c r="BB20" s="41"/>
      <c r="BC20" s="41"/>
      <c r="BD20" s="41"/>
      <c r="BE20" s="41"/>
    </row>
    <row r="21" spans="1:57" ht="13.5" thickBot="1">
      <c r="A21" s="77"/>
      <c r="B21" s="77"/>
      <c r="C21" s="77"/>
      <c r="D21" s="77"/>
      <c r="E21" s="77"/>
      <c r="F21" s="77"/>
      <c r="G21" s="77"/>
      <c r="H21" s="77"/>
      <c r="I21" s="77"/>
    </row>
    <row r="22" spans="1:57">
      <c r="A22" s="71"/>
      <c r="B22" s="72"/>
      <c r="C22" s="72"/>
      <c r="D22" s="125"/>
      <c r="E22" s="126"/>
      <c r="F22" s="127"/>
      <c r="G22" s="128"/>
      <c r="H22" s="129"/>
      <c r="I22" s="130"/>
    </row>
    <row r="23" spans="1:57">
      <c r="A23" s="64"/>
      <c r="B23" s="55"/>
      <c r="C23" s="55"/>
      <c r="D23" s="131"/>
      <c r="E23" s="132"/>
      <c r="F23" s="133"/>
      <c r="G23" s="134"/>
      <c r="H23" s="135"/>
      <c r="I23" s="136"/>
      <c r="BA23">
        <v>8</v>
      </c>
    </row>
    <row r="24" spans="1:57" ht="13.5" thickBot="1">
      <c r="A24" s="137"/>
      <c r="B24" s="138"/>
      <c r="C24" s="139"/>
      <c r="D24" s="140"/>
      <c r="E24" s="141"/>
      <c r="F24" s="142"/>
      <c r="G24" s="142"/>
      <c r="H24" s="223"/>
      <c r="I24" s="224"/>
    </row>
    <row r="26" spans="1:57">
      <c r="B26" s="123"/>
      <c r="F26" s="143"/>
      <c r="G26" s="144"/>
      <c r="H26" s="144"/>
      <c r="I26" s="145"/>
    </row>
    <row r="27" spans="1:57">
      <c r="F27" s="143"/>
      <c r="G27" s="144"/>
      <c r="H27" s="144"/>
      <c r="I27" s="145"/>
    </row>
    <row r="28" spans="1:57">
      <c r="F28" s="143"/>
      <c r="G28" s="144"/>
      <c r="H28" s="144"/>
      <c r="I28" s="145"/>
    </row>
    <row r="29" spans="1:57">
      <c r="F29" s="143"/>
      <c r="G29" s="144"/>
      <c r="H29" s="144"/>
      <c r="I29" s="145"/>
    </row>
    <row r="30" spans="1:57">
      <c r="F30" s="143"/>
      <c r="G30" s="144"/>
      <c r="H30" s="144"/>
      <c r="I30" s="145"/>
    </row>
    <row r="31" spans="1:57">
      <c r="F31" s="143"/>
      <c r="G31" s="144"/>
      <c r="H31" s="144"/>
      <c r="I31" s="145"/>
    </row>
    <row r="32" spans="1:57">
      <c r="F32" s="143"/>
      <c r="G32" s="144"/>
      <c r="H32" s="144"/>
      <c r="I32" s="145"/>
    </row>
    <row r="33" spans="6:9">
      <c r="F33" s="143"/>
      <c r="G33" s="144"/>
      <c r="H33" s="144"/>
      <c r="I33" s="145"/>
    </row>
    <row r="34" spans="6:9">
      <c r="F34" s="143"/>
      <c r="G34" s="144"/>
      <c r="H34" s="144"/>
      <c r="I34" s="145"/>
    </row>
    <row r="35" spans="6:9">
      <c r="F35" s="143"/>
      <c r="G35" s="144"/>
      <c r="H35" s="144"/>
      <c r="I35" s="145"/>
    </row>
    <row r="36" spans="6:9">
      <c r="F36" s="143"/>
      <c r="G36" s="144"/>
      <c r="H36" s="144"/>
      <c r="I36" s="145"/>
    </row>
    <row r="37" spans="6:9">
      <c r="F37" s="143"/>
      <c r="G37" s="144"/>
      <c r="H37" s="144"/>
      <c r="I37" s="145"/>
    </row>
    <row r="38" spans="6:9">
      <c r="F38" s="143"/>
      <c r="G38" s="144"/>
      <c r="H38" s="144"/>
      <c r="I38" s="145"/>
    </row>
    <row r="39" spans="6:9">
      <c r="F39" s="143"/>
      <c r="G39" s="144"/>
      <c r="H39" s="144"/>
      <c r="I39" s="145"/>
    </row>
    <row r="40" spans="6:9">
      <c r="F40" s="143"/>
      <c r="G40" s="144"/>
      <c r="H40" s="144"/>
      <c r="I40" s="145"/>
    </row>
    <row r="41" spans="6:9">
      <c r="F41" s="143"/>
      <c r="G41" s="144"/>
      <c r="H41" s="144"/>
      <c r="I41" s="145"/>
    </row>
    <row r="42" spans="6:9">
      <c r="F42" s="143"/>
      <c r="G42" s="144"/>
      <c r="H42" s="144"/>
      <c r="I42" s="145"/>
    </row>
    <row r="43" spans="6:9">
      <c r="F43" s="143"/>
      <c r="G43" s="144"/>
      <c r="H43" s="144"/>
      <c r="I43" s="145"/>
    </row>
    <row r="44" spans="6:9">
      <c r="F44" s="143"/>
      <c r="G44" s="144"/>
      <c r="H44" s="144"/>
      <c r="I44" s="145"/>
    </row>
    <row r="45" spans="6:9">
      <c r="F45" s="143"/>
      <c r="G45" s="144"/>
      <c r="H45" s="144"/>
      <c r="I45" s="145"/>
    </row>
    <row r="46" spans="6:9">
      <c r="F46" s="143"/>
      <c r="G46" s="144"/>
      <c r="H46" s="144"/>
      <c r="I46" s="145"/>
    </row>
    <row r="47" spans="6:9">
      <c r="F47" s="143"/>
      <c r="G47" s="144"/>
      <c r="H47" s="144"/>
      <c r="I47" s="145"/>
    </row>
    <row r="48" spans="6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370"/>
  <sheetViews>
    <sheetView showGridLines="0" showZeros="0" zoomScaleNormal="100" workbookViewId="0">
      <selection activeCell="A297" sqref="A297:IV299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30" t="s">
        <v>69</v>
      </c>
      <c r="B1" s="230"/>
      <c r="C1" s="230"/>
      <c r="D1" s="230"/>
      <c r="E1" s="230"/>
      <c r="F1" s="230"/>
      <c r="G1" s="230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6" t="s">
        <v>45</v>
      </c>
      <c r="B3" s="217"/>
      <c r="C3" s="97" t="str">
        <f>CONCATENATE(cislostavby," ",nazevstavby)</f>
        <v>80341 ŽĎÁR NAD SÁZAVOU, UL. OKRUŽNÍ</v>
      </c>
      <c r="D3" s="151"/>
      <c r="E3" s="152" t="s">
        <v>55</v>
      </c>
      <c r="F3" s="153" t="str">
        <f>Rekapitulace!H1</f>
        <v>01</v>
      </c>
      <c r="G3" s="154"/>
    </row>
    <row r="4" spans="1:104" ht="13.5" thickBot="1">
      <c r="A4" s="231" t="s">
        <v>47</v>
      </c>
      <c r="B4" s="219"/>
      <c r="C4" s="103" t="str">
        <f>CONCATENATE(cisloobjektu," ",nazevobjektu)</f>
        <v>01 PARKOVACÍ STÁNÍ</v>
      </c>
      <c r="D4" s="155"/>
      <c r="E4" s="232" t="str">
        <f>Rekapitulace!G2</f>
        <v>PARKOVACÍ STÁNÍ</v>
      </c>
      <c r="F4" s="233"/>
      <c r="G4" s="234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56</v>
      </c>
      <c r="B6" s="160" t="s">
        <v>57</v>
      </c>
      <c r="C6" s="160" t="s">
        <v>58</v>
      </c>
      <c r="D6" s="160" t="s">
        <v>59</v>
      </c>
      <c r="E6" s="161" t="s">
        <v>60</v>
      </c>
      <c r="F6" s="160" t="s">
        <v>61</v>
      </c>
      <c r="G6" s="162" t="s">
        <v>62</v>
      </c>
    </row>
    <row r="7" spans="1:104">
      <c r="A7" s="163" t="s">
        <v>63</v>
      </c>
      <c r="B7" s="164" t="s">
        <v>72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75</v>
      </c>
      <c r="C8" s="173" t="s">
        <v>76</v>
      </c>
      <c r="D8" s="174" t="s">
        <v>77</v>
      </c>
      <c r="E8" s="175">
        <v>1</v>
      </c>
      <c r="F8" s="175">
        <v>0</v>
      </c>
      <c r="G8" s="176">
        <f>E8*F8</f>
        <v>0</v>
      </c>
      <c r="O8" s="170">
        <v>2</v>
      </c>
      <c r="AA8" s="146">
        <v>12</v>
      </c>
      <c r="AB8" s="146">
        <v>0</v>
      </c>
      <c r="AC8" s="146">
        <v>70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12</v>
      </c>
      <c r="CB8" s="177">
        <v>0</v>
      </c>
      <c r="CZ8" s="146">
        <v>0</v>
      </c>
    </row>
    <row r="9" spans="1:104" ht="33.75">
      <c r="A9" s="178"/>
      <c r="B9" s="179"/>
      <c r="C9" s="225" t="s">
        <v>78</v>
      </c>
      <c r="D9" s="226"/>
      <c r="E9" s="226"/>
      <c r="F9" s="226"/>
      <c r="G9" s="227"/>
      <c r="L9" s="180" t="s">
        <v>78</v>
      </c>
      <c r="O9" s="170">
        <v>3</v>
      </c>
    </row>
    <row r="10" spans="1:104">
      <c r="A10" s="178"/>
      <c r="B10" s="179"/>
      <c r="C10" s="225" t="s">
        <v>79</v>
      </c>
      <c r="D10" s="226"/>
      <c r="E10" s="226"/>
      <c r="F10" s="226"/>
      <c r="G10" s="227"/>
      <c r="L10" s="180" t="s">
        <v>79</v>
      </c>
      <c r="O10" s="170">
        <v>3</v>
      </c>
    </row>
    <row r="11" spans="1:104">
      <c r="A11" s="171">
        <v>2</v>
      </c>
      <c r="B11" s="172" t="s">
        <v>80</v>
      </c>
      <c r="C11" s="173" t="s">
        <v>81</v>
      </c>
      <c r="D11" s="174" t="s">
        <v>77</v>
      </c>
      <c r="E11" s="175">
        <v>1</v>
      </c>
      <c r="F11" s="175">
        <v>0</v>
      </c>
      <c r="G11" s="176">
        <f>E11*F11</f>
        <v>0</v>
      </c>
      <c r="O11" s="170">
        <v>2</v>
      </c>
      <c r="AA11" s="146">
        <v>12</v>
      </c>
      <c r="AB11" s="146">
        <v>0</v>
      </c>
      <c r="AC11" s="146">
        <v>71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12</v>
      </c>
      <c r="CB11" s="177">
        <v>0</v>
      </c>
      <c r="CZ11" s="146">
        <v>0</v>
      </c>
    </row>
    <row r="12" spans="1:104" ht="33.75">
      <c r="A12" s="178"/>
      <c r="B12" s="179"/>
      <c r="C12" s="225" t="s">
        <v>82</v>
      </c>
      <c r="D12" s="226"/>
      <c r="E12" s="226"/>
      <c r="F12" s="226"/>
      <c r="G12" s="227"/>
      <c r="L12" s="180" t="s">
        <v>82</v>
      </c>
      <c r="O12" s="170">
        <v>3</v>
      </c>
    </row>
    <row r="13" spans="1:104">
      <c r="A13" s="171">
        <v>3</v>
      </c>
      <c r="B13" s="172" t="s">
        <v>83</v>
      </c>
      <c r="C13" s="173" t="s">
        <v>84</v>
      </c>
      <c r="D13" s="174" t="s">
        <v>77</v>
      </c>
      <c r="E13" s="175">
        <v>1</v>
      </c>
      <c r="F13" s="175">
        <v>0</v>
      </c>
      <c r="G13" s="176">
        <f>E13*F13</f>
        <v>0</v>
      </c>
      <c r="O13" s="170">
        <v>2</v>
      </c>
      <c r="AA13" s="146">
        <v>12</v>
      </c>
      <c r="AB13" s="146">
        <v>0</v>
      </c>
      <c r="AC13" s="146">
        <v>72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12</v>
      </c>
      <c r="CB13" s="177">
        <v>0</v>
      </c>
      <c r="CZ13" s="146">
        <v>0</v>
      </c>
    </row>
    <row r="14" spans="1:104" ht="33.75">
      <c r="A14" s="178"/>
      <c r="B14" s="179"/>
      <c r="C14" s="225" t="s">
        <v>85</v>
      </c>
      <c r="D14" s="226"/>
      <c r="E14" s="226"/>
      <c r="F14" s="226"/>
      <c r="G14" s="227"/>
      <c r="L14" s="180" t="s">
        <v>85</v>
      </c>
      <c r="O14" s="170">
        <v>3</v>
      </c>
    </row>
    <row r="15" spans="1:104">
      <c r="A15" s="185"/>
      <c r="B15" s="186" t="s">
        <v>67</v>
      </c>
      <c r="C15" s="187" t="str">
        <f>CONCATENATE(B7," ",C7)</f>
        <v>01 Vedlejší náklady</v>
      </c>
      <c r="D15" s="188"/>
      <c r="E15" s="189"/>
      <c r="F15" s="190"/>
      <c r="G15" s="191">
        <f>SUM(G7:G14)</f>
        <v>0</v>
      </c>
      <c r="O15" s="170">
        <v>4</v>
      </c>
      <c r="BA15" s="192">
        <f>SUM(BA7:BA14)</f>
        <v>0</v>
      </c>
      <c r="BB15" s="192">
        <f>SUM(BB7:BB14)</f>
        <v>0</v>
      </c>
      <c r="BC15" s="192">
        <f>SUM(BC7:BC14)</f>
        <v>0</v>
      </c>
      <c r="BD15" s="192">
        <f>SUM(BD7:BD14)</f>
        <v>0</v>
      </c>
      <c r="BE15" s="192">
        <f>SUM(BE7:BE14)</f>
        <v>0</v>
      </c>
    </row>
    <row r="16" spans="1:104">
      <c r="A16" s="163" t="s">
        <v>63</v>
      </c>
      <c r="B16" s="164" t="s">
        <v>86</v>
      </c>
      <c r="C16" s="165" t="s">
        <v>87</v>
      </c>
      <c r="D16" s="166"/>
      <c r="E16" s="167"/>
      <c r="F16" s="167"/>
      <c r="G16" s="168"/>
      <c r="H16" s="169"/>
      <c r="I16" s="169"/>
      <c r="O16" s="170">
        <v>1</v>
      </c>
    </row>
    <row r="17" spans="1:104">
      <c r="A17" s="171">
        <v>4</v>
      </c>
      <c r="B17" s="172" t="s">
        <v>88</v>
      </c>
      <c r="C17" s="173" t="s">
        <v>89</v>
      </c>
      <c r="D17" s="174" t="s">
        <v>77</v>
      </c>
      <c r="E17" s="175">
        <v>1</v>
      </c>
      <c r="F17" s="175">
        <v>0</v>
      </c>
      <c r="G17" s="176">
        <f>E17*F17</f>
        <v>0</v>
      </c>
      <c r="O17" s="170">
        <v>2</v>
      </c>
      <c r="AA17" s="146">
        <v>12</v>
      </c>
      <c r="AB17" s="146">
        <v>0</v>
      </c>
      <c r="AC17" s="146">
        <v>73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12</v>
      </c>
      <c r="CB17" s="177">
        <v>0</v>
      </c>
      <c r="CZ17" s="146">
        <v>0</v>
      </c>
    </row>
    <row r="18" spans="1:104" ht="22.5">
      <c r="A18" s="178"/>
      <c r="B18" s="179"/>
      <c r="C18" s="225" t="s">
        <v>90</v>
      </c>
      <c r="D18" s="226"/>
      <c r="E18" s="226"/>
      <c r="F18" s="226"/>
      <c r="G18" s="227"/>
      <c r="L18" s="180" t="s">
        <v>90</v>
      </c>
      <c r="O18" s="170">
        <v>3</v>
      </c>
    </row>
    <row r="19" spans="1:104" ht="22.5">
      <c r="A19" s="171">
        <v>5</v>
      </c>
      <c r="B19" s="172" t="s">
        <v>91</v>
      </c>
      <c r="C19" s="173" t="s">
        <v>92</v>
      </c>
      <c r="D19" s="174" t="s">
        <v>77</v>
      </c>
      <c r="E19" s="175">
        <v>1</v>
      </c>
      <c r="F19" s="175">
        <v>0</v>
      </c>
      <c r="G19" s="176">
        <f>E19*F19</f>
        <v>0</v>
      </c>
      <c r="O19" s="170">
        <v>2</v>
      </c>
      <c r="AA19" s="146">
        <v>12</v>
      </c>
      <c r="AB19" s="146">
        <v>0</v>
      </c>
      <c r="AC19" s="146">
        <v>74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12</v>
      </c>
      <c r="CB19" s="177">
        <v>0</v>
      </c>
      <c r="CZ19" s="146">
        <v>0</v>
      </c>
    </row>
    <row r="20" spans="1:104" ht="22.5">
      <c r="A20" s="178"/>
      <c r="B20" s="179"/>
      <c r="C20" s="225" t="s">
        <v>93</v>
      </c>
      <c r="D20" s="226"/>
      <c r="E20" s="226"/>
      <c r="F20" s="226"/>
      <c r="G20" s="227"/>
      <c r="L20" s="180" t="s">
        <v>93</v>
      </c>
      <c r="O20" s="170">
        <v>3</v>
      </c>
    </row>
    <row r="21" spans="1:104">
      <c r="A21" s="171">
        <v>6</v>
      </c>
      <c r="B21" s="172" t="s">
        <v>94</v>
      </c>
      <c r="C21" s="173" t="s">
        <v>95</v>
      </c>
      <c r="D21" s="174" t="s">
        <v>77</v>
      </c>
      <c r="E21" s="175">
        <v>1</v>
      </c>
      <c r="F21" s="175">
        <v>0</v>
      </c>
      <c r="G21" s="176">
        <f>E21*F21</f>
        <v>0</v>
      </c>
      <c r="O21" s="170">
        <v>2</v>
      </c>
      <c r="AA21" s="146">
        <v>12</v>
      </c>
      <c r="AB21" s="146">
        <v>0</v>
      </c>
      <c r="AC21" s="146">
        <v>75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12</v>
      </c>
      <c r="CB21" s="177">
        <v>0</v>
      </c>
      <c r="CZ21" s="146">
        <v>0</v>
      </c>
    </row>
    <row r="22" spans="1:104">
      <c r="A22" s="178"/>
      <c r="B22" s="179"/>
      <c r="C22" s="225"/>
      <c r="D22" s="226"/>
      <c r="E22" s="226"/>
      <c r="F22" s="226"/>
      <c r="G22" s="227"/>
      <c r="L22" s="180"/>
      <c r="O22" s="170">
        <v>3</v>
      </c>
    </row>
    <row r="23" spans="1:104">
      <c r="A23" s="171">
        <v>7</v>
      </c>
      <c r="B23" s="172" t="s">
        <v>96</v>
      </c>
      <c r="C23" s="173" t="s">
        <v>97</v>
      </c>
      <c r="D23" s="174" t="s">
        <v>98</v>
      </c>
      <c r="E23" s="175">
        <v>1</v>
      </c>
      <c r="F23" s="175">
        <v>0</v>
      </c>
      <c r="G23" s="176">
        <f>E23*F23</f>
        <v>0</v>
      </c>
      <c r="O23" s="170">
        <v>2</v>
      </c>
      <c r="AA23" s="146">
        <v>12</v>
      </c>
      <c r="AB23" s="146">
        <v>0</v>
      </c>
      <c r="AC23" s="146">
        <v>76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12</v>
      </c>
      <c r="CB23" s="177">
        <v>0</v>
      </c>
      <c r="CZ23" s="146">
        <v>0</v>
      </c>
    </row>
    <row r="24" spans="1:104">
      <c r="A24" s="171">
        <v>8</v>
      </c>
      <c r="B24" s="172" t="s">
        <v>99</v>
      </c>
      <c r="C24" s="173" t="s">
        <v>100</v>
      </c>
      <c r="D24" s="174" t="s">
        <v>98</v>
      </c>
      <c r="E24" s="175">
        <v>1</v>
      </c>
      <c r="F24" s="175">
        <v>0</v>
      </c>
      <c r="G24" s="176">
        <f>E24*F24</f>
        <v>0</v>
      </c>
      <c r="O24" s="170">
        <v>2</v>
      </c>
      <c r="AA24" s="146">
        <v>12</v>
      </c>
      <c r="AB24" s="146">
        <v>0</v>
      </c>
      <c r="AC24" s="146">
        <v>77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12</v>
      </c>
      <c r="CB24" s="177">
        <v>0</v>
      </c>
      <c r="CZ24" s="146">
        <v>0</v>
      </c>
    </row>
    <row r="25" spans="1:104">
      <c r="A25" s="171">
        <v>9</v>
      </c>
      <c r="B25" s="172" t="s">
        <v>101</v>
      </c>
      <c r="C25" s="173" t="s">
        <v>102</v>
      </c>
      <c r="D25" s="174" t="s">
        <v>98</v>
      </c>
      <c r="E25" s="175">
        <v>1</v>
      </c>
      <c r="F25" s="175">
        <v>0</v>
      </c>
      <c r="G25" s="176">
        <f>E25*F25</f>
        <v>0</v>
      </c>
      <c r="O25" s="170">
        <v>2</v>
      </c>
      <c r="AA25" s="146">
        <v>12</v>
      </c>
      <c r="AB25" s="146">
        <v>0</v>
      </c>
      <c r="AC25" s="146">
        <v>78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12</v>
      </c>
      <c r="CB25" s="177">
        <v>0</v>
      </c>
      <c r="CZ25" s="146">
        <v>0</v>
      </c>
    </row>
    <row r="26" spans="1:104">
      <c r="A26" s="178"/>
      <c r="B26" s="179"/>
      <c r="C26" s="225" t="s">
        <v>103</v>
      </c>
      <c r="D26" s="226"/>
      <c r="E26" s="226"/>
      <c r="F26" s="226"/>
      <c r="G26" s="227"/>
      <c r="L26" s="180" t="s">
        <v>103</v>
      </c>
      <c r="O26" s="170">
        <v>3</v>
      </c>
    </row>
    <row r="27" spans="1:104">
      <c r="A27" s="171">
        <v>10</v>
      </c>
      <c r="B27" s="172" t="s">
        <v>104</v>
      </c>
      <c r="C27" s="173" t="s">
        <v>105</v>
      </c>
      <c r="D27" s="174" t="s">
        <v>77</v>
      </c>
      <c r="E27" s="175">
        <v>1</v>
      </c>
      <c r="F27" s="175">
        <v>0</v>
      </c>
      <c r="G27" s="176">
        <f>E27*F27</f>
        <v>0</v>
      </c>
      <c r="O27" s="170">
        <v>2</v>
      </c>
      <c r="AA27" s="146">
        <v>12</v>
      </c>
      <c r="AB27" s="146">
        <v>0</v>
      </c>
      <c r="AC27" s="146">
        <v>79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12</v>
      </c>
      <c r="CB27" s="177">
        <v>0</v>
      </c>
      <c r="CZ27" s="146">
        <v>0</v>
      </c>
    </row>
    <row r="28" spans="1:104">
      <c r="A28" s="178"/>
      <c r="B28" s="179"/>
      <c r="C28" s="225" t="s">
        <v>106</v>
      </c>
      <c r="D28" s="226"/>
      <c r="E28" s="226"/>
      <c r="F28" s="226"/>
      <c r="G28" s="227"/>
      <c r="L28" s="180" t="s">
        <v>106</v>
      </c>
      <c r="O28" s="170">
        <v>3</v>
      </c>
    </row>
    <row r="29" spans="1:104">
      <c r="A29" s="185"/>
      <c r="B29" s="186" t="s">
        <v>67</v>
      </c>
      <c r="C29" s="187" t="str">
        <f>CONCATENATE(B16," ",C16)</f>
        <v>02 Ostatní náklady</v>
      </c>
      <c r="D29" s="188"/>
      <c r="E29" s="189"/>
      <c r="F29" s="190"/>
      <c r="G29" s="191">
        <f>SUM(G16:G28)</f>
        <v>0</v>
      </c>
      <c r="O29" s="170">
        <v>4</v>
      </c>
      <c r="BA29" s="192">
        <f>SUM(BA16:BA28)</f>
        <v>0</v>
      </c>
      <c r="BB29" s="192">
        <f>SUM(BB16:BB28)</f>
        <v>0</v>
      </c>
      <c r="BC29" s="192">
        <f>SUM(BC16:BC28)</f>
        <v>0</v>
      </c>
      <c r="BD29" s="192">
        <f>SUM(BD16:BD28)</f>
        <v>0</v>
      </c>
      <c r="BE29" s="192">
        <f>SUM(BE16:BE28)</f>
        <v>0</v>
      </c>
    </row>
    <row r="30" spans="1:104">
      <c r="A30" s="163" t="s">
        <v>63</v>
      </c>
      <c r="B30" s="164" t="s">
        <v>64</v>
      </c>
      <c r="C30" s="165" t="s">
        <v>65</v>
      </c>
      <c r="D30" s="166"/>
      <c r="E30" s="167"/>
      <c r="F30" s="167"/>
      <c r="G30" s="168"/>
      <c r="H30" s="169"/>
      <c r="I30" s="169"/>
      <c r="O30" s="170">
        <v>1</v>
      </c>
    </row>
    <row r="31" spans="1:104">
      <c r="A31" s="171">
        <v>11</v>
      </c>
      <c r="B31" s="172" t="s">
        <v>107</v>
      </c>
      <c r="C31" s="173" t="s">
        <v>108</v>
      </c>
      <c r="D31" s="174" t="s">
        <v>109</v>
      </c>
      <c r="E31" s="175">
        <v>88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0</v>
      </c>
    </row>
    <row r="32" spans="1:104">
      <c r="A32" s="178"/>
      <c r="B32" s="179"/>
      <c r="C32" s="225" t="s">
        <v>110</v>
      </c>
      <c r="D32" s="226"/>
      <c r="E32" s="226"/>
      <c r="F32" s="226"/>
      <c r="G32" s="227"/>
      <c r="L32" s="180" t="s">
        <v>110</v>
      </c>
      <c r="O32" s="170">
        <v>3</v>
      </c>
    </row>
    <row r="33" spans="1:104">
      <c r="A33" s="178"/>
      <c r="B33" s="181"/>
      <c r="C33" s="228" t="s">
        <v>111</v>
      </c>
      <c r="D33" s="229"/>
      <c r="E33" s="182">
        <v>0</v>
      </c>
      <c r="F33" s="183"/>
      <c r="G33" s="184"/>
      <c r="M33" s="180" t="s">
        <v>111</v>
      </c>
      <c r="O33" s="170"/>
    </row>
    <row r="34" spans="1:104">
      <c r="A34" s="178"/>
      <c r="B34" s="181"/>
      <c r="C34" s="228" t="s">
        <v>112</v>
      </c>
      <c r="D34" s="229"/>
      <c r="E34" s="182">
        <v>88</v>
      </c>
      <c r="F34" s="183"/>
      <c r="G34" s="184"/>
      <c r="M34" s="180" t="s">
        <v>112</v>
      </c>
      <c r="O34" s="170"/>
    </row>
    <row r="35" spans="1:104">
      <c r="A35" s="171">
        <v>12</v>
      </c>
      <c r="B35" s="172" t="s">
        <v>113</v>
      </c>
      <c r="C35" s="173" t="s">
        <v>114</v>
      </c>
      <c r="D35" s="174" t="s">
        <v>109</v>
      </c>
      <c r="E35" s="175">
        <v>173.7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0</v>
      </c>
      <c r="AC35" s="146">
        <v>0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0</v>
      </c>
      <c r="CZ35" s="146">
        <v>0</v>
      </c>
    </row>
    <row r="36" spans="1:104">
      <c r="A36" s="178"/>
      <c r="B36" s="181"/>
      <c r="C36" s="228" t="s">
        <v>111</v>
      </c>
      <c r="D36" s="229"/>
      <c r="E36" s="182">
        <v>0</v>
      </c>
      <c r="F36" s="183"/>
      <c r="G36" s="184"/>
      <c r="M36" s="180" t="s">
        <v>111</v>
      </c>
      <c r="O36" s="170"/>
    </row>
    <row r="37" spans="1:104">
      <c r="A37" s="178"/>
      <c r="B37" s="181"/>
      <c r="C37" s="228" t="s">
        <v>115</v>
      </c>
      <c r="D37" s="229"/>
      <c r="E37" s="182">
        <v>0</v>
      </c>
      <c r="F37" s="183"/>
      <c r="G37" s="184"/>
      <c r="M37" s="180" t="s">
        <v>115</v>
      </c>
      <c r="O37" s="170"/>
    </row>
    <row r="38" spans="1:104">
      <c r="A38" s="178"/>
      <c r="B38" s="181"/>
      <c r="C38" s="228" t="s">
        <v>116</v>
      </c>
      <c r="D38" s="229"/>
      <c r="E38" s="182">
        <v>173.7</v>
      </c>
      <c r="F38" s="183"/>
      <c r="G38" s="184"/>
      <c r="M38" s="180" t="s">
        <v>116</v>
      </c>
      <c r="O38" s="170"/>
    </row>
    <row r="39" spans="1:104">
      <c r="A39" s="171">
        <v>13</v>
      </c>
      <c r="B39" s="172" t="s">
        <v>113</v>
      </c>
      <c r="C39" s="173" t="s">
        <v>114</v>
      </c>
      <c r="D39" s="174" t="s">
        <v>109</v>
      </c>
      <c r="E39" s="175">
        <v>79.959999999999994</v>
      </c>
      <c r="F39" s="175">
        <v>0</v>
      </c>
      <c r="G39" s="176">
        <f>E39*F39</f>
        <v>0</v>
      </c>
      <c r="O39" s="170">
        <v>2</v>
      </c>
      <c r="AA39" s="146">
        <v>1</v>
      </c>
      <c r="AB39" s="146">
        <v>1</v>
      </c>
      <c r="AC39" s="146">
        <v>1</v>
      </c>
      <c r="AZ39" s="146">
        <v>1</v>
      </c>
      <c r="BA39" s="14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7">
        <v>1</v>
      </c>
      <c r="CB39" s="177">
        <v>1</v>
      </c>
      <c r="CZ39" s="146">
        <v>0.2</v>
      </c>
    </row>
    <row r="40" spans="1:104">
      <c r="A40" s="178"/>
      <c r="B40" s="181"/>
      <c r="C40" s="228" t="s">
        <v>111</v>
      </c>
      <c r="D40" s="229"/>
      <c r="E40" s="182">
        <v>0</v>
      </c>
      <c r="F40" s="183"/>
      <c r="G40" s="184"/>
      <c r="M40" s="180" t="s">
        <v>111</v>
      </c>
      <c r="O40" s="170"/>
    </row>
    <row r="41" spans="1:104">
      <c r="A41" s="178"/>
      <c r="B41" s="181"/>
      <c r="C41" s="228" t="s">
        <v>115</v>
      </c>
      <c r="D41" s="229"/>
      <c r="E41" s="182">
        <v>0</v>
      </c>
      <c r="F41" s="183"/>
      <c r="G41" s="184"/>
      <c r="M41" s="180" t="s">
        <v>115</v>
      </c>
      <c r="O41" s="170"/>
    </row>
    <row r="42" spans="1:104">
      <c r="A42" s="178"/>
      <c r="B42" s="181"/>
      <c r="C42" s="228" t="s">
        <v>117</v>
      </c>
      <c r="D42" s="229"/>
      <c r="E42" s="182">
        <v>75</v>
      </c>
      <c r="F42" s="183"/>
      <c r="G42" s="184"/>
      <c r="M42" s="180" t="s">
        <v>117</v>
      </c>
      <c r="O42" s="170"/>
    </row>
    <row r="43" spans="1:104">
      <c r="A43" s="178"/>
      <c r="B43" s="181"/>
      <c r="C43" s="228" t="s">
        <v>118</v>
      </c>
      <c r="D43" s="229"/>
      <c r="E43" s="182">
        <v>4.96</v>
      </c>
      <c r="F43" s="183"/>
      <c r="G43" s="184"/>
      <c r="M43" s="180" t="s">
        <v>118</v>
      </c>
      <c r="O43" s="170"/>
    </row>
    <row r="44" spans="1:104">
      <c r="A44" s="171">
        <v>14</v>
      </c>
      <c r="B44" s="172" t="s">
        <v>119</v>
      </c>
      <c r="C44" s="173" t="s">
        <v>120</v>
      </c>
      <c r="D44" s="174" t="s">
        <v>109</v>
      </c>
      <c r="E44" s="175">
        <v>96.21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1</v>
      </c>
      <c r="CZ44" s="146">
        <v>0</v>
      </c>
    </row>
    <row r="45" spans="1:104">
      <c r="A45" s="178"/>
      <c r="B45" s="181"/>
      <c r="C45" s="228" t="s">
        <v>111</v>
      </c>
      <c r="D45" s="229"/>
      <c r="E45" s="182">
        <v>0</v>
      </c>
      <c r="F45" s="183"/>
      <c r="G45" s="184"/>
      <c r="M45" s="180" t="s">
        <v>111</v>
      </c>
      <c r="O45" s="170"/>
    </row>
    <row r="46" spans="1:104">
      <c r="A46" s="178"/>
      <c r="B46" s="181"/>
      <c r="C46" s="228" t="s">
        <v>115</v>
      </c>
      <c r="D46" s="229"/>
      <c r="E46" s="182">
        <v>0</v>
      </c>
      <c r="F46" s="183"/>
      <c r="G46" s="184"/>
      <c r="M46" s="180" t="s">
        <v>115</v>
      </c>
      <c r="O46" s="170"/>
    </row>
    <row r="47" spans="1:104">
      <c r="A47" s="178"/>
      <c r="B47" s="181"/>
      <c r="C47" s="228" t="s">
        <v>121</v>
      </c>
      <c r="D47" s="229"/>
      <c r="E47" s="182">
        <v>33</v>
      </c>
      <c r="F47" s="183"/>
      <c r="G47" s="184"/>
      <c r="M47" s="180" t="s">
        <v>121</v>
      </c>
      <c r="O47" s="170"/>
    </row>
    <row r="48" spans="1:104">
      <c r="A48" s="178"/>
      <c r="B48" s="181"/>
      <c r="C48" s="228" t="s">
        <v>122</v>
      </c>
      <c r="D48" s="229"/>
      <c r="E48" s="182">
        <v>4.96</v>
      </c>
      <c r="F48" s="183"/>
      <c r="G48" s="184"/>
      <c r="M48" s="180" t="s">
        <v>122</v>
      </c>
      <c r="O48" s="170"/>
    </row>
    <row r="49" spans="1:104">
      <c r="A49" s="178"/>
      <c r="B49" s="181"/>
      <c r="C49" s="228" t="s">
        <v>123</v>
      </c>
      <c r="D49" s="229"/>
      <c r="E49" s="182">
        <v>58.25</v>
      </c>
      <c r="F49" s="183"/>
      <c r="G49" s="184"/>
      <c r="M49" s="180" t="s">
        <v>123</v>
      </c>
      <c r="O49" s="170"/>
    </row>
    <row r="50" spans="1:104">
      <c r="A50" s="171">
        <v>15</v>
      </c>
      <c r="B50" s="172" t="s">
        <v>124</v>
      </c>
      <c r="C50" s="173" t="s">
        <v>125</v>
      </c>
      <c r="D50" s="174" t="s">
        <v>109</v>
      </c>
      <c r="E50" s="175">
        <v>154.69999999999999</v>
      </c>
      <c r="F50" s="175">
        <v>0</v>
      </c>
      <c r="G50" s="176">
        <f>E50*F50</f>
        <v>0</v>
      </c>
      <c r="O50" s="170">
        <v>2</v>
      </c>
      <c r="AA50" s="146">
        <v>1</v>
      </c>
      <c r="AB50" s="146">
        <v>1</v>
      </c>
      <c r="AC50" s="146">
        <v>1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7">
        <v>1</v>
      </c>
      <c r="CB50" s="177">
        <v>1</v>
      </c>
      <c r="CZ50" s="146">
        <v>0</v>
      </c>
    </row>
    <row r="51" spans="1:104">
      <c r="A51" s="178"/>
      <c r="B51" s="181"/>
      <c r="C51" s="228" t="s">
        <v>111</v>
      </c>
      <c r="D51" s="229"/>
      <c r="E51" s="182">
        <v>0</v>
      </c>
      <c r="F51" s="183"/>
      <c r="G51" s="184"/>
      <c r="M51" s="180" t="s">
        <v>111</v>
      </c>
      <c r="O51" s="170"/>
    </row>
    <row r="52" spans="1:104">
      <c r="A52" s="178"/>
      <c r="B52" s="181"/>
      <c r="C52" s="228" t="s">
        <v>115</v>
      </c>
      <c r="D52" s="229"/>
      <c r="E52" s="182">
        <v>0</v>
      </c>
      <c r="F52" s="183"/>
      <c r="G52" s="184"/>
      <c r="M52" s="180" t="s">
        <v>115</v>
      </c>
      <c r="O52" s="170"/>
    </row>
    <row r="53" spans="1:104">
      <c r="A53" s="178"/>
      <c r="B53" s="181"/>
      <c r="C53" s="228" t="s">
        <v>126</v>
      </c>
      <c r="D53" s="229"/>
      <c r="E53" s="182">
        <v>154.69999999999999</v>
      </c>
      <c r="F53" s="183"/>
      <c r="G53" s="184"/>
      <c r="M53" s="180" t="s">
        <v>126</v>
      </c>
      <c r="O53" s="170"/>
    </row>
    <row r="54" spans="1:104">
      <c r="A54" s="171">
        <v>16</v>
      </c>
      <c r="B54" s="172" t="s">
        <v>127</v>
      </c>
      <c r="C54" s="173" t="s">
        <v>128</v>
      </c>
      <c r="D54" s="174" t="s">
        <v>109</v>
      </c>
      <c r="E54" s="175">
        <v>206.7</v>
      </c>
      <c r="F54" s="175">
        <v>0</v>
      </c>
      <c r="G54" s="176">
        <f>E54*F54</f>
        <v>0</v>
      </c>
      <c r="O54" s="170">
        <v>2</v>
      </c>
      <c r="AA54" s="146">
        <v>1</v>
      </c>
      <c r="AB54" s="146">
        <v>1</v>
      </c>
      <c r="AC54" s="146">
        <v>1</v>
      </c>
      <c r="AZ54" s="146">
        <v>1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1</v>
      </c>
      <c r="CB54" s="177">
        <v>1</v>
      </c>
      <c r="CZ54" s="146">
        <v>0</v>
      </c>
    </row>
    <row r="55" spans="1:104">
      <c r="A55" s="178"/>
      <c r="B55" s="181"/>
      <c r="C55" s="228" t="s">
        <v>111</v>
      </c>
      <c r="D55" s="229"/>
      <c r="E55" s="182">
        <v>0</v>
      </c>
      <c r="F55" s="183"/>
      <c r="G55" s="184"/>
      <c r="M55" s="180" t="s">
        <v>111</v>
      </c>
      <c r="O55" s="170"/>
    </row>
    <row r="56" spans="1:104">
      <c r="A56" s="178"/>
      <c r="B56" s="181"/>
      <c r="C56" s="228" t="s">
        <v>115</v>
      </c>
      <c r="D56" s="229"/>
      <c r="E56" s="182">
        <v>0</v>
      </c>
      <c r="F56" s="183"/>
      <c r="G56" s="184"/>
      <c r="M56" s="180" t="s">
        <v>115</v>
      </c>
      <c r="O56" s="170"/>
    </row>
    <row r="57" spans="1:104">
      <c r="A57" s="178"/>
      <c r="B57" s="181"/>
      <c r="C57" s="228" t="s">
        <v>129</v>
      </c>
      <c r="D57" s="229"/>
      <c r="E57" s="182">
        <v>33</v>
      </c>
      <c r="F57" s="183"/>
      <c r="G57" s="184"/>
      <c r="M57" s="180" t="s">
        <v>129</v>
      </c>
      <c r="O57" s="170"/>
    </row>
    <row r="58" spans="1:104">
      <c r="A58" s="178"/>
      <c r="B58" s="181"/>
      <c r="C58" s="228" t="s">
        <v>130</v>
      </c>
      <c r="D58" s="229"/>
      <c r="E58" s="182">
        <v>19</v>
      </c>
      <c r="F58" s="183"/>
      <c r="G58" s="184"/>
      <c r="M58" s="180" t="s">
        <v>130</v>
      </c>
      <c r="O58" s="170"/>
    </row>
    <row r="59" spans="1:104">
      <c r="A59" s="178"/>
      <c r="B59" s="181"/>
      <c r="C59" s="228" t="s">
        <v>126</v>
      </c>
      <c r="D59" s="229"/>
      <c r="E59" s="182">
        <v>154.69999999999999</v>
      </c>
      <c r="F59" s="183"/>
      <c r="G59" s="184"/>
      <c r="M59" s="180" t="s">
        <v>126</v>
      </c>
      <c r="O59" s="170"/>
    </row>
    <row r="60" spans="1:104">
      <c r="A60" s="171">
        <v>17</v>
      </c>
      <c r="B60" s="172" t="s">
        <v>131</v>
      </c>
      <c r="C60" s="173" t="s">
        <v>132</v>
      </c>
      <c r="D60" s="174" t="s">
        <v>133</v>
      </c>
      <c r="E60" s="175">
        <v>90</v>
      </c>
      <c r="F60" s="175">
        <v>0</v>
      </c>
      <c r="G60" s="176">
        <f>E60*F60</f>
        <v>0</v>
      </c>
      <c r="O60" s="170">
        <v>2</v>
      </c>
      <c r="AA60" s="146">
        <v>1</v>
      </c>
      <c r="AB60" s="146">
        <v>1</v>
      </c>
      <c r="AC60" s="146">
        <v>1</v>
      </c>
      <c r="AZ60" s="146">
        <v>1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1</v>
      </c>
      <c r="CZ60" s="146">
        <v>0.14499999999999999</v>
      </c>
    </row>
    <row r="61" spans="1:104">
      <c r="A61" s="178"/>
      <c r="B61" s="181"/>
      <c r="C61" s="228" t="s">
        <v>111</v>
      </c>
      <c r="D61" s="229"/>
      <c r="E61" s="182">
        <v>0</v>
      </c>
      <c r="F61" s="183"/>
      <c r="G61" s="184"/>
      <c r="M61" s="180" t="s">
        <v>111</v>
      </c>
      <c r="O61" s="170"/>
    </row>
    <row r="62" spans="1:104">
      <c r="A62" s="178"/>
      <c r="B62" s="181"/>
      <c r="C62" s="228" t="s">
        <v>115</v>
      </c>
      <c r="D62" s="229"/>
      <c r="E62" s="182">
        <v>0</v>
      </c>
      <c r="F62" s="183"/>
      <c r="G62" s="184"/>
      <c r="M62" s="180" t="s">
        <v>115</v>
      </c>
      <c r="O62" s="170"/>
    </row>
    <row r="63" spans="1:104">
      <c r="A63" s="178"/>
      <c r="B63" s="181"/>
      <c r="C63" s="228" t="s">
        <v>134</v>
      </c>
      <c r="D63" s="229"/>
      <c r="E63" s="182">
        <v>90</v>
      </c>
      <c r="F63" s="183"/>
      <c r="G63" s="184"/>
      <c r="M63" s="180" t="s">
        <v>134</v>
      </c>
      <c r="O63" s="170"/>
    </row>
    <row r="64" spans="1:104">
      <c r="A64" s="171">
        <v>18</v>
      </c>
      <c r="B64" s="172" t="s">
        <v>135</v>
      </c>
      <c r="C64" s="173" t="s">
        <v>132</v>
      </c>
      <c r="D64" s="174" t="s">
        <v>133</v>
      </c>
      <c r="E64" s="175">
        <v>143</v>
      </c>
      <c r="F64" s="175">
        <v>0</v>
      </c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7">
        <v>1</v>
      </c>
      <c r="CB64" s="177">
        <v>1</v>
      </c>
      <c r="CZ64" s="146">
        <v>0</v>
      </c>
    </row>
    <row r="65" spans="1:104">
      <c r="A65" s="178"/>
      <c r="B65" s="181"/>
      <c r="C65" s="228" t="s">
        <v>111</v>
      </c>
      <c r="D65" s="229"/>
      <c r="E65" s="182">
        <v>0</v>
      </c>
      <c r="F65" s="183"/>
      <c r="G65" s="184"/>
      <c r="M65" s="180" t="s">
        <v>111</v>
      </c>
      <c r="O65" s="170"/>
    </row>
    <row r="66" spans="1:104">
      <c r="A66" s="178"/>
      <c r="B66" s="181"/>
      <c r="C66" s="228" t="s">
        <v>115</v>
      </c>
      <c r="D66" s="229"/>
      <c r="E66" s="182">
        <v>0</v>
      </c>
      <c r="F66" s="183"/>
      <c r="G66" s="184"/>
      <c r="M66" s="180" t="s">
        <v>115</v>
      </c>
      <c r="O66" s="170"/>
    </row>
    <row r="67" spans="1:104">
      <c r="A67" s="178"/>
      <c r="B67" s="181"/>
      <c r="C67" s="228" t="s">
        <v>136</v>
      </c>
      <c r="D67" s="229"/>
      <c r="E67" s="182">
        <v>143</v>
      </c>
      <c r="F67" s="183"/>
      <c r="G67" s="184"/>
      <c r="M67" s="180" t="s">
        <v>136</v>
      </c>
      <c r="O67" s="170"/>
    </row>
    <row r="68" spans="1:104">
      <c r="A68" s="171">
        <v>19</v>
      </c>
      <c r="B68" s="172" t="s">
        <v>137</v>
      </c>
      <c r="C68" s="173" t="s">
        <v>138</v>
      </c>
      <c r="D68" s="174" t="s">
        <v>139</v>
      </c>
      <c r="E68" s="175">
        <v>4.4000000000000004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1</v>
      </c>
      <c r="AC68" s="146">
        <v>1</v>
      </c>
      <c r="AZ68" s="146">
        <v>1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1</v>
      </c>
      <c r="CZ68" s="146">
        <v>0</v>
      </c>
    </row>
    <row r="69" spans="1:104">
      <c r="A69" s="178"/>
      <c r="B69" s="181"/>
      <c r="C69" s="228" t="s">
        <v>111</v>
      </c>
      <c r="D69" s="229"/>
      <c r="E69" s="182">
        <v>0</v>
      </c>
      <c r="F69" s="183"/>
      <c r="G69" s="184"/>
      <c r="M69" s="180" t="s">
        <v>111</v>
      </c>
      <c r="O69" s="170"/>
    </row>
    <row r="70" spans="1:104" ht="22.5">
      <c r="A70" s="178"/>
      <c r="B70" s="181"/>
      <c r="C70" s="228" t="s">
        <v>140</v>
      </c>
      <c r="D70" s="229"/>
      <c r="E70" s="182">
        <v>4.4000000000000004</v>
      </c>
      <c r="F70" s="183"/>
      <c r="G70" s="184"/>
      <c r="M70" s="180" t="s">
        <v>140</v>
      </c>
      <c r="O70" s="170"/>
    </row>
    <row r="71" spans="1:104">
      <c r="A71" s="171">
        <v>20</v>
      </c>
      <c r="B71" s="172" t="s">
        <v>141</v>
      </c>
      <c r="C71" s="173" t="s">
        <v>142</v>
      </c>
      <c r="D71" s="174" t="s">
        <v>139</v>
      </c>
      <c r="E71" s="175">
        <v>10.8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1</v>
      </c>
      <c r="AC71" s="146">
        <v>1</v>
      </c>
      <c r="AZ71" s="146">
        <v>1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1</v>
      </c>
      <c r="CZ71" s="146">
        <v>0</v>
      </c>
    </row>
    <row r="72" spans="1:104">
      <c r="A72" s="178"/>
      <c r="B72" s="181"/>
      <c r="C72" s="228" t="s">
        <v>143</v>
      </c>
      <c r="D72" s="229"/>
      <c r="E72" s="182">
        <v>10.8</v>
      </c>
      <c r="F72" s="183"/>
      <c r="G72" s="184"/>
      <c r="M72" s="180" t="s">
        <v>143</v>
      </c>
      <c r="O72" s="170"/>
    </row>
    <row r="73" spans="1:104">
      <c r="A73" s="171">
        <v>21</v>
      </c>
      <c r="B73" s="172" t="s">
        <v>144</v>
      </c>
      <c r="C73" s="173" t="s">
        <v>145</v>
      </c>
      <c r="D73" s="174" t="s">
        <v>139</v>
      </c>
      <c r="E73" s="175">
        <v>5.4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1</v>
      </c>
      <c r="AC73" s="146">
        <v>1</v>
      </c>
      <c r="AZ73" s="146">
        <v>1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1</v>
      </c>
      <c r="CZ73" s="146">
        <v>0</v>
      </c>
    </row>
    <row r="74" spans="1:104">
      <c r="A74" s="178"/>
      <c r="B74" s="181"/>
      <c r="C74" s="228" t="s">
        <v>146</v>
      </c>
      <c r="D74" s="229"/>
      <c r="E74" s="182">
        <v>5.4</v>
      </c>
      <c r="F74" s="183"/>
      <c r="G74" s="184"/>
      <c r="M74" s="180" t="s">
        <v>146</v>
      </c>
      <c r="O74" s="170"/>
    </row>
    <row r="75" spans="1:104">
      <c r="A75" s="171">
        <v>22</v>
      </c>
      <c r="B75" s="172" t="s">
        <v>147</v>
      </c>
      <c r="C75" s="173" t="s">
        <v>148</v>
      </c>
      <c r="D75" s="174" t="s">
        <v>109</v>
      </c>
      <c r="E75" s="175">
        <v>88</v>
      </c>
      <c r="F75" s="175">
        <v>0</v>
      </c>
      <c r="G75" s="176">
        <f>E75*F75</f>
        <v>0</v>
      </c>
      <c r="O75" s="170">
        <v>2</v>
      </c>
      <c r="AA75" s="146">
        <v>1</v>
      </c>
      <c r="AB75" s="146">
        <v>1</v>
      </c>
      <c r="AC75" s="146">
        <v>1</v>
      </c>
      <c r="AZ75" s="146">
        <v>1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1</v>
      </c>
      <c r="CZ75" s="146">
        <v>0</v>
      </c>
    </row>
    <row r="76" spans="1:104">
      <c r="A76" s="178"/>
      <c r="B76" s="181"/>
      <c r="C76" s="228" t="s">
        <v>111</v>
      </c>
      <c r="D76" s="229"/>
      <c r="E76" s="182">
        <v>0</v>
      </c>
      <c r="F76" s="183"/>
      <c r="G76" s="184"/>
      <c r="M76" s="180" t="s">
        <v>111</v>
      </c>
      <c r="O76" s="170"/>
    </row>
    <row r="77" spans="1:104">
      <c r="A77" s="178"/>
      <c r="B77" s="181"/>
      <c r="C77" s="228" t="s">
        <v>112</v>
      </c>
      <c r="D77" s="229"/>
      <c r="E77" s="182">
        <v>88</v>
      </c>
      <c r="F77" s="183"/>
      <c r="G77" s="184"/>
      <c r="M77" s="180" t="s">
        <v>112</v>
      </c>
      <c r="O77" s="170"/>
    </row>
    <row r="78" spans="1:104">
      <c r="A78" s="171">
        <v>23</v>
      </c>
      <c r="B78" s="172" t="s">
        <v>149</v>
      </c>
      <c r="C78" s="173" t="s">
        <v>150</v>
      </c>
      <c r="D78" s="174" t="s">
        <v>109</v>
      </c>
      <c r="E78" s="175">
        <v>88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1</v>
      </c>
      <c r="AC78" s="146">
        <v>1</v>
      </c>
      <c r="AZ78" s="146">
        <v>1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1</v>
      </c>
      <c r="CZ78" s="146">
        <v>0</v>
      </c>
    </row>
    <row r="79" spans="1:104">
      <c r="A79" s="178"/>
      <c r="B79" s="181"/>
      <c r="C79" s="228" t="s">
        <v>151</v>
      </c>
      <c r="D79" s="229"/>
      <c r="E79" s="182">
        <v>88</v>
      </c>
      <c r="F79" s="183"/>
      <c r="G79" s="184"/>
      <c r="M79" s="180" t="s">
        <v>151</v>
      </c>
      <c r="O79" s="170"/>
    </row>
    <row r="80" spans="1:104">
      <c r="A80" s="171">
        <v>24</v>
      </c>
      <c r="B80" s="172" t="s">
        <v>152</v>
      </c>
      <c r="C80" s="173" t="s">
        <v>153</v>
      </c>
      <c r="D80" s="174" t="s">
        <v>109</v>
      </c>
      <c r="E80" s="175">
        <v>320.95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0</v>
      </c>
      <c r="AC80" s="146">
        <v>0</v>
      </c>
      <c r="AZ80" s="146">
        <v>1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0</v>
      </c>
      <c r="CZ80" s="146">
        <v>0</v>
      </c>
    </row>
    <row r="81" spans="1:104">
      <c r="A81" s="178"/>
      <c r="B81" s="181"/>
      <c r="C81" s="228" t="s">
        <v>111</v>
      </c>
      <c r="D81" s="229"/>
      <c r="E81" s="182">
        <v>0</v>
      </c>
      <c r="F81" s="183"/>
      <c r="G81" s="184"/>
      <c r="M81" s="180" t="s">
        <v>111</v>
      </c>
      <c r="O81" s="170"/>
    </row>
    <row r="82" spans="1:104" ht="22.5">
      <c r="A82" s="178"/>
      <c r="B82" s="181"/>
      <c r="C82" s="228" t="s">
        <v>154</v>
      </c>
      <c r="D82" s="229"/>
      <c r="E82" s="182">
        <v>181.8</v>
      </c>
      <c r="F82" s="183"/>
      <c r="G82" s="184"/>
      <c r="M82" s="180" t="s">
        <v>154</v>
      </c>
      <c r="O82" s="170"/>
    </row>
    <row r="83" spans="1:104">
      <c r="A83" s="178"/>
      <c r="B83" s="181"/>
      <c r="C83" s="228" t="s">
        <v>155</v>
      </c>
      <c r="D83" s="229"/>
      <c r="E83" s="182">
        <v>0</v>
      </c>
      <c r="F83" s="183"/>
      <c r="G83" s="184"/>
      <c r="M83" s="180" t="s">
        <v>155</v>
      </c>
      <c r="O83" s="170"/>
    </row>
    <row r="84" spans="1:104">
      <c r="A84" s="178"/>
      <c r="B84" s="181"/>
      <c r="C84" s="228" t="s">
        <v>156</v>
      </c>
      <c r="D84" s="229"/>
      <c r="E84" s="182">
        <v>22.5</v>
      </c>
      <c r="F84" s="183"/>
      <c r="G84" s="184"/>
      <c r="M84" s="180" t="s">
        <v>156</v>
      </c>
      <c r="O84" s="170"/>
    </row>
    <row r="85" spans="1:104">
      <c r="A85" s="178"/>
      <c r="B85" s="181"/>
      <c r="C85" s="228" t="s">
        <v>157</v>
      </c>
      <c r="D85" s="229"/>
      <c r="E85" s="182">
        <v>20.25</v>
      </c>
      <c r="F85" s="183"/>
      <c r="G85" s="184"/>
      <c r="M85" s="180" t="s">
        <v>157</v>
      </c>
      <c r="O85" s="170"/>
    </row>
    <row r="86" spans="1:104">
      <c r="A86" s="178"/>
      <c r="B86" s="181"/>
      <c r="C86" s="228" t="s">
        <v>158</v>
      </c>
      <c r="D86" s="229"/>
      <c r="E86" s="182">
        <v>2.4</v>
      </c>
      <c r="F86" s="183"/>
      <c r="G86" s="184"/>
      <c r="M86" s="180" t="s">
        <v>158</v>
      </c>
      <c r="O86" s="170"/>
    </row>
    <row r="87" spans="1:104">
      <c r="A87" s="178"/>
      <c r="B87" s="181"/>
      <c r="C87" s="228" t="s">
        <v>159</v>
      </c>
      <c r="D87" s="229"/>
      <c r="E87" s="182">
        <v>42</v>
      </c>
      <c r="F87" s="183"/>
      <c r="G87" s="184"/>
      <c r="M87" s="180" t="s">
        <v>159</v>
      </c>
      <c r="O87" s="170"/>
    </row>
    <row r="88" spans="1:104">
      <c r="A88" s="178"/>
      <c r="B88" s="181"/>
      <c r="C88" s="228" t="s">
        <v>130</v>
      </c>
      <c r="D88" s="229"/>
      <c r="E88" s="182">
        <v>19</v>
      </c>
      <c r="F88" s="183"/>
      <c r="G88" s="184"/>
      <c r="M88" s="180" t="s">
        <v>130</v>
      </c>
      <c r="O88" s="170"/>
    </row>
    <row r="89" spans="1:104">
      <c r="A89" s="178"/>
      <c r="B89" s="181"/>
      <c r="C89" s="228" t="s">
        <v>121</v>
      </c>
      <c r="D89" s="229"/>
      <c r="E89" s="182">
        <v>33</v>
      </c>
      <c r="F89" s="183"/>
      <c r="G89" s="184"/>
      <c r="M89" s="180" t="s">
        <v>121</v>
      </c>
      <c r="O89" s="170"/>
    </row>
    <row r="90" spans="1:104">
      <c r="A90" s="171">
        <v>25</v>
      </c>
      <c r="B90" s="172" t="s">
        <v>160</v>
      </c>
      <c r="C90" s="173" t="s">
        <v>161</v>
      </c>
      <c r="D90" s="174" t="s">
        <v>109</v>
      </c>
      <c r="E90" s="175">
        <v>88</v>
      </c>
      <c r="F90" s="175">
        <v>0</v>
      </c>
      <c r="G90" s="176">
        <f>E90*F90</f>
        <v>0</v>
      </c>
      <c r="O90" s="170">
        <v>2</v>
      </c>
      <c r="AA90" s="146">
        <v>1</v>
      </c>
      <c r="AB90" s="146">
        <v>1</v>
      </c>
      <c r="AC90" s="146">
        <v>1</v>
      </c>
      <c r="AZ90" s="146">
        <v>1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7">
        <v>1</v>
      </c>
      <c r="CB90" s="177">
        <v>1</v>
      </c>
      <c r="CZ90" s="146">
        <v>0</v>
      </c>
    </row>
    <row r="91" spans="1:104">
      <c r="A91" s="171">
        <v>26</v>
      </c>
      <c r="B91" s="172" t="s">
        <v>162</v>
      </c>
      <c r="C91" s="173" t="s">
        <v>163</v>
      </c>
      <c r="D91" s="174" t="s">
        <v>109</v>
      </c>
      <c r="E91" s="175">
        <v>88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1</v>
      </c>
      <c r="AC91" s="146">
        <v>1</v>
      </c>
      <c r="AZ91" s="146">
        <v>1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1</v>
      </c>
      <c r="CZ91" s="146">
        <v>0</v>
      </c>
    </row>
    <row r="92" spans="1:104">
      <c r="A92" s="178"/>
      <c r="B92" s="181"/>
      <c r="C92" s="228" t="s">
        <v>111</v>
      </c>
      <c r="D92" s="229"/>
      <c r="E92" s="182">
        <v>0</v>
      </c>
      <c r="F92" s="183"/>
      <c r="G92" s="184"/>
      <c r="M92" s="180" t="s">
        <v>111</v>
      </c>
      <c r="O92" s="170"/>
    </row>
    <row r="93" spans="1:104">
      <c r="A93" s="178"/>
      <c r="B93" s="181"/>
      <c r="C93" s="228" t="s">
        <v>112</v>
      </c>
      <c r="D93" s="229"/>
      <c r="E93" s="182">
        <v>88</v>
      </c>
      <c r="F93" s="183"/>
      <c r="G93" s="184"/>
      <c r="M93" s="180" t="s">
        <v>112</v>
      </c>
      <c r="O93" s="170"/>
    </row>
    <row r="94" spans="1:104">
      <c r="A94" s="171">
        <v>27</v>
      </c>
      <c r="B94" s="172" t="s">
        <v>164</v>
      </c>
      <c r="C94" s="173" t="s">
        <v>165</v>
      </c>
      <c r="D94" s="174" t="s">
        <v>109</v>
      </c>
      <c r="E94" s="175">
        <v>88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1</v>
      </c>
      <c r="AC94" s="146">
        <v>1</v>
      </c>
      <c r="AZ94" s="146">
        <v>1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1</v>
      </c>
      <c r="CZ94" s="146">
        <v>0</v>
      </c>
    </row>
    <row r="95" spans="1:104" ht="22.5">
      <c r="A95" s="171">
        <v>28</v>
      </c>
      <c r="B95" s="172" t="s">
        <v>166</v>
      </c>
      <c r="C95" s="173" t="s">
        <v>167</v>
      </c>
      <c r="D95" s="174" t="s">
        <v>109</v>
      </c>
      <c r="E95" s="175">
        <v>242.8</v>
      </c>
      <c r="F95" s="175">
        <v>0</v>
      </c>
      <c r="G95" s="176">
        <f>E95*F95</f>
        <v>0</v>
      </c>
      <c r="O95" s="170">
        <v>2</v>
      </c>
      <c r="AA95" s="146">
        <v>12</v>
      </c>
      <c r="AB95" s="146">
        <v>0</v>
      </c>
      <c r="AC95" s="146">
        <v>1</v>
      </c>
      <c r="AZ95" s="146">
        <v>1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12</v>
      </c>
      <c r="CB95" s="177">
        <v>0</v>
      </c>
      <c r="CZ95" s="146">
        <v>0</v>
      </c>
    </row>
    <row r="96" spans="1:104">
      <c r="A96" s="178"/>
      <c r="B96" s="181"/>
      <c r="C96" s="228" t="s">
        <v>111</v>
      </c>
      <c r="D96" s="229"/>
      <c r="E96" s="182">
        <v>0</v>
      </c>
      <c r="F96" s="183"/>
      <c r="G96" s="184"/>
      <c r="M96" s="180" t="s">
        <v>111</v>
      </c>
      <c r="O96" s="170"/>
    </row>
    <row r="97" spans="1:104" ht="22.5">
      <c r="A97" s="178"/>
      <c r="B97" s="181"/>
      <c r="C97" s="228" t="s">
        <v>168</v>
      </c>
      <c r="D97" s="229"/>
      <c r="E97" s="182">
        <v>242.8</v>
      </c>
      <c r="F97" s="183"/>
      <c r="G97" s="184"/>
      <c r="M97" s="180" t="s">
        <v>168</v>
      </c>
      <c r="O97" s="170"/>
    </row>
    <row r="98" spans="1:104">
      <c r="A98" s="171">
        <v>29</v>
      </c>
      <c r="B98" s="172" t="s">
        <v>169</v>
      </c>
      <c r="C98" s="173" t="s">
        <v>170</v>
      </c>
      <c r="D98" s="174" t="s">
        <v>171</v>
      </c>
      <c r="E98" s="175">
        <v>4.62</v>
      </c>
      <c r="F98" s="175">
        <v>0</v>
      </c>
      <c r="G98" s="176">
        <f>E98*F98</f>
        <v>0</v>
      </c>
      <c r="O98" s="170">
        <v>2</v>
      </c>
      <c r="AA98" s="146">
        <v>3</v>
      </c>
      <c r="AB98" s="146">
        <v>1</v>
      </c>
      <c r="AC98" s="146">
        <v>572420</v>
      </c>
      <c r="AZ98" s="146">
        <v>1</v>
      </c>
      <c r="BA98" s="146">
        <f>IF(AZ98=1,G98,0)</f>
        <v>0</v>
      </c>
      <c r="BB98" s="146">
        <f>IF(AZ98=2,G98,0)</f>
        <v>0</v>
      </c>
      <c r="BC98" s="146">
        <f>IF(AZ98=3,G98,0)</f>
        <v>0</v>
      </c>
      <c r="BD98" s="146">
        <f>IF(AZ98=4,G98,0)</f>
        <v>0</v>
      </c>
      <c r="BE98" s="146">
        <f>IF(AZ98=5,G98,0)</f>
        <v>0</v>
      </c>
      <c r="CA98" s="177">
        <v>3</v>
      </c>
      <c r="CB98" s="177">
        <v>1</v>
      </c>
      <c r="CZ98" s="146">
        <v>1E-3</v>
      </c>
    </row>
    <row r="99" spans="1:104">
      <c r="A99" s="178"/>
      <c r="B99" s="181"/>
      <c r="C99" s="228" t="s">
        <v>111</v>
      </c>
      <c r="D99" s="229"/>
      <c r="E99" s="182">
        <v>0</v>
      </c>
      <c r="F99" s="183"/>
      <c r="G99" s="184"/>
      <c r="M99" s="180" t="s">
        <v>111</v>
      </c>
      <c r="O99" s="170"/>
    </row>
    <row r="100" spans="1:104" ht="22.5">
      <c r="A100" s="178"/>
      <c r="B100" s="181"/>
      <c r="C100" s="228" t="s">
        <v>172</v>
      </c>
      <c r="D100" s="229"/>
      <c r="E100" s="182">
        <v>4.62</v>
      </c>
      <c r="F100" s="183"/>
      <c r="G100" s="184"/>
      <c r="M100" s="180" t="s">
        <v>172</v>
      </c>
      <c r="O100" s="170"/>
    </row>
    <row r="101" spans="1:104">
      <c r="A101" s="171">
        <v>30</v>
      </c>
      <c r="B101" s="172" t="s">
        <v>173</v>
      </c>
      <c r="C101" s="173" t="s">
        <v>174</v>
      </c>
      <c r="D101" s="174" t="s">
        <v>139</v>
      </c>
      <c r="E101" s="175">
        <v>8.8000000000000007</v>
      </c>
      <c r="F101" s="175">
        <v>0</v>
      </c>
      <c r="G101" s="176">
        <f>E101*F101</f>
        <v>0</v>
      </c>
      <c r="O101" s="170">
        <v>2</v>
      </c>
      <c r="AA101" s="146">
        <v>3</v>
      </c>
      <c r="AB101" s="146">
        <v>1</v>
      </c>
      <c r="AC101" s="146">
        <v>10364200</v>
      </c>
      <c r="AZ101" s="146">
        <v>1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3</v>
      </c>
      <c r="CB101" s="177">
        <v>1</v>
      </c>
      <c r="CZ101" s="146">
        <v>1.67</v>
      </c>
    </row>
    <row r="102" spans="1:104">
      <c r="A102" s="178"/>
      <c r="B102" s="179"/>
      <c r="C102" s="225" t="s">
        <v>175</v>
      </c>
      <c r="D102" s="226"/>
      <c r="E102" s="226"/>
      <c r="F102" s="226"/>
      <c r="G102" s="227"/>
      <c r="L102" s="180" t="s">
        <v>175</v>
      </c>
      <c r="O102" s="170">
        <v>3</v>
      </c>
    </row>
    <row r="103" spans="1:104">
      <c r="A103" s="178"/>
      <c r="B103" s="181"/>
      <c r="C103" s="228" t="s">
        <v>111</v>
      </c>
      <c r="D103" s="229"/>
      <c r="E103" s="182">
        <v>0</v>
      </c>
      <c r="F103" s="183"/>
      <c r="G103" s="184"/>
      <c r="M103" s="180" t="s">
        <v>111</v>
      </c>
      <c r="O103" s="170"/>
    </row>
    <row r="104" spans="1:104" ht="22.5">
      <c r="A104" s="178"/>
      <c r="B104" s="181"/>
      <c r="C104" s="228" t="s">
        <v>176</v>
      </c>
      <c r="D104" s="229"/>
      <c r="E104" s="182">
        <v>8.8000000000000007</v>
      </c>
      <c r="F104" s="183"/>
      <c r="G104" s="184"/>
      <c r="M104" s="180" t="s">
        <v>176</v>
      </c>
      <c r="O104" s="170"/>
    </row>
    <row r="105" spans="1:104">
      <c r="A105" s="185"/>
      <c r="B105" s="186" t="s">
        <v>67</v>
      </c>
      <c r="C105" s="187" t="str">
        <f>CONCATENATE(B30," ",C30)</f>
        <v>1 Zemní práce</v>
      </c>
      <c r="D105" s="188"/>
      <c r="E105" s="189"/>
      <c r="F105" s="190"/>
      <c r="G105" s="191">
        <f>SUM(G30:G104)</f>
        <v>0</v>
      </c>
      <c r="O105" s="170">
        <v>4</v>
      </c>
      <c r="BA105" s="192">
        <f>SUM(BA30:BA104)</f>
        <v>0</v>
      </c>
      <c r="BB105" s="192">
        <f>SUM(BB30:BB104)</f>
        <v>0</v>
      </c>
      <c r="BC105" s="192">
        <f>SUM(BC30:BC104)</f>
        <v>0</v>
      </c>
      <c r="BD105" s="192">
        <f>SUM(BD30:BD104)</f>
        <v>0</v>
      </c>
      <c r="BE105" s="192">
        <f>SUM(BE30:BE104)</f>
        <v>0</v>
      </c>
    </row>
    <row r="106" spans="1:104">
      <c r="A106" s="163" t="s">
        <v>63</v>
      </c>
      <c r="B106" s="164" t="s">
        <v>177</v>
      </c>
      <c r="C106" s="165" t="s">
        <v>178</v>
      </c>
      <c r="D106" s="166"/>
      <c r="E106" s="167"/>
      <c r="F106" s="167"/>
      <c r="G106" s="168"/>
      <c r="H106" s="169"/>
      <c r="I106" s="169"/>
      <c r="O106" s="170">
        <v>1</v>
      </c>
    </row>
    <row r="107" spans="1:104">
      <c r="A107" s="171">
        <v>31</v>
      </c>
      <c r="B107" s="172" t="s">
        <v>179</v>
      </c>
      <c r="C107" s="173" t="s">
        <v>180</v>
      </c>
      <c r="D107" s="174" t="s">
        <v>181</v>
      </c>
      <c r="E107" s="175">
        <v>3</v>
      </c>
      <c r="F107" s="175">
        <v>0</v>
      </c>
      <c r="G107" s="176">
        <f>E107*F107</f>
        <v>0</v>
      </c>
      <c r="O107" s="170">
        <v>2</v>
      </c>
      <c r="AA107" s="146">
        <v>1</v>
      </c>
      <c r="AB107" s="146">
        <v>0</v>
      </c>
      <c r="AC107" s="146">
        <v>0</v>
      </c>
      <c r="AZ107" s="146">
        <v>1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1</v>
      </c>
      <c r="CB107" s="177">
        <v>0</v>
      </c>
      <c r="CZ107" s="146">
        <v>0.12845999999999999</v>
      </c>
    </row>
    <row r="108" spans="1:104">
      <c r="A108" s="178"/>
      <c r="B108" s="181"/>
      <c r="C108" s="228" t="s">
        <v>111</v>
      </c>
      <c r="D108" s="229"/>
      <c r="E108" s="182">
        <v>0</v>
      </c>
      <c r="F108" s="183"/>
      <c r="G108" s="184"/>
      <c r="M108" s="180" t="s">
        <v>111</v>
      </c>
      <c r="O108" s="170"/>
    </row>
    <row r="109" spans="1:104">
      <c r="A109" s="178"/>
      <c r="B109" s="181"/>
      <c r="C109" s="228" t="s">
        <v>115</v>
      </c>
      <c r="D109" s="229"/>
      <c r="E109" s="182">
        <v>0</v>
      </c>
      <c r="F109" s="183"/>
      <c r="G109" s="184"/>
      <c r="M109" s="180" t="s">
        <v>115</v>
      </c>
      <c r="O109" s="170"/>
    </row>
    <row r="110" spans="1:104">
      <c r="A110" s="178"/>
      <c r="B110" s="181"/>
      <c r="C110" s="228" t="s">
        <v>182</v>
      </c>
      <c r="D110" s="229"/>
      <c r="E110" s="182">
        <v>1</v>
      </c>
      <c r="F110" s="183"/>
      <c r="G110" s="184"/>
      <c r="M110" s="180" t="s">
        <v>182</v>
      </c>
      <c r="O110" s="170"/>
    </row>
    <row r="111" spans="1:104">
      <c r="A111" s="178"/>
      <c r="B111" s="181"/>
      <c r="C111" s="228" t="s">
        <v>183</v>
      </c>
      <c r="D111" s="229"/>
      <c r="E111" s="182">
        <v>2</v>
      </c>
      <c r="F111" s="183"/>
      <c r="G111" s="184"/>
      <c r="M111" s="180" t="s">
        <v>183</v>
      </c>
      <c r="O111" s="170"/>
    </row>
    <row r="112" spans="1:104">
      <c r="A112" s="171">
        <v>32</v>
      </c>
      <c r="B112" s="172" t="s">
        <v>184</v>
      </c>
      <c r="C112" s="173" t="s">
        <v>185</v>
      </c>
      <c r="D112" s="174" t="s">
        <v>181</v>
      </c>
      <c r="E112" s="175">
        <v>3.03</v>
      </c>
      <c r="F112" s="175">
        <v>0</v>
      </c>
      <c r="G112" s="176">
        <f>E112*F112</f>
        <v>0</v>
      </c>
      <c r="O112" s="170">
        <v>2</v>
      </c>
      <c r="AA112" s="146">
        <v>3</v>
      </c>
      <c r="AB112" s="146">
        <v>1</v>
      </c>
      <c r="AC112" s="146" t="s">
        <v>184</v>
      </c>
      <c r="AZ112" s="146">
        <v>1</v>
      </c>
      <c r="BA112" s="146">
        <f>IF(AZ112=1,G112,0)</f>
        <v>0</v>
      </c>
      <c r="BB112" s="146">
        <f>IF(AZ112=2,G112,0)</f>
        <v>0</v>
      </c>
      <c r="BC112" s="146">
        <f>IF(AZ112=3,G112,0)</f>
        <v>0</v>
      </c>
      <c r="BD112" s="146">
        <f>IF(AZ112=4,G112,0)</f>
        <v>0</v>
      </c>
      <c r="BE112" s="146">
        <f>IF(AZ112=5,G112,0)</f>
        <v>0</v>
      </c>
      <c r="CA112" s="177">
        <v>3</v>
      </c>
      <c r="CB112" s="177">
        <v>1</v>
      </c>
      <c r="CZ112" s="146">
        <v>2.8000000000000001E-2</v>
      </c>
    </row>
    <row r="113" spans="1:104">
      <c r="A113" s="178"/>
      <c r="B113" s="181"/>
      <c r="C113" s="228" t="s">
        <v>186</v>
      </c>
      <c r="D113" s="229"/>
      <c r="E113" s="182">
        <v>3.03</v>
      </c>
      <c r="F113" s="183"/>
      <c r="G113" s="184"/>
      <c r="M113" s="180" t="s">
        <v>186</v>
      </c>
      <c r="O113" s="170"/>
    </row>
    <row r="114" spans="1:104">
      <c r="A114" s="185"/>
      <c r="B114" s="186" t="s">
        <v>67</v>
      </c>
      <c r="C114" s="187" t="str">
        <f>CONCATENATE(B106," ",C106)</f>
        <v>2 Základy,zvláštní zakládání</v>
      </c>
      <c r="D114" s="188"/>
      <c r="E114" s="189"/>
      <c r="F114" s="190"/>
      <c r="G114" s="191">
        <f>SUM(G106:G113)</f>
        <v>0</v>
      </c>
      <c r="O114" s="170">
        <v>4</v>
      </c>
      <c r="BA114" s="192">
        <f>SUM(BA106:BA113)</f>
        <v>0</v>
      </c>
      <c r="BB114" s="192">
        <f>SUM(BB106:BB113)</f>
        <v>0</v>
      </c>
      <c r="BC114" s="192">
        <f>SUM(BC106:BC113)</f>
        <v>0</v>
      </c>
      <c r="BD114" s="192">
        <f>SUM(BD106:BD113)</f>
        <v>0</v>
      </c>
      <c r="BE114" s="192">
        <f>SUM(BE106:BE113)</f>
        <v>0</v>
      </c>
    </row>
    <row r="115" spans="1:104">
      <c r="A115" s="163" t="s">
        <v>63</v>
      </c>
      <c r="B115" s="164" t="s">
        <v>187</v>
      </c>
      <c r="C115" s="165" t="s">
        <v>188</v>
      </c>
      <c r="D115" s="166"/>
      <c r="E115" s="167"/>
      <c r="F115" s="167"/>
      <c r="G115" s="168"/>
      <c r="H115" s="169"/>
      <c r="I115" s="169"/>
      <c r="O115" s="170">
        <v>1</v>
      </c>
    </row>
    <row r="116" spans="1:104">
      <c r="A116" s="171">
        <v>33</v>
      </c>
      <c r="B116" s="172" t="s">
        <v>189</v>
      </c>
      <c r="C116" s="173" t="s">
        <v>190</v>
      </c>
      <c r="D116" s="174" t="s">
        <v>109</v>
      </c>
      <c r="E116" s="175">
        <v>7.44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1</v>
      </c>
      <c r="AC116" s="146">
        <v>1</v>
      </c>
      <c r="AZ116" s="146">
        <v>1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7">
        <v>1</v>
      </c>
      <c r="CB116" s="177">
        <v>1</v>
      </c>
      <c r="CZ116" s="146">
        <v>0.20200000000000001</v>
      </c>
    </row>
    <row r="117" spans="1:104">
      <c r="A117" s="178"/>
      <c r="B117" s="181"/>
      <c r="C117" s="228" t="s">
        <v>111</v>
      </c>
      <c r="D117" s="229"/>
      <c r="E117" s="182">
        <v>0</v>
      </c>
      <c r="F117" s="183"/>
      <c r="G117" s="184"/>
      <c r="M117" s="180" t="s">
        <v>111</v>
      </c>
      <c r="O117" s="170"/>
    </row>
    <row r="118" spans="1:104">
      <c r="A118" s="178"/>
      <c r="B118" s="181"/>
      <c r="C118" s="228" t="s">
        <v>115</v>
      </c>
      <c r="D118" s="229"/>
      <c r="E118" s="182">
        <v>0</v>
      </c>
      <c r="F118" s="183"/>
      <c r="G118" s="184"/>
      <c r="M118" s="180" t="s">
        <v>115</v>
      </c>
      <c r="O118" s="170"/>
    </row>
    <row r="119" spans="1:104">
      <c r="A119" s="178"/>
      <c r="B119" s="181"/>
      <c r="C119" s="228" t="s">
        <v>191</v>
      </c>
      <c r="D119" s="229"/>
      <c r="E119" s="182">
        <v>7.44</v>
      </c>
      <c r="F119" s="183"/>
      <c r="G119" s="184"/>
      <c r="M119" s="180" t="s">
        <v>191</v>
      </c>
      <c r="O119" s="170"/>
    </row>
    <row r="120" spans="1:104">
      <c r="A120" s="185"/>
      <c r="B120" s="186" t="s">
        <v>67</v>
      </c>
      <c r="C120" s="187" t="str">
        <f>CONCATENATE(B115," ",C115)</f>
        <v>4 Vodorovné konstrukce</v>
      </c>
      <c r="D120" s="188"/>
      <c r="E120" s="189"/>
      <c r="F120" s="190"/>
      <c r="G120" s="191">
        <f>SUM(G115:G119)</f>
        <v>0</v>
      </c>
      <c r="O120" s="170">
        <v>4</v>
      </c>
      <c r="BA120" s="192">
        <f>SUM(BA115:BA119)</f>
        <v>0</v>
      </c>
      <c r="BB120" s="192">
        <f>SUM(BB115:BB119)</f>
        <v>0</v>
      </c>
      <c r="BC120" s="192">
        <f>SUM(BC115:BC119)</f>
        <v>0</v>
      </c>
      <c r="BD120" s="192">
        <f>SUM(BD115:BD119)</f>
        <v>0</v>
      </c>
      <c r="BE120" s="192">
        <f>SUM(BE115:BE119)</f>
        <v>0</v>
      </c>
    </row>
    <row r="121" spans="1:104">
      <c r="A121" s="163" t="s">
        <v>63</v>
      </c>
      <c r="B121" s="164" t="s">
        <v>192</v>
      </c>
      <c r="C121" s="165" t="s">
        <v>193</v>
      </c>
      <c r="D121" s="166"/>
      <c r="E121" s="167"/>
      <c r="F121" s="167"/>
      <c r="G121" s="168"/>
      <c r="H121" s="169"/>
      <c r="I121" s="169"/>
      <c r="O121" s="170">
        <v>1</v>
      </c>
    </row>
    <row r="122" spans="1:104">
      <c r="A122" s="171">
        <v>34</v>
      </c>
      <c r="B122" s="172" t="s">
        <v>194</v>
      </c>
      <c r="C122" s="173" t="s">
        <v>195</v>
      </c>
      <c r="D122" s="174" t="s">
        <v>109</v>
      </c>
      <c r="E122" s="175">
        <v>33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1</v>
      </c>
      <c r="AC122" s="146">
        <v>1</v>
      </c>
      <c r="AZ122" s="146">
        <v>1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1</v>
      </c>
      <c r="CZ122" s="146">
        <v>0.18906999999999999</v>
      </c>
    </row>
    <row r="123" spans="1:104">
      <c r="A123" s="178"/>
      <c r="B123" s="179"/>
      <c r="C123" s="225" t="s">
        <v>196</v>
      </c>
      <c r="D123" s="226"/>
      <c r="E123" s="226"/>
      <c r="F123" s="226"/>
      <c r="G123" s="227"/>
      <c r="L123" s="180" t="s">
        <v>196</v>
      </c>
      <c r="O123" s="170">
        <v>3</v>
      </c>
    </row>
    <row r="124" spans="1:104">
      <c r="A124" s="178"/>
      <c r="B124" s="181"/>
      <c r="C124" s="228" t="s">
        <v>111</v>
      </c>
      <c r="D124" s="229"/>
      <c r="E124" s="182">
        <v>0</v>
      </c>
      <c r="F124" s="183"/>
      <c r="G124" s="184"/>
      <c r="M124" s="180" t="s">
        <v>111</v>
      </c>
      <c r="O124" s="170"/>
    </row>
    <row r="125" spans="1:104">
      <c r="A125" s="178"/>
      <c r="B125" s="181"/>
      <c r="C125" s="228" t="s">
        <v>115</v>
      </c>
      <c r="D125" s="229"/>
      <c r="E125" s="182">
        <v>0</v>
      </c>
      <c r="F125" s="183"/>
      <c r="G125" s="184"/>
      <c r="M125" s="180" t="s">
        <v>115</v>
      </c>
      <c r="O125" s="170"/>
    </row>
    <row r="126" spans="1:104">
      <c r="A126" s="178"/>
      <c r="B126" s="181"/>
      <c r="C126" s="228" t="s">
        <v>121</v>
      </c>
      <c r="D126" s="229"/>
      <c r="E126" s="182">
        <v>33</v>
      </c>
      <c r="F126" s="183"/>
      <c r="G126" s="184"/>
      <c r="M126" s="180" t="s">
        <v>121</v>
      </c>
      <c r="O126" s="170"/>
    </row>
    <row r="127" spans="1:104">
      <c r="A127" s="171">
        <v>35</v>
      </c>
      <c r="B127" s="172" t="s">
        <v>197</v>
      </c>
      <c r="C127" s="173" t="s">
        <v>198</v>
      </c>
      <c r="D127" s="174" t="s">
        <v>109</v>
      </c>
      <c r="E127" s="175">
        <v>61</v>
      </c>
      <c r="F127" s="175">
        <v>0</v>
      </c>
      <c r="G127" s="176">
        <f>E127*F127</f>
        <v>0</v>
      </c>
      <c r="O127" s="170">
        <v>2</v>
      </c>
      <c r="AA127" s="146">
        <v>1</v>
      </c>
      <c r="AB127" s="146">
        <v>1</v>
      </c>
      <c r="AC127" s="146">
        <v>1</v>
      </c>
      <c r="AZ127" s="146">
        <v>1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</v>
      </c>
      <c r="CB127" s="177">
        <v>1</v>
      </c>
      <c r="CZ127" s="146">
        <v>0.27994000000000002</v>
      </c>
    </row>
    <row r="128" spans="1:104">
      <c r="A128" s="178"/>
      <c r="B128" s="181"/>
      <c r="C128" s="228" t="s">
        <v>111</v>
      </c>
      <c r="D128" s="229"/>
      <c r="E128" s="182">
        <v>0</v>
      </c>
      <c r="F128" s="183"/>
      <c r="G128" s="184"/>
      <c r="M128" s="180" t="s">
        <v>111</v>
      </c>
      <c r="O128" s="170"/>
    </row>
    <row r="129" spans="1:104">
      <c r="A129" s="178"/>
      <c r="B129" s="181"/>
      <c r="C129" s="228" t="s">
        <v>115</v>
      </c>
      <c r="D129" s="229"/>
      <c r="E129" s="182">
        <v>0</v>
      </c>
      <c r="F129" s="183"/>
      <c r="G129" s="184"/>
      <c r="M129" s="180" t="s">
        <v>115</v>
      </c>
      <c r="O129" s="170"/>
    </row>
    <row r="130" spans="1:104">
      <c r="A130" s="178"/>
      <c r="B130" s="181"/>
      <c r="C130" s="228" t="s">
        <v>159</v>
      </c>
      <c r="D130" s="229"/>
      <c r="E130" s="182">
        <v>42</v>
      </c>
      <c r="F130" s="183"/>
      <c r="G130" s="184"/>
      <c r="M130" s="180" t="s">
        <v>159</v>
      </c>
      <c r="O130" s="170"/>
    </row>
    <row r="131" spans="1:104">
      <c r="A131" s="178"/>
      <c r="B131" s="181"/>
      <c r="C131" s="228" t="s">
        <v>130</v>
      </c>
      <c r="D131" s="229"/>
      <c r="E131" s="182">
        <v>19</v>
      </c>
      <c r="F131" s="183"/>
      <c r="G131" s="184"/>
      <c r="M131" s="180" t="s">
        <v>130</v>
      </c>
      <c r="O131" s="170"/>
    </row>
    <row r="132" spans="1:104">
      <c r="A132" s="171">
        <v>36</v>
      </c>
      <c r="B132" s="172" t="s">
        <v>199</v>
      </c>
      <c r="C132" s="173" t="s">
        <v>200</v>
      </c>
      <c r="D132" s="174" t="s">
        <v>109</v>
      </c>
      <c r="E132" s="175">
        <v>181.8</v>
      </c>
      <c r="F132" s="175">
        <v>0</v>
      </c>
      <c r="G132" s="176">
        <f>E132*F132</f>
        <v>0</v>
      </c>
      <c r="O132" s="170">
        <v>2</v>
      </c>
      <c r="AA132" s="146">
        <v>1</v>
      </c>
      <c r="AB132" s="146">
        <v>1</v>
      </c>
      <c r="AC132" s="146">
        <v>1</v>
      </c>
      <c r="AZ132" s="146">
        <v>1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1</v>
      </c>
      <c r="CZ132" s="146">
        <v>0.37080000000000002</v>
      </c>
    </row>
    <row r="133" spans="1:104">
      <c r="A133" s="178"/>
      <c r="B133" s="181"/>
      <c r="C133" s="228" t="s">
        <v>111</v>
      </c>
      <c r="D133" s="229"/>
      <c r="E133" s="182">
        <v>0</v>
      </c>
      <c r="F133" s="183"/>
      <c r="G133" s="184"/>
      <c r="M133" s="180" t="s">
        <v>111</v>
      </c>
      <c r="O133" s="170"/>
    </row>
    <row r="134" spans="1:104">
      <c r="A134" s="178"/>
      <c r="B134" s="181"/>
      <c r="C134" s="228" t="s">
        <v>115</v>
      </c>
      <c r="D134" s="229"/>
      <c r="E134" s="182">
        <v>0</v>
      </c>
      <c r="F134" s="183"/>
      <c r="G134" s="184"/>
      <c r="M134" s="180" t="s">
        <v>115</v>
      </c>
      <c r="O134" s="170"/>
    </row>
    <row r="135" spans="1:104">
      <c r="A135" s="178"/>
      <c r="B135" s="181"/>
      <c r="C135" s="228" t="s">
        <v>201</v>
      </c>
      <c r="D135" s="229"/>
      <c r="E135" s="182">
        <v>181.8</v>
      </c>
      <c r="F135" s="183"/>
      <c r="G135" s="184"/>
      <c r="M135" s="180" t="s">
        <v>201</v>
      </c>
      <c r="O135" s="170"/>
    </row>
    <row r="136" spans="1:104">
      <c r="A136" s="171">
        <v>37</v>
      </c>
      <c r="B136" s="172" t="s">
        <v>202</v>
      </c>
      <c r="C136" s="173" t="s">
        <v>203</v>
      </c>
      <c r="D136" s="174" t="s">
        <v>109</v>
      </c>
      <c r="E136" s="175">
        <v>226.95</v>
      </c>
      <c r="F136" s="175">
        <v>0</v>
      </c>
      <c r="G136" s="176">
        <f>E136*F136</f>
        <v>0</v>
      </c>
      <c r="O136" s="170">
        <v>2</v>
      </c>
      <c r="AA136" s="146">
        <v>1</v>
      </c>
      <c r="AB136" s="146">
        <v>1</v>
      </c>
      <c r="AC136" s="146">
        <v>1</v>
      </c>
      <c r="AZ136" s="146">
        <v>1</v>
      </c>
      <c r="BA136" s="146">
        <f>IF(AZ136=1,G136,0)</f>
        <v>0</v>
      </c>
      <c r="BB136" s="146">
        <f>IF(AZ136=2,G136,0)</f>
        <v>0</v>
      </c>
      <c r="BC136" s="146">
        <f>IF(AZ136=3,G136,0)</f>
        <v>0</v>
      </c>
      <c r="BD136" s="146">
        <f>IF(AZ136=4,G136,0)</f>
        <v>0</v>
      </c>
      <c r="BE136" s="146">
        <f>IF(AZ136=5,G136,0)</f>
        <v>0</v>
      </c>
      <c r="CA136" s="177">
        <v>1</v>
      </c>
      <c r="CB136" s="177">
        <v>1</v>
      </c>
      <c r="CZ136" s="146">
        <v>0.38896999999999998</v>
      </c>
    </row>
    <row r="137" spans="1:104">
      <c r="A137" s="178"/>
      <c r="B137" s="181"/>
      <c r="C137" s="228" t="s">
        <v>111</v>
      </c>
      <c r="D137" s="229"/>
      <c r="E137" s="182">
        <v>0</v>
      </c>
      <c r="F137" s="183"/>
      <c r="G137" s="184"/>
      <c r="M137" s="180" t="s">
        <v>111</v>
      </c>
      <c r="O137" s="170"/>
    </row>
    <row r="138" spans="1:104">
      <c r="A138" s="178"/>
      <c r="B138" s="181"/>
      <c r="C138" s="228" t="s">
        <v>115</v>
      </c>
      <c r="D138" s="229"/>
      <c r="E138" s="182">
        <v>0</v>
      </c>
      <c r="F138" s="183"/>
      <c r="G138" s="184"/>
      <c r="M138" s="180" t="s">
        <v>115</v>
      </c>
      <c r="O138" s="170"/>
    </row>
    <row r="139" spans="1:104">
      <c r="A139" s="178"/>
      <c r="B139" s="181"/>
      <c r="C139" s="228" t="s">
        <v>201</v>
      </c>
      <c r="D139" s="229"/>
      <c r="E139" s="182">
        <v>181.8</v>
      </c>
      <c r="F139" s="183"/>
      <c r="G139" s="184"/>
      <c r="M139" s="180" t="s">
        <v>201</v>
      </c>
      <c r="O139" s="170"/>
    </row>
    <row r="140" spans="1:104">
      <c r="A140" s="178"/>
      <c r="B140" s="181"/>
      <c r="C140" s="228" t="s">
        <v>155</v>
      </c>
      <c r="D140" s="229"/>
      <c r="E140" s="182">
        <v>0</v>
      </c>
      <c r="F140" s="183"/>
      <c r="G140" s="184"/>
      <c r="M140" s="180" t="s">
        <v>155</v>
      </c>
      <c r="O140" s="170"/>
    </row>
    <row r="141" spans="1:104">
      <c r="A141" s="178"/>
      <c r="B141" s="181"/>
      <c r="C141" s="228" t="s">
        <v>156</v>
      </c>
      <c r="D141" s="229"/>
      <c r="E141" s="182">
        <v>22.5</v>
      </c>
      <c r="F141" s="183"/>
      <c r="G141" s="184"/>
      <c r="M141" s="180" t="s">
        <v>156</v>
      </c>
      <c r="O141" s="170"/>
    </row>
    <row r="142" spans="1:104">
      <c r="A142" s="178"/>
      <c r="B142" s="181"/>
      <c r="C142" s="228" t="s">
        <v>157</v>
      </c>
      <c r="D142" s="229"/>
      <c r="E142" s="182">
        <v>20.25</v>
      </c>
      <c r="F142" s="183"/>
      <c r="G142" s="184"/>
      <c r="M142" s="180" t="s">
        <v>157</v>
      </c>
      <c r="O142" s="170"/>
    </row>
    <row r="143" spans="1:104">
      <c r="A143" s="178"/>
      <c r="B143" s="181"/>
      <c r="C143" s="228" t="s">
        <v>158</v>
      </c>
      <c r="D143" s="229"/>
      <c r="E143" s="182">
        <v>2.4</v>
      </c>
      <c r="F143" s="183"/>
      <c r="G143" s="184"/>
      <c r="M143" s="180" t="s">
        <v>158</v>
      </c>
      <c r="O143" s="170"/>
    </row>
    <row r="144" spans="1:104" ht="22.5">
      <c r="A144" s="171">
        <v>38</v>
      </c>
      <c r="B144" s="172" t="s">
        <v>204</v>
      </c>
      <c r="C144" s="173" t="s">
        <v>205</v>
      </c>
      <c r="D144" s="174" t="s">
        <v>109</v>
      </c>
      <c r="E144" s="175">
        <v>181.8</v>
      </c>
      <c r="F144" s="175">
        <v>0</v>
      </c>
      <c r="G144" s="176">
        <f>E144*F144</f>
        <v>0</v>
      </c>
      <c r="O144" s="170">
        <v>2</v>
      </c>
      <c r="AA144" s="146">
        <v>1</v>
      </c>
      <c r="AB144" s="146">
        <v>1</v>
      </c>
      <c r="AC144" s="146">
        <v>1</v>
      </c>
      <c r="AZ144" s="146">
        <v>1</v>
      </c>
      <c r="BA144" s="146">
        <f>IF(AZ144=1,G144,0)</f>
        <v>0</v>
      </c>
      <c r="BB144" s="146">
        <f>IF(AZ144=2,G144,0)</f>
        <v>0</v>
      </c>
      <c r="BC144" s="146">
        <f>IF(AZ144=3,G144,0)</f>
        <v>0</v>
      </c>
      <c r="BD144" s="146">
        <f>IF(AZ144=4,G144,0)</f>
        <v>0</v>
      </c>
      <c r="BE144" s="146">
        <f>IF(AZ144=5,G144,0)</f>
        <v>0</v>
      </c>
      <c r="CA144" s="177">
        <v>1</v>
      </c>
      <c r="CB144" s="177">
        <v>1</v>
      </c>
      <c r="CZ144" s="146">
        <v>0.13188</v>
      </c>
    </row>
    <row r="145" spans="1:104">
      <c r="A145" s="178"/>
      <c r="B145" s="181"/>
      <c r="C145" s="228" t="s">
        <v>111</v>
      </c>
      <c r="D145" s="229"/>
      <c r="E145" s="182">
        <v>0</v>
      </c>
      <c r="F145" s="183"/>
      <c r="G145" s="184"/>
      <c r="M145" s="180" t="s">
        <v>111</v>
      </c>
      <c r="O145" s="170"/>
    </row>
    <row r="146" spans="1:104">
      <c r="A146" s="178"/>
      <c r="B146" s="181"/>
      <c r="C146" s="228" t="s">
        <v>115</v>
      </c>
      <c r="D146" s="229"/>
      <c r="E146" s="182">
        <v>0</v>
      </c>
      <c r="F146" s="183"/>
      <c r="G146" s="184"/>
      <c r="M146" s="180" t="s">
        <v>115</v>
      </c>
      <c r="O146" s="170"/>
    </row>
    <row r="147" spans="1:104">
      <c r="A147" s="178"/>
      <c r="B147" s="181"/>
      <c r="C147" s="228" t="s">
        <v>201</v>
      </c>
      <c r="D147" s="229"/>
      <c r="E147" s="182">
        <v>181.8</v>
      </c>
      <c r="F147" s="183"/>
      <c r="G147" s="184"/>
      <c r="M147" s="180" t="s">
        <v>201</v>
      </c>
      <c r="O147" s="170"/>
    </row>
    <row r="148" spans="1:104">
      <c r="A148" s="171">
        <v>39</v>
      </c>
      <c r="B148" s="172" t="s">
        <v>206</v>
      </c>
      <c r="C148" s="173" t="s">
        <v>207</v>
      </c>
      <c r="D148" s="174" t="s">
        <v>139</v>
      </c>
      <c r="E148" s="175">
        <v>5.4</v>
      </c>
      <c r="F148" s="175">
        <v>0</v>
      </c>
      <c r="G148" s="176">
        <f>E148*F148</f>
        <v>0</v>
      </c>
      <c r="O148" s="170">
        <v>2</v>
      </c>
      <c r="AA148" s="146">
        <v>1</v>
      </c>
      <c r="AB148" s="146">
        <v>1</v>
      </c>
      <c r="AC148" s="146">
        <v>1</v>
      </c>
      <c r="AZ148" s="146">
        <v>1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1</v>
      </c>
      <c r="CB148" s="177">
        <v>1</v>
      </c>
      <c r="CZ148" s="146">
        <v>0</v>
      </c>
    </row>
    <row r="149" spans="1:104">
      <c r="A149" s="178"/>
      <c r="B149" s="181"/>
      <c r="C149" s="228" t="s">
        <v>111</v>
      </c>
      <c r="D149" s="229"/>
      <c r="E149" s="182">
        <v>0</v>
      </c>
      <c r="F149" s="183"/>
      <c r="G149" s="184"/>
      <c r="M149" s="180" t="s">
        <v>111</v>
      </c>
      <c r="O149" s="170"/>
    </row>
    <row r="150" spans="1:104">
      <c r="A150" s="178"/>
      <c r="B150" s="181"/>
      <c r="C150" s="228" t="s">
        <v>115</v>
      </c>
      <c r="D150" s="229"/>
      <c r="E150" s="182">
        <v>0</v>
      </c>
      <c r="F150" s="183"/>
      <c r="G150" s="184"/>
      <c r="M150" s="180" t="s">
        <v>115</v>
      </c>
      <c r="O150" s="170"/>
    </row>
    <row r="151" spans="1:104">
      <c r="A151" s="178"/>
      <c r="B151" s="181"/>
      <c r="C151" s="228" t="s">
        <v>208</v>
      </c>
      <c r="D151" s="229"/>
      <c r="E151" s="182">
        <v>5.4</v>
      </c>
      <c r="F151" s="183"/>
      <c r="G151" s="184"/>
      <c r="M151" s="180" t="s">
        <v>208</v>
      </c>
      <c r="O151" s="170"/>
    </row>
    <row r="152" spans="1:104">
      <c r="A152" s="171">
        <v>40</v>
      </c>
      <c r="B152" s="172" t="s">
        <v>209</v>
      </c>
      <c r="C152" s="173" t="s">
        <v>210</v>
      </c>
      <c r="D152" s="174" t="s">
        <v>109</v>
      </c>
      <c r="E152" s="175">
        <v>181.8</v>
      </c>
      <c r="F152" s="175">
        <v>0</v>
      </c>
      <c r="G152" s="176">
        <f>E152*F152</f>
        <v>0</v>
      </c>
      <c r="O152" s="170">
        <v>2</v>
      </c>
      <c r="AA152" s="146">
        <v>1</v>
      </c>
      <c r="AB152" s="146">
        <v>1</v>
      </c>
      <c r="AC152" s="146">
        <v>1</v>
      </c>
      <c r="AZ152" s="146">
        <v>1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1</v>
      </c>
      <c r="CZ152" s="146">
        <v>5.6100000000000004E-3</v>
      </c>
    </row>
    <row r="153" spans="1:104">
      <c r="A153" s="178"/>
      <c r="B153" s="181"/>
      <c r="C153" s="228" t="s">
        <v>201</v>
      </c>
      <c r="D153" s="229"/>
      <c r="E153" s="182">
        <v>181.8</v>
      </c>
      <c r="F153" s="183"/>
      <c r="G153" s="184"/>
      <c r="M153" s="180" t="s">
        <v>201</v>
      </c>
      <c r="O153" s="170"/>
    </row>
    <row r="154" spans="1:104">
      <c r="A154" s="171">
        <v>41</v>
      </c>
      <c r="B154" s="172" t="s">
        <v>211</v>
      </c>
      <c r="C154" s="173" t="s">
        <v>212</v>
      </c>
      <c r="D154" s="174" t="s">
        <v>109</v>
      </c>
      <c r="E154" s="175">
        <v>181.8</v>
      </c>
      <c r="F154" s="175">
        <v>0</v>
      </c>
      <c r="G154" s="176">
        <f>E154*F154</f>
        <v>0</v>
      </c>
      <c r="O154" s="170">
        <v>2</v>
      </c>
      <c r="AA154" s="146">
        <v>1</v>
      </c>
      <c r="AB154" s="146">
        <v>0</v>
      </c>
      <c r="AC154" s="146">
        <v>0</v>
      </c>
      <c r="AZ154" s="146">
        <v>1</v>
      </c>
      <c r="BA154" s="146">
        <f>IF(AZ154=1,G154,0)</f>
        <v>0</v>
      </c>
      <c r="BB154" s="146">
        <f>IF(AZ154=2,G154,0)</f>
        <v>0</v>
      </c>
      <c r="BC154" s="146">
        <f>IF(AZ154=3,G154,0)</f>
        <v>0</v>
      </c>
      <c r="BD154" s="146">
        <f>IF(AZ154=4,G154,0)</f>
        <v>0</v>
      </c>
      <c r="BE154" s="146">
        <f>IF(AZ154=5,G154,0)</f>
        <v>0</v>
      </c>
      <c r="CA154" s="177">
        <v>1</v>
      </c>
      <c r="CB154" s="177">
        <v>0</v>
      </c>
      <c r="CZ154" s="146">
        <v>6.0999999999999997E-4</v>
      </c>
    </row>
    <row r="155" spans="1:104">
      <c r="A155" s="178"/>
      <c r="B155" s="181"/>
      <c r="C155" s="228" t="s">
        <v>201</v>
      </c>
      <c r="D155" s="229"/>
      <c r="E155" s="182">
        <v>181.8</v>
      </c>
      <c r="F155" s="183"/>
      <c r="G155" s="184"/>
      <c r="M155" s="180" t="s">
        <v>201</v>
      </c>
      <c r="O155" s="170"/>
    </row>
    <row r="156" spans="1:104" ht="22.5">
      <c r="A156" s="171">
        <v>42</v>
      </c>
      <c r="B156" s="172" t="s">
        <v>213</v>
      </c>
      <c r="C156" s="173" t="s">
        <v>214</v>
      </c>
      <c r="D156" s="174" t="s">
        <v>109</v>
      </c>
      <c r="E156" s="175">
        <v>181.8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0</v>
      </c>
      <c r="AC156" s="146">
        <v>0</v>
      </c>
      <c r="AZ156" s="146">
        <v>1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7">
        <v>1</v>
      </c>
      <c r="CB156" s="177">
        <v>0</v>
      </c>
      <c r="CZ156" s="146">
        <v>0.10373</v>
      </c>
    </row>
    <row r="157" spans="1:104">
      <c r="A157" s="178"/>
      <c r="B157" s="181"/>
      <c r="C157" s="228" t="s">
        <v>111</v>
      </c>
      <c r="D157" s="229"/>
      <c r="E157" s="182">
        <v>0</v>
      </c>
      <c r="F157" s="183"/>
      <c r="G157" s="184"/>
      <c r="M157" s="180" t="s">
        <v>111</v>
      </c>
      <c r="O157" s="170"/>
    </row>
    <row r="158" spans="1:104">
      <c r="A158" s="178"/>
      <c r="B158" s="181"/>
      <c r="C158" s="228" t="s">
        <v>115</v>
      </c>
      <c r="D158" s="229"/>
      <c r="E158" s="182">
        <v>0</v>
      </c>
      <c r="F158" s="183"/>
      <c r="G158" s="184"/>
      <c r="M158" s="180" t="s">
        <v>115</v>
      </c>
      <c r="O158" s="170"/>
    </row>
    <row r="159" spans="1:104">
      <c r="A159" s="178"/>
      <c r="B159" s="181"/>
      <c r="C159" s="228" t="s">
        <v>201</v>
      </c>
      <c r="D159" s="229"/>
      <c r="E159" s="182">
        <v>181.8</v>
      </c>
      <c r="F159" s="183"/>
      <c r="G159" s="184"/>
      <c r="M159" s="180" t="s">
        <v>201</v>
      </c>
      <c r="O159" s="170"/>
    </row>
    <row r="160" spans="1:104">
      <c r="A160" s="171">
        <v>43</v>
      </c>
      <c r="B160" s="172" t="s">
        <v>215</v>
      </c>
      <c r="C160" s="173" t="s">
        <v>216</v>
      </c>
      <c r="D160" s="174" t="s">
        <v>109</v>
      </c>
      <c r="E160" s="175">
        <v>94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0</v>
      </c>
      <c r="AC160" s="146">
        <v>0</v>
      </c>
      <c r="AZ160" s="146">
        <v>1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0</v>
      </c>
      <c r="CZ160" s="146">
        <v>0.11</v>
      </c>
    </row>
    <row r="161" spans="1:104">
      <c r="A161" s="178"/>
      <c r="B161" s="181"/>
      <c r="C161" s="228" t="s">
        <v>111</v>
      </c>
      <c r="D161" s="229"/>
      <c r="E161" s="182">
        <v>0</v>
      </c>
      <c r="F161" s="183"/>
      <c r="G161" s="184"/>
      <c r="M161" s="180" t="s">
        <v>111</v>
      </c>
      <c r="O161" s="170"/>
    </row>
    <row r="162" spans="1:104">
      <c r="A162" s="178"/>
      <c r="B162" s="181"/>
      <c r="C162" s="228" t="s">
        <v>115</v>
      </c>
      <c r="D162" s="229"/>
      <c r="E162" s="182">
        <v>0</v>
      </c>
      <c r="F162" s="183"/>
      <c r="G162" s="184"/>
      <c r="M162" s="180" t="s">
        <v>115</v>
      </c>
      <c r="O162" s="170"/>
    </row>
    <row r="163" spans="1:104">
      <c r="A163" s="178"/>
      <c r="B163" s="181"/>
      <c r="C163" s="228" t="s">
        <v>217</v>
      </c>
      <c r="D163" s="229"/>
      <c r="E163" s="182">
        <v>94</v>
      </c>
      <c r="F163" s="183"/>
      <c r="G163" s="184"/>
      <c r="M163" s="180" t="s">
        <v>217</v>
      </c>
      <c r="O163" s="170"/>
    </row>
    <row r="164" spans="1:104">
      <c r="A164" s="171">
        <v>44</v>
      </c>
      <c r="B164" s="172" t="s">
        <v>218</v>
      </c>
      <c r="C164" s="173" t="s">
        <v>219</v>
      </c>
      <c r="D164" s="174" t="s">
        <v>109</v>
      </c>
      <c r="E164" s="175">
        <v>4.96</v>
      </c>
      <c r="F164" s="175">
        <v>0</v>
      </c>
      <c r="G164" s="176">
        <f>E164*F164</f>
        <v>0</v>
      </c>
      <c r="O164" s="170">
        <v>2</v>
      </c>
      <c r="AA164" s="146">
        <v>1</v>
      </c>
      <c r="AB164" s="146">
        <v>1</v>
      </c>
      <c r="AC164" s="146">
        <v>1</v>
      </c>
      <c r="AZ164" s="146">
        <v>1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1</v>
      </c>
      <c r="CB164" s="177">
        <v>1</v>
      </c>
      <c r="CZ164" s="146">
        <v>0.30131999999999998</v>
      </c>
    </row>
    <row r="165" spans="1:104">
      <c r="A165" s="178"/>
      <c r="B165" s="181"/>
      <c r="C165" s="228" t="s">
        <v>111</v>
      </c>
      <c r="D165" s="229"/>
      <c r="E165" s="182">
        <v>0</v>
      </c>
      <c r="F165" s="183"/>
      <c r="G165" s="184"/>
      <c r="M165" s="180" t="s">
        <v>111</v>
      </c>
      <c r="O165" s="170"/>
    </row>
    <row r="166" spans="1:104">
      <c r="A166" s="178"/>
      <c r="B166" s="181"/>
      <c r="C166" s="228" t="s">
        <v>115</v>
      </c>
      <c r="D166" s="229"/>
      <c r="E166" s="182">
        <v>0</v>
      </c>
      <c r="F166" s="183"/>
      <c r="G166" s="184"/>
      <c r="M166" s="180" t="s">
        <v>115</v>
      </c>
      <c r="O166" s="170"/>
    </row>
    <row r="167" spans="1:104">
      <c r="A167" s="178"/>
      <c r="B167" s="181"/>
      <c r="C167" s="228" t="s">
        <v>220</v>
      </c>
      <c r="D167" s="229"/>
      <c r="E167" s="182">
        <v>4.96</v>
      </c>
      <c r="F167" s="183"/>
      <c r="G167" s="184"/>
      <c r="M167" s="180" t="s">
        <v>220</v>
      </c>
      <c r="O167" s="170"/>
    </row>
    <row r="168" spans="1:104" ht="22.5">
      <c r="A168" s="171">
        <v>45</v>
      </c>
      <c r="B168" s="172" t="s">
        <v>221</v>
      </c>
      <c r="C168" s="173" t="s">
        <v>222</v>
      </c>
      <c r="D168" s="174" t="s">
        <v>109</v>
      </c>
      <c r="E168" s="175">
        <v>19.95</v>
      </c>
      <c r="F168" s="175">
        <v>0</v>
      </c>
      <c r="G168" s="176">
        <f>E168*F168</f>
        <v>0</v>
      </c>
      <c r="O168" s="170">
        <v>2</v>
      </c>
      <c r="AA168" s="146">
        <v>3</v>
      </c>
      <c r="AB168" s="146">
        <v>1</v>
      </c>
      <c r="AC168" s="146" t="s">
        <v>221</v>
      </c>
      <c r="AZ168" s="146">
        <v>1</v>
      </c>
      <c r="BA168" s="146">
        <f>IF(AZ168=1,G168,0)</f>
        <v>0</v>
      </c>
      <c r="BB168" s="146">
        <f>IF(AZ168=2,G168,0)</f>
        <v>0</v>
      </c>
      <c r="BC168" s="146">
        <f>IF(AZ168=3,G168,0)</f>
        <v>0</v>
      </c>
      <c r="BD168" s="146">
        <f>IF(AZ168=4,G168,0)</f>
        <v>0</v>
      </c>
      <c r="BE168" s="146">
        <f>IF(AZ168=5,G168,0)</f>
        <v>0</v>
      </c>
      <c r="CA168" s="177">
        <v>3</v>
      </c>
      <c r="CB168" s="177">
        <v>1</v>
      </c>
      <c r="CZ168" s="146">
        <v>0.25</v>
      </c>
    </row>
    <row r="169" spans="1:104">
      <c r="A169" s="178"/>
      <c r="B169" s="181"/>
      <c r="C169" s="228" t="s">
        <v>111</v>
      </c>
      <c r="D169" s="229"/>
      <c r="E169" s="182">
        <v>0</v>
      </c>
      <c r="F169" s="183"/>
      <c r="G169" s="184"/>
      <c r="M169" s="180" t="s">
        <v>111</v>
      </c>
      <c r="O169" s="170"/>
    </row>
    <row r="170" spans="1:104" ht="22.5">
      <c r="A170" s="178"/>
      <c r="B170" s="181"/>
      <c r="C170" s="228" t="s">
        <v>223</v>
      </c>
      <c r="D170" s="229"/>
      <c r="E170" s="182">
        <v>19.95</v>
      </c>
      <c r="F170" s="183"/>
      <c r="G170" s="184"/>
      <c r="M170" s="180" t="s">
        <v>223</v>
      </c>
      <c r="O170" s="170"/>
    </row>
    <row r="171" spans="1:104">
      <c r="A171" s="185"/>
      <c r="B171" s="186" t="s">
        <v>67</v>
      </c>
      <c r="C171" s="187" t="str">
        <f>CONCATENATE(B121," ",C121)</f>
        <v>5 Komunikace</v>
      </c>
      <c r="D171" s="188"/>
      <c r="E171" s="189"/>
      <c r="F171" s="190"/>
      <c r="G171" s="191">
        <f>SUM(G121:G170)</f>
        <v>0</v>
      </c>
      <c r="O171" s="170">
        <v>4</v>
      </c>
      <c r="BA171" s="192">
        <f>SUM(BA121:BA170)</f>
        <v>0</v>
      </c>
      <c r="BB171" s="192">
        <f>SUM(BB121:BB170)</f>
        <v>0</v>
      </c>
      <c r="BC171" s="192">
        <f>SUM(BC121:BC170)</f>
        <v>0</v>
      </c>
      <c r="BD171" s="192">
        <f>SUM(BD121:BD170)</f>
        <v>0</v>
      </c>
      <c r="BE171" s="192">
        <f>SUM(BE121:BE170)</f>
        <v>0</v>
      </c>
    </row>
    <row r="172" spans="1:104">
      <c r="A172" s="163" t="s">
        <v>63</v>
      </c>
      <c r="B172" s="164" t="s">
        <v>224</v>
      </c>
      <c r="C172" s="165" t="s">
        <v>225</v>
      </c>
      <c r="D172" s="166"/>
      <c r="E172" s="167"/>
      <c r="F172" s="167"/>
      <c r="G172" s="168"/>
      <c r="H172" s="169"/>
      <c r="I172" s="169"/>
      <c r="O172" s="170">
        <v>1</v>
      </c>
    </row>
    <row r="173" spans="1:104" ht="22.5">
      <c r="A173" s="171">
        <v>46</v>
      </c>
      <c r="B173" s="172" t="s">
        <v>226</v>
      </c>
      <c r="C173" s="173" t="s">
        <v>227</v>
      </c>
      <c r="D173" s="174" t="s">
        <v>181</v>
      </c>
      <c r="E173" s="175">
        <v>1</v>
      </c>
      <c r="F173" s="175">
        <v>0</v>
      </c>
      <c r="G173" s="176">
        <f>E173*F173</f>
        <v>0</v>
      </c>
      <c r="O173" s="170">
        <v>2</v>
      </c>
      <c r="AA173" s="146">
        <v>1</v>
      </c>
      <c r="AB173" s="146">
        <v>1</v>
      </c>
      <c r="AC173" s="146">
        <v>1</v>
      </c>
      <c r="AZ173" s="146">
        <v>1</v>
      </c>
      <c r="BA173" s="146">
        <f>IF(AZ173=1,G173,0)</f>
        <v>0</v>
      </c>
      <c r="BB173" s="146">
        <f>IF(AZ173=2,G173,0)</f>
        <v>0</v>
      </c>
      <c r="BC173" s="146">
        <f>IF(AZ173=3,G173,0)</f>
        <v>0</v>
      </c>
      <c r="BD173" s="146">
        <f>IF(AZ173=4,G173,0)</f>
        <v>0</v>
      </c>
      <c r="BE173" s="146">
        <f>IF(AZ173=5,G173,0)</f>
        <v>0</v>
      </c>
      <c r="CA173" s="177">
        <v>1</v>
      </c>
      <c r="CB173" s="177">
        <v>1</v>
      </c>
      <c r="CZ173" s="146">
        <v>0</v>
      </c>
    </row>
    <row r="174" spans="1:104">
      <c r="A174" s="178"/>
      <c r="B174" s="181"/>
      <c r="C174" s="228" t="s">
        <v>111</v>
      </c>
      <c r="D174" s="229"/>
      <c r="E174" s="182">
        <v>0</v>
      </c>
      <c r="F174" s="183"/>
      <c r="G174" s="184"/>
      <c r="M174" s="180" t="s">
        <v>111</v>
      </c>
      <c r="O174" s="170"/>
    </row>
    <row r="175" spans="1:104">
      <c r="A175" s="178"/>
      <c r="B175" s="181"/>
      <c r="C175" s="228" t="s">
        <v>228</v>
      </c>
      <c r="D175" s="229"/>
      <c r="E175" s="182">
        <v>1</v>
      </c>
      <c r="F175" s="183"/>
      <c r="G175" s="184"/>
      <c r="M175" s="180" t="s">
        <v>228</v>
      </c>
      <c r="O175" s="170"/>
    </row>
    <row r="176" spans="1:104" ht="22.5">
      <c r="A176" s="171">
        <v>47</v>
      </c>
      <c r="B176" s="172" t="s">
        <v>229</v>
      </c>
      <c r="C176" s="173" t="s">
        <v>230</v>
      </c>
      <c r="D176" s="174" t="s">
        <v>181</v>
      </c>
      <c r="E176" s="175">
        <v>1</v>
      </c>
      <c r="F176" s="175">
        <v>0</v>
      </c>
      <c r="G176" s="176">
        <f>E176*F176</f>
        <v>0</v>
      </c>
      <c r="O176" s="170">
        <v>2</v>
      </c>
      <c r="AA176" s="146">
        <v>1</v>
      </c>
      <c r="AB176" s="146">
        <v>1</v>
      </c>
      <c r="AC176" s="146">
        <v>1</v>
      </c>
      <c r="AZ176" s="146">
        <v>1</v>
      </c>
      <c r="BA176" s="146">
        <f>IF(AZ176=1,G176,0)</f>
        <v>0</v>
      </c>
      <c r="BB176" s="146">
        <f>IF(AZ176=2,G176,0)</f>
        <v>0</v>
      </c>
      <c r="BC176" s="146">
        <f>IF(AZ176=3,G176,0)</f>
        <v>0</v>
      </c>
      <c r="BD176" s="146">
        <f>IF(AZ176=4,G176,0)</f>
        <v>0</v>
      </c>
      <c r="BE176" s="146">
        <f>IF(AZ176=5,G176,0)</f>
        <v>0</v>
      </c>
      <c r="CA176" s="177">
        <v>1</v>
      </c>
      <c r="CB176" s="177">
        <v>1</v>
      </c>
      <c r="CZ176" s="146">
        <v>0</v>
      </c>
    </row>
    <row r="177" spans="1:104">
      <c r="A177" s="178"/>
      <c r="B177" s="181"/>
      <c r="C177" s="228" t="s">
        <v>111</v>
      </c>
      <c r="D177" s="229"/>
      <c r="E177" s="182">
        <v>0</v>
      </c>
      <c r="F177" s="183"/>
      <c r="G177" s="184"/>
      <c r="M177" s="180" t="s">
        <v>111</v>
      </c>
      <c r="O177" s="170"/>
    </row>
    <row r="178" spans="1:104">
      <c r="A178" s="178"/>
      <c r="B178" s="181"/>
      <c r="C178" s="228" t="s">
        <v>228</v>
      </c>
      <c r="D178" s="229"/>
      <c r="E178" s="182">
        <v>1</v>
      </c>
      <c r="F178" s="183"/>
      <c r="G178" s="184"/>
      <c r="M178" s="180" t="s">
        <v>228</v>
      </c>
      <c r="O178" s="170"/>
    </row>
    <row r="179" spans="1:104">
      <c r="A179" s="171">
        <v>48</v>
      </c>
      <c r="B179" s="172" t="s">
        <v>231</v>
      </c>
      <c r="C179" s="173" t="s">
        <v>232</v>
      </c>
      <c r="D179" s="174" t="s">
        <v>181</v>
      </c>
      <c r="E179" s="175">
        <v>3</v>
      </c>
      <c r="F179" s="175">
        <v>0</v>
      </c>
      <c r="G179" s="176">
        <f>E179*F179</f>
        <v>0</v>
      </c>
      <c r="O179" s="170">
        <v>2</v>
      </c>
      <c r="AA179" s="146">
        <v>1</v>
      </c>
      <c r="AB179" s="146">
        <v>1</v>
      </c>
      <c r="AC179" s="146">
        <v>1</v>
      </c>
      <c r="AZ179" s="146">
        <v>1</v>
      </c>
      <c r="BA179" s="146">
        <f>IF(AZ179=1,G179,0)</f>
        <v>0</v>
      </c>
      <c r="BB179" s="146">
        <f>IF(AZ179=2,G179,0)</f>
        <v>0</v>
      </c>
      <c r="BC179" s="146">
        <f>IF(AZ179=3,G179,0)</f>
        <v>0</v>
      </c>
      <c r="BD179" s="146">
        <f>IF(AZ179=4,G179,0)</f>
        <v>0</v>
      </c>
      <c r="BE179" s="146">
        <f>IF(AZ179=5,G179,0)</f>
        <v>0</v>
      </c>
      <c r="CA179" s="177">
        <v>1</v>
      </c>
      <c r="CB179" s="177">
        <v>1</v>
      </c>
      <c r="CZ179" s="146">
        <v>0.43381999999999998</v>
      </c>
    </row>
    <row r="180" spans="1:104">
      <c r="A180" s="178"/>
      <c r="B180" s="181"/>
      <c r="C180" s="228" t="s">
        <v>111</v>
      </c>
      <c r="D180" s="229"/>
      <c r="E180" s="182">
        <v>0</v>
      </c>
      <c r="F180" s="183"/>
      <c r="G180" s="184"/>
      <c r="M180" s="180" t="s">
        <v>111</v>
      </c>
      <c r="O180" s="170"/>
    </row>
    <row r="181" spans="1:104">
      <c r="A181" s="178"/>
      <c r="B181" s="181"/>
      <c r="C181" s="228" t="s">
        <v>233</v>
      </c>
      <c r="D181" s="229"/>
      <c r="E181" s="182">
        <v>3</v>
      </c>
      <c r="F181" s="183"/>
      <c r="G181" s="184"/>
      <c r="M181" s="180" t="s">
        <v>233</v>
      </c>
      <c r="O181" s="170"/>
    </row>
    <row r="182" spans="1:104">
      <c r="A182" s="171">
        <v>49</v>
      </c>
      <c r="B182" s="172" t="s">
        <v>234</v>
      </c>
      <c r="C182" s="173" t="s">
        <v>235</v>
      </c>
      <c r="D182" s="174" t="s">
        <v>181</v>
      </c>
      <c r="E182" s="175">
        <v>1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1</v>
      </c>
      <c r="AC182" s="146">
        <v>1</v>
      </c>
      <c r="AZ182" s="146">
        <v>1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1</v>
      </c>
      <c r="CZ182" s="146">
        <v>0.43093999999999999</v>
      </c>
    </row>
    <row r="183" spans="1:104">
      <c r="A183" s="178"/>
      <c r="B183" s="181"/>
      <c r="C183" s="228" t="s">
        <v>111</v>
      </c>
      <c r="D183" s="229"/>
      <c r="E183" s="182">
        <v>0</v>
      </c>
      <c r="F183" s="183"/>
      <c r="G183" s="184"/>
      <c r="M183" s="180" t="s">
        <v>111</v>
      </c>
      <c r="O183" s="170"/>
    </row>
    <row r="184" spans="1:104">
      <c r="A184" s="178"/>
      <c r="B184" s="181"/>
      <c r="C184" s="228" t="s">
        <v>228</v>
      </c>
      <c r="D184" s="229"/>
      <c r="E184" s="182">
        <v>1</v>
      </c>
      <c r="F184" s="183"/>
      <c r="G184" s="184"/>
      <c r="M184" s="180" t="s">
        <v>228</v>
      </c>
      <c r="O184" s="170"/>
    </row>
    <row r="185" spans="1:104">
      <c r="A185" s="171">
        <v>50</v>
      </c>
      <c r="B185" s="172" t="s">
        <v>236</v>
      </c>
      <c r="C185" s="173" t="s">
        <v>237</v>
      </c>
      <c r="D185" s="174" t="s">
        <v>181</v>
      </c>
      <c r="E185" s="175">
        <v>1.01</v>
      </c>
      <c r="F185" s="175">
        <v>0</v>
      </c>
      <c r="G185" s="176">
        <f>E185*F185</f>
        <v>0</v>
      </c>
      <c r="O185" s="170">
        <v>2</v>
      </c>
      <c r="AA185" s="146">
        <v>3</v>
      </c>
      <c r="AB185" s="146">
        <v>0</v>
      </c>
      <c r="AC185" s="146" t="s">
        <v>236</v>
      </c>
      <c r="AZ185" s="146">
        <v>1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3</v>
      </c>
      <c r="CB185" s="177">
        <v>0</v>
      </c>
      <c r="CZ185" s="146">
        <v>0.185</v>
      </c>
    </row>
    <row r="186" spans="1:104">
      <c r="A186" s="178"/>
      <c r="B186" s="181"/>
      <c r="C186" s="228" t="s">
        <v>111</v>
      </c>
      <c r="D186" s="229"/>
      <c r="E186" s="182">
        <v>0</v>
      </c>
      <c r="F186" s="183"/>
      <c r="G186" s="184"/>
      <c r="M186" s="180" t="s">
        <v>111</v>
      </c>
      <c r="O186" s="170"/>
    </row>
    <row r="187" spans="1:104" ht="22.5">
      <c r="A187" s="178"/>
      <c r="B187" s="181"/>
      <c r="C187" s="228" t="s">
        <v>238</v>
      </c>
      <c r="D187" s="229"/>
      <c r="E187" s="182">
        <v>1.01</v>
      </c>
      <c r="F187" s="183"/>
      <c r="G187" s="184"/>
      <c r="M187" s="180" t="s">
        <v>238</v>
      </c>
      <c r="O187" s="170"/>
    </row>
    <row r="188" spans="1:104">
      <c r="A188" s="171">
        <v>51</v>
      </c>
      <c r="B188" s="172" t="s">
        <v>239</v>
      </c>
      <c r="C188" s="173" t="s">
        <v>240</v>
      </c>
      <c r="D188" s="174" t="s">
        <v>181</v>
      </c>
      <c r="E188" s="175">
        <v>1.01</v>
      </c>
      <c r="F188" s="175">
        <v>0</v>
      </c>
      <c r="G188" s="176">
        <f>E188*F188</f>
        <v>0</v>
      </c>
      <c r="O188" s="170">
        <v>2</v>
      </c>
      <c r="AA188" s="146">
        <v>3</v>
      </c>
      <c r="AB188" s="146">
        <v>0</v>
      </c>
      <c r="AC188" s="146" t="s">
        <v>239</v>
      </c>
      <c r="AZ188" s="146">
        <v>1</v>
      </c>
      <c r="BA188" s="146">
        <f>IF(AZ188=1,G188,0)</f>
        <v>0</v>
      </c>
      <c r="BB188" s="146">
        <f>IF(AZ188=2,G188,0)</f>
        <v>0</v>
      </c>
      <c r="BC188" s="146">
        <f>IF(AZ188=3,G188,0)</f>
        <v>0</v>
      </c>
      <c r="BD188" s="146">
        <f>IF(AZ188=4,G188,0)</f>
        <v>0</v>
      </c>
      <c r="BE188" s="146">
        <f>IF(AZ188=5,G188,0)</f>
        <v>0</v>
      </c>
      <c r="CA188" s="177">
        <v>3</v>
      </c>
      <c r="CB188" s="177">
        <v>0</v>
      </c>
      <c r="CZ188" s="146">
        <v>0.50900000000000001</v>
      </c>
    </row>
    <row r="189" spans="1:104">
      <c r="A189" s="178"/>
      <c r="B189" s="181"/>
      <c r="C189" s="228" t="s">
        <v>111</v>
      </c>
      <c r="D189" s="229"/>
      <c r="E189" s="182">
        <v>0</v>
      </c>
      <c r="F189" s="183"/>
      <c r="G189" s="184"/>
      <c r="M189" s="180" t="s">
        <v>111</v>
      </c>
      <c r="O189" s="170"/>
    </row>
    <row r="190" spans="1:104" ht="22.5">
      <c r="A190" s="178"/>
      <c r="B190" s="181"/>
      <c r="C190" s="228" t="s">
        <v>238</v>
      </c>
      <c r="D190" s="229"/>
      <c r="E190" s="182">
        <v>1.01</v>
      </c>
      <c r="F190" s="183"/>
      <c r="G190" s="184"/>
      <c r="M190" s="180" t="s">
        <v>238</v>
      </c>
      <c r="O190" s="170"/>
    </row>
    <row r="191" spans="1:104">
      <c r="A191" s="171">
        <v>52</v>
      </c>
      <c r="B191" s="172" t="s">
        <v>241</v>
      </c>
      <c r="C191" s="173" t="s">
        <v>242</v>
      </c>
      <c r="D191" s="174" t="s">
        <v>181</v>
      </c>
      <c r="E191" s="175">
        <v>2.0299999999999998</v>
      </c>
      <c r="F191" s="175">
        <v>0</v>
      </c>
      <c r="G191" s="176">
        <f>E191*F191</f>
        <v>0</v>
      </c>
      <c r="O191" s="170">
        <v>2</v>
      </c>
      <c r="AA191" s="146">
        <v>3</v>
      </c>
      <c r="AB191" s="146">
        <v>0</v>
      </c>
      <c r="AC191" s="146" t="s">
        <v>241</v>
      </c>
      <c r="AZ191" s="146">
        <v>1</v>
      </c>
      <c r="BA191" s="146">
        <f>IF(AZ191=1,G191,0)</f>
        <v>0</v>
      </c>
      <c r="BB191" s="146">
        <f>IF(AZ191=2,G191,0)</f>
        <v>0</v>
      </c>
      <c r="BC191" s="146">
        <f>IF(AZ191=3,G191,0)</f>
        <v>0</v>
      </c>
      <c r="BD191" s="146">
        <f>IF(AZ191=4,G191,0)</f>
        <v>0</v>
      </c>
      <c r="BE191" s="146">
        <f>IF(AZ191=5,G191,0)</f>
        <v>0</v>
      </c>
      <c r="CA191" s="177">
        <v>3</v>
      </c>
      <c r="CB191" s="177">
        <v>0</v>
      </c>
      <c r="CZ191" s="146">
        <v>2E-3</v>
      </c>
    </row>
    <row r="192" spans="1:104">
      <c r="A192" s="178"/>
      <c r="B192" s="181"/>
      <c r="C192" s="228" t="s">
        <v>243</v>
      </c>
      <c r="D192" s="229"/>
      <c r="E192" s="182">
        <v>2.0299999999999998</v>
      </c>
      <c r="F192" s="183"/>
      <c r="G192" s="184"/>
      <c r="M192" s="180" t="s">
        <v>243</v>
      </c>
      <c r="O192" s="170"/>
    </row>
    <row r="193" spans="1:104">
      <c r="A193" s="185"/>
      <c r="B193" s="186" t="s">
        <v>67</v>
      </c>
      <c r="C193" s="187" t="str">
        <f>CONCATENATE(B172," ",C172)</f>
        <v>8 Trubní vedení</v>
      </c>
      <c r="D193" s="188"/>
      <c r="E193" s="189"/>
      <c r="F193" s="190"/>
      <c r="G193" s="191">
        <f>SUM(G172:G192)</f>
        <v>0</v>
      </c>
      <c r="O193" s="170">
        <v>4</v>
      </c>
      <c r="BA193" s="192">
        <f>SUM(BA172:BA192)</f>
        <v>0</v>
      </c>
      <c r="BB193" s="192">
        <f>SUM(BB172:BB192)</f>
        <v>0</v>
      </c>
      <c r="BC193" s="192">
        <f>SUM(BC172:BC192)</f>
        <v>0</v>
      </c>
      <c r="BD193" s="192">
        <f>SUM(BD172:BD192)</f>
        <v>0</v>
      </c>
      <c r="BE193" s="192">
        <f>SUM(BE172:BE192)</f>
        <v>0</v>
      </c>
    </row>
    <row r="194" spans="1:104">
      <c r="A194" s="163" t="s">
        <v>63</v>
      </c>
      <c r="B194" s="164" t="s">
        <v>244</v>
      </c>
      <c r="C194" s="165" t="s">
        <v>245</v>
      </c>
      <c r="D194" s="166"/>
      <c r="E194" s="167"/>
      <c r="F194" s="167"/>
      <c r="G194" s="168"/>
      <c r="H194" s="169"/>
      <c r="I194" s="169"/>
      <c r="O194" s="170">
        <v>1</v>
      </c>
    </row>
    <row r="195" spans="1:104">
      <c r="A195" s="171">
        <v>53</v>
      </c>
      <c r="B195" s="172" t="s">
        <v>246</v>
      </c>
      <c r="C195" s="173" t="s">
        <v>247</v>
      </c>
      <c r="D195" s="174" t="s">
        <v>181</v>
      </c>
      <c r="E195" s="175">
        <v>3</v>
      </c>
      <c r="F195" s="175">
        <v>0</v>
      </c>
      <c r="G195" s="176">
        <f>E195*F195</f>
        <v>0</v>
      </c>
      <c r="O195" s="170">
        <v>2</v>
      </c>
      <c r="AA195" s="146">
        <v>1</v>
      </c>
      <c r="AB195" s="146">
        <v>0</v>
      </c>
      <c r="AC195" s="146">
        <v>0</v>
      </c>
      <c r="AZ195" s="146">
        <v>1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7">
        <v>1</v>
      </c>
      <c r="CB195" s="177">
        <v>0</v>
      </c>
      <c r="CZ195" s="146">
        <v>0.25</v>
      </c>
    </row>
    <row r="196" spans="1:104">
      <c r="A196" s="178"/>
      <c r="B196" s="179"/>
      <c r="C196" s="225" t="s">
        <v>248</v>
      </c>
      <c r="D196" s="226"/>
      <c r="E196" s="226"/>
      <c r="F196" s="226"/>
      <c r="G196" s="227"/>
      <c r="L196" s="180" t="s">
        <v>248</v>
      </c>
      <c r="O196" s="170">
        <v>3</v>
      </c>
    </row>
    <row r="197" spans="1:104">
      <c r="A197" s="178"/>
      <c r="B197" s="179"/>
      <c r="C197" s="225" t="s">
        <v>249</v>
      </c>
      <c r="D197" s="226"/>
      <c r="E197" s="226"/>
      <c r="F197" s="226"/>
      <c r="G197" s="227"/>
      <c r="L197" s="180" t="s">
        <v>249</v>
      </c>
      <c r="O197" s="170">
        <v>3</v>
      </c>
    </row>
    <row r="198" spans="1:104">
      <c r="A198" s="178"/>
      <c r="B198" s="179"/>
      <c r="C198" s="225" t="s">
        <v>250</v>
      </c>
      <c r="D198" s="226"/>
      <c r="E198" s="226"/>
      <c r="F198" s="226"/>
      <c r="G198" s="227"/>
      <c r="L198" s="180" t="s">
        <v>250</v>
      </c>
      <c r="O198" s="170">
        <v>3</v>
      </c>
    </row>
    <row r="199" spans="1:104">
      <c r="A199" s="178"/>
      <c r="B199" s="179"/>
      <c r="C199" s="225" t="s">
        <v>251</v>
      </c>
      <c r="D199" s="226"/>
      <c r="E199" s="226"/>
      <c r="F199" s="226"/>
      <c r="G199" s="227"/>
      <c r="L199" s="180" t="s">
        <v>251</v>
      </c>
      <c r="O199" s="170">
        <v>3</v>
      </c>
    </row>
    <row r="200" spans="1:104">
      <c r="A200" s="178"/>
      <c r="B200" s="181"/>
      <c r="C200" s="228" t="s">
        <v>111</v>
      </c>
      <c r="D200" s="229"/>
      <c r="E200" s="182">
        <v>0</v>
      </c>
      <c r="F200" s="183"/>
      <c r="G200" s="184"/>
      <c r="M200" s="180" t="s">
        <v>111</v>
      </c>
      <c r="O200" s="170"/>
    </row>
    <row r="201" spans="1:104">
      <c r="A201" s="178"/>
      <c r="B201" s="181"/>
      <c r="C201" s="228" t="s">
        <v>115</v>
      </c>
      <c r="D201" s="229"/>
      <c r="E201" s="182">
        <v>0</v>
      </c>
      <c r="F201" s="183"/>
      <c r="G201" s="184"/>
      <c r="M201" s="180" t="s">
        <v>115</v>
      </c>
      <c r="O201" s="170"/>
    </row>
    <row r="202" spans="1:104">
      <c r="A202" s="178"/>
      <c r="B202" s="181"/>
      <c r="C202" s="228" t="s">
        <v>182</v>
      </c>
      <c r="D202" s="229"/>
      <c r="E202" s="182">
        <v>1</v>
      </c>
      <c r="F202" s="183"/>
      <c r="G202" s="184"/>
      <c r="M202" s="180" t="s">
        <v>182</v>
      </c>
      <c r="O202" s="170"/>
    </row>
    <row r="203" spans="1:104">
      <c r="A203" s="178"/>
      <c r="B203" s="181"/>
      <c r="C203" s="228" t="s">
        <v>183</v>
      </c>
      <c r="D203" s="229"/>
      <c r="E203" s="182">
        <v>2</v>
      </c>
      <c r="F203" s="183"/>
      <c r="G203" s="184"/>
      <c r="M203" s="180" t="s">
        <v>183</v>
      </c>
      <c r="O203" s="170"/>
    </row>
    <row r="204" spans="1:104">
      <c r="A204" s="171">
        <v>54</v>
      </c>
      <c r="B204" s="172" t="s">
        <v>252</v>
      </c>
      <c r="C204" s="173" t="s">
        <v>253</v>
      </c>
      <c r="D204" s="174" t="s">
        <v>66</v>
      </c>
      <c r="E204" s="175">
        <v>2</v>
      </c>
      <c r="F204" s="175">
        <v>0</v>
      </c>
      <c r="G204" s="176">
        <f>E204*F204</f>
        <v>0</v>
      </c>
      <c r="O204" s="170">
        <v>2</v>
      </c>
      <c r="AA204" s="146">
        <v>1</v>
      </c>
      <c r="AB204" s="146">
        <v>0</v>
      </c>
      <c r="AC204" s="146">
        <v>0</v>
      </c>
      <c r="AZ204" s="146">
        <v>1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1</v>
      </c>
      <c r="CB204" s="177">
        <v>0</v>
      </c>
      <c r="CZ204" s="146">
        <v>0</v>
      </c>
    </row>
    <row r="205" spans="1:104">
      <c r="A205" s="178"/>
      <c r="B205" s="181"/>
      <c r="C205" s="228" t="s">
        <v>111</v>
      </c>
      <c r="D205" s="229"/>
      <c r="E205" s="182">
        <v>0</v>
      </c>
      <c r="F205" s="183"/>
      <c r="G205" s="184"/>
      <c r="M205" s="180" t="s">
        <v>111</v>
      </c>
      <c r="O205" s="170"/>
    </row>
    <row r="206" spans="1:104">
      <c r="A206" s="178"/>
      <c r="B206" s="181"/>
      <c r="C206" s="228" t="s">
        <v>115</v>
      </c>
      <c r="D206" s="229"/>
      <c r="E206" s="182">
        <v>0</v>
      </c>
      <c r="F206" s="183"/>
      <c r="G206" s="184"/>
      <c r="M206" s="180" t="s">
        <v>115</v>
      </c>
      <c r="O206" s="170"/>
    </row>
    <row r="207" spans="1:104">
      <c r="A207" s="178"/>
      <c r="B207" s="181"/>
      <c r="C207" s="228" t="s">
        <v>183</v>
      </c>
      <c r="D207" s="229"/>
      <c r="E207" s="182">
        <v>2</v>
      </c>
      <c r="F207" s="183"/>
      <c r="G207" s="184"/>
      <c r="M207" s="180" t="s">
        <v>183</v>
      </c>
      <c r="O207" s="170"/>
    </row>
    <row r="208" spans="1:104">
      <c r="A208" s="171">
        <v>55</v>
      </c>
      <c r="B208" s="172" t="s">
        <v>254</v>
      </c>
      <c r="C208" s="173" t="s">
        <v>255</v>
      </c>
      <c r="D208" s="174" t="s">
        <v>133</v>
      </c>
      <c r="E208" s="175">
        <v>28</v>
      </c>
      <c r="F208" s="175">
        <v>0</v>
      </c>
      <c r="G208" s="176">
        <f>E208*F208</f>
        <v>0</v>
      </c>
      <c r="O208" s="170">
        <v>2</v>
      </c>
      <c r="AA208" s="146">
        <v>1</v>
      </c>
      <c r="AB208" s="146">
        <v>1</v>
      </c>
      <c r="AC208" s="146">
        <v>1</v>
      </c>
      <c r="AZ208" s="146">
        <v>1</v>
      </c>
      <c r="BA208" s="146">
        <f>IF(AZ208=1,G208,0)</f>
        <v>0</v>
      </c>
      <c r="BB208" s="146">
        <f>IF(AZ208=2,G208,0)</f>
        <v>0</v>
      </c>
      <c r="BC208" s="146">
        <f>IF(AZ208=3,G208,0)</f>
        <v>0</v>
      </c>
      <c r="BD208" s="146">
        <f>IF(AZ208=4,G208,0)</f>
        <v>0</v>
      </c>
      <c r="BE208" s="146">
        <f>IF(AZ208=5,G208,0)</f>
        <v>0</v>
      </c>
      <c r="CA208" s="177">
        <v>1</v>
      </c>
      <c r="CB208" s="177">
        <v>1</v>
      </c>
      <c r="CZ208" s="146">
        <v>9.0000000000000006E-5</v>
      </c>
    </row>
    <row r="209" spans="1:104">
      <c r="A209" s="178"/>
      <c r="B209" s="181"/>
      <c r="C209" s="228" t="s">
        <v>111</v>
      </c>
      <c r="D209" s="229"/>
      <c r="E209" s="182">
        <v>0</v>
      </c>
      <c r="F209" s="183"/>
      <c r="G209" s="184"/>
      <c r="M209" s="180" t="s">
        <v>111</v>
      </c>
      <c r="O209" s="170"/>
    </row>
    <row r="210" spans="1:104">
      <c r="A210" s="178"/>
      <c r="B210" s="181"/>
      <c r="C210" s="228" t="s">
        <v>115</v>
      </c>
      <c r="D210" s="229"/>
      <c r="E210" s="182">
        <v>0</v>
      </c>
      <c r="F210" s="183"/>
      <c r="G210" s="184"/>
      <c r="M210" s="180" t="s">
        <v>115</v>
      </c>
      <c r="O210" s="170"/>
    </row>
    <row r="211" spans="1:104">
      <c r="A211" s="178"/>
      <c r="B211" s="181"/>
      <c r="C211" s="228" t="s">
        <v>256</v>
      </c>
      <c r="D211" s="229"/>
      <c r="E211" s="182">
        <v>28</v>
      </c>
      <c r="F211" s="183"/>
      <c r="G211" s="184"/>
      <c r="M211" s="180" t="s">
        <v>256</v>
      </c>
      <c r="O211" s="170"/>
    </row>
    <row r="212" spans="1:104">
      <c r="A212" s="171">
        <v>56</v>
      </c>
      <c r="B212" s="172" t="s">
        <v>257</v>
      </c>
      <c r="C212" s="173" t="s">
        <v>258</v>
      </c>
      <c r="D212" s="174" t="s">
        <v>109</v>
      </c>
      <c r="E212" s="175">
        <v>1</v>
      </c>
      <c r="F212" s="175">
        <v>0</v>
      </c>
      <c r="G212" s="176">
        <f>E212*F212</f>
        <v>0</v>
      </c>
      <c r="O212" s="170">
        <v>2</v>
      </c>
      <c r="AA212" s="146">
        <v>1</v>
      </c>
      <c r="AB212" s="146">
        <v>1</v>
      </c>
      <c r="AC212" s="146">
        <v>1</v>
      </c>
      <c r="AZ212" s="146">
        <v>1</v>
      </c>
      <c r="BA212" s="146">
        <f>IF(AZ212=1,G212,0)</f>
        <v>0</v>
      </c>
      <c r="BB212" s="146">
        <f>IF(AZ212=2,G212,0)</f>
        <v>0</v>
      </c>
      <c r="BC212" s="146">
        <f>IF(AZ212=3,G212,0)</f>
        <v>0</v>
      </c>
      <c r="BD212" s="146">
        <f>IF(AZ212=4,G212,0)</f>
        <v>0</v>
      </c>
      <c r="BE212" s="146">
        <f>IF(AZ212=5,G212,0)</f>
        <v>0</v>
      </c>
      <c r="CA212" s="177">
        <v>1</v>
      </c>
      <c r="CB212" s="177">
        <v>1</v>
      </c>
      <c r="CZ212" s="146">
        <v>7.6000000000000004E-4</v>
      </c>
    </row>
    <row r="213" spans="1:104">
      <c r="A213" s="178"/>
      <c r="B213" s="181"/>
      <c r="C213" s="228" t="s">
        <v>111</v>
      </c>
      <c r="D213" s="229"/>
      <c r="E213" s="182">
        <v>0</v>
      </c>
      <c r="F213" s="183"/>
      <c r="G213" s="184"/>
      <c r="M213" s="180" t="s">
        <v>111</v>
      </c>
      <c r="O213" s="170"/>
    </row>
    <row r="214" spans="1:104">
      <c r="A214" s="178"/>
      <c r="B214" s="181"/>
      <c r="C214" s="228" t="s">
        <v>115</v>
      </c>
      <c r="D214" s="229"/>
      <c r="E214" s="182">
        <v>0</v>
      </c>
      <c r="F214" s="183"/>
      <c r="G214" s="184"/>
      <c r="M214" s="180" t="s">
        <v>115</v>
      </c>
      <c r="O214" s="170"/>
    </row>
    <row r="215" spans="1:104">
      <c r="A215" s="178"/>
      <c r="B215" s="181"/>
      <c r="C215" s="228" t="s">
        <v>259</v>
      </c>
      <c r="D215" s="229"/>
      <c r="E215" s="182">
        <v>1</v>
      </c>
      <c r="F215" s="183"/>
      <c r="G215" s="184"/>
      <c r="M215" s="180" t="s">
        <v>259</v>
      </c>
      <c r="O215" s="170"/>
    </row>
    <row r="216" spans="1:104">
      <c r="A216" s="171">
        <v>57</v>
      </c>
      <c r="B216" s="172" t="s">
        <v>260</v>
      </c>
      <c r="C216" s="173" t="s">
        <v>261</v>
      </c>
      <c r="D216" s="174" t="s">
        <v>133</v>
      </c>
      <c r="E216" s="175">
        <v>28</v>
      </c>
      <c r="F216" s="175">
        <v>0</v>
      </c>
      <c r="G216" s="176">
        <f>E216*F216</f>
        <v>0</v>
      </c>
      <c r="O216" s="170">
        <v>2</v>
      </c>
      <c r="AA216" s="146">
        <v>1</v>
      </c>
      <c r="AB216" s="146">
        <v>1</v>
      </c>
      <c r="AC216" s="146">
        <v>1</v>
      </c>
      <c r="AZ216" s="146">
        <v>1</v>
      </c>
      <c r="BA216" s="146">
        <f>IF(AZ216=1,G216,0)</f>
        <v>0</v>
      </c>
      <c r="BB216" s="146">
        <f>IF(AZ216=2,G216,0)</f>
        <v>0</v>
      </c>
      <c r="BC216" s="146">
        <f>IF(AZ216=3,G216,0)</f>
        <v>0</v>
      </c>
      <c r="BD216" s="146">
        <f>IF(AZ216=4,G216,0)</f>
        <v>0</v>
      </c>
      <c r="BE216" s="146">
        <f>IF(AZ216=5,G216,0)</f>
        <v>0</v>
      </c>
      <c r="CA216" s="177">
        <v>1</v>
      </c>
      <c r="CB216" s="177">
        <v>1</v>
      </c>
      <c r="CZ216" s="146">
        <v>0</v>
      </c>
    </row>
    <row r="217" spans="1:104">
      <c r="A217" s="178"/>
      <c r="B217" s="181"/>
      <c r="C217" s="228" t="s">
        <v>256</v>
      </c>
      <c r="D217" s="229"/>
      <c r="E217" s="182">
        <v>28</v>
      </c>
      <c r="F217" s="183"/>
      <c r="G217" s="184"/>
      <c r="M217" s="180" t="s">
        <v>256</v>
      </c>
      <c r="O217" s="170"/>
    </row>
    <row r="218" spans="1:104">
      <c r="A218" s="171">
        <v>58</v>
      </c>
      <c r="B218" s="172" t="s">
        <v>262</v>
      </c>
      <c r="C218" s="173" t="s">
        <v>263</v>
      </c>
      <c r="D218" s="174" t="s">
        <v>109</v>
      </c>
      <c r="E218" s="175">
        <v>1</v>
      </c>
      <c r="F218" s="175">
        <v>0</v>
      </c>
      <c r="G218" s="176">
        <f>E218*F218</f>
        <v>0</v>
      </c>
      <c r="O218" s="170">
        <v>2</v>
      </c>
      <c r="AA218" s="146">
        <v>1</v>
      </c>
      <c r="AB218" s="146">
        <v>1</v>
      </c>
      <c r="AC218" s="146">
        <v>1</v>
      </c>
      <c r="AZ218" s="146">
        <v>1</v>
      </c>
      <c r="BA218" s="146">
        <f>IF(AZ218=1,G218,0)</f>
        <v>0</v>
      </c>
      <c r="BB218" s="146">
        <f>IF(AZ218=2,G218,0)</f>
        <v>0</v>
      </c>
      <c r="BC218" s="146">
        <f>IF(AZ218=3,G218,0)</f>
        <v>0</v>
      </c>
      <c r="BD218" s="146">
        <f>IF(AZ218=4,G218,0)</f>
        <v>0</v>
      </c>
      <c r="BE218" s="146">
        <f>IF(AZ218=5,G218,0)</f>
        <v>0</v>
      </c>
      <c r="CA218" s="177">
        <v>1</v>
      </c>
      <c r="CB218" s="177">
        <v>1</v>
      </c>
      <c r="CZ218" s="146">
        <v>0</v>
      </c>
    </row>
    <row r="219" spans="1:104">
      <c r="A219" s="178"/>
      <c r="B219" s="181"/>
      <c r="C219" s="228" t="s">
        <v>259</v>
      </c>
      <c r="D219" s="229"/>
      <c r="E219" s="182">
        <v>1</v>
      </c>
      <c r="F219" s="183"/>
      <c r="G219" s="184"/>
      <c r="M219" s="180" t="s">
        <v>259</v>
      </c>
      <c r="O219" s="170"/>
    </row>
    <row r="220" spans="1:104">
      <c r="A220" s="171">
        <v>59</v>
      </c>
      <c r="B220" s="172" t="s">
        <v>264</v>
      </c>
      <c r="C220" s="173" t="s">
        <v>265</v>
      </c>
      <c r="D220" s="174" t="s">
        <v>133</v>
      </c>
      <c r="E220" s="175">
        <v>90</v>
      </c>
      <c r="F220" s="175">
        <v>0</v>
      </c>
      <c r="G220" s="176">
        <f>E220*F220</f>
        <v>0</v>
      </c>
      <c r="O220" s="170">
        <v>2</v>
      </c>
      <c r="AA220" s="146">
        <v>1</v>
      </c>
      <c r="AB220" s="146">
        <v>0</v>
      </c>
      <c r="AC220" s="146">
        <v>0</v>
      </c>
      <c r="AZ220" s="146">
        <v>1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1</v>
      </c>
      <c r="CB220" s="177">
        <v>0</v>
      </c>
      <c r="CZ220" s="146">
        <v>0.18806</v>
      </c>
    </row>
    <row r="221" spans="1:104">
      <c r="A221" s="178"/>
      <c r="B221" s="181"/>
      <c r="C221" s="228" t="s">
        <v>111</v>
      </c>
      <c r="D221" s="229"/>
      <c r="E221" s="182">
        <v>0</v>
      </c>
      <c r="F221" s="183"/>
      <c r="G221" s="184"/>
      <c r="M221" s="180" t="s">
        <v>111</v>
      </c>
      <c r="O221" s="170"/>
    </row>
    <row r="222" spans="1:104">
      <c r="A222" s="178"/>
      <c r="B222" s="181"/>
      <c r="C222" s="228" t="s">
        <v>115</v>
      </c>
      <c r="D222" s="229"/>
      <c r="E222" s="182">
        <v>0</v>
      </c>
      <c r="F222" s="183"/>
      <c r="G222" s="184"/>
      <c r="M222" s="180" t="s">
        <v>115</v>
      </c>
      <c r="O222" s="170"/>
    </row>
    <row r="223" spans="1:104">
      <c r="A223" s="178"/>
      <c r="B223" s="181"/>
      <c r="C223" s="228" t="s">
        <v>266</v>
      </c>
      <c r="D223" s="229"/>
      <c r="E223" s="182">
        <v>90</v>
      </c>
      <c r="F223" s="183"/>
      <c r="G223" s="184"/>
      <c r="M223" s="180" t="s">
        <v>266</v>
      </c>
      <c r="O223" s="170"/>
    </row>
    <row r="224" spans="1:104">
      <c r="A224" s="171">
        <v>60</v>
      </c>
      <c r="B224" s="172" t="s">
        <v>267</v>
      </c>
      <c r="C224" s="173" t="s">
        <v>268</v>
      </c>
      <c r="D224" s="174" t="s">
        <v>133</v>
      </c>
      <c r="E224" s="175">
        <v>151</v>
      </c>
      <c r="F224" s="175">
        <v>0</v>
      </c>
      <c r="G224" s="176">
        <f>E224*F224</f>
        <v>0</v>
      </c>
      <c r="O224" s="170">
        <v>2</v>
      </c>
      <c r="AA224" s="146">
        <v>1</v>
      </c>
      <c r="AB224" s="146">
        <v>1</v>
      </c>
      <c r="AC224" s="146">
        <v>1</v>
      </c>
      <c r="AZ224" s="146">
        <v>1</v>
      </c>
      <c r="BA224" s="146">
        <f>IF(AZ224=1,G224,0)</f>
        <v>0</v>
      </c>
      <c r="BB224" s="146">
        <f>IF(AZ224=2,G224,0)</f>
        <v>0</v>
      </c>
      <c r="BC224" s="146">
        <f>IF(AZ224=3,G224,0)</f>
        <v>0</v>
      </c>
      <c r="BD224" s="146">
        <f>IF(AZ224=4,G224,0)</f>
        <v>0</v>
      </c>
      <c r="BE224" s="146">
        <f>IF(AZ224=5,G224,0)</f>
        <v>0</v>
      </c>
      <c r="CA224" s="177">
        <v>1</v>
      </c>
      <c r="CB224" s="177">
        <v>1</v>
      </c>
      <c r="CZ224" s="146">
        <v>0.14874000000000001</v>
      </c>
    </row>
    <row r="225" spans="1:104">
      <c r="A225" s="178"/>
      <c r="B225" s="181"/>
      <c r="C225" s="228" t="s">
        <v>111</v>
      </c>
      <c r="D225" s="229"/>
      <c r="E225" s="182">
        <v>0</v>
      </c>
      <c r="F225" s="183"/>
      <c r="G225" s="184"/>
      <c r="M225" s="180" t="s">
        <v>111</v>
      </c>
      <c r="O225" s="170"/>
    </row>
    <row r="226" spans="1:104">
      <c r="A226" s="178"/>
      <c r="B226" s="181"/>
      <c r="C226" s="228" t="s">
        <v>115</v>
      </c>
      <c r="D226" s="229"/>
      <c r="E226" s="182">
        <v>0</v>
      </c>
      <c r="F226" s="183"/>
      <c r="G226" s="184"/>
      <c r="M226" s="180" t="s">
        <v>115</v>
      </c>
      <c r="O226" s="170"/>
    </row>
    <row r="227" spans="1:104">
      <c r="A227" s="178"/>
      <c r="B227" s="181"/>
      <c r="C227" s="228" t="s">
        <v>269</v>
      </c>
      <c r="D227" s="229"/>
      <c r="E227" s="182">
        <v>135</v>
      </c>
      <c r="F227" s="183"/>
      <c r="G227" s="184"/>
      <c r="M227" s="180" t="s">
        <v>269</v>
      </c>
      <c r="O227" s="170"/>
    </row>
    <row r="228" spans="1:104">
      <c r="A228" s="178"/>
      <c r="B228" s="181"/>
      <c r="C228" s="228" t="s">
        <v>270</v>
      </c>
      <c r="D228" s="229"/>
      <c r="E228" s="182">
        <v>16</v>
      </c>
      <c r="F228" s="183"/>
      <c r="G228" s="184"/>
      <c r="M228" s="180" t="s">
        <v>270</v>
      </c>
      <c r="O228" s="170"/>
    </row>
    <row r="229" spans="1:104">
      <c r="A229" s="171">
        <v>61</v>
      </c>
      <c r="B229" s="172" t="s">
        <v>271</v>
      </c>
      <c r="C229" s="173" t="s">
        <v>272</v>
      </c>
      <c r="D229" s="174" t="s">
        <v>133</v>
      </c>
      <c r="E229" s="175">
        <v>170</v>
      </c>
      <c r="F229" s="175">
        <v>0</v>
      </c>
      <c r="G229" s="176">
        <f>E229*F229</f>
        <v>0</v>
      </c>
      <c r="O229" s="170">
        <v>2</v>
      </c>
      <c r="AA229" s="146">
        <v>1</v>
      </c>
      <c r="AB229" s="146">
        <v>0</v>
      </c>
      <c r="AC229" s="146">
        <v>0</v>
      </c>
      <c r="AZ229" s="146">
        <v>1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1</v>
      </c>
      <c r="CB229" s="177">
        <v>0</v>
      </c>
      <c r="CZ229" s="146">
        <v>2.0000000000000002E-5</v>
      </c>
    </row>
    <row r="230" spans="1:104">
      <c r="A230" s="178"/>
      <c r="B230" s="181"/>
      <c r="C230" s="228" t="s">
        <v>111</v>
      </c>
      <c r="D230" s="229"/>
      <c r="E230" s="182">
        <v>0</v>
      </c>
      <c r="F230" s="183"/>
      <c r="G230" s="184"/>
      <c r="M230" s="180" t="s">
        <v>111</v>
      </c>
      <c r="O230" s="170"/>
    </row>
    <row r="231" spans="1:104">
      <c r="A231" s="178"/>
      <c r="B231" s="181"/>
      <c r="C231" s="228" t="s">
        <v>115</v>
      </c>
      <c r="D231" s="229"/>
      <c r="E231" s="182">
        <v>0</v>
      </c>
      <c r="F231" s="183"/>
      <c r="G231" s="184"/>
      <c r="M231" s="180" t="s">
        <v>115</v>
      </c>
      <c r="O231" s="170"/>
    </row>
    <row r="232" spans="1:104">
      <c r="A232" s="178"/>
      <c r="B232" s="181"/>
      <c r="C232" s="228" t="s">
        <v>273</v>
      </c>
      <c r="D232" s="229"/>
      <c r="E232" s="182">
        <v>170</v>
      </c>
      <c r="F232" s="183"/>
      <c r="G232" s="184"/>
      <c r="M232" s="180" t="s">
        <v>273</v>
      </c>
      <c r="O232" s="170"/>
    </row>
    <row r="233" spans="1:104">
      <c r="A233" s="171">
        <v>62</v>
      </c>
      <c r="B233" s="172" t="s">
        <v>274</v>
      </c>
      <c r="C233" s="173" t="s">
        <v>275</v>
      </c>
      <c r="D233" s="174" t="s">
        <v>133</v>
      </c>
      <c r="E233" s="175">
        <v>170</v>
      </c>
      <c r="F233" s="175">
        <v>0</v>
      </c>
      <c r="G233" s="176">
        <f>E233*F233</f>
        <v>0</v>
      </c>
      <c r="O233" s="170">
        <v>2</v>
      </c>
      <c r="AA233" s="146">
        <v>1</v>
      </c>
      <c r="AB233" s="146">
        <v>0</v>
      </c>
      <c r="AC233" s="146">
        <v>0</v>
      </c>
      <c r="AZ233" s="146">
        <v>1</v>
      </c>
      <c r="BA233" s="146">
        <f>IF(AZ233=1,G233,0)</f>
        <v>0</v>
      </c>
      <c r="BB233" s="146">
        <f>IF(AZ233=2,G233,0)</f>
        <v>0</v>
      </c>
      <c r="BC233" s="146">
        <f>IF(AZ233=3,G233,0)</f>
        <v>0</v>
      </c>
      <c r="BD233" s="146">
        <f>IF(AZ233=4,G233,0)</f>
        <v>0</v>
      </c>
      <c r="BE233" s="146">
        <f>IF(AZ233=5,G233,0)</f>
        <v>0</v>
      </c>
      <c r="CA233" s="177">
        <v>1</v>
      </c>
      <c r="CB233" s="177">
        <v>0</v>
      </c>
      <c r="CZ233" s="146">
        <v>0</v>
      </c>
    </row>
    <row r="234" spans="1:104">
      <c r="A234" s="178"/>
      <c r="B234" s="181"/>
      <c r="C234" s="228" t="s">
        <v>273</v>
      </c>
      <c r="D234" s="229"/>
      <c r="E234" s="182">
        <v>170</v>
      </c>
      <c r="F234" s="183"/>
      <c r="G234" s="184"/>
      <c r="M234" s="180" t="s">
        <v>273</v>
      </c>
      <c r="O234" s="170"/>
    </row>
    <row r="235" spans="1:104">
      <c r="A235" s="171">
        <v>63</v>
      </c>
      <c r="B235" s="172" t="s">
        <v>276</v>
      </c>
      <c r="C235" s="173" t="s">
        <v>277</v>
      </c>
      <c r="D235" s="174" t="s">
        <v>133</v>
      </c>
      <c r="E235" s="175">
        <v>170</v>
      </c>
      <c r="F235" s="175">
        <v>0</v>
      </c>
      <c r="G235" s="176">
        <f>E235*F235</f>
        <v>0</v>
      </c>
      <c r="O235" s="170">
        <v>2</v>
      </c>
      <c r="AA235" s="146">
        <v>1</v>
      </c>
      <c r="AB235" s="146">
        <v>1</v>
      </c>
      <c r="AC235" s="146">
        <v>1</v>
      </c>
      <c r="AZ235" s="146">
        <v>1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1</v>
      </c>
      <c r="CB235" s="177">
        <v>1</v>
      </c>
      <c r="CZ235" s="146">
        <v>0</v>
      </c>
    </row>
    <row r="236" spans="1:104">
      <c r="A236" s="178"/>
      <c r="B236" s="181"/>
      <c r="C236" s="228" t="s">
        <v>111</v>
      </c>
      <c r="D236" s="229"/>
      <c r="E236" s="182">
        <v>0</v>
      </c>
      <c r="F236" s="183"/>
      <c r="G236" s="184"/>
      <c r="M236" s="180" t="s">
        <v>111</v>
      </c>
      <c r="O236" s="170"/>
    </row>
    <row r="237" spans="1:104">
      <c r="A237" s="178"/>
      <c r="B237" s="181"/>
      <c r="C237" s="228" t="s">
        <v>115</v>
      </c>
      <c r="D237" s="229"/>
      <c r="E237" s="182">
        <v>0</v>
      </c>
      <c r="F237" s="183"/>
      <c r="G237" s="184"/>
      <c r="M237" s="180" t="s">
        <v>115</v>
      </c>
      <c r="O237" s="170"/>
    </row>
    <row r="238" spans="1:104">
      <c r="A238" s="178"/>
      <c r="B238" s="181"/>
      <c r="C238" s="228" t="s">
        <v>273</v>
      </c>
      <c r="D238" s="229"/>
      <c r="E238" s="182">
        <v>170</v>
      </c>
      <c r="F238" s="183"/>
      <c r="G238" s="184"/>
      <c r="M238" s="180" t="s">
        <v>273</v>
      </c>
      <c r="O238" s="170"/>
    </row>
    <row r="239" spans="1:104">
      <c r="A239" s="171">
        <v>64</v>
      </c>
      <c r="B239" s="172" t="s">
        <v>278</v>
      </c>
      <c r="C239" s="173" t="s">
        <v>279</v>
      </c>
      <c r="D239" s="174" t="s">
        <v>133</v>
      </c>
      <c r="E239" s="175">
        <v>6.8624999999999998</v>
      </c>
      <c r="F239" s="175">
        <v>0</v>
      </c>
      <c r="G239" s="176">
        <f>E239*F239</f>
        <v>0</v>
      </c>
      <c r="O239" s="170">
        <v>2</v>
      </c>
      <c r="AA239" s="146">
        <v>1</v>
      </c>
      <c r="AB239" s="146">
        <v>0</v>
      </c>
      <c r="AC239" s="146">
        <v>0</v>
      </c>
      <c r="AZ239" s="146">
        <v>1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0</v>
      </c>
      <c r="CZ239" s="146">
        <v>0</v>
      </c>
    </row>
    <row r="240" spans="1:104">
      <c r="A240" s="178"/>
      <c r="B240" s="181"/>
      <c r="C240" s="228" t="s">
        <v>111</v>
      </c>
      <c r="D240" s="229"/>
      <c r="E240" s="182">
        <v>0</v>
      </c>
      <c r="F240" s="183"/>
      <c r="G240" s="184"/>
      <c r="M240" s="180" t="s">
        <v>111</v>
      </c>
      <c r="O240" s="170"/>
    </row>
    <row r="241" spans="1:104">
      <c r="A241" s="178"/>
      <c r="B241" s="181"/>
      <c r="C241" s="228" t="s">
        <v>115</v>
      </c>
      <c r="D241" s="229"/>
      <c r="E241" s="182">
        <v>0</v>
      </c>
      <c r="F241" s="183"/>
      <c r="G241" s="184"/>
      <c r="M241" s="180" t="s">
        <v>115</v>
      </c>
      <c r="O241" s="170"/>
    </row>
    <row r="242" spans="1:104">
      <c r="A242" s="178"/>
      <c r="B242" s="181"/>
      <c r="C242" s="228" t="s">
        <v>280</v>
      </c>
      <c r="D242" s="229"/>
      <c r="E242" s="182">
        <v>5.0625</v>
      </c>
      <c r="F242" s="183"/>
      <c r="G242" s="184"/>
      <c r="M242" s="180" t="s">
        <v>280</v>
      </c>
      <c r="O242" s="170"/>
    </row>
    <row r="243" spans="1:104">
      <c r="A243" s="178"/>
      <c r="B243" s="181"/>
      <c r="C243" s="228" t="s">
        <v>281</v>
      </c>
      <c r="D243" s="229"/>
      <c r="E243" s="182">
        <v>1.8</v>
      </c>
      <c r="F243" s="183"/>
      <c r="G243" s="184"/>
      <c r="M243" s="180" t="s">
        <v>281</v>
      </c>
      <c r="O243" s="170"/>
    </row>
    <row r="244" spans="1:104">
      <c r="A244" s="171">
        <v>65</v>
      </c>
      <c r="B244" s="172" t="s">
        <v>282</v>
      </c>
      <c r="C244" s="173" t="s">
        <v>283</v>
      </c>
      <c r="D244" s="174" t="s">
        <v>284</v>
      </c>
      <c r="E244" s="175">
        <v>0.17</v>
      </c>
      <c r="F244" s="175">
        <v>0</v>
      </c>
      <c r="G244" s="176">
        <f>E244*F244</f>
        <v>0</v>
      </c>
      <c r="O244" s="170">
        <v>2</v>
      </c>
      <c r="AA244" s="146">
        <v>3</v>
      </c>
      <c r="AB244" s="146">
        <v>1</v>
      </c>
      <c r="AC244" s="146">
        <v>11162320</v>
      </c>
      <c r="AZ244" s="146">
        <v>1</v>
      </c>
      <c r="BA244" s="146">
        <f>IF(AZ244=1,G244,0)</f>
        <v>0</v>
      </c>
      <c r="BB244" s="146">
        <f>IF(AZ244=2,G244,0)</f>
        <v>0</v>
      </c>
      <c r="BC244" s="146">
        <f>IF(AZ244=3,G244,0)</f>
        <v>0</v>
      </c>
      <c r="BD244" s="146">
        <f>IF(AZ244=4,G244,0)</f>
        <v>0</v>
      </c>
      <c r="BE244" s="146">
        <f>IF(AZ244=5,G244,0)</f>
        <v>0</v>
      </c>
      <c r="CA244" s="177">
        <v>3</v>
      </c>
      <c r="CB244" s="177">
        <v>1</v>
      </c>
      <c r="CZ244" s="146">
        <v>1</v>
      </c>
    </row>
    <row r="245" spans="1:104">
      <c r="A245" s="178"/>
      <c r="B245" s="181"/>
      <c r="C245" s="228" t="s">
        <v>111</v>
      </c>
      <c r="D245" s="229"/>
      <c r="E245" s="182">
        <v>0</v>
      </c>
      <c r="F245" s="183"/>
      <c r="G245" s="184"/>
      <c r="M245" s="180" t="s">
        <v>111</v>
      </c>
      <c r="O245" s="170"/>
    </row>
    <row r="246" spans="1:104">
      <c r="A246" s="178"/>
      <c r="B246" s="181"/>
      <c r="C246" s="228" t="s">
        <v>115</v>
      </c>
      <c r="D246" s="229"/>
      <c r="E246" s="182">
        <v>0</v>
      </c>
      <c r="F246" s="183"/>
      <c r="G246" s="184"/>
      <c r="M246" s="180" t="s">
        <v>115</v>
      </c>
      <c r="O246" s="170"/>
    </row>
    <row r="247" spans="1:104">
      <c r="A247" s="178"/>
      <c r="B247" s="181"/>
      <c r="C247" s="228" t="s">
        <v>285</v>
      </c>
      <c r="D247" s="229"/>
      <c r="E247" s="182">
        <v>0.17</v>
      </c>
      <c r="F247" s="183"/>
      <c r="G247" s="184"/>
      <c r="M247" s="180" t="s">
        <v>285</v>
      </c>
      <c r="O247" s="170"/>
    </row>
    <row r="248" spans="1:104" ht="22.5">
      <c r="A248" s="171">
        <v>66</v>
      </c>
      <c r="B248" s="172" t="s">
        <v>286</v>
      </c>
      <c r="C248" s="173" t="s">
        <v>287</v>
      </c>
      <c r="D248" s="174" t="s">
        <v>181</v>
      </c>
      <c r="E248" s="175">
        <v>1</v>
      </c>
      <c r="F248" s="175">
        <v>0</v>
      </c>
      <c r="G248" s="176">
        <f>E248*F248</f>
        <v>0</v>
      </c>
      <c r="O248" s="170">
        <v>2</v>
      </c>
      <c r="AA248" s="146">
        <v>3</v>
      </c>
      <c r="AB248" s="146">
        <v>1</v>
      </c>
      <c r="AC248" s="146" t="s">
        <v>286</v>
      </c>
      <c r="AZ248" s="146">
        <v>1</v>
      </c>
      <c r="BA248" s="146">
        <f>IF(AZ248=1,G248,0)</f>
        <v>0</v>
      </c>
      <c r="BB248" s="146">
        <f>IF(AZ248=2,G248,0)</f>
        <v>0</v>
      </c>
      <c r="BC248" s="146">
        <f>IF(AZ248=3,G248,0)</f>
        <v>0</v>
      </c>
      <c r="BD248" s="146">
        <f>IF(AZ248=4,G248,0)</f>
        <v>0</v>
      </c>
      <c r="BE248" s="146">
        <f>IF(AZ248=5,G248,0)</f>
        <v>0</v>
      </c>
      <c r="CA248" s="177">
        <v>3</v>
      </c>
      <c r="CB248" s="177">
        <v>1</v>
      </c>
      <c r="CZ248" s="146">
        <v>5.1000000000000004E-3</v>
      </c>
    </row>
    <row r="249" spans="1:104">
      <c r="A249" s="178"/>
      <c r="B249" s="181"/>
      <c r="C249" s="228" t="s">
        <v>111</v>
      </c>
      <c r="D249" s="229"/>
      <c r="E249" s="182">
        <v>0</v>
      </c>
      <c r="F249" s="183"/>
      <c r="G249" s="184"/>
      <c r="M249" s="180" t="s">
        <v>111</v>
      </c>
      <c r="O249" s="170"/>
    </row>
    <row r="250" spans="1:104">
      <c r="A250" s="178"/>
      <c r="B250" s="181"/>
      <c r="C250" s="228" t="s">
        <v>115</v>
      </c>
      <c r="D250" s="229"/>
      <c r="E250" s="182">
        <v>0</v>
      </c>
      <c r="F250" s="183"/>
      <c r="G250" s="184"/>
      <c r="M250" s="180" t="s">
        <v>115</v>
      </c>
      <c r="O250" s="170"/>
    </row>
    <row r="251" spans="1:104">
      <c r="A251" s="178"/>
      <c r="B251" s="181"/>
      <c r="C251" s="228" t="s">
        <v>182</v>
      </c>
      <c r="D251" s="229"/>
      <c r="E251" s="182">
        <v>1</v>
      </c>
      <c r="F251" s="183"/>
      <c r="G251" s="184"/>
      <c r="M251" s="180" t="s">
        <v>182</v>
      </c>
      <c r="O251" s="170"/>
    </row>
    <row r="252" spans="1:104">
      <c r="A252" s="171">
        <v>67</v>
      </c>
      <c r="B252" s="172" t="s">
        <v>288</v>
      </c>
      <c r="C252" s="173" t="s">
        <v>289</v>
      </c>
      <c r="D252" s="174" t="s">
        <v>133</v>
      </c>
      <c r="E252" s="175">
        <v>3</v>
      </c>
      <c r="F252" s="175">
        <v>0</v>
      </c>
      <c r="G252" s="176">
        <f>E252*F252</f>
        <v>0</v>
      </c>
      <c r="O252" s="170">
        <v>2</v>
      </c>
      <c r="AA252" s="146">
        <v>3</v>
      </c>
      <c r="AB252" s="146">
        <v>1</v>
      </c>
      <c r="AC252" s="146">
        <v>40445960</v>
      </c>
      <c r="AZ252" s="146">
        <v>1</v>
      </c>
      <c r="BA252" s="146">
        <f>IF(AZ252=1,G252,0)</f>
        <v>0</v>
      </c>
      <c r="BB252" s="146">
        <f>IF(AZ252=2,G252,0)</f>
        <v>0</v>
      </c>
      <c r="BC252" s="146">
        <f>IF(AZ252=3,G252,0)</f>
        <v>0</v>
      </c>
      <c r="BD252" s="146">
        <f>IF(AZ252=4,G252,0)</f>
        <v>0</v>
      </c>
      <c r="BE252" s="146">
        <f>IF(AZ252=5,G252,0)</f>
        <v>0</v>
      </c>
      <c r="CA252" s="177">
        <v>3</v>
      </c>
      <c r="CB252" s="177">
        <v>1</v>
      </c>
      <c r="CZ252" s="146">
        <v>2E-3</v>
      </c>
    </row>
    <row r="253" spans="1:104">
      <c r="A253" s="178"/>
      <c r="B253" s="181"/>
      <c r="C253" s="228" t="s">
        <v>111</v>
      </c>
      <c r="D253" s="229"/>
      <c r="E253" s="182">
        <v>0</v>
      </c>
      <c r="F253" s="183"/>
      <c r="G253" s="184"/>
      <c r="M253" s="180" t="s">
        <v>111</v>
      </c>
      <c r="O253" s="170"/>
    </row>
    <row r="254" spans="1:104">
      <c r="A254" s="178"/>
      <c r="B254" s="181"/>
      <c r="C254" s="228" t="s">
        <v>115</v>
      </c>
      <c r="D254" s="229"/>
      <c r="E254" s="182">
        <v>0</v>
      </c>
      <c r="F254" s="183"/>
      <c r="G254" s="184"/>
      <c r="M254" s="180" t="s">
        <v>115</v>
      </c>
      <c r="O254" s="170"/>
    </row>
    <row r="255" spans="1:104">
      <c r="A255" s="178"/>
      <c r="B255" s="181"/>
      <c r="C255" s="228" t="s">
        <v>290</v>
      </c>
      <c r="D255" s="229"/>
      <c r="E255" s="182">
        <v>3</v>
      </c>
      <c r="F255" s="183"/>
      <c r="G255" s="184"/>
      <c r="M255" s="180" t="s">
        <v>290</v>
      </c>
      <c r="O255" s="170"/>
    </row>
    <row r="256" spans="1:104">
      <c r="A256" s="171">
        <v>68</v>
      </c>
      <c r="B256" s="172" t="s">
        <v>291</v>
      </c>
      <c r="C256" s="173" t="s">
        <v>292</v>
      </c>
      <c r="D256" s="174" t="s">
        <v>181</v>
      </c>
      <c r="E256" s="175">
        <v>3</v>
      </c>
      <c r="F256" s="175">
        <v>0</v>
      </c>
      <c r="G256" s="176">
        <f>E256*F256</f>
        <v>0</v>
      </c>
      <c r="O256" s="170">
        <v>2</v>
      </c>
      <c r="AA256" s="146">
        <v>3</v>
      </c>
      <c r="AB256" s="146">
        <v>1</v>
      </c>
      <c r="AC256" s="146" t="s">
        <v>291</v>
      </c>
      <c r="AZ256" s="146">
        <v>1</v>
      </c>
      <c r="BA256" s="146">
        <f>IF(AZ256=1,G256,0)</f>
        <v>0</v>
      </c>
      <c r="BB256" s="146">
        <f>IF(AZ256=2,G256,0)</f>
        <v>0</v>
      </c>
      <c r="BC256" s="146">
        <f>IF(AZ256=3,G256,0)</f>
        <v>0</v>
      </c>
      <c r="BD256" s="146">
        <f>IF(AZ256=4,G256,0)</f>
        <v>0</v>
      </c>
      <c r="BE256" s="146">
        <f>IF(AZ256=5,G256,0)</f>
        <v>0</v>
      </c>
      <c r="CA256" s="177">
        <v>3</v>
      </c>
      <c r="CB256" s="177">
        <v>1</v>
      </c>
      <c r="CZ256" s="146">
        <v>1.2600000000000001E-3</v>
      </c>
    </row>
    <row r="257" spans="1:104">
      <c r="A257" s="178"/>
      <c r="B257" s="181"/>
      <c r="C257" s="228" t="s">
        <v>111</v>
      </c>
      <c r="D257" s="229"/>
      <c r="E257" s="182">
        <v>0</v>
      </c>
      <c r="F257" s="183"/>
      <c r="G257" s="184"/>
      <c r="M257" s="180" t="s">
        <v>111</v>
      </c>
      <c r="O257" s="170"/>
    </row>
    <row r="258" spans="1:104">
      <c r="A258" s="178"/>
      <c r="B258" s="181"/>
      <c r="C258" s="228" t="s">
        <v>115</v>
      </c>
      <c r="D258" s="229"/>
      <c r="E258" s="182">
        <v>0</v>
      </c>
      <c r="F258" s="183"/>
      <c r="G258" s="184"/>
      <c r="M258" s="180" t="s">
        <v>115</v>
      </c>
      <c r="O258" s="170"/>
    </row>
    <row r="259" spans="1:104">
      <c r="A259" s="178"/>
      <c r="B259" s="181"/>
      <c r="C259" s="228" t="s">
        <v>182</v>
      </c>
      <c r="D259" s="229"/>
      <c r="E259" s="182">
        <v>1</v>
      </c>
      <c r="F259" s="183"/>
      <c r="G259" s="184"/>
      <c r="M259" s="180" t="s">
        <v>182</v>
      </c>
      <c r="O259" s="170"/>
    </row>
    <row r="260" spans="1:104">
      <c r="A260" s="178"/>
      <c r="B260" s="181"/>
      <c r="C260" s="228" t="s">
        <v>183</v>
      </c>
      <c r="D260" s="229"/>
      <c r="E260" s="182">
        <v>2</v>
      </c>
      <c r="F260" s="183"/>
      <c r="G260" s="184"/>
      <c r="M260" s="180" t="s">
        <v>183</v>
      </c>
      <c r="O260" s="170"/>
    </row>
    <row r="261" spans="1:104">
      <c r="A261" s="171">
        <v>69</v>
      </c>
      <c r="B261" s="172" t="s">
        <v>293</v>
      </c>
      <c r="C261" s="173" t="s">
        <v>294</v>
      </c>
      <c r="D261" s="174" t="s">
        <v>181</v>
      </c>
      <c r="E261" s="175">
        <v>136.35</v>
      </c>
      <c r="F261" s="175">
        <v>0</v>
      </c>
      <c r="G261" s="176">
        <f>E261*F261</f>
        <v>0</v>
      </c>
      <c r="O261" s="170">
        <v>2</v>
      </c>
      <c r="AA261" s="146">
        <v>3</v>
      </c>
      <c r="AB261" s="146">
        <v>1</v>
      </c>
      <c r="AC261" s="146">
        <v>59217476</v>
      </c>
      <c r="AZ261" s="146">
        <v>1</v>
      </c>
      <c r="BA261" s="146">
        <f>IF(AZ261=1,G261,0)</f>
        <v>0</v>
      </c>
      <c r="BB261" s="146">
        <f>IF(AZ261=2,G261,0)</f>
        <v>0</v>
      </c>
      <c r="BC261" s="146">
        <f>IF(AZ261=3,G261,0)</f>
        <v>0</v>
      </c>
      <c r="BD261" s="146">
        <f>IF(AZ261=4,G261,0)</f>
        <v>0</v>
      </c>
      <c r="BE261" s="146">
        <f>IF(AZ261=5,G261,0)</f>
        <v>0</v>
      </c>
      <c r="CA261" s="177">
        <v>3</v>
      </c>
      <c r="CB261" s="177">
        <v>1</v>
      </c>
      <c r="CZ261" s="146">
        <v>4.8000000000000001E-2</v>
      </c>
    </row>
    <row r="262" spans="1:104">
      <c r="A262" s="178"/>
      <c r="B262" s="181"/>
      <c r="C262" s="228" t="s">
        <v>111</v>
      </c>
      <c r="D262" s="229"/>
      <c r="E262" s="182">
        <v>0</v>
      </c>
      <c r="F262" s="183"/>
      <c r="G262" s="184"/>
      <c r="M262" s="180" t="s">
        <v>111</v>
      </c>
      <c r="O262" s="170"/>
    </row>
    <row r="263" spans="1:104">
      <c r="A263" s="178"/>
      <c r="B263" s="181"/>
      <c r="C263" s="228" t="s">
        <v>115</v>
      </c>
      <c r="D263" s="229"/>
      <c r="E263" s="182">
        <v>0</v>
      </c>
      <c r="F263" s="183"/>
      <c r="G263" s="184"/>
      <c r="M263" s="180" t="s">
        <v>115</v>
      </c>
      <c r="O263" s="170"/>
    </row>
    <row r="264" spans="1:104">
      <c r="A264" s="178"/>
      <c r="B264" s="181"/>
      <c r="C264" s="228" t="s">
        <v>295</v>
      </c>
      <c r="D264" s="229"/>
      <c r="E264" s="182">
        <v>136.35</v>
      </c>
      <c r="F264" s="183"/>
      <c r="G264" s="184"/>
      <c r="M264" s="180" t="s">
        <v>295</v>
      </c>
      <c r="O264" s="170"/>
    </row>
    <row r="265" spans="1:104">
      <c r="A265" s="171">
        <v>70</v>
      </c>
      <c r="B265" s="172" t="s">
        <v>296</v>
      </c>
      <c r="C265" s="173" t="s">
        <v>297</v>
      </c>
      <c r="D265" s="174" t="s">
        <v>181</v>
      </c>
      <c r="E265" s="175">
        <v>8.08</v>
      </c>
      <c r="F265" s="175">
        <v>0</v>
      </c>
      <c r="G265" s="176">
        <f>E265*F265</f>
        <v>0</v>
      </c>
      <c r="O265" s="170">
        <v>2</v>
      </c>
      <c r="AA265" s="146">
        <v>3</v>
      </c>
      <c r="AB265" s="146">
        <v>1</v>
      </c>
      <c r="AC265" s="146">
        <v>59217480</v>
      </c>
      <c r="AZ265" s="146">
        <v>1</v>
      </c>
      <c r="BA265" s="146">
        <f>IF(AZ265=1,G265,0)</f>
        <v>0</v>
      </c>
      <c r="BB265" s="146">
        <f>IF(AZ265=2,G265,0)</f>
        <v>0</v>
      </c>
      <c r="BC265" s="146">
        <f>IF(AZ265=3,G265,0)</f>
        <v>0</v>
      </c>
      <c r="BD265" s="146">
        <f>IF(AZ265=4,G265,0)</f>
        <v>0</v>
      </c>
      <c r="BE265" s="146">
        <f>IF(AZ265=5,G265,0)</f>
        <v>0</v>
      </c>
      <c r="CA265" s="177">
        <v>3</v>
      </c>
      <c r="CB265" s="177">
        <v>1</v>
      </c>
      <c r="CZ265" s="146">
        <v>6.4000000000000001E-2</v>
      </c>
    </row>
    <row r="266" spans="1:104">
      <c r="A266" s="178"/>
      <c r="B266" s="181"/>
      <c r="C266" s="228" t="s">
        <v>111</v>
      </c>
      <c r="D266" s="229"/>
      <c r="E266" s="182">
        <v>0</v>
      </c>
      <c r="F266" s="183"/>
      <c r="G266" s="184"/>
      <c r="M266" s="180" t="s">
        <v>111</v>
      </c>
      <c r="O266" s="170"/>
    </row>
    <row r="267" spans="1:104" ht="22.5">
      <c r="A267" s="178"/>
      <c r="B267" s="181"/>
      <c r="C267" s="228" t="s">
        <v>298</v>
      </c>
      <c r="D267" s="229"/>
      <c r="E267" s="182">
        <v>8.08</v>
      </c>
      <c r="F267" s="183"/>
      <c r="G267" s="184"/>
      <c r="M267" s="180" t="s">
        <v>298</v>
      </c>
      <c r="O267" s="170"/>
    </row>
    <row r="268" spans="1:104">
      <c r="A268" s="171">
        <v>71</v>
      </c>
      <c r="B268" s="172" t="s">
        <v>299</v>
      </c>
      <c r="C268" s="173" t="s">
        <v>300</v>
      </c>
      <c r="D268" s="174" t="s">
        <v>181</v>
      </c>
      <c r="E268" s="175">
        <v>8.08</v>
      </c>
      <c r="F268" s="175">
        <v>0</v>
      </c>
      <c r="G268" s="176">
        <f>E268*F268</f>
        <v>0</v>
      </c>
      <c r="O268" s="170">
        <v>2</v>
      </c>
      <c r="AA268" s="146">
        <v>3</v>
      </c>
      <c r="AB268" s="146">
        <v>1</v>
      </c>
      <c r="AC268" s="146">
        <v>59217481</v>
      </c>
      <c r="AZ268" s="146">
        <v>1</v>
      </c>
      <c r="BA268" s="146">
        <f>IF(AZ268=1,G268,0)</f>
        <v>0</v>
      </c>
      <c r="BB268" s="146">
        <f>IF(AZ268=2,G268,0)</f>
        <v>0</v>
      </c>
      <c r="BC268" s="146">
        <f>IF(AZ268=3,G268,0)</f>
        <v>0</v>
      </c>
      <c r="BD268" s="146">
        <f>IF(AZ268=4,G268,0)</f>
        <v>0</v>
      </c>
      <c r="BE268" s="146">
        <f>IF(AZ268=5,G268,0)</f>
        <v>0</v>
      </c>
      <c r="CA268" s="177">
        <v>3</v>
      </c>
      <c r="CB268" s="177">
        <v>1</v>
      </c>
      <c r="CZ268" s="146">
        <v>6.4000000000000001E-2</v>
      </c>
    </row>
    <row r="269" spans="1:104">
      <c r="A269" s="178"/>
      <c r="B269" s="181"/>
      <c r="C269" s="228" t="s">
        <v>111</v>
      </c>
      <c r="D269" s="229"/>
      <c r="E269" s="182">
        <v>0</v>
      </c>
      <c r="F269" s="183"/>
      <c r="G269" s="184"/>
      <c r="M269" s="180" t="s">
        <v>111</v>
      </c>
      <c r="O269" s="170"/>
    </row>
    <row r="270" spans="1:104" ht="22.5">
      <c r="A270" s="178"/>
      <c r="B270" s="181"/>
      <c r="C270" s="228" t="s">
        <v>298</v>
      </c>
      <c r="D270" s="229"/>
      <c r="E270" s="182">
        <v>8.08</v>
      </c>
      <c r="F270" s="183"/>
      <c r="G270" s="184"/>
      <c r="M270" s="180" t="s">
        <v>298</v>
      </c>
      <c r="O270" s="170"/>
    </row>
    <row r="271" spans="1:104">
      <c r="A271" s="185"/>
      <c r="B271" s="186" t="s">
        <v>67</v>
      </c>
      <c r="C271" s="187" t="str">
        <f>CONCATENATE(B194," ",C194)</f>
        <v>91 Doplňující práce na komunikaci</v>
      </c>
      <c r="D271" s="188"/>
      <c r="E271" s="189"/>
      <c r="F271" s="190"/>
      <c r="G271" s="191">
        <f>SUM(G194:G270)</f>
        <v>0</v>
      </c>
      <c r="O271" s="170">
        <v>4</v>
      </c>
      <c r="BA271" s="192">
        <f>SUM(BA194:BA270)</f>
        <v>0</v>
      </c>
      <c r="BB271" s="192">
        <f>SUM(BB194:BB270)</f>
        <v>0</v>
      </c>
      <c r="BC271" s="192">
        <f>SUM(BC194:BC270)</f>
        <v>0</v>
      </c>
      <c r="BD271" s="192">
        <f>SUM(BD194:BD270)</f>
        <v>0</v>
      </c>
      <c r="BE271" s="192">
        <f>SUM(BE194:BE270)</f>
        <v>0</v>
      </c>
    </row>
    <row r="272" spans="1:104">
      <c r="A272" s="163" t="s">
        <v>63</v>
      </c>
      <c r="B272" s="164" t="s">
        <v>301</v>
      </c>
      <c r="C272" s="165" t="s">
        <v>302</v>
      </c>
      <c r="D272" s="166"/>
      <c r="E272" s="167"/>
      <c r="F272" s="167"/>
      <c r="G272" s="168"/>
      <c r="H272" s="169"/>
      <c r="I272" s="169"/>
      <c r="O272" s="170">
        <v>1</v>
      </c>
    </row>
    <row r="273" spans="1:104">
      <c r="A273" s="171">
        <v>72</v>
      </c>
      <c r="B273" s="172" t="s">
        <v>303</v>
      </c>
      <c r="C273" s="173" t="s">
        <v>304</v>
      </c>
      <c r="D273" s="174" t="s">
        <v>133</v>
      </c>
      <c r="E273" s="175">
        <v>233</v>
      </c>
      <c r="F273" s="175">
        <v>0</v>
      </c>
      <c r="G273" s="176">
        <f>E273*F273</f>
        <v>0</v>
      </c>
      <c r="O273" s="170">
        <v>2</v>
      </c>
      <c r="AA273" s="146">
        <v>1</v>
      </c>
      <c r="AB273" s="146">
        <v>1</v>
      </c>
      <c r="AC273" s="146">
        <v>1</v>
      </c>
      <c r="AZ273" s="146">
        <v>1</v>
      </c>
      <c r="BA273" s="146">
        <f>IF(AZ273=1,G273,0)</f>
        <v>0</v>
      </c>
      <c r="BB273" s="146">
        <f>IF(AZ273=2,G273,0)</f>
        <v>0</v>
      </c>
      <c r="BC273" s="146">
        <f>IF(AZ273=3,G273,0)</f>
        <v>0</v>
      </c>
      <c r="BD273" s="146">
        <f>IF(AZ273=4,G273,0)</f>
        <v>0</v>
      </c>
      <c r="BE273" s="146">
        <f>IF(AZ273=5,G273,0)</f>
        <v>0</v>
      </c>
      <c r="CA273" s="177">
        <v>1</v>
      </c>
      <c r="CB273" s="177">
        <v>1</v>
      </c>
      <c r="CZ273" s="146">
        <v>0</v>
      </c>
    </row>
    <row r="274" spans="1:104">
      <c r="A274" s="178"/>
      <c r="B274" s="181"/>
      <c r="C274" s="228" t="s">
        <v>111</v>
      </c>
      <c r="D274" s="229"/>
      <c r="E274" s="182">
        <v>0</v>
      </c>
      <c r="F274" s="183"/>
      <c r="G274" s="184"/>
      <c r="M274" s="180" t="s">
        <v>111</v>
      </c>
      <c r="O274" s="170"/>
    </row>
    <row r="275" spans="1:104">
      <c r="A275" s="178"/>
      <c r="B275" s="181"/>
      <c r="C275" s="228" t="s">
        <v>115</v>
      </c>
      <c r="D275" s="229"/>
      <c r="E275" s="182">
        <v>0</v>
      </c>
      <c r="F275" s="183"/>
      <c r="G275" s="184"/>
      <c r="M275" s="180" t="s">
        <v>115</v>
      </c>
      <c r="O275" s="170"/>
    </row>
    <row r="276" spans="1:104">
      <c r="A276" s="178"/>
      <c r="B276" s="181"/>
      <c r="C276" s="228" t="s">
        <v>305</v>
      </c>
      <c r="D276" s="229"/>
      <c r="E276" s="182">
        <v>0</v>
      </c>
      <c r="F276" s="183"/>
      <c r="G276" s="184"/>
      <c r="M276" s="180" t="s">
        <v>305</v>
      </c>
      <c r="O276" s="170"/>
    </row>
    <row r="277" spans="1:104">
      <c r="A277" s="178"/>
      <c r="B277" s="181"/>
      <c r="C277" s="228" t="s">
        <v>306</v>
      </c>
      <c r="D277" s="229"/>
      <c r="E277" s="182">
        <v>0</v>
      </c>
      <c r="F277" s="183"/>
      <c r="G277" s="184"/>
      <c r="M277" s="180" t="s">
        <v>306</v>
      </c>
      <c r="O277" s="170"/>
    </row>
    <row r="278" spans="1:104">
      <c r="A278" s="178"/>
      <c r="B278" s="181"/>
      <c r="C278" s="228" t="s">
        <v>307</v>
      </c>
      <c r="D278" s="229"/>
      <c r="E278" s="182">
        <v>233</v>
      </c>
      <c r="F278" s="183"/>
      <c r="G278" s="184"/>
      <c r="M278" s="180" t="s">
        <v>307</v>
      </c>
      <c r="O278" s="170"/>
    </row>
    <row r="279" spans="1:104">
      <c r="A279" s="171">
        <v>73</v>
      </c>
      <c r="B279" s="172" t="s">
        <v>308</v>
      </c>
      <c r="C279" s="173" t="s">
        <v>309</v>
      </c>
      <c r="D279" s="174" t="s">
        <v>109</v>
      </c>
      <c r="E279" s="175">
        <v>253.66</v>
      </c>
      <c r="F279" s="175">
        <v>0</v>
      </c>
      <c r="G279" s="176">
        <f>E279*F279</f>
        <v>0</v>
      </c>
      <c r="O279" s="170">
        <v>2</v>
      </c>
      <c r="AA279" s="146">
        <v>1</v>
      </c>
      <c r="AB279" s="146">
        <v>1</v>
      </c>
      <c r="AC279" s="146">
        <v>1</v>
      </c>
      <c r="AZ279" s="146">
        <v>1</v>
      </c>
      <c r="BA279" s="146">
        <f>IF(AZ279=1,G279,0)</f>
        <v>0</v>
      </c>
      <c r="BB279" s="146">
        <f>IF(AZ279=2,G279,0)</f>
        <v>0</v>
      </c>
      <c r="BC279" s="146">
        <f>IF(AZ279=3,G279,0)</f>
        <v>0</v>
      </c>
      <c r="BD279" s="146">
        <f>IF(AZ279=4,G279,0)</f>
        <v>0</v>
      </c>
      <c r="BE279" s="146">
        <f>IF(AZ279=5,G279,0)</f>
        <v>0</v>
      </c>
      <c r="CA279" s="177">
        <v>1</v>
      </c>
      <c r="CB279" s="177">
        <v>1</v>
      </c>
      <c r="CZ279" s="146">
        <v>0</v>
      </c>
    </row>
    <row r="280" spans="1:104">
      <c r="A280" s="178"/>
      <c r="B280" s="181"/>
      <c r="C280" s="228" t="s">
        <v>111</v>
      </c>
      <c r="D280" s="229"/>
      <c r="E280" s="182">
        <v>0</v>
      </c>
      <c r="F280" s="183"/>
      <c r="G280" s="184"/>
      <c r="M280" s="180" t="s">
        <v>111</v>
      </c>
      <c r="O280" s="170"/>
    </row>
    <row r="281" spans="1:104">
      <c r="A281" s="178"/>
      <c r="B281" s="181"/>
      <c r="C281" s="228" t="s">
        <v>115</v>
      </c>
      <c r="D281" s="229"/>
      <c r="E281" s="182">
        <v>0</v>
      </c>
      <c r="F281" s="183"/>
      <c r="G281" s="184"/>
      <c r="M281" s="180" t="s">
        <v>115</v>
      </c>
      <c r="O281" s="170"/>
    </row>
    <row r="282" spans="1:104">
      <c r="A282" s="178"/>
      <c r="B282" s="181"/>
      <c r="C282" s="228" t="s">
        <v>117</v>
      </c>
      <c r="D282" s="229"/>
      <c r="E282" s="182">
        <v>75</v>
      </c>
      <c r="F282" s="183"/>
      <c r="G282" s="184"/>
      <c r="M282" s="180" t="s">
        <v>117</v>
      </c>
      <c r="O282" s="170"/>
    </row>
    <row r="283" spans="1:104">
      <c r="A283" s="178"/>
      <c r="B283" s="181"/>
      <c r="C283" s="228" t="s">
        <v>118</v>
      </c>
      <c r="D283" s="229"/>
      <c r="E283" s="182">
        <v>4.96</v>
      </c>
      <c r="F283" s="183"/>
      <c r="G283" s="184"/>
      <c r="M283" s="180" t="s">
        <v>118</v>
      </c>
      <c r="O283" s="170"/>
    </row>
    <row r="284" spans="1:104">
      <c r="A284" s="178"/>
      <c r="B284" s="181"/>
      <c r="C284" s="228" t="s">
        <v>116</v>
      </c>
      <c r="D284" s="229"/>
      <c r="E284" s="182">
        <v>173.7</v>
      </c>
      <c r="F284" s="183"/>
      <c r="G284" s="184"/>
      <c r="M284" s="180" t="s">
        <v>116</v>
      </c>
      <c r="O284" s="170"/>
    </row>
    <row r="285" spans="1:104">
      <c r="A285" s="185"/>
      <c r="B285" s="186" t="s">
        <v>67</v>
      </c>
      <c r="C285" s="187" t="str">
        <f>CONCATENATE(B272," ",C272)</f>
        <v>97 Prorážení otvorů</v>
      </c>
      <c r="D285" s="188"/>
      <c r="E285" s="189"/>
      <c r="F285" s="190"/>
      <c r="G285" s="191">
        <f>SUM(G272:G284)</f>
        <v>0</v>
      </c>
      <c r="O285" s="170">
        <v>4</v>
      </c>
      <c r="BA285" s="192">
        <f>SUM(BA272:BA284)</f>
        <v>0</v>
      </c>
      <c r="BB285" s="192">
        <f>SUM(BB272:BB284)</f>
        <v>0</v>
      </c>
      <c r="BC285" s="192">
        <f>SUM(BC272:BC284)</f>
        <v>0</v>
      </c>
      <c r="BD285" s="192">
        <f>SUM(BD272:BD284)</f>
        <v>0</v>
      </c>
      <c r="BE285" s="192">
        <f>SUM(BE272:BE284)</f>
        <v>0</v>
      </c>
    </row>
    <row r="286" spans="1:104">
      <c r="A286" s="163" t="s">
        <v>63</v>
      </c>
      <c r="B286" s="164" t="s">
        <v>310</v>
      </c>
      <c r="C286" s="165" t="s">
        <v>311</v>
      </c>
      <c r="D286" s="166"/>
      <c r="E286" s="167"/>
      <c r="F286" s="167"/>
      <c r="G286" s="168"/>
      <c r="H286" s="169"/>
      <c r="I286" s="169"/>
      <c r="O286" s="170">
        <v>1</v>
      </c>
    </row>
    <row r="287" spans="1:104">
      <c r="A287" s="171">
        <v>74</v>
      </c>
      <c r="B287" s="172" t="s">
        <v>312</v>
      </c>
      <c r="C287" s="173" t="s">
        <v>313</v>
      </c>
      <c r="D287" s="174" t="s">
        <v>314</v>
      </c>
      <c r="E287" s="175">
        <v>78.059399999999997</v>
      </c>
      <c r="F287" s="175">
        <v>0</v>
      </c>
      <c r="G287" s="176">
        <f>E287*F287</f>
        <v>0</v>
      </c>
      <c r="O287" s="170">
        <v>2</v>
      </c>
      <c r="AA287" s="146">
        <v>1</v>
      </c>
      <c r="AB287" s="146">
        <v>1</v>
      </c>
      <c r="AC287" s="146">
        <v>1</v>
      </c>
      <c r="AZ287" s="146">
        <v>1</v>
      </c>
      <c r="BA287" s="146">
        <f>IF(AZ287=1,G287,0)</f>
        <v>0</v>
      </c>
      <c r="BB287" s="146">
        <f>IF(AZ287=2,G287,0)</f>
        <v>0</v>
      </c>
      <c r="BC287" s="146">
        <f>IF(AZ287=3,G287,0)</f>
        <v>0</v>
      </c>
      <c r="BD287" s="146">
        <f>IF(AZ287=4,G287,0)</f>
        <v>0</v>
      </c>
      <c r="BE287" s="146">
        <f>IF(AZ287=5,G287,0)</f>
        <v>0</v>
      </c>
      <c r="CA287" s="177">
        <v>1</v>
      </c>
      <c r="CB287" s="177">
        <v>1</v>
      </c>
      <c r="CZ287" s="146">
        <v>0</v>
      </c>
    </row>
    <row r="288" spans="1:104">
      <c r="A288" s="171">
        <v>75</v>
      </c>
      <c r="B288" s="172" t="s">
        <v>315</v>
      </c>
      <c r="C288" s="173" t="s">
        <v>316</v>
      </c>
      <c r="D288" s="174" t="s">
        <v>314</v>
      </c>
      <c r="E288" s="175">
        <v>257.79000000000002</v>
      </c>
      <c r="F288" s="175">
        <v>0</v>
      </c>
      <c r="G288" s="176">
        <f>E288*F288</f>
        <v>0</v>
      </c>
      <c r="O288" s="170">
        <v>2</v>
      </c>
      <c r="AA288" s="146">
        <v>1</v>
      </c>
      <c r="AB288" s="146">
        <v>1</v>
      </c>
      <c r="AC288" s="146">
        <v>1</v>
      </c>
      <c r="AZ288" s="146">
        <v>1</v>
      </c>
      <c r="BA288" s="146">
        <f>IF(AZ288=1,G288,0)</f>
        <v>0</v>
      </c>
      <c r="BB288" s="146">
        <f>IF(AZ288=2,G288,0)</f>
        <v>0</v>
      </c>
      <c r="BC288" s="146">
        <f>IF(AZ288=3,G288,0)</f>
        <v>0</v>
      </c>
      <c r="BD288" s="146">
        <f>IF(AZ288=4,G288,0)</f>
        <v>0</v>
      </c>
      <c r="BE288" s="146">
        <f>IF(AZ288=5,G288,0)</f>
        <v>0</v>
      </c>
      <c r="CA288" s="177">
        <v>1</v>
      </c>
      <c r="CB288" s="177">
        <v>1</v>
      </c>
      <c r="CZ288" s="146">
        <v>0</v>
      </c>
    </row>
    <row r="289" spans="1:104">
      <c r="A289" s="185"/>
      <c r="B289" s="186" t="s">
        <v>67</v>
      </c>
      <c r="C289" s="187" t="str">
        <f>CONCATENATE(B286," ",C286)</f>
        <v>99 Přesun hmot</v>
      </c>
      <c r="D289" s="188"/>
      <c r="E289" s="189"/>
      <c r="F289" s="190"/>
      <c r="G289" s="191">
        <f>SUM(G286:G288)</f>
        <v>0</v>
      </c>
      <c r="O289" s="170">
        <v>4</v>
      </c>
      <c r="BA289" s="192">
        <f>SUM(BA286:BA288)</f>
        <v>0</v>
      </c>
      <c r="BB289" s="192">
        <f>SUM(BB286:BB288)</f>
        <v>0</v>
      </c>
      <c r="BC289" s="192">
        <f>SUM(BC286:BC288)</f>
        <v>0</v>
      </c>
      <c r="BD289" s="192">
        <f>SUM(BD286:BD288)</f>
        <v>0</v>
      </c>
      <c r="BE289" s="192">
        <f>SUM(BE286:BE288)</f>
        <v>0</v>
      </c>
    </row>
    <row r="290" spans="1:104">
      <c r="A290" s="163" t="s">
        <v>63</v>
      </c>
      <c r="B290" s="164" t="s">
        <v>317</v>
      </c>
      <c r="C290" s="165" t="s">
        <v>318</v>
      </c>
      <c r="D290" s="166"/>
      <c r="E290" s="167"/>
      <c r="F290" s="167"/>
      <c r="G290" s="168"/>
      <c r="H290" s="169"/>
      <c r="I290" s="169"/>
      <c r="O290" s="170">
        <v>1</v>
      </c>
    </row>
    <row r="291" spans="1:104">
      <c r="A291" s="171">
        <v>76</v>
      </c>
      <c r="B291" s="172" t="s">
        <v>319</v>
      </c>
      <c r="C291" s="173" t="s">
        <v>320</v>
      </c>
      <c r="D291" s="174" t="s">
        <v>314</v>
      </c>
      <c r="E291" s="175">
        <v>278.08620000000002</v>
      </c>
      <c r="F291" s="175">
        <v>0</v>
      </c>
      <c r="G291" s="176">
        <f>E291*F291</f>
        <v>0</v>
      </c>
      <c r="O291" s="170">
        <v>2</v>
      </c>
      <c r="AA291" s="146">
        <v>8</v>
      </c>
      <c r="AB291" s="146">
        <v>0</v>
      </c>
      <c r="AC291" s="146">
        <v>3</v>
      </c>
      <c r="AZ291" s="146">
        <v>4</v>
      </c>
      <c r="BA291" s="146">
        <f>IF(AZ291=1,G291,0)</f>
        <v>0</v>
      </c>
      <c r="BB291" s="146">
        <f>IF(AZ291=2,G291,0)</f>
        <v>0</v>
      </c>
      <c r="BC291" s="146">
        <f>IF(AZ291=3,G291,0)</f>
        <v>0</v>
      </c>
      <c r="BD291" s="146">
        <f>IF(AZ291=4,G291,0)</f>
        <v>0</v>
      </c>
      <c r="BE291" s="146">
        <f>IF(AZ291=5,G291,0)</f>
        <v>0</v>
      </c>
      <c r="CA291" s="177">
        <v>8</v>
      </c>
      <c r="CB291" s="177">
        <v>0</v>
      </c>
      <c r="CZ291" s="146">
        <v>0</v>
      </c>
    </row>
    <row r="292" spans="1:104">
      <c r="A292" s="171">
        <v>77</v>
      </c>
      <c r="B292" s="172" t="s">
        <v>321</v>
      </c>
      <c r="C292" s="173" t="s">
        <v>322</v>
      </c>
      <c r="D292" s="174" t="s">
        <v>314</v>
      </c>
      <c r="E292" s="175">
        <v>556.17240000000004</v>
      </c>
      <c r="F292" s="175">
        <v>0</v>
      </c>
      <c r="G292" s="176">
        <f>E292*F292</f>
        <v>0</v>
      </c>
      <c r="O292" s="170">
        <v>2</v>
      </c>
      <c r="AA292" s="146">
        <v>8</v>
      </c>
      <c r="AB292" s="146">
        <v>0</v>
      </c>
      <c r="AC292" s="146">
        <v>3</v>
      </c>
      <c r="AZ292" s="146">
        <v>4</v>
      </c>
      <c r="BA292" s="146">
        <f>IF(AZ292=1,G292,0)</f>
        <v>0</v>
      </c>
      <c r="BB292" s="146">
        <f>IF(AZ292=2,G292,0)</f>
        <v>0</v>
      </c>
      <c r="BC292" s="146">
        <f>IF(AZ292=3,G292,0)</f>
        <v>0</v>
      </c>
      <c r="BD292" s="146">
        <f>IF(AZ292=4,G292,0)</f>
        <v>0</v>
      </c>
      <c r="BE292" s="146">
        <f>IF(AZ292=5,G292,0)</f>
        <v>0</v>
      </c>
      <c r="CA292" s="177">
        <v>8</v>
      </c>
      <c r="CB292" s="177">
        <v>0</v>
      </c>
      <c r="CZ292" s="146">
        <v>0</v>
      </c>
    </row>
    <row r="293" spans="1:104">
      <c r="A293" s="178"/>
      <c r="B293" s="179"/>
      <c r="C293" s="225" t="s">
        <v>323</v>
      </c>
      <c r="D293" s="226"/>
      <c r="E293" s="226"/>
      <c r="F293" s="226"/>
      <c r="G293" s="227"/>
      <c r="L293" s="180" t="s">
        <v>323</v>
      </c>
      <c r="O293" s="170">
        <v>3</v>
      </c>
    </row>
    <row r="294" spans="1:104">
      <c r="A294" s="171">
        <v>78</v>
      </c>
      <c r="B294" s="172" t="s">
        <v>324</v>
      </c>
      <c r="C294" s="173" t="s">
        <v>325</v>
      </c>
      <c r="D294" s="174" t="s">
        <v>314</v>
      </c>
      <c r="E294" s="175">
        <v>278.08620000000002</v>
      </c>
      <c r="F294" s="175">
        <v>0</v>
      </c>
      <c r="G294" s="176">
        <f>E294*F294</f>
        <v>0</v>
      </c>
      <c r="O294" s="170">
        <v>2</v>
      </c>
      <c r="AA294" s="146">
        <v>8</v>
      </c>
      <c r="AB294" s="146">
        <v>0</v>
      </c>
      <c r="AC294" s="146">
        <v>3</v>
      </c>
      <c r="AZ294" s="146">
        <v>4</v>
      </c>
      <c r="BA294" s="146">
        <f>IF(AZ294=1,G294,0)</f>
        <v>0</v>
      </c>
      <c r="BB294" s="146">
        <f>IF(AZ294=2,G294,0)</f>
        <v>0</v>
      </c>
      <c r="BC294" s="146">
        <f>IF(AZ294=3,G294,0)</f>
        <v>0</v>
      </c>
      <c r="BD294" s="146">
        <f>IF(AZ294=4,G294,0)</f>
        <v>0</v>
      </c>
      <c r="BE294" s="146">
        <f>IF(AZ294=5,G294,0)</f>
        <v>0</v>
      </c>
      <c r="CA294" s="177">
        <v>8</v>
      </c>
      <c r="CB294" s="177">
        <v>0</v>
      </c>
      <c r="CZ294" s="146">
        <v>0</v>
      </c>
    </row>
    <row r="295" spans="1:104">
      <c r="A295" s="171">
        <v>79</v>
      </c>
      <c r="B295" s="172" t="s">
        <v>326</v>
      </c>
      <c r="C295" s="173" t="s">
        <v>327</v>
      </c>
      <c r="D295" s="174" t="s">
        <v>314</v>
      </c>
      <c r="E295" s="175">
        <v>278.08620000000002</v>
      </c>
      <c r="F295" s="175">
        <v>0</v>
      </c>
      <c r="G295" s="176">
        <f>E295*F295</f>
        <v>0</v>
      </c>
      <c r="O295" s="170">
        <v>2</v>
      </c>
      <c r="AA295" s="146">
        <v>8</v>
      </c>
      <c r="AB295" s="146">
        <v>0</v>
      </c>
      <c r="AC295" s="146">
        <v>3</v>
      </c>
      <c r="AZ295" s="146">
        <v>4</v>
      </c>
      <c r="BA295" s="146">
        <f>IF(AZ295=1,G295,0)</f>
        <v>0</v>
      </c>
      <c r="BB295" s="146">
        <f>IF(AZ295=2,G295,0)</f>
        <v>0</v>
      </c>
      <c r="BC295" s="146">
        <f>IF(AZ295=3,G295,0)</f>
        <v>0</v>
      </c>
      <c r="BD295" s="146">
        <f>IF(AZ295=4,G295,0)</f>
        <v>0</v>
      </c>
      <c r="BE295" s="146">
        <f>IF(AZ295=5,G295,0)</f>
        <v>0</v>
      </c>
      <c r="CA295" s="177">
        <v>8</v>
      </c>
      <c r="CB295" s="177">
        <v>0</v>
      </c>
      <c r="CZ295" s="146">
        <v>0</v>
      </c>
    </row>
    <row r="296" spans="1:104">
      <c r="A296" s="178"/>
      <c r="B296" s="179"/>
      <c r="C296" s="225" t="s">
        <v>328</v>
      </c>
      <c r="D296" s="226"/>
      <c r="E296" s="226"/>
      <c r="F296" s="226"/>
      <c r="G296" s="227"/>
      <c r="L296" s="180" t="s">
        <v>328</v>
      </c>
      <c r="O296" s="170">
        <v>3</v>
      </c>
    </row>
    <row r="297" spans="1:104">
      <c r="A297" s="185"/>
      <c r="B297" s="186" t="s">
        <v>67</v>
      </c>
      <c r="C297" s="187" t="str">
        <f>CONCATENATE(B290," ",C290)</f>
        <v>D96 Přesuny suti a vybouraných hmot</v>
      </c>
      <c r="D297" s="188"/>
      <c r="E297" s="189"/>
      <c r="F297" s="190"/>
      <c r="G297" s="191">
        <f>SUM(G290:G296)</f>
        <v>0</v>
      </c>
      <c r="O297" s="170">
        <v>4</v>
      </c>
      <c r="BA297" s="192">
        <f>SUM(BA290:BA296)</f>
        <v>0</v>
      </c>
      <c r="BB297" s="192">
        <f>SUM(BB290:BB296)</f>
        <v>0</v>
      </c>
      <c r="BC297" s="192">
        <f>SUM(BC290:BC296)</f>
        <v>0</v>
      </c>
      <c r="BD297" s="192">
        <f>SUM(BD290:BD296)</f>
        <v>0</v>
      </c>
      <c r="BE297" s="192">
        <f>SUM(BE290:BE296)</f>
        <v>0</v>
      </c>
    </row>
    <row r="298" spans="1:104">
      <c r="E298" s="146"/>
    </row>
    <row r="299" spans="1:104">
      <c r="E299" s="146"/>
    </row>
    <row r="300" spans="1:104">
      <c r="E300" s="146"/>
    </row>
    <row r="301" spans="1:104">
      <c r="E301" s="146"/>
    </row>
    <row r="302" spans="1:104">
      <c r="E302" s="146"/>
    </row>
    <row r="303" spans="1:104">
      <c r="E303" s="146"/>
    </row>
    <row r="304" spans="1:104">
      <c r="E304" s="146"/>
    </row>
    <row r="305" spans="5:5">
      <c r="E305" s="146"/>
    </row>
    <row r="306" spans="5:5">
      <c r="E306" s="146"/>
    </row>
    <row r="307" spans="5:5">
      <c r="E307" s="146"/>
    </row>
    <row r="308" spans="5:5">
      <c r="E308" s="146"/>
    </row>
    <row r="309" spans="5:5">
      <c r="E309" s="146"/>
    </row>
    <row r="310" spans="5:5">
      <c r="E310" s="146"/>
    </row>
    <row r="311" spans="5:5">
      <c r="E311" s="146"/>
    </row>
    <row r="312" spans="5:5">
      <c r="E312" s="146"/>
    </row>
    <row r="313" spans="5:5">
      <c r="E313" s="146"/>
    </row>
    <row r="314" spans="5:5">
      <c r="E314" s="146"/>
    </row>
    <row r="315" spans="5:5">
      <c r="E315" s="146"/>
    </row>
    <row r="316" spans="5:5">
      <c r="E316" s="146"/>
    </row>
    <row r="317" spans="5:5">
      <c r="E317" s="146"/>
    </row>
    <row r="318" spans="5:5">
      <c r="E318" s="146"/>
    </row>
    <row r="319" spans="5:5">
      <c r="E319" s="146"/>
    </row>
    <row r="320" spans="5:5">
      <c r="E320" s="146"/>
    </row>
    <row r="321" spans="1:7">
      <c r="A321" s="193"/>
      <c r="B321" s="193"/>
      <c r="C321" s="193"/>
      <c r="D321" s="193"/>
      <c r="E321" s="193"/>
      <c r="F321" s="193"/>
      <c r="G321" s="193"/>
    </row>
    <row r="322" spans="1:7">
      <c r="A322" s="193"/>
      <c r="B322" s="193"/>
      <c r="C322" s="193"/>
      <c r="D322" s="193"/>
      <c r="E322" s="193"/>
      <c r="F322" s="193"/>
      <c r="G322" s="193"/>
    </row>
    <row r="323" spans="1:7">
      <c r="A323" s="193"/>
      <c r="B323" s="193"/>
      <c r="C323" s="193"/>
      <c r="D323" s="193"/>
      <c r="E323" s="193"/>
      <c r="F323" s="193"/>
      <c r="G323" s="193"/>
    </row>
    <row r="324" spans="1:7">
      <c r="A324" s="193"/>
      <c r="B324" s="193"/>
      <c r="C324" s="193"/>
      <c r="D324" s="193"/>
      <c r="E324" s="193"/>
      <c r="F324" s="193"/>
      <c r="G324" s="193"/>
    </row>
    <row r="325" spans="1:7">
      <c r="E325" s="146"/>
    </row>
    <row r="326" spans="1:7">
      <c r="E326" s="146"/>
    </row>
    <row r="327" spans="1:7">
      <c r="E327" s="146"/>
    </row>
    <row r="328" spans="1:7">
      <c r="E328" s="146"/>
    </row>
    <row r="329" spans="1:7">
      <c r="E329" s="146"/>
    </row>
    <row r="330" spans="1:7">
      <c r="E330" s="146"/>
    </row>
    <row r="331" spans="1:7">
      <c r="E331" s="146"/>
    </row>
    <row r="332" spans="1:7">
      <c r="E332" s="146"/>
    </row>
    <row r="333" spans="1:7">
      <c r="E333" s="146"/>
    </row>
    <row r="334" spans="1:7">
      <c r="E334" s="146"/>
    </row>
    <row r="335" spans="1:7">
      <c r="E335" s="146"/>
    </row>
    <row r="336" spans="1:7">
      <c r="E336" s="146"/>
    </row>
    <row r="337" spans="5:5">
      <c r="E337" s="146"/>
    </row>
    <row r="338" spans="5:5">
      <c r="E338" s="146"/>
    </row>
    <row r="339" spans="5:5">
      <c r="E339" s="146"/>
    </row>
    <row r="340" spans="5:5">
      <c r="E340" s="146"/>
    </row>
    <row r="341" spans="5:5">
      <c r="E341" s="146"/>
    </row>
    <row r="342" spans="5:5">
      <c r="E342" s="146"/>
    </row>
    <row r="343" spans="5:5">
      <c r="E343" s="146"/>
    </row>
    <row r="344" spans="5:5">
      <c r="E344" s="146"/>
    </row>
    <row r="345" spans="5:5">
      <c r="E345" s="146"/>
    </row>
    <row r="346" spans="5:5">
      <c r="E346" s="146"/>
    </row>
    <row r="347" spans="5:5">
      <c r="E347" s="146"/>
    </row>
    <row r="348" spans="5:5">
      <c r="E348" s="146"/>
    </row>
    <row r="349" spans="5:5">
      <c r="E349" s="146"/>
    </row>
    <row r="350" spans="5:5">
      <c r="E350" s="146"/>
    </row>
    <row r="351" spans="5:5">
      <c r="E351" s="146"/>
    </row>
    <row r="352" spans="5:5">
      <c r="E352" s="146"/>
    </row>
    <row r="353" spans="1:7">
      <c r="E353" s="146"/>
    </row>
    <row r="354" spans="1:7">
      <c r="E354" s="146"/>
    </row>
    <row r="355" spans="1:7">
      <c r="E355" s="146"/>
    </row>
    <row r="356" spans="1:7">
      <c r="A356" s="194"/>
      <c r="B356" s="194"/>
    </row>
    <row r="357" spans="1:7">
      <c r="A357" s="193"/>
      <c r="B357" s="193"/>
      <c r="C357" s="196"/>
      <c r="D357" s="196"/>
      <c r="E357" s="197"/>
      <c r="F357" s="196"/>
      <c r="G357" s="198"/>
    </row>
    <row r="358" spans="1:7">
      <c r="A358" s="199"/>
      <c r="B358" s="199"/>
      <c r="C358" s="193"/>
      <c r="D358" s="193"/>
      <c r="E358" s="200"/>
      <c r="F358" s="193"/>
      <c r="G358" s="193"/>
    </row>
    <row r="359" spans="1:7">
      <c r="A359" s="193"/>
      <c r="B359" s="193"/>
      <c r="C359" s="193"/>
      <c r="D359" s="193"/>
      <c r="E359" s="200"/>
      <c r="F359" s="193"/>
      <c r="G359" s="193"/>
    </row>
    <row r="360" spans="1:7">
      <c r="A360" s="193"/>
      <c r="B360" s="193"/>
      <c r="C360" s="193"/>
      <c r="D360" s="193"/>
      <c r="E360" s="200"/>
      <c r="F360" s="193"/>
      <c r="G360" s="193"/>
    </row>
    <row r="361" spans="1:7">
      <c r="A361" s="193"/>
      <c r="B361" s="193"/>
      <c r="C361" s="193"/>
      <c r="D361" s="193"/>
      <c r="E361" s="200"/>
      <c r="F361" s="193"/>
      <c r="G361" s="193"/>
    </row>
    <row r="362" spans="1:7">
      <c r="A362" s="193"/>
      <c r="B362" s="193"/>
      <c r="C362" s="193"/>
      <c r="D362" s="193"/>
      <c r="E362" s="200"/>
      <c r="F362" s="193"/>
      <c r="G362" s="193"/>
    </row>
    <row r="363" spans="1:7">
      <c r="A363" s="193"/>
      <c r="B363" s="193"/>
      <c r="C363" s="193"/>
      <c r="D363" s="193"/>
      <c r="E363" s="200"/>
      <c r="F363" s="193"/>
      <c r="G363" s="193"/>
    </row>
    <row r="364" spans="1:7">
      <c r="A364" s="193"/>
      <c r="B364" s="193"/>
      <c r="C364" s="193"/>
      <c r="D364" s="193"/>
      <c r="E364" s="200"/>
      <c r="F364" s="193"/>
      <c r="G364" s="193"/>
    </row>
    <row r="365" spans="1:7">
      <c r="A365" s="193"/>
      <c r="B365" s="193"/>
      <c r="C365" s="193"/>
      <c r="D365" s="193"/>
      <c r="E365" s="200"/>
      <c r="F365" s="193"/>
      <c r="G365" s="193"/>
    </row>
    <row r="366" spans="1:7">
      <c r="A366" s="193"/>
      <c r="B366" s="193"/>
      <c r="C366" s="193"/>
      <c r="D366" s="193"/>
      <c r="E366" s="200"/>
      <c r="F366" s="193"/>
      <c r="G366" s="193"/>
    </row>
    <row r="367" spans="1:7">
      <c r="A367" s="193"/>
      <c r="B367" s="193"/>
      <c r="C367" s="193"/>
      <c r="D367" s="193"/>
      <c r="E367" s="200"/>
      <c r="F367" s="193"/>
      <c r="G367" s="193"/>
    </row>
    <row r="368" spans="1:7">
      <c r="A368" s="193"/>
      <c r="B368" s="193"/>
      <c r="C368" s="193"/>
      <c r="D368" s="193"/>
      <c r="E368" s="200"/>
      <c r="F368" s="193"/>
      <c r="G368" s="193"/>
    </row>
    <row r="369" spans="1:7">
      <c r="A369" s="193"/>
      <c r="B369" s="193"/>
      <c r="C369" s="193"/>
      <c r="D369" s="193"/>
      <c r="E369" s="200"/>
      <c r="F369" s="193"/>
      <c r="G369" s="193"/>
    </row>
    <row r="370" spans="1:7">
      <c r="A370" s="193"/>
      <c r="B370" s="193"/>
      <c r="C370" s="193"/>
      <c r="D370" s="193"/>
      <c r="E370" s="200"/>
      <c r="F370" s="193"/>
      <c r="G370" s="193"/>
    </row>
  </sheetData>
  <mergeCells count="194">
    <mergeCell ref="A1:G1"/>
    <mergeCell ref="A3:B3"/>
    <mergeCell ref="A4:B4"/>
    <mergeCell ref="E4:G4"/>
    <mergeCell ref="C9:G9"/>
    <mergeCell ref="C10:G10"/>
    <mergeCell ref="C12:G12"/>
    <mergeCell ref="C14:G14"/>
    <mergeCell ref="C32:G32"/>
    <mergeCell ref="C33:D33"/>
    <mergeCell ref="C34:D34"/>
    <mergeCell ref="C36:D36"/>
    <mergeCell ref="C37:D37"/>
    <mergeCell ref="C38:D38"/>
    <mergeCell ref="C40:D40"/>
    <mergeCell ref="C41:D41"/>
    <mergeCell ref="C18:G18"/>
    <mergeCell ref="C20:G20"/>
    <mergeCell ref="C22:G22"/>
    <mergeCell ref="C26:G26"/>
    <mergeCell ref="C28:G28"/>
    <mergeCell ref="C49:D49"/>
    <mergeCell ref="C51:D51"/>
    <mergeCell ref="C52:D52"/>
    <mergeCell ref="C53:D53"/>
    <mergeCell ref="C55:D55"/>
    <mergeCell ref="C56:D56"/>
    <mergeCell ref="C42:D42"/>
    <mergeCell ref="C43:D43"/>
    <mergeCell ref="C45:D45"/>
    <mergeCell ref="C46:D46"/>
    <mergeCell ref="C47:D47"/>
    <mergeCell ref="C48:D48"/>
    <mergeCell ref="C65:D65"/>
    <mergeCell ref="C66:D66"/>
    <mergeCell ref="C67:D67"/>
    <mergeCell ref="C69:D69"/>
    <mergeCell ref="C70:D70"/>
    <mergeCell ref="C72:D72"/>
    <mergeCell ref="C57:D57"/>
    <mergeCell ref="C58:D58"/>
    <mergeCell ref="C59:D59"/>
    <mergeCell ref="C61:D61"/>
    <mergeCell ref="C62:D62"/>
    <mergeCell ref="C63:D63"/>
    <mergeCell ref="C83:D83"/>
    <mergeCell ref="C84:D84"/>
    <mergeCell ref="C85:D85"/>
    <mergeCell ref="C86:D86"/>
    <mergeCell ref="C87:D87"/>
    <mergeCell ref="C88:D88"/>
    <mergeCell ref="C74:D74"/>
    <mergeCell ref="C76:D76"/>
    <mergeCell ref="C77:D77"/>
    <mergeCell ref="C79:D79"/>
    <mergeCell ref="C81:D81"/>
    <mergeCell ref="C82:D82"/>
    <mergeCell ref="C100:D100"/>
    <mergeCell ref="C102:G102"/>
    <mergeCell ref="C103:D103"/>
    <mergeCell ref="C104:D104"/>
    <mergeCell ref="C108:D108"/>
    <mergeCell ref="C109:D109"/>
    <mergeCell ref="C110:D110"/>
    <mergeCell ref="C111:D111"/>
    <mergeCell ref="C89:D89"/>
    <mergeCell ref="C92:D92"/>
    <mergeCell ref="C93:D93"/>
    <mergeCell ref="C96:D96"/>
    <mergeCell ref="C97:D97"/>
    <mergeCell ref="C99:D99"/>
    <mergeCell ref="C123:G123"/>
    <mergeCell ref="C124:D124"/>
    <mergeCell ref="C125:D125"/>
    <mergeCell ref="C126:D126"/>
    <mergeCell ref="C128:D128"/>
    <mergeCell ref="C129:D129"/>
    <mergeCell ref="C130:D130"/>
    <mergeCell ref="C131:D131"/>
    <mergeCell ref="C113:D113"/>
    <mergeCell ref="C117:D117"/>
    <mergeCell ref="C118:D118"/>
    <mergeCell ref="C119:D119"/>
    <mergeCell ref="C140:D140"/>
    <mergeCell ref="C141:D141"/>
    <mergeCell ref="C142:D142"/>
    <mergeCell ref="C143:D143"/>
    <mergeCell ref="C145:D145"/>
    <mergeCell ref="C146:D146"/>
    <mergeCell ref="C133:D133"/>
    <mergeCell ref="C134:D134"/>
    <mergeCell ref="C135:D135"/>
    <mergeCell ref="C137:D137"/>
    <mergeCell ref="C138:D138"/>
    <mergeCell ref="C139:D139"/>
    <mergeCell ref="C157:D157"/>
    <mergeCell ref="C158:D158"/>
    <mergeCell ref="C159:D159"/>
    <mergeCell ref="C161:D161"/>
    <mergeCell ref="C162:D162"/>
    <mergeCell ref="C163:D163"/>
    <mergeCell ref="C147:D147"/>
    <mergeCell ref="C149:D149"/>
    <mergeCell ref="C150:D150"/>
    <mergeCell ref="C151:D151"/>
    <mergeCell ref="C153:D153"/>
    <mergeCell ref="C155:D155"/>
    <mergeCell ref="C165:D165"/>
    <mergeCell ref="C166:D166"/>
    <mergeCell ref="C167:D167"/>
    <mergeCell ref="C169:D169"/>
    <mergeCell ref="C170:D170"/>
    <mergeCell ref="C187:D187"/>
    <mergeCell ref="C189:D189"/>
    <mergeCell ref="C190:D190"/>
    <mergeCell ref="C192:D192"/>
    <mergeCell ref="C196:G196"/>
    <mergeCell ref="C197:G197"/>
    <mergeCell ref="C198:G198"/>
    <mergeCell ref="C199:G199"/>
    <mergeCell ref="C200:D200"/>
    <mergeCell ref="C201:D201"/>
    <mergeCell ref="C202:D202"/>
    <mergeCell ref="C203:D203"/>
    <mergeCell ref="C174:D174"/>
    <mergeCell ref="C175:D175"/>
    <mergeCell ref="C177:D177"/>
    <mergeCell ref="C178:D178"/>
    <mergeCell ref="C180:D180"/>
    <mergeCell ref="C181:D181"/>
    <mergeCell ref="C183:D183"/>
    <mergeCell ref="C184:D184"/>
    <mergeCell ref="C186:D186"/>
    <mergeCell ref="C213:D213"/>
    <mergeCell ref="C214:D214"/>
    <mergeCell ref="C215:D215"/>
    <mergeCell ref="C217:D217"/>
    <mergeCell ref="C219:D219"/>
    <mergeCell ref="C221:D221"/>
    <mergeCell ref="C205:D205"/>
    <mergeCell ref="C206:D206"/>
    <mergeCell ref="C207:D207"/>
    <mergeCell ref="C209:D209"/>
    <mergeCell ref="C210:D210"/>
    <mergeCell ref="C211:D211"/>
    <mergeCell ref="C230:D230"/>
    <mergeCell ref="C231:D231"/>
    <mergeCell ref="C232:D232"/>
    <mergeCell ref="C234:D234"/>
    <mergeCell ref="C236:D236"/>
    <mergeCell ref="C237:D237"/>
    <mergeCell ref="C222:D222"/>
    <mergeCell ref="C223:D223"/>
    <mergeCell ref="C225:D225"/>
    <mergeCell ref="C226:D226"/>
    <mergeCell ref="C227:D227"/>
    <mergeCell ref="C228:D228"/>
    <mergeCell ref="C246:D246"/>
    <mergeCell ref="C247:D247"/>
    <mergeCell ref="C249:D249"/>
    <mergeCell ref="C250:D250"/>
    <mergeCell ref="C251:D251"/>
    <mergeCell ref="C253:D253"/>
    <mergeCell ref="C238:D238"/>
    <mergeCell ref="C240:D240"/>
    <mergeCell ref="C241:D241"/>
    <mergeCell ref="C242:D242"/>
    <mergeCell ref="C243:D243"/>
    <mergeCell ref="C245:D245"/>
    <mergeCell ref="C262:D262"/>
    <mergeCell ref="C263:D263"/>
    <mergeCell ref="C264:D264"/>
    <mergeCell ref="C266:D266"/>
    <mergeCell ref="C267:D267"/>
    <mergeCell ref="C269:D269"/>
    <mergeCell ref="C254:D254"/>
    <mergeCell ref="C255:D255"/>
    <mergeCell ref="C257:D257"/>
    <mergeCell ref="C258:D258"/>
    <mergeCell ref="C259:D259"/>
    <mergeCell ref="C260:D260"/>
    <mergeCell ref="C293:G293"/>
    <mergeCell ref="C296:G296"/>
    <mergeCell ref="C282:D282"/>
    <mergeCell ref="C283:D283"/>
    <mergeCell ref="C284:D284"/>
    <mergeCell ref="C270:D270"/>
    <mergeCell ref="C274:D274"/>
    <mergeCell ref="C275:D275"/>
    <mergeCell ref="C276:D276"/>
    <mergeCell ref="C277:D277"/>
    <mergeCell ref="C278:D278"/>
    <mergeCell ref="C280:D280"/>
    <mergeCell ref="C281:D28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Svoma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Svoma</dc:creator>
  <cp:lastModifiedBy>Svoma</cp:lastModifiedBy>
  <dcterms:created xsi:type="dcterms:W3CDTF">2017-06-01T11:17:31Z</dcterms:created>
  <dcterms:modified xsi:type="dcterms:W3CDTF">2017-06-01T11:22:29Z</dcterms:modified>
</cp:coreProperties>
</file>