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nyking\Documents\___Kyncl\_2216.2_ZR_ulice Palachova_SO 102 Parkovací plocha II\"/>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0 00 Naklady" sheetId="12" r:id="rId4"/>
    <sheet name="SO 102 SO 102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102 SO 102 Pol'!$1:$7</definedName>
    <definedName name="oadresa">Stavba!$D$6</definedName>
    <definedName name="Objednatel" localSheetId="1">Stavba!$D$5</definedName>
    <definedName name="Objekt" localSheetId="1">Stavba!$B$38</definedName>
    <definedName name="_xlnm.Print_Area" localSheetId="3">'00 00 Naklady'!$A$1:$W$17</definedName>
    <definedName name="_xlnm.Print_Area" localSheetId="4">'SO 102 SO 102 Pol'!$A$1:$W$267</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4" i="1" l="1"/>
  <c r="I133" i="1"/>
  <c r="I132" i="1"/>
  <c r="I131" i="1"/>
  <c r="I130" i="1"/>
  <c r="I129" i="1"/>
  <c r="I135" i="1" s="1"/>
  <c r="I128" i="1"/>
  <c r="I127" i="1"/>
  <c r="I126" i="1"/>
  <c r="I125" i="1"/>
  <c r="I124" i="1"/>
  <c r="I123" i="1"/>
  <c r="I122" i="1"/>
  <c r="G43" i="1"/>
  <c r="F43" i="1"/>
  <c r="G42" i="1"/>
  <c r="F42" i="1"/>
  <c r="G41" i="1"/>
  <c r="F41" i="1"/>
  <c r="G40" i="1"/>
  <c r="F40" i="1"/>
  <c r="G39" i="1"/>
  <c r="F39" i="1"/>
  <c r="G266" i="13"/>
  <c r="BA154" i="13"/>
  <c r="BA105" i="13"/>
  <c r="BA79" i="13"/>
  <c r="BA29" i="13"/>
  <c r="BA23" i="13"/>
  <c r="BA18" i="13"/>
  <c r="G9" i="13"/>
  <c r="M9" i="13" s="1"/>
  <c r="I9" i="13"/>
  <c r="K9" i="13"/>
  <c r="K8" i="13" s="1"/>
  <c r="O9" i="13"/>
  <c r="Q9" i="13"/>
  <c r="V9" i="13"/>
  <c r="V8" i="13" s="1"/>
  <c r="G13" i="13"/>
  <c r="I13" i="13"/>
  <c r="K13" i="13"/>
  <c r="M13" i="13"/>
  <c r="O13" i="13"/>
  <c r="Q13" i="13"/>
  <c r="V13" i="13"/>
  <c r="G17" i="13"/>
  <c r="M17" i="13" s="1"/>
  <c r="I17" i="13"/>
  <c r="K17" i="13"/>
  <c r="O17" i="13"/>
  <c r="O8" i="13" s="1"/>
  <c r="Q17" i="13"/>
  <c r="V17" i="13"/>
  <c r="G22" i="13"/>
  <c r="M22" i="13" s="1"/>
  <c r="I22" i="13"/>
  <c r="I8" i="13" s="1"/>
  <c r="K22" i="13"/>
  <c r="O22" i="13"/>
  <c r="Q22" i="13"/>
  <c r="Q8" i="13" s="1"/>
  <c r="V22" i="13"/>
  <c r="G28" i="13"/>
  <c r="I28" i="13"/>
  <c r="K28" i="13"/>
  <c r="M28" i="13"/>
  <c r="O28" i="13"/>
  <c r="Q28" i="13"/>
  <c r="V28" i="13"/>
  <c r="G32" i="13"/>
  <c r="I32" i="13"/>
  <c r="K32" i="13"/>
  <c r="M32" i="13"/>
  <c r="O32" i="13"/>
  <c r="Q32" i="13"/>
  <c r="V32" i="13"/>
  <c r="G37" i="13"/>
  <c r="M37" i="13" s="1"/>
  <c r="I37" i="13"/>
  <c r="K37" i="13"/>
  <c r="O37" i="13"/>
  <c r="Q37" i="13"/>
  <c r="V37" i="13"/>
  <c r="G45" i="13"/>
  <c r="M45" i="13" s="1"/>
  <c r="I45" i="13"/>
  <c r="K45" i="13"/>
  <c r="O45" i="13"/>
  <c r="Q45" i="13"/>
  <c r="V45" i="13"/>
  <c r="G49" i="13"/>
  <c r="I49" i="13"/>
  <c r="K49" i="13"/>
  <c r="M49" i="13"/>
  <c r="O49" i="13"/>
  <c r="Q49" i="13"/>
  <c r="V49" i="13"/>
  <c r="G58" i="13"/>
  <c r="I58" i="13"/>
  <c r="K58" i="13"/>
  <c r="M58" i="13"/>
  <c r="O58" i="13"/>
  <c r="Q58" i="13"/>
  <c r="V58" i="13"/>
  <c r="G66" i="13"/>
  <c r="M66" i="13" s="1"/>
  <c r="I66" i="13"/>
  <c r="I65" i="13" s="1"/>
  <c r="K66" i="13"/>
  <c r="K65" i="13" s="1"/>
  <c r="O66" i="13"/>
  <c r="Q66" i="13"/>
  <c r="Q65" i="13" s="1"/>
  <c r="V66" i="13"/>
  <c r="V65" i="13" s="1"/>
  <c r="G70" i="13"/>
  <c r="I70" i="13"/>
  <c r="K70" i="13"/>
  <c r="M70" i="13"/>
  <c r="O70" i="13"/>
  <c r="Q70" i="13"/>
  <c r="V70" i="13"/>
  <c r="G74" i="13"/>
  <c r="I74" i="13"/>
  <c r="K74" i="13"/>
  <c r="M74" i="13"/>
  <c r="O74" i="13"/>
  <c r="Q74" i="13"/>
  <c r="V74" i="13"/>
  <c r="G78" i="13"/>
  <c r="G65" i="13" s="1"/>
  <c r="I78" i="13"/>
  <c r="K78" i="13"/>
  <c r="O78" i="13"/>
  <c r="O65" i="13" s="1"/>
  <c r="Q78" i="13"/>
  <c r="V78" i="13"/>
  <c r="G82" i="13"/>
  <c r="M82" i="13" s="1"/>
  <c r="I82" i="13"/>
  <c r="K82" i="13"/>
  <c r="O82" i="13"/>
  <c r="Q82" i="13"/>
  <c r="V82" i="13"/>
  <c r="G86" i="13"/>
  <c r="M86" i="13" s="1"/>
  <c r="I86" i="13"/>
  <c r="K86" i="13"/>
  <c r="O86" i="13"/>
  <c r="Q86" i="13"/>
  <c r="V86" i="13"/>
  <c r="G92" i="13"/>
  <c r="I92" i="13"/>
  <c r="K92" i="13"/>
  <c r="M92" i="13"/>
  <c r="O92" i="13"/>
  <c r="Q92" i="13"/>
  <c r="V92" i="13"/>
  <c r="G95" i="13"/>
  <c r="G96" i="13"/>
  <c r="M96" i="13" s="1"/>
  <c r="I96" i="13"/>
  <c r="I95" i="13" s="1"/>
  <c r="K96" i="13"/>
  <c r="O96" i="13"/>
  <c r="Q96" i="13"/>
  <c r="Q95" i="13" s="1"/>
  <c r="V96" i="13"/>
  <c r="G104" i="13"/>
  <c r="M104" i="13" s="1"/>
  <c r="I104" i="13"/>
  <c r="K104" i="13"/>
  <c r="K95" i="13" s="1"/>
  <c r="O104" i="13"/>
  <c r="Q104" i="13"/>
  <c r="V104" i="13"/>
  <c r="V95" i="13" s="1"/>
  <c r="G108" i="13"/>
  <c r="I108" i="13"/>
  <c r="K108" i="13"/>
  <c r="M108" i="13"/>
  <c r="O108" i="13"/>
  <c r="Q108" i="13"/>
  <c r="V108" i="13"/>
  <c r="G112" i="13"/>
  <c r="M112" i="13" s="1"/>
  <c r="I112" i="13"/>
  <c r="K112" i="13"/>
  <c r="O112" i="13"/>
  <c r="O95" i="13" s="1"/>
  <c r="Q112" i="13"/>
  <c r="V112" i="13"/>
  <c r="G116" i="13"/>
  <c r="M116" i="13" s="1"/>
  <c r="I116" i="13"/>
  <c r="K116" i="13"/>
  <c r="O116" i="13"/>
  <c r="Q116" i="13"/>
  <c r="V116" i="13"/>
  <c r="G119" i="13"/>
  <c r="M119" i="13" s="1"/>
  <c r="I119" i="13"/>
  <c r="K119" i="13"/>
  <c r="O119" i="13"/>
  <c r="Q119" i="13"/>
  <c r="V119" i="13"/>
  <c r="G122" i="13"/>
  <c r="I122" i="13"/>
  <c r="K122" i="13"/>
  <c r="M122" i="13"/>
  <c r="O122" i="13"/>
  <c r="Q122" i="13"/>
  <c r="V122" i="13"/>
  <c r="G125" i="13"/>
  <c r="M125" i="13" s="1"/>
  <c r="I125" i="13"/>
  <c r="K125" i="13"/>
  <c r="O125" i="13"/>
  <c r="Q125" i="13"/>
  <c r="V125" i="13"/>
  <c r="G131" i="13"/>
  <c r="M131" i="13" s="1"/>
  <c r="I131" i="13"/>
  <c r="K131" i="13"/>
  <c r="O131" i="13"/>
  <c r="Q131" i="13"/>
  <c r="V131" i="13"/>
  <c r="I137" i="13"/>
  <c r="K137" i="13"/>
  <c r="Q137" i="13"/>
  <c r="V137" i="13"/>
  <c r="G138" i="13"/>
  <c r="I138" i="13"/>
  <c r="K138" i="13"/>
  <c r="M138" i="13"/>
  <c r="O138" i="13"/>
  <c r="Q138" i="13"/>
  <c r="V138" i="13"/>
  <c r="G139" i="13"/>
  <c r="G137" i="13" s="1"/>
  <c r="I139" i="13"/>
  <c r="K139" i="13"/>
  <c r="O139" i="13"/>
  <c r="O137" i="13" s="1"/>
  <c r="Q139" i="13"/>
  <c r="V139" i="13"/>
  <c r="G141" i="13"/>
  <c r="M141" i="13" s="1"/>
  <c r="I141" i="13"/>
  <c r="K141" i="13"/>
  <c r="K140" i="13" s="1"/>
  <c r="O141" i="13"/>
  <c r="Q141" i="13"/>
  <c r="V141" i="13"/>
  <c r="V140" i="13" s="1"/>
  <c r="G145" i="13"/>
  <c r="I145" i="13"/>
  <c r="K145" i="13"/>
  <c r="M145" i="13"/>
  <c r="O145" i="13"/>
  <c r="Q145" i="13"/>
  <c r="V145" i="13"/>
  <c r="G149" i="13"/>
  <c r="G140" i="13" s="1"/>
  <c r="I149" i="13"/>
  <c r="K149" i="13"/>
  <c r="O149" i="13"/>
  <c r="O140" i="13" s="1"/>
  <c r="Q149" i="13"/>
  <c r="V149" i="13"/>
  <c r="G153" i="13"/>
  <c r="M153" i="13" s="1"/>
  <c r="I153" i="13"/>
  <c r="I140" i="13" s="1"/>
  <c r="K153" i="13"/>
  <c r="O153" i="13"/>
  <c r="Q153" i="13"/>
  <c r="Q140" i="13" s="1"/>
  <c r="V153" i="13"/>
  <c r="G158" i="13"/>
  <c r="M158" i="13" s="1"/>
  <c r="I158" i="13"/>
  <c r="K158" i="13"/>
  <c r="O158" i="13"/>
  <c r="Q158" i="13"/>
  <c r="V158" i="13"/>
  <c r="G166" i="13"/>
  <c r="I166" i="13"/>
  <c r="K166" i="13"/>
  <c r="M166" i="13"/>
  <c r="O166" i="13"/>
  <c r="Q166" i="13"/>
  <c r="V166" i="13"/>
  <c r="G169" i="13"/>
  <c r="M169" i="13" s="1"/>
  <c r="I169" i="13"/>
  <c r="K169" i="13"/>
  <c r="O169" i="13"/>
  <c r="Q169" i="13"/>
  <c r="V169" i="13"/>
  <c r="G181" i="13"/>
  <c r="M181" i="13" s="1"/>
  <c r="I181" i="13"/>
  <c r="K181" i="13"/>
  <c r="O181" i="13"/>
  <c r="Q181" i="13"/>
  <c r="V181" i="13"/>
  <c r="G185" i="13"/>
  <c r="M185" i="13" s="1"/>
  <c r="I185" i="13"/>
  <c r="K185" i="13"/>
  <c r="O185" i="13"/>
  <c r="Q185" i="13"/>
  <c r="V185" i="13"/>
  <c r="G191" i="13"/>
  <c r="I191" i="13"/>
  <c r="K191" i="13"/>
  <c r="M191" i="13"/>
  <c r="O191" i="13"/>
  <c r="Q191" i="13"/>
  <c r="V191" i="13"/>
  <c r="G197" i="13"/>
  <c r="M197" i="13" s="1"/>
  <c r="I197" i="13"/>
  <c r="K197" i="13"/>
  <c r="O197" i="13"/>
  <c r="Q197" i="13"/>
  <c r="V197" i="13"/>
  <c r="G203" i="13"/>
  <c r="M203" i="13" s="1"/>
  <c r="I203" i="13"/>
  <c r="K203" i="13"/>
  <c r="O203" i="13"/>
  <c r="Q203" i="13"/>
  <c r="V203" i="13"/>
  <c r="I209" i="13"/>
  <c r="K209" i="13"/>
  <c r="Q209" i="13"/>
  <c r="V209" i="13"/>
  <c r="G210" i="13"/>
  <c r="I210" i="13"/>
  <c r="K210" i="13"/>
  <c r="M210" i="13"/>
  <c r="O210" i="13"/>
  <c r="Q210" i="13"/>
  <c r="V210" i="13"/>
  <c r="G213" i="13"/>
  <c r="G209" i="13" s="1"/>
  <c r="I213" i="13"/>
  <c r="K213" i="13"/>
  <c r="O213" i="13"/>
  <c r="O209" i="13" s="1"/>
  <c r="Q213" i="13"/>
  <c r="V213" i="13"/>
  <c r="G216" i="13"/>
  <c r="I216" i="13"/>
  <c r="O216" i="13"/>
  <c r="Q216" i="13"/>
  <c r="G217" i="13"/>
  <c r="M217" i="13" s="1"/>
  <c r="M216" i="13" s="1"/>
  <c r="I217" i="13"/>
  <c r="K217" i="13"/>
  <c r="K216" i="13" s="1"/>
  <c r="O217" i="13"/>
  <c r="Q217" i="13"/>
  <c r="V217" i="13"/>
  <c r="V216" i="13" s="1"/>
  <c r="K222" i="13"/>
  <c r="V222" i="13"/>
  <c r="G223" i="13"/>
  <c r="G222" i="13" s="1"/>
  <c r="I223" i="13"/>
  <c r="K223" i="13"/>
  <c r="O223" i="13"/>
  <c r="O222" i="13" s="1"/>
  <c r="Q223" i="13"/>
  <c r="V223" i="13"/>
  <c r="G226" i="13"/>
  <c r="M226" i="13" s="1"/>
  <c r="I226" i="13"/>
  <c r="I222" i="13" s="1"/>
  <c r="K226" i="13"/>
  <c r="O226" i="13"/>
  <c r="Q226" i="13"/>
  <c r="Q222" i="13" s="1"/>
  <c r="V226" i="13"/>
  <c r="I228" i="13"/>
  <c r="K228" i="13"/>
  <c r="Q228" i="13"/>
  <c r="V228" i="13"/>
  <c r="G229" i="13"/>
  <c r="I229" i="13"/>
  <c r="K229" i="13"/>
  <c r="M229" i="13"/>
  <c r="O229" i="13"/>
  <c r="Q229" i="13"/>
  <c r="V229" i="13"/>
  <c r="G230" i="13"/>
  <c r="G228" i="13" s="1"/>
  <c r="I230" i="13"/>
  <c r="K230" i="13"/>
  <c r="O230" i="13"/>
  <c r="O228" i="13" s="1"/>
  <c r="Q230" i="13"/>
  <c r="V230" i="13"/>
  <c r="G232" i="13"/>
  <c r="M232" i="13" s="1"/>
  <c r="I232" i="13"/>
  <c r="K232" i="13"/>
  <c r="K231" i="13" s="1"/>
  <c r="O232" i="13"/>
  <c r="Q232" i="13"/>
  <c r="V232" i="13"/>
  <c r="V231" i="13" s="1"/>
  <c r="G235" i="13"/>
  <c r="I235" i="13"/>
  <c r="K235" i="13"/>
  <c r="M235" i="13"/>
  <c r="O235" i="13"/>
  <c r="Q235" i="13"/>
  <c r="V235" i="13"/>
  <c r="G238" i="13"/>
  <c r="G231" i="13" s="1"/>
  <c r="I238" i="13"/>
  <c r="K238" i="13"/>
  <c r="O238" i="13"/>
  <c r="O231" i="13" s="1"/>
  <c r="Q238" i="13"/>
  <c r="V238" i="13"/>
  <c r="G241" i="13"/>
  <c r="M241" i="13" s="1"/>
  <c r="I241" i="13"/>
  <c r="I231" i="13" s="1"/>
  <c r="K241" i="13"/>
  <c r="O241" i="13"/>
  <c r="Q241" i="13"/>
  <c r="Q231" i="13" s="1"/>
  <c r="V241" i="13"/>
  <c r="G245" i="13"/>
  <c r="I245" i="13"/>
  <c r="K245" i="13"/>
  <c r="M245" i="13"/>
  <c r="O245" i="13"/>
  <c r="Q245" i="13"/>
  <c r="V245" i="13"/>
  <c r="G247" i="13"/>
  <c r="G244" i="13" s="1"/>
  <c r="I247" i="13"/>
  <c r="K247" i="13"/>
  <c r="O247" i="13"/>
  <c r="O244" i="13" s="1"/>
  <c r="Q247" i="13"/>
  <c r="V247" i="13"/>
  <c r="G248" i="13"/>
  <c r="M248" i="13" s="1"/>
  <c r="I248" i="13"/>
  <c r="I244" i="13" s="1"/>
  <c r="K248" i="13"/>
  <c r="O248" i="13"/>
  <c r="Q248" i="13"/>
  <c r="Q244" i="13" s="1"/>
  <c r="V248" i="13"/>
  <c r="G252" i="13"/>
  <c r="M252" i="13" s="1"/>
  <c r="I252" i="13"/>
  <c r="K252" i="13"/>
  <c r="K244" i="13" s="1"/>
  <c r="O252" i="13"/>
  <c r="Q252" i="13"/>
  <c r="V252" i="13"/>
  <c r="V244" i="13" s="1"/>
  <c r="G256" i="13"/>
  <c r="I256" i="13"/>
  <c r="K256" i="13"/>
  <c r="M256" i="13"/>
  <c r="O256" i="13"/>
  <c r="Q256" i="13"/>
  <c r="V256" i="13"/>
  <c r="G260" i="13"/>
  <c r="M260" i="13" s="1"/>
  <c r="I260" i="13"/>
  <c r="K260" i="13"/>
  <c r="O260" i="13"/>
  <c r="Q260" i="13"/>
  <c r="V260" i="13"/>
  <c r="AE266" i="13"/>
  <c r="AF266" i="13"/>
  <c r="G16" i="12"/>
  <c r="G9" i="12"/>
  <c r="G8" i="12" s="1"/>
  <c r="I9" i="12"/>
  <c r="I8" i="12" s="1"/>
  <c r="K9" i="12"/>
  <c r="K8" i="12" s="1"/>
  <c r="O9" i="12"/>
  <c r="Q9" i="12"/>
  <c r="Q8" i="12" s="1"/>
  <c r="V9" i="12"/>
  <c r="V8" i="12" s="1"/>
  <c r="G10" i="12"/>
  <c r="I10" i="12"/>
  <c r="K10" i="12"/>
  <c r="M10" i="12"/>
  <c r="O10" i="12"/>
  <c r="Q10" i="12"/>
  <c r="V10" i="12"/>
  <c r="G11" i="12"/>
  <c r="I11" i="12"/>
  <c r="K11" i="12"/>
  <c r="M11" i="12"/>
  <c r="O11" i="12"/>
  <c r="Q11" i="12"/>
  <c r="V11" i="12"/>
  <c r="G12" i="12"/>
  <c r="M12" i="12" s="1"/>
  <c r="I12" i="12"/>
  <c r="K12" i="12"/>
  <c r="O12" i="12"/>
  <c r="O8" i="12" s="1"/>
  <c r="Q12" i="12"/>
  <c r="V12" i="12"/>
  <c r="G13" i="12"/>
  <c r="I13" i="12"/>
  <c r="O13" i="12"/>
  <c r="Q13" i="12"/>
  <c r="G14" i="12"/>
  <c r="I14" i="12"/>
  <c r="K14" i="12"/>
  <c r="K13" i="12" s="1"/>
  <c r="M14" i="12"/>
  <c r="M13" i="12" s="1"/>
  <c r="O14" i="12"/>
  <c r="Q14" i="12"/>
  <c r="V14" i="12"/>
  <c r="V13" i="12" s="1"/>
  <c r="AE16" i="12"/>
  <c r="I20" i="1"/>
  <c r="I19" i="1"/>
  <c r="I18" i="1"/>
  <c r="I17"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44" i="1"/>
  <c r="G25" i="1" s="1"/>
  <c r="A25" i="1" s="1"/>
  <c r="A26" i="1" s="1"/>
  <c r="G26" i="1" s="1"/>
  <c r="H43" i="1"/>
  <c r="I43" i="1" s="1"/>
  <c r="H42" i="1"/>
  <c r="I42" i="1" s="1"/>
  <c r="H41" i="1"/>
  <c r="I41" i="1" s="1"/>
  <c r="H40" i="1"/>
  <c r="I40" i="1" s="1"/>
  <c r="H39" i="1"/>
  <c r="I39" i="1" s="1"/>
  <c r="I44" i="1" s="1"/>
  <c r="J134" i="1" l="1"/>
  <c r="J127" i="1"/>
  <c r="J131" i="1"/>
  <c r="J125" i="1"/>
  <c r="J129" i="1"/>
  <c r="J123" i="1"/>
  <c r="J126" i="1"/>
  <c r="J128" i="1"/>
  <c r="J130" i="1"/>
  <c r="J124" i="1"/>
  <c r="J122" i="1"/>
  <c r="J133" i="1"/>
  <c r="G28" i="1"/>
  <c r="G23" i="1"/>
  <c r="M95" i="13"/>
  <c r="M137" i="13"/>
  <c r="M231" i="13"/>
  <c r="M8" i="13"/>
  <c r="M247" i="13"/>
  <c r="M244" i="13" s="1"/>
  <c r="M238" i="13"/>
  <c r="M230" i="13"/>
  <c r="M228" i="13" s="1"/>
  <c r="M213" i="13"/>
  <c r="M209" i="13" s="1"/>
  <c r="M149" i="13"/>
  <c r="M140" i="13" s="1"/>
  <c r="M139" i="13"/>
  <c r="M78" i="13"/>
  <c r="M65" i="13" s="1"/>
  <c r="G8" i="13"/>
  <c r="M223" i="13"/>
  <c r="M222" i="13" s="1"/>
  <c r="AF16" i="12"/>
  <c r="M9" i="12"/>
  <c r="M8" i="12" s="1"/>
  <c r="J132" i="1"/>
  <c r="J43" i="1"/>
  <c r="J39" i="1"/>
  <c r="J44" i="1" s="1"/>
  <c r="J40" i="1"/>
  <c r="J41" i="1"/>
  <c r="J42" i="1"/>
  <c r="H44" i="1"/>
  <c r="I21" i="1"/>
  <c r="J28" i="1"/>
  <c r="J26" i="1"/>
  <c r="G38" i="1"/>
  <c r="F38" i="1"/>
  <c r="H32" i="1"/>
  <c r="J23" i="1"/>
  <c r="J24" i="1"/>
  <c r="J25" i="1"/>
  <c r="J27" i="1"/>
  <c r="E24" i="1"/>
  <c r="E26" i="1"/>
  <c r="J135" i="1" l="1"/>
  <c r="A23" i="1"/>
  <c r="A24" i="1" s="1"/>
  <c r="G24" i="1" s="1"/>
  <c r="A27" i="1" s="1"/>
  <c r="A29" i="1" s="1"/>
  <c r="G29" i="1" s="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kynyking</author>
  </authors>
  <commentList>
    <comment ref="S6" authorId="0" shapeId="0">
      <text>
        <r>
          <rPr>
            <sz val="8"/>
            <color indexed="81"/>
            <rFont val="Tahoma"/>
            <family val="2"/>
            <charset val="238"/>
          </rPr>
          <t>Jedná se o informaci, zda se jedná o položku, která je do rozpočtu zadána z cenové soustavy RTS, nebo vlastní.</t>
        </r>
      </text>
    </comment>
    <comment ref="T6" authorId="0" shapeId="0">
      <text>
        <r>
          <rPr>
            <sz val="8"/>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kynyking</author>
  </authors>
  <commentList>
    <comment ref="S6" authorId="0" shapeId="0">
      <text>
        <r>
          <rPr>
            <sz val="8"/>
            <color indexed="81"/>
            <rFont val="Tahoma"/>
            <family val="2"/>
            <charset val="238"/>
          </rPr>
          <t>Jedná se o informaci, zda se jedná o položku, která je do rozpočtu zadána z cenové soustavy RTS, nebo vlastní.</t>
        </r>
      </text>
    </comment>
    <comment ref="T6" authorId="0" shapeId="0">
      <text>
        <r>
          <rPr>
            <sz val="8"/>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<sst xmlns="http://schemas.openxmlformats.org/spreadsheetml/2006/main" count="1167" uniqueCount="423">
  <si>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</si>
  <si>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</si>
  <si>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</si>
  <si>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</si>
  <si>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</si>
  <si>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</si>
  <si>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</si>
  <si>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</si>
  <si>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</si>
  <si>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</si>
  <si>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</si>
  <si>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</si>
  <si>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</si>
  <si>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</si>
  <si>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</si>
  <si>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</si>
  <si>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</si>
  <si>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</si>
  <si>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</si>
  <si>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</si>
  <si>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</si>
  <si>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</si>
  <si>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</si>
  <si>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</si>
  <si>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</si>
  <si>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</si>
  <si>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</si>
  <si>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</si>
  <si>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</si>
  <si>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</si>
  <si>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</si>
  <si>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</si>
  <si>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</si>
  <si>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</si>
  <si>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</si>
  <si>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</si>
  <si>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</si>
  <si>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</si>
  <si>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</si>
  <si>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</si>
  <si>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</si>
  <si>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</si>
  <si>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</si>
  <si>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2216.2</t>
  </si>
  <si>
    <t>Žďár nad Sázavou_ulice Palachova_SO 102 Parkovací plocha II.</t>
  </si>
  <si>
    <t>Město Žďár nad Sázavou</t>
  </si>
  <si>
    <t>Žižkova 227/1</t>
  </si>
  <si>
    <t>Žďár nad Sázavou-Žďár nad Sázavou 1</t>
  </si>
  <si>
    <t>59101</t>
  </si>
  <si>
    <t>00295841</t>
  </si>
  <si>
    <t>CZ00295841</t>
  </si>
  <si>
    <t>Ing. Leoš Pohanka</t>
  </si>
  <si>
    <t>Dolní 35</t>
  </si>
  <si>
    <t>Nové Veselí-Nové Veselí</t>
  </si>
  <si>
    <t>59214</t>
  </si>
  <si>
    <t>45653054</t>
  </si>
  <si>
    <t>CZ5603151664</t>
  </si>
  <si>
    <t>Stavba</t>
  </si>
  <si>
    <t>00</t>
  </si>
  <si>
    <t>Vedlejší a ostatní náklady</t>
  </si>
  <si>
    <t>SO 102</t>
  </si>
  <si>
    <t>Parkovací plocha II.</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</si>
  <si>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</si>
  <si>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</si>
  <si>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</si>
  <si>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</si>
  <si>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</si>
  <si>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</si>
  <si>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</si>
  <si>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</si>
  <si>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</si>
  <si>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</si>
  <si>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</si>
  <si>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</si>
  <si>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</si>
  <si>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</si>
  <si>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</si>
  <si>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</si>
  <si>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</si>
  <si>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</si>
  <si>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</si>
  <si>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</si>
  <si>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</si>
  <si>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</si>
  <si>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</si>
  <si>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</si>
  <si>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</si>
  <si>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</si>
  <si>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</si>
  <si>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</si>
  <si>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</si>
  <si>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</si>
  <si>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</si>
  <si>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</si>
  <si>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</si>
  <si>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</si>
  <si>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</si>
  <si>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</si>
  <si>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</si>
  <si>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</si>
  <si>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</si>
  <si>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</si>
  <si>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</si>
  <si>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</si>
  <si>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</si>
  <si>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</si>
  <si>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</si>
  <si>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</si>
  <si>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</si>
  <si>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</si>
  <si>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</si>
  <si>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</si>
  <si>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</si>
  <si>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181</t>
  </si>
  <si>
    <t>Sadové úpravy</t>
  </si>
  <si>
    <t>5</t>
  </si>
  <si>
    <t>Komunikace</t>
  </si>
  <si>
    <t>89</t>
  </si>
  <si>
    <t>Ostatní konstrukce na trubním vedení</t>
  </si>
  <si>
    <t>91</t>
  </si>
  <si>
    <t>Doplňující práce na komunikaci</t>
  </si>
  <si>
    <t>96</t>
  </si>
  <si>
    <t>Bourání konstrukcí</t>
  </si>
  <si>
    <t>99</t>
  </si>
  <si>
    <t>Staveništní přesun hmot</t>
  </si>
  <si>
    <t>767</t>
  </si>
  <si>
    <t>Konstrukce zámečnické</t>
  </si>
  <si>
    <t>M21</t>
  </si>
  <si>
    <t>Elektromontáže</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</si>
  <si>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</si>
  <si>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</si>
  <si>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</si>
  <si>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</si>
  <si>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</si>
  <si>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</si>
  <si>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</si>
  <si>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</si>
  <si>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</si>
  <si>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</si>
  <si>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</si>
  <si>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</si>
  <si>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</si>
  <si>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</si>
  <si>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</si>
  <si>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</si>
  <si>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</si>
  <si>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</si>
  <si>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</si>
  <si>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</si>
  <si>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</si>
  <si>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</si>
  <si>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</si>
  <si>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</si>
  <si>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</si>
  <si>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</si>
  <si>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</si>
  <si>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</si>
  <si>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</si>
  <si>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</si>
  <si>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</si>
  <si>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</si>
  <si>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</si>
  <si>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</si>
  <si>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</si>
  <si>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0007T</t>
  </si>
  <si>
    <t>Zkoušky únosnosti pláně</t>
  </si>
  <si>
    <t>Soubor</t>
  </si>
  <si>
    <t>Vlastní</t>
  </si>
  <si>
    <t>Indiv</t>
  </si>
  <si>
    <t>POL99_0</t>
  </si>
  <si>
    <t>00511 R</t>
  </si>
  <si>
    <t xml:space="preserve">Geodetické práce </t>
  </si>
  <si>
    <t>RTS 18/ I</t>
  </si>
  <si>
    <t>POL99_2</t>
  </si>
  <si>
    <t>005111020R</t>
  </si>
  <si>
    <t>Vytyčení stavby</t>
  </si>
  <si>
    <t>005121 R</t>
  </si>
  <si>
    <t>Zařízení staveniště</t>
  </si>
  <si>
    <t>005241010R</t>
  </si>
  <si>
    <t xml:space="preserve">Dokumentace skutečného provedení </t>
  </si>
  <si>
    <t>SUM</t>
  </si>
  <si>
    <t>END</t>
  </si>
  <si>
    <t>Položkový soupis prací a dodávek</t>
  </si>
  <si>
    <t>113108410R00</t>
  </si>
  <si>
    <t>Odstranění podkladů nebo krytů živičných, v ploše jednotlivě nad 50 m2, tloušťka vrstvy 100 mm</t>
  </si>
  <si>
    <t>m2</t>
  </si>
  <si>
    <t>822-1</t>
  </si>
  <si>
    <t>POL1_1</t>
  </si>
  <si>
    <t xml:space="preserve">vybourání stávajícího chodníku : </t>
  </si>
  <si>
    <t>VV</t>
  </si>
  <si>
    <t xml:space="preserve">(litý asfalt, podkladní beton) : </t>
  </si>
  <si>
    <t>239,00</t>
  </si>
  <si>
    <t>113109415R00</t>
  </si>
  <si>
    <t>Odstranění podkladů nebo krytů z betonu prostého, v ploše jednotlivě nad 50 m2, tloušťka vrstvy 150 mm</t>
  </si>
  <si>
    <t>113201111R00</t>
  </si>
  <si>
    <t>Vytrhání obrub chodníkových ležatých</t>
  </si>
  <si>
    <t>m</t>
  </si>
  <si>
    <t>s vybouráním lože, s přemístěním hmot na skládku na vzdálenost do 3 m nebo naložením na dopravní prostředek</t>
  </si>
  <si>
    <t>SPI</t>
  </si>
  <si>
    <t xml:space="preserve">oprava přísdlažby : </t>
  </si>
  <si>
    <t xml:space="preserve">odstranění stávající přídlažby : </t>
  </si>
  <si>
    <t>20,00</t>
  </si>
  <si>
    <t>113202111R00</t>
  </si>
  <si>
    <t>Vytrhání obrub z krajníků nebo obrubníků stojatých</t>
  </si>
  <si>
    <t xml:space="preserve">vybourání stávajících stojatých silničních obrubníků vč.lože : </t>
  </si>
  <si>
    <t>42,60</t>
  </si>
  <si>
    <t xml:space="preserve">vybourání stávajících zahradních obrubníků vč.lože : </t>
  </si>
  <si>
    <t>141,00</t>
  </si>
  <si>
    <t>122202202R00</t>
  </si>
  <si>
    <t>Odkopávky a prokopávky pro silnice v hornině 3 přes 100 do 1 000 m3</t>
  </si>
  <si>
    <t>m3</t>
  </si>
  <si>
    <t>800-1</t>
  </si>
  <si>
    <t>s přemístěním výkopku v příčných profilech na vzdálenost do 15 m nebo s naložením na dopravní prostředek.</t>
  </si>
  <si>
    <t xml:space="preserve">zemní práce na úroveň zemní pláně, HTÚ : </t>
  </si>
  <si>
    <t>130,00</t>
  </si>
  <si>
    <t>162701105R00</t>
  </si>
  <si>
    <t>Vodorovné přemístění výkopku z horniny 1 až 4, na vzdálenost přes 9 000  do 10 000 m</t>
  </si>
  <si>
    <t>po suchu, bez naložení výkopku, avšak se složením bez rozhrnutí, zpáteční cesta vozidla.</t>
  </si>
  <si>
    <t xml:space="preserve">odvoz zeminy na uznanou skládku : </t>
  </si>
  <si>
    <t>162701109R00</t>
  </si>
  <si>
    <t>Vodorovné přemístění výkopku příplatek k ceně za každých dalších i započatých 1 000 m přes 10 000 m_x000D_
 z horniny 1 až 4</t>
  </si>
  <si>
    <t>Začátek provozního součtu</t>
  </si>
  <si>
    <t xml:space="preserve">  zemní práce na úroveň zemní pláně, HTÚ : </t>
  </si>
  <si>
    <t xml:space="preserve">  130,00</t>
  </si>
  <si>
    <t>Konec provozního součtu</t>
  </si>
  <si>
    <t>130,00*10</t>
  </si>
  <si>
    <t>171201201R00</t>
  </si>
  <si>
    <t>Uložení sypaniny na dočasnou skládku tak, že na 1 m2 plochy připadá přes 2 m3 výkopku nebo ornice</t>
  </si>
  <si>
    <t>181101102R00</t>
  </si>
  <si>
    <t>Úprava pláně v zářezech v hornině 1 až 4, se zhutněním</t>
  </si>
  <si>
    <t>vyrovnáním výškových rozdílů, ploch vodorovných a ploch do sklonu 1 : 5.</t>
  </si>
  <si>
    <t xml:space="preserve">zhutněná zemní pláň, Edef,2=min.30 MPa : </t>
  </si>
  <si>
    <t xml:space="preserve">parkovací stání : </t>
  </si>
  <si>
    <t>168,20</t>
  </si>
  <si>
    <t xml:space="preserve">chodník : </t>
  </si>
  <si>
    <t>131,70+2,10</t>
  </si>
  <si>
    <t xml:space="preserve">obrubníky : </t>
  </si>
  <si>
    <t>(43,80+47,20+1,00)*0,35</t>
  </si>
  <si>
    <t>199000005R00</t>
  </si>
  <si>
    <t>Poplatky za skládku zeminy 1- 4</t>
  </si>
  <si>
    <t>t</t>
  </si>
  <si>
    <t>130,00*1,90</t>
  </si>
  <si>
    <t xml:space="preserve">dovoz ornice : </t>
  </si>
  <si>
    <t>198,50*0,10</t>
  </si>
  <si>
    <t>180402111R00</t>
  </si>
  <si>
    <t>Založení trávníku parkový trávník, výsevem, v rovině nebo na svahu do 1:5</t>
  </si>
  <si>
    <t>823-1</t>
  </si>
  <si>
    <t>na půdě předem připravené s pokosením, naložením, odvozem odpadu do 20 km a se složením,</t>
  </si>
  <si>
    <t xml:space="preserve">vegetační úpravy - zatravnění : </t>
  </si>
  <si>
    <t>198,50</t>
  </si>
  <si>
    <t>181101132R00</t>
  </si>
  <si>
    <t>Úprava pozemku hornina třídy 3, přemístění na vzdálenost přes 20 do 40 m</t>
  </si>
  <si>
    <t>s rozpojením a přehrnutím včetně urovnání,</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</si>
  <si>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</si>
  <si>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</si>
  <si>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</si>
  <si>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 xml:space="preserve">rozprostření ornice v potřebném množství a potřebné tloušťce : </t>
  </si>
  <si>
    <t>182001111R00</t>
  </si>
  <si>
    <t>Plošná úprava terénu při nerovnostech terénu přes 50 do 100 mm, v rovině nebo na svahu do 1:5</t>
  </si>
  <si>
    <t>s urovnáním povrchu, bez doplnění ornice, v hornině 1 až 4,</t>
  </si>
  <si>
    <t>00572410</t>
  </si>
  <si>
    <t>směs travní parková, pro mírnou zátěž</t>
  </si>
  <si>
    <t>kg</t>
  </si>
  <si>
    <t>SPCM</t>
  </si>
  <si>
    <t>POL3_1</t>
  </si>
  <si>
    <t xml:space="preserve">  198,50</t>
  </si>
  <si>
    <t>198,50*0,05*1,10</t>
  </si>
  <si>
    <t>10364200</t>
  </si>
  <si>
    <t>ornice pro pozemkové úpravy</t>
  </si>
  <si>
    <t>564861111R00</t>
  </si>
  <si>
    <t>Podklad ze štěrkodrti s rozprostřením a zhutněním frakce 0-63 mm, tloušťka po zhutnění 200 mm</t>
  </si>
  <si>
    <t>(43,80+47,20+1,00+115,80)*0,35</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</si>
  <si>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</si>
  <si>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</si>
  <si>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</si>
  <si>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596921113R00</t>
  </si>
  <si>
    <t>Kladení vegetačních tvárnic betonových, plocha do 500 m2</t>
  </si>
  <si>
    <t>zřízení podkladního lože, položení tvárnic.</t>
  </si>
  <si>
    <t xml:space="preserve">parkovací stání - kryt z vegetačních dílců : </t>
  </si>
  <si>
    <t>596921291R00</t>
  </si>
  <si>
    <t>Kladení vegetačních tvárnic plastových, příplatek z a výplň spár vegetačních tvárnic, bez dodávky materiálu</t>
  </si>
  <si>
    <t>168,20*0,08</t>
  </si>
  <si>
    <t>592-00001</t>
  </si>
  <si>
    <t>Dlažba zámková pro nevidomé 200x100x60 mm, červená</t>
  </si>
  <si>
    <t>2,10*1,05</t>
  </si>
  <si>
    <t>592-00002</t>
  </si>
  <si>
    <t>Dlažba zámková 200x100x60 mm, přírodní</t>
  </si>
  <si>
    <t>131,70*1,05</t>
  </si>
  <si>
    <t>596 21-5044.RX0</t>
  </si>
  <si>
    <t>Příplatek za řezání zámkové dlažby tl.60 mm</t>
  </si>
  <si>
    <t>583314004</t>
  </si>
  <si>
    <t>kamenivo přírodní těžené frakce 4,0 až 8,0 mm; třída B; Jihomoravský kraj</t>
  </si>
  <si>
    <t>T</t>
  </si>
  <si>
    <t xml:space="preserve">  168,20*0,08</t>
  </si>
  <si>
    <t>13,4560*1,90</t>
  </si>
  <si>
    <t>59248130</t>
  </si>
  <si>
    <t>dlažba betonová čtverec; dlaždice zatravňovací; šedá; l = 213 mm; skladebná délka 235 mm; š = 213 mm; tl. 80,0 mm; podíl otevřené plochy 10,0 %</t>
  </si>
  <si>
    <t>kus</t>
  </si>
  <si>
    <t xml:space="preserve">  168,20/(0,24*0,24)</t>
  </si>
  <si>
    <t>2920,1389*1,02</t>
  </si>
  <si>
    <t>890-001</t>
  </si>
  <si>
    <t>D+M výšková úprava stávajícího poklopu, kanalizace</t>
  </si>
  <si>
    <t>890-002</t>
  </si>
  <si>
    <t>D+M výšková úprava stávající vpusti</t>
  </si>
  <si>
    <t>915711112R00</t>
  </si>
  <si>
    <t>Vodorovné značení krytů silnovrstvé, dělicích čar šířky 120 mm</t>
  </si>
  <si>
    <t xml:space="preserve">vodorovné dopravní značení : </t>
  </si>
  <si>
    <t xml:space="preserve">V 10b STÁNÍ KOLMÉ : </t>
  </si>
  <si>
    <t>61,00</t>
  </si>
  <si>
    <t>915721112R00</t>
  </si>
  <si>
    <t>Vodorovné značení krytů silnovrstvé, stopčar, zeber, stínů, šipek, nápisů, přechodů apod.</t>
  </si>
  <si>
    <t xml:space="preserve">symbol O1, výška min.1 m : </t>
  </si>
  <si>
    <t>1*2,00</t>
  </si>
  <si>
    <t>916561111R00</t>
  </si>
  <si>
    <t>Osazení záhonového obrubníku betonového do lože z betonu prostého C 12/15, s boční opěrou z betonu prostého</t>
  </si>
  <si>
    <t>se zřízením lože z betonu prostého C 12/15 tl. 80-100 mm</t>
  </si>
  <si>
    <t xml:space="preserve">zahradní obrubník : </t>
  </si>
  <si>
    <t>115,80</t>
  </si>
  <si>
    <t>916991111R00</t>
  </si>
  <si>
    <t>Monolitické příkopy, rigoly, krajníky, obrubníky průřezové plochy do 0,10 m2</t>
  </si>
  <si>
    <t>z betonové směsi pro cementobetonové vozovky a letištní plochy z kameniva frakce do 22 mm v přímce nebo oblouku o poloměru přes 20 m, podle průřezové plochy</t>
  </si>
  <si>
    <t xml:space="preserve">oprava přídlažby : </t>
  </si>
  <si>
    <t xml:space="preserve">nová přídlažba : </t>
  </si>
  <si>
    <t>917862111R00</t>
  </si>
  <si>
    <t>Osazení silničního nebo chodníkového obrubníku stojatého, s boční opěrou z betonu prostého, do lože z betonu prostého C 12/15</t>
  </si>
  <si>
    <t>S dodáním hmot pro lože tl. 80-100 mm.</t>
  </si>
  <si>
    <t xml:space="preserve">silniční obrubník : </t>
  </si>
  <si>
    <t>43,80</t>
  </si>
  <si>
    <t xml:space="preserve">nájezdový obrubník : </t>
  </si>
  <si>
    <t>47,20</t>
  </si>
  <si>
    <t xml:space="preserve">přechodový obrubník pravý : </t>
  </si>
  <si>
    <t>1,00</t>
  </si>
  <si>
    <t>919-002</t>
  </si>
  <si>
    <t>D+M svislá dopravní značka IP 12 + symbol 01, (základ, sloupek, značka, krytka, objímka)</t>
  </si>
  <si>
    <t xml:space="preserve">dopravní značka "VYHRAZENÉ PARKOVIŠTĚ" + doplněná o symbol 01 : </t>
  </si>
  <si>
    <t>919-003</t>
  </si>
  <si>
    <t>Příplatek za lože z betonu C 16/20-XF1, pro obrubníky</t>
  </si>
  <si>
    <t xml:space="preserve">  silniční obrubník : </t>
  </si>
  <si>
    <t xml:space="preserve">  43,80</t>
  </si>
  <si>
    <t xml:space="preserve">  nájezdový obrubník : </t>
  </si>
  <si>
    <t xml:space="preserve">  47,20</t>
  </si>
  <si>
    <t xml:space="preserve">  přechodový obrubník pravý : </t>
  </si>
  <si>
    <t xml:space="preserve">  1,00</t>
  </si>
  <si>
    <t>92,00*0,35*0,30</t>
  </si>
  <si>
    <t xml:space="preserve">přídlažba : </t>
  </si>
  <si>
    <t>20,00*0,35*0,15</t>
  </si>
  <si>
    <t>592162117</t>
  </si>
  <si>
    <t>přídlažba silniční; beton; l = 500 mm; š = 250 mm; h = 100 mm; přírodní</t>
  </si>
  <si>
    <t>20,00*2*1,02</t>
  </si>
  <si>
    <t>592173070</t>
  </si>
  <si>
    <t>obrubník zahradní materiál beton; l = 500,0 mm; š = 50,0 mm; h = 200,0 mm; barva šedá</t>
  </si>
  <si>
    <t xml:space="preserve">  115,80</t>
  </si>
  <si>
    <t>115,80*2*1,01</t>
  </si>
  <si>
    <t>59217472</t>
  </si>
  <si>
    <t>obrubník silniční materiál beton; l = 1000,0 mm; š = 150,0 mm; h = 250,0 mm; barva šedá</t>
  </si>
  <si>
    <t xml:space="preserve">ležatý silniční obrubník : </t>
  </si>
  <si>
    <t>43,80*1,01</t>
  </si>
  <si>
    <t>59217476</t>
  </si>
  <si>
    <t>obrubník silniční nájezdový; materiál beton; l = 1000,0 mm; š = 150,0 mm; h = 150,0 mm; barva šedá</t>
  </si>
  <si>
    <t>47,20*1,01</t>
  </si>
  <si>
    <t>59217481</t>
  </si>
  <si>
    <t>obrubník silniční přechodový pravý; materiál beton; l = 1000,0 mm; š = 150,0 mm; výškový rozsah h = 150 až 250 mm; barva šedá</t>
  </si>
  <si>
    <t>1,00*1,01</t>
  </si>
  <si>
    <t>963042819R00</t>
  </si>
  <si>
    <t>Bourání jakýchkoliv betonových schodišťových stupňů zhotovených na místě</t>
  </si>
  <si>
    <t>801-3</t>
  </si>
  <si>
    <t xml:space="preserve">vybourání stávajícího betonového schodiště : </t>
  </si>
  <si>
    <t>40,00</t>
  </si>
  <si>
    <t>963053936R00</t>
  </si>
  <si>
    <t>Bourání železobetonových schodišťových ramen samonosných</t>
  </si>
  <si>
    <t>998223011R00</t>
  </si>
  <si>
    <t>Přesun hmot pozemních komunikací, kryt dlážděný jakékoliv délky objektu</t>
  </si>
  <si>
    <t>POL7_</t>
  </si>
  <si>
    <t>vodorovně do 200 m</t>
  </si>
  <si>
    <t xml:space="preserve">Hmotnosti z položek s pořadovými čísly: : </t>
  </si>
  <si>
    <t xml:space="preserve">16,17,18,19,20,22,23,25,26,29,30,31,32,33,34,35,36,37,38,39,40, : </t>
  </si>
  <si>
    <t>Součet: : 385,73217</t>
  </si>
  <si>
    <t>767996803R00</t>
  </si>
  <si>
    <t>Demontáž ostatních doplňků staveb atypických konstrukcí_x000D_
 o hmotnosti přes 100 do 250 kg</t>
  </si>
  <si>
    <t>800-767</t>
  </si>
  <si>
    <t>POL1_7</t>
  </si>
  <si>
    <t xml:space="preserve">odstranění zábradlí stávajícího betonového schodiště : </t>
  </si>
  <si>
    <t>245,00</t>
  </si>
  <si>
    <t>998767101R00</t>
  </si>
  <si>
    <t>Přesun hmot pro kovové stavební doplňk. konstrukce v objektech výšky do 6 m</t>
  </si>
  <si>
    <t>POL1_1001</t>
  </si>
  <si>
    <t>50 m vodorovně</t>
  </si>
  <si>
    <t>210-001</t>
  </si>
  <si>
    <t>D+M výměna kabelu</t>
  </si>
  <si>
    <t>210-002</t>
  </si>
  <si>
    <t>D+M přeložka sloupu VO</t>
  </si>
  <si>
    <t>460200163RT1</t>
  </si>
  <si>
    <t>Výkop kabelové rýhy 35/80 cm  hor.3, strojní výkop rýhy</t>
  </si>
  <si>
    <t>POL1_9</t>
  </si>
  <si>
    <t xml:space="preserve">pro výměnu kabelu : </t>
  </si>
  <si>
    <t>33,00</t>
  </si>
  <si>
    <t>460420022RT1</t>
  </si>
  <si>
    <t>Zřízení kabelového lože v rýze š. do 65 cm z písku, lože tloušťky 10 cm</t>
  </si>
  <si>
    <t>RTS 16/ II</t>
  </si>
  <si>
    <t>460490012RT1</t>
  </si>
  <si>
    <t>Fólie výstražná z PVC, šířka 33 cm, fólie PVC šířka 33 cm</t>
  </si>
  <si>
    <t>460570163R00</t>
  </si>
  <si>
    <t>Zához rýhy 35/80 cm, hornina třídy 3, se zhutněním</t>
  </si>
  <si>
    <t>979-001</t>
  </si>
  <si>
    <t>Poplatek za skládku suti - obalovaný asfalt</t>
  </si>
  <si>
    <t>239,00*0,22</t>
  </si>
  <si>
    <t>979-002</t>
  </si>
  <si>
    <t>Poplatek za skládku suti - beton a štěrk</t>
  </si>
  <si>
    <t>979081111R00</t>
  </si>
  <si>
    <t>Odvoz suti a vybouraných hmot na skládku do 1 km</t>
  </si>
  <si>
    <t>POL8_</t>
  </si>
  <si>
    <t xml:space="preserve">Demontážní hmotnosti z položek s pořadovými čísly: : </t>
  </si>
  <si>
    <t xml:space="preserve">1,2,3,4,41,42,44, : </t>
  </si>
  <si>
    <t>Součet: : 181,52700</t>
  </si>
  <si>
    <t>979081121R00</t>
  </si>
  <si>
    <t>Odvoz suti a vybouraných hmot na skládku příplatek za každý další 1 km</t>
  </si>
  <si>
    <t>Součet: : 3449,01300</t>
  </si>
  <si>
    <t>979082111R00</t>
  </si>
  <si>
    <t>Vnitrostaveništní doprava suti a vybouraných hmot do 10 m</t>
  </si>
  <si>
    <t>979088212R00</t>
  </si>
  <si>
    <t>Nakládání suti a vybouraných hmot nakládání suti a vybouraných hmot na dopravní prostředky pro vodorovné přemístění</t>
  </si>
  <si>
    <t>800-2</t>
  </si>
  <si>
    <t>na dopravní prostředky pro vodorovné přemístění,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</si>
</sst>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color indexed="81"/>
      <name val="Tahoma"/>
      <family val="2"/>
      <charset val="238"/>
    </font>
    <font>
      <sz val="8"/>
      <name val="Arial CE"/>
      <family val="2"/>
      <charset val="238"/>
    </font>
    <font>
      <sz val="8"/>
      <color indexed="12"/>
      <name val="Arial CE"/>
      <family val="2"/>
      <charset val="238"/>
    </font>
    <font>
      <sz val="8"/>
      <color indexed="21"/>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8" fillId="0" borderId="39" xfId="0" applyFont="1" applyBorder="1" applyAlignment="1">
      <alignment vertical="top"/>
    </xf>
    <xf numFmtId="49" fontId="18" fillId="0" borderId="40" xfId="0" applyNumberFormat="1" applyFont="1" applyBorder="1" applyAlignment="1">
      <alignment vertical="top"/>
    </xf>
    <xf numFmtId="0" fontId="18" fillId="0" borderId="40" xfId="0" applyFont="1" applyBorder="1" applyAlignment="1">
      <alignment horizontal="center" vertical="top" shrinkToFit="1"/>
    </xf>
    <xf numFmtId="164" fontId="18" fillId="0" borderId="40" xfId="0" applyNumberFormat="1" applyFont="1" applyBorder="1" applyAlignment="1">
      <alignment vertical="top" shrinkToFit="1"/>
    </xf>
    <xf numFmtId="4" fontId="18" fillId="4" borderId="40" xfId="0" applyNumberFormat="1" applyFont="1" applyFill="1" applyBorder="1" applyAlignment="1" applyProtection="1">
      <alignment vertical="top" shrinkToFit="1"/>
      <protection locked="0"/>
    </xf>
    <xf numFmtId="4" fontId="18" fillId="0" borderId="40" xfId="0" applyNumberFormat="1" applyFont="1" applyBorder="1" applyAlignment="1">
      <alignment vertical="top" shrinkToFit="1"/>
    </xf>
    <xf numFmtId="4" fontId="18" fillId="0" borderId="41" xfId="0" applyNumberFormat="1" applyFont="1" applyBorder="1" applyAlignment="1">
      <alignment vertical="top" shrinkToFit="1"/>
    </xf>
    <xf numFmtId="0" fontId="18" fillId="0" borderId="42" xfId="0" applyFont="1" applyBorder="1" applyAlignment="1">
      <alignment vertical="top"/>
    </xf>
    <xf numFmtId="49" fontId="18" fillId="0" borderId="43" xfId="0" applyNumberFormat="1" applyFont="1" applyBorder="1" applyAlignment="1">
      <alignment vertical="top"/>
    </xf>
    <xf numFmtId="0" fontId="18" fillId="0" borderId="43" xfId="0" applyFont="1" applyBorder="1" applyAlignment="1">
      <alignment horizontal="center" vertical="top" shrinkToFit="1"/>
    </xf>
    <xf numFmtId="164" fontId="18" fillId="0" borderId="43" xfId="0" applyNumberFormat="1" applyFont="1" applyBorder="1" applyAlignment="1">
      <alignment vertical="top" shrinkToFit="1"/>
    </xf>
    <xf numFmtId="4" fontId="18" fillId="4" borderId="43" xfId="0" applyNumberFormat="1" applyFont="1" applyFill="1" applyBorder="1" applyAlignment="1" applyProtection="1">
      <alignment vertical="top" shrinkToFit="1"/>
      <protection locked="0"/>
    </xf>
    <xf numFmtId="4" fontId="18" fillId="0" borderId="43" xfId="0" applyNumberFormat="1" applyFont="1" applyBorder="1" applyAlignment="1">
      <alignment vertical="top" shrinkToFit="1"/>
    </xf>
    <xf numFmtId="4" fontId="18"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43" xfId="0" applyNumberFormat="1" applyFont="1" applyBorder="1" applyAlignment="1">
      <alignment horizontal="left" vertical="top" wrapText="1"/>
    </xf>
    <xf numFmtId="49" fontId="18"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21" fillId="0" borderId="0" xfId="0" applyNumberFormat="1" applyFont="1" applyAlignment="1">
      <alignment wrapText="1"/>
    </xf>
    <xf numFmtId="0" fontId="18" fillId="0" borderId="18" xfId="0" applyNumberFormat="1" applyFont="1" applyBorder="1" applyAlignment="1">
      <alignment vertical="top" wrapText="1"/>
    </xf>
    <xf numFmtId="164" fontId="19"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73" t="s">
        <v>39</v>
      </c>
      <c r="B2" s="73"/>
      <c r="C2" s="73"/>
      <c r="D2" s="73"/>
      <c r="E2" s="73"/>
      <c r="F2" s="73"/>
      <c r="G2" s="73"/>
    </row>
  </sheetData>
  <sheetProtection algorithmName="SHA-512" hashValue="V0PQWsiPKbw/EjP640KRaY7fPcAlNQOC6gxe5NxclR+VxUerMtwB7GUpGCUIlkVWABVruihoFI+HPYUA5hjmlA==" saltValue="D4NpR1q/C5uDqoj/dYcnd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86" t="s">
        <v>41</v>
      </c>
      <c r="C1" s="87"/>
      <c r="D1" s="87"/>
      <c r="E1" s="87"/>
      <c r="F1" s="87"/>
      <c r="G1" s="87"/>
      <c r="H1" s="87"/>
      <c r="I1" s="87"/>
      <c r="J1" s="88"/>
    </row>
    <row r="2" spans="1:15" ht="36" customHeight="1" x14ac:dyDescent="0.2">
      <c r="A2" s="3"/>
      <c r="B2" s="100" t="s">
        <v>22</v>
      </c>
      <c r="C2" s="101"/>
      <c r="D2" s="102" t="s">
        <v>43</v>
      </c>
      <c r="E2" s="103" t="s">
        <v>44</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1" t="s">
        <v>42</v>
      </c>
      <c r="C5" s="4"/>
      <c r="D5" s="116" t="s">
        <v>45</v>
      </c>
      <c r="E5" s="24"/>
      <c r="F5" s="24"/>
      <c r="G5" s="24"/>
      <c r="H5" s="26" t="s">
        <v>40</v>
      </c>
      <c r="I5" s="116" t="s">
        <v>49</v>
      </c>
      <c r="J5" s="10"/>
    </row>
    <row r="6" spans="1:15" ht="15.75" customHeight="1" x14ac:dyDescent="0.2">
      <c r="A6" s="3"/>
      <c r="B6" s="36"/>
      <c r="C6" s="24"/>
      <c r="D6" s="116" t="s">
        <v>46</v>
      </c>
      <c r="E6" s="24"/>
      <c r="F6" s="24"/>
      <c r="G6" s="24"/>
      <c r="H6" s="26" t="s">
        <v>34</v>
      </c>
      <c r="I6" s="116" t="s">
        <v>50</v>
      </c>
      <c r="J6" s="10"/>
    </row>
    <row r="7" spans="1:15" ht="15.75" customHeight="1" x14ac:dyDescent="0.2">
      <c r="A7" s="3"/>
      <c r="B7" s="37"/>
      <c r="C7" s="25"/>
      <c r="D7" s="118" t="s">
        <v>48</v>
      </c>
      <c r="E7" s="117" t="s">
        <v>47</v>
      </c>
      <c r="F7" s="30"/>
      <c r="G7" s="30"/>
      <c r="H7" s="31"/>
      <c r="I7" s="30"/>
      <c r="J7" s="45"/>
    </row>
    <row r="8" spans="1:15" ht="24" hidden="1" customHeight="1" x14ac:dyDescent="0.2">
      <c r="A8" s="3"/>
      <c r="B8" s="41" t="s">
        <v>20</v>
      </c>
      <c r="C8" s="4"/>
      <c r="D8" s="119" t="s">
        <v>51</v>
      </c>
      <c r="E8" s="4"/>
      <c r="F8" s="4"/>
      <c r="G8" s="40"/>
      <c r="H8" s="26" t="s">
        <v>40</v>
      </c>
      <c r="I8" s="116" t="s">
        <v>55</v>
      </c>
      <c r="J8" s="10"/>
    </row>
    <row r="9" spans="1:15" ht="15.75" hidden="1" customHeight="1" x14ac:dyDescent="0.2">
      <c r="A9" s="3"/>
      <c r="B9" s="3"/>
      <c r="C9" s="4"/>
      <c r="D9" s="119" t="s">
        <v>52</v>
      </c>
      <c r="E9" s="4"/>
      <c r="F9" s="4"/>
      <c r="G9" s="40"/>
      <c r="H9" s="26" t="s">
        <v>34</v>
      </c>
      <c r="I9" s="116" t="s">
        <v>56</v>
      </c>
      <c r="J9" s="10"/>
    </row>
    <row r="10" spans="1:15" ht="15.75" hidden="1" customHeight="1" x14ac:dyDescent="0.2">
      <c r="A10" s="3"/>
      <c r="B10" s="46"/>
      <c r="C10" s="25"/>
      <c r="D10" s="121" t="s">
        <v>54</v>
      </c>
      <c r="E10" s="120" t="s">
        <v>53</v>
      </c>
      <c r="F10" s="49"/>
      <c r="G10" s="47"/>
      <c r="H10" s="47"/>
      <c r="I10" s="48"/>
      <c r="J10" s="45"/>
    </row>
    <row r="11" spans="1:15" ht="24" customHeight="1" x14ac:dyDescent="0.2">
      <c r="A11" s="3"/>
      <c r="B11" s="41" t="s">
        <v>19</v>
      </c>
      <c r="C11" s="4"/>
      <c r="D11" s="122"/>
      <c r="E11" s="122"/>
      <c r="F11" s="122"/>
      <c r="G11" s="122"/>
      <c r="H11" s="26" t="s">
        <v>40</v>
      </c>
      <c r="I11" s="127"/>
      <c r="J11" s="10"/>
    </row>
    <row r="12" spans="1:15" ht="15.75" customHeight="1" x14ac:dyDescent="0.2">
      <c r="A12" s="3"/>
      <c r="B12" s="36"/>
      <c r="C12" s="24"/>
      <c r="D12" s="123"/>
      <c r="E12" s="123"/>
      <c r="F12" s="123"/>
      <c r="G12" s="123"/>
      <c r="H12" s="26" t="s">
        <v>34</v>
      </c>
      <c r="I12" s="127"/>
      <c r="J12" s="10"/>
    </row>
    <row r="13" spans="1:15" ht="15.75" customHeight="1" x14ac:dyDescent="0.2">
      <c r="A13" s="3"/>
      <c r="B13" s="37"/>
      <c r="C13" s="25"/>
      <c r="D13" s="126"/>
      <c r="E13" s="124"/>
      <c r="F13" s="125"/>
      <c r="G13" s="125"/>
      <c r="H13" s="27"/>
      <c r="I13" s="30"/>
      <c r="J13" s="45"/>
    </row>
    <row r="14" spans="1:15" ht="24" hidden="1" customHeight="1" x14ac:dyDescent="0.2">
      <c r="A14" s="3"/>
      <c r="B14" s="60" t="s">
        <v>21</v>
      </c>
      <c r="C14" s="61"/>
      <c r="D14" s="62"/>
      <c r="E14" s="63"/>
      <c r="F14" s="63"/>
      <c r="G14" s="63"/>
      <c r="H14" s="64"/>
      <c r="I14" s="63"/>
      <c r="J14" s="65"/>
    </row>
    <row r="15" spans="1:15" ht="32.25" customHeight="1" x14ac:dyDescent="0.2">
      <c r="A15" s="3"/>
      <c r="B15" s="46" t="s">
        <v>32</v>
      </c>
      <c r="C15" s="66"/>
      <c r="D15" s="47"/>
      <c r="E15" s="92"/>
      <c r="F15" s="92"/>
      <c r="G15" s="93"/>
      <c r="H15" s="93"/>
      <c r="I15" s="93" t="s">
        <v>29</v>
      </c>
      <c r="J15" s="94"/>
    </row>
    <row r="16" spans="1:15" ht="23.25" customHeight="1" x14ac:dyDescent="0.2">
      <c r="A16" s="192" t="s">
        <v>24</v>
      </c>
      <c r="B16" s="51" t="s">
        <v>24</v>
      </c>
      <c r="C16" s="52"/>
      <c r="D16" s="53"/>
      <c r="E16" s="79"/>
      <c r="F16" s="80"/>
      <c r="G16" s="79"/>
      <c r="H16" s="80"/>
      <c r="I16" s="79">
        <f>SUMIF(F122:F134,A16,I122:I134)+SUMIF(F122:F134,"PSU",I122:I134)</f>
        <v>0</v>
      </c>
      <c r="J16" s="81"/>
    </row>
    <row r="17" spans="1:10" ht="23.25" customHeight="1" x14ac:dyDescent="0.2">
      <c r="A17" s="192" t="s">
        <v>25</v>
      </c>
      <c r="B17" s="51" t="s">
        <v>25</v>
      </c>
      <c r="C17" s="52"/>
      <c r="D17" s="53"/>
      <c r="E17" s="79"/>
      <c r="F17" s="80"/>
      <c r="G17" s="79"/>
      <c r="H17" s="80"/>
      <c r="I17" s="79">
        <f>SUMIF(F122:F134,A17,I122:I134)</f>
        <v>0</v>
      </c>
      <c r="J17" s="81"/>
    </row>
    <row r="18" spans="1:10" ht="23.25" customHeight="1" x14ac:dyDescent="0.2">
      <c r="A18" s="192" t="s">
        <v>26</v>
      </c>
      <c r="B18" s="51" t="s">
        <v>26</v>
      </c>
      <c r="C18" s="52"/>
      <c r="D18" s="53"/>
      <c r="E18" s="79"/>
      <c r="F18" s="80"/>
      <c r="G18" s="79"/>
      <c r="H18" s="80"/>
      <c r="I18" s="79">
        <f>SUMIF(F122:F134,A18,I122:I134)</f>
        <v>0</v>
      </c>
      <c r="J18" s="81"/>
    </row>
    <row r="19" spans="1:10" ht="23.25" customHeight="1" x14ac:dyDescent="0.2">
      <c r="A19" s="192" t="s">
        <v>134</v>
      </c>
      <c r="B19" s="51" t="s">
        <v>27</v>
      </c>
      <c r="C19" s="52"/>
      <c r="D19" s="53"/>
      <c r="E19" s="79"/>
      <c r="F19" s="80"/>
      <c r="G19" s="79"/>
      <c r="H19" s="80"/>
      <c r="I19" s="79">
        <f>SUMIF(F122:F134,A19,I122:I134)</f>
        <v>0</v>
      </c>
      <c r="J19" s="81"/>
    </row>
    <row r="20" spans="1:10" ht="23.25" customHeight="1" x14ac:dyDescent="0.2">
      <c r="A20" s="192" t="s">
        <v>135</v>
      </c>
      <c r="B20" s="51" t="s">
        <v>28</v>
      </c>
      <c r="C20" s="52"/>
      <c r="D20" s="53"/>
      <c r="E20" s="79"/>
      <c r="F20" s="80"/>
      <c r="G20" s="79"/>
      <c r="H20" s="80"/>
      <c r="I20" s="79">
        <f>SUMIF(F122:F134,A20,I122:I134)</f>
        <v>0</v>
      </c>
      <c r="J20" s="81"/>
    </row>
    <row r="21" spans="1:10" ht="23.25" customHeight="1" x14ac:dyDescent="0.2">
      <c r="A21" s="3"/>
      <c r="B21" s="68" t="s">
        <v>29</v>
      </c>
      <c r="C21" s="69"/>
      <c r="D21" s="70"/>
      <c r="E21" s="82"/>
      <c r="F21" s="95"/>
      <c r="G21" s="82"/>
      <c r="H21" s="95"/>
      <c r="I21" s="82">
        <f>SUM(I16:J20)</f>
        <v>0</v>
      </c>
      <c r="J21" s="83"/>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77">
        <f>ZakladDPHSniVypocet</f>
        <v>0</v>
      </c>
      <c r="H23" s="78"/>
      <c r="I23" s="78"/>
      <c r="J23" s="56" t="str">
        <f t="shared" ref="J23:J28" si="0">Mena</f>
        <v>CZK</v>
      </c>
    </row>
    <row r="24" spans="1:10" ht="23.25" customHeight="1" x14ac:dyDescent="0.2">
      <c r="A24" s="3">
        <f>(A23-INT(A23))*100</f>
        <v>0</v>
      </c>
      <c r="B24" s="51" t="s">
        <v>13</v>
      </c>
      <c r="C24" s="52"/>
      <c r="D24" s="53"/>
      <c r="E24" s="54">
        <f>SazbaDPH1</f>
        <v>15</v>
      </c>
      <c r="F24" s="55" t="s">
        <v>0</v>
      </c>
      <c r="G24" s="75">
        <f>IF(A24&gt;50, ROUNDUP(A23, 0), ROUNDDOWN(A23, 0))</f>
        <v>0</v>
      </c>
      <c r="H24" s="76"/>
      <c r="I24" s="76"/>
      <c r="J24" s="56" t="str">
        <f t="shared" si="0"/>
        <v>CZK</v>
      </c>
    </row>
    <row r="25" spans="1:10" ht="23.25" customHeight="1" x14ac:dyDescent="0.2">
      <c r="A25" s="3">
        <f>ZakladDPHZakl*SazbaDPH2/100</f>
        <v>0</v>
      </c>
      <c r="B25" s="51" t="s">
        <v>14</v>
      </c>
      <c r="C25" s="52"/>
      <c r="D25" s="53"/>
      <c r="E25" s="54">
        <v>21</v>
      </c>
      <c r="F25" s="55" t="s">
        <v>0</v>
      </c>
      <c r="G25" s="77">
        <f>ZakladDPHZaklVypocet</f>
        <v>0</v>
      </c>
      <c r="H25" s="78"/>
      <c r="I25" s="78"/>
      <c r="J25" s="56" t="str">
        <f t="shared" si="0"/>
        <v>CZK</v>
      </c>
    </row>
    <row r="26" spans="1:10" ht="23.25" customHeight="1" x14ac:dyDescent="0.2">
      <c r="A26" s="3">
        <f>(A25-INT(A25))*100</f>
        <v>0</v>
      </c>
      <c r="B26" s="43" t="s">
        <v>15</v>
      </c>
      <c r="C26" s="21"/>
      <c r="D26" s="17"/>
      <c r="E26" s="38">
        <f>SazbaDPH2</f>
        <v>21</v>
      </c>
      <c r="F26" s="39" t="s">
        <v>0</v>
      </c>
      <c r="G26" s="89">
        <f>IF(A26&gt;50, ROUNDUP(A25, 0), ROUNDDOWN(A25, 0))</f>
        <v>0</v>
      </c>
      <c r="H26" s="90"/>
      <c r="I26" s="90"/>
      <c r="J26" s="50" t="str">
        <f t="shared" si="0"/>
        <v>CZK</v>
      </c>
    </row>
    <row r="27" spans="1:10" ht="23.25" customHeight="1" thickBot="1" x14ac:dyDescent="0.25">
      <c r="A27" s="3">
        <f>ZakladDPHSni+DPHSni+ZakladDPHZakl+DPHZakl</f>
        <v>0</v>
      </c>
      <c r="B27" s="42" t="s">
        <v>4</v>
      </c>
      <c r="C27" s="19"/>
      <c r="D27" s="22"/>
      <c r="E27" s="19"/>
      <c r="F27" s="20"/>
      <c r="G27" s="91">
        <f>CenaCelkem-(ZakladDPHSni+DPHSni+ZakladDPHZakl+DPHZakl)</f>
        <v>0</v>
      </c>
      <c r="H27" s="91"/>
      <c r="I27" s="91"/>
      <c r="J27" s="57" t="str">
        <f t="shared" si="0"/>
        <v>CZK</v>
      </c>
    </row>
    <row r="28" spans="1:10" ht="27.75" hidden="1" customHeight="1" thickBot="1" x14ac:dyDescent="0.25">
      <c r="A28" s="3"/>
      <c r="B28" s="163" t="s">
        <v>23</v>
      </c>
      <c r="C28" s="164"/>
      <c r="D28" s="164"/>
      <c r="E28" s="165"/>
      <c r="F28" s="166"/>
      <c r="G28" s="167">
        <f>ZakladDPHSniVypocet+ZakladDPHZaklVypocet</f>
        <v>0</v>
      </c>
      <c r="H28" s="167"/>
      <c r="I28" s="167"/>
      <c r="J28" s="168" t="str">
        <f t="shared" si="0"/>
        <v>CZK</v>
      </c>
    </row>
    <row r="29" spans="1:10" ht="27.75" customHeight="1" thickBot="1" x14ac:dyDescent="0.25">
      <c r="A29" s="3">
        <f>(A27-INT(A27))*100</f>
        <v>0</v>
      </c>
      <c r="B29" s="163" t="s">
        <v>35</v>
      </c>
      <c r="C29" s="169"/>
      <c r="D29" s="169"/>
      <c r="E29" s="169"/>
      <c r="F29" s="169"/>
      <c r="G29" s="170">
        <f>IF(A29&gt;50, ROUNDUP(A27, 0), ROUNDDOWN(A27, 0))</f>
        <v>0</v>
      </c>
      <c r="H29" s="170"/>
      <c r="I29" s="170"/>
      <c r="J29" s="171" t="s">
        <v>63</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43270</v>
      </c>
      <c r="I32" s="34"/>
      <c r="J32" s="11"/>
    </row>
    <row r="33" spans="1:52" ht="47.25" customHeight="1" x14ac:dyDescent="0.2">
      <c r="A33" s="3"/>
      <c r="B33" s="3"/>
      <c r="C33" s="4"/>
      <c r="D33" s="4"/>
      <c r="E33" s="4"/>
      <c r="F33" s="4"/>
      <c r="G33" s="40"/>
      <c r="H33" s="4"/>
      <c r="I33" s="40"/>
      <c r="J33" s="11"/>
    </row>
    <row r="34" spans="1:52" s="32" customFormat="1" ht="18.75" customHeight="1" x14ac:dyDescent="0.2">
      <c r="A34" s="28"/>
      <c r="B34" s="28"/>
      <c r="C34" s="29"/>
      <c r="D34" s="84"/>
      <c r="E34" s="85"/>
      <c r="F34" s="29"/>
      <c r="G34" s="84"/>
      <c r="H34" s="85"/>
      <c r="I34" s="85"/>
      <c r="J34" s="33"/>
    </row>
    <row r="35" spans="1:52" ht="12.75" customHeight="1" x14ac:dyDescent="0.2">
      <c r="A35" s="3"/>
      <c r="B35" s="3"/>
      <c r="C35" s="4"/>
      <c r="D35" s="74" t="s">
        <v>2</v>
      </c>
      <c r="E35" s="74"/>
      <c r="F35" s="4"/>
      <c r="G35" s="40"/>
      <c r="H35" s="12" t="s">
        <v>3</v>
      </c>
      <c r="I35" s="40"/>
      <c r="J35" s="11"/>
    </row>
    <row r="36" spans="1:52" ht="13.5" customHeight="1" thickBot="1" x14ac:dyDescent="0.25">
      <c r="A36" s="13"/>
      <c r="B36" s="13"/>
      <c r="C36" s="14"/>
      <c r="D36" s="14"/>
      <c r="E36" s="14"/>
      <c r="F36" s="14"/>
      <c r="G36" s="15"/>
      <c r="H36" s="14"/>
      <c r="I36" s="15"/>
      <c r="J36" s="16"/>
    </row>
    <row r="37" spans="1:52" ht="27" customHeight="1" x14ac:dyDescent="0.2">
      <c r="B37" s="133" t="s">
        <v>16</v>
      </c>
      <c r="C37" s="134"/>
      <c r="D37" s="134"/>
      <c r="E37" s="134"/>
      <c r="F37" s="135"/>
      <c r="G37" s="135"/>
      <c r="H37" s="135"/>
      <c r="I37" s="135"/>
      <c r="J37" s="134"/>
    </row>
    <row r="38" spans="1:52" ht="25.5" customHeight="1" x14ac:dyDescent="0.2">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52" ht="25.5" hidden="1" customHeight="1" x14ac:dyDescent="0.2">
      <c r="A39" s="132">
        <v>1</v>
      </c>
      <c r="B39" s="142" t="s">
        <v>57</v>
      </c>
      <c r="C39" s="143"/>
      <c r="D39" s="144"/>
      <c r="E39" s="144"/>
      <c r="F39" s="145">
        <f>'00 00 Naklady'!AE16+'SO 102 SO 102 Pol'!AE266</f>
        <v>0</v>
      </c>
      <c r="G39" s="146">
        <f>'00 00 Naklady'!AF16+'SO 102 SO 102 Pol'!AF266</f>
        <v>0</v>
      </c>
      <c r="H39" s="147">
        <f>(F39*SazbaDPH1/100)+(G39*SazbaDPH2/100)</f>
        <v>0</v>
      </c>
      <c r="I39" s="147">
        <f>F39+G39+H39</f>
        <v>0</v>
      </c>
      <c r="J39" s="148" t="str">
        <f>IF(CenaCelkemVypocet=0,"",I39/CenaCelkemVypocet*100)</f>
        <v/>
      </c>
    </row>
    <row r="40" spans="1:52" ht="25.5" customHeight="1" x14ac:dyDescent="0.2">
      <c r="A40" s="132">
        <v>2</v>
      </c>
      <c r="B40" s="149" t="s">
        <v>58</v>
      </c>
      <c r="C40" s="150" t="s">
        <v>59</v>
      </c>
      <c r="D40" s="151"/>
      <c r="E40" s="151"/>
      <c r="F40" s="152">
        <f>'00 00 Naklady'!AE16</f>
        <v>0</v>
      </c>
      <c r="G40" s="153">
        <f>'00 00 Naklady'!AF16</f>
        <v>0</v>
      </c>
      <c r="H40" s="153">
        <f>(F40*SazbaDPH1/100)+(G40*SazbaDPH2/100)</f>
        <v>0</v>
      </c>
      <c r="I40" s="153">
        <f>F40+G40+H40</f>
        <v>0</v>
      </c>
      <c r="J40" s="154" t="str">
        <f>IF(CenaCelkemVypocet=0,"",I40/CenaCelkemVypocet*100)</f>
        <v/>
      </c>
    </row>
    <row r="41" spans="1:52" ht="25.5" customHeight="1" x14ac:dyDescent="0.2">
      <c r="A41" s="132">
        <v>3</v>
      </c>
      <c r="B41" s="155" t="s">
        <v>58</v>
      </c>
      <c r="C41" s="143" t="s">
        <v>59</v>
      </c>
      <c r="D41" s="144"/>
      <c r="E41" s="144"/>
      <c r="F41" s="156">
        <f>'00 00 Naklady'!AE16</f>
        <v>0</v>
      </c>
      <c r="G41" s="147">
        <f>'00 00 Naklady'!AF16</f>
        <v>0</v>
      </c>
      <c r="H41" s="147">
        <f>(F41*SazbaDPH1/100)+(G41*SazbaDPH2/100)</f>
        <v>0</v>
      </c>
      <c r="I41" s="147">
        <f>F41+G41+H41</f>
        <v>0</v>
      </c>
      <c r="J41" s="148" t="str">
        <f>IF(CenaCelkemVypocet=0,"",I41/CenaCelkemVypocet*100)</f>
        <v/>
      </c>
    </row>
    <row r="42" spans="1:52" ht="25.5" customHeight="1" x14ac:dyDescent="0.2">
      <c r="A42" s="132">
        <v>2</v>
      </c>
      <c r="B42" s="149" t="s">
        <v>60</v>
      </c>
      <c r="C42" s="150" t="s">
        <v>61</v>
      </c>
      <c r="D42" s="151"/>
      <c r="E42" s="151"/>
      <c r="F42" s="152">
        <f>'SO 102 SO 102 Pol'!AE266</f>
        <v>0</v>
      </c>
      <c r="G42" s="153">
        <f>'SO 102 SO 102 Pol'!AF266</f>
        <v>0</v>
      </c>
      <c r="H42" s="153">
        <f>(F42*SazbaDPH1/100)+(G42*SazbaDPH2/100)</f>
        <v>0</v>
      </c>
      <c r="I42" s="153">
        <f>F42+G42+H42</f>
        <v>0</v>
      </c>
      <c r="J42" s="154" t="str">
        <f>IF(CenaCelkemVypocet=0,"",I42/CenaCelkemVypocet*100)</f>
        <v/>
      </c>
    </row>
    <row r="43" spans="1:52" ht="25.5" customHeight="1" x14ac:dyDescent="0.2">
      <c r="A43" s="132">
        <v>3</v>
      </c>
      <c r="B43" s="155" t="s">
        <v>60</v>
      </c>
      <c r="C43" s="143" t="s">
        <v>61</v>
      </c>
      <c r="D43" s="144"/>
      <c r="E43" s="144"/>
      <c r="F43" s="156">
        <f>'SO 102 SO 102 Pol'!AE266</f>
        <v>0</v>
      </c>
      <c r="G43" s="147">
        <f>'SO 102 SO 102 Pol'!AF266</f>
        <v>0</v>
      </c>
      <c r="H43" s="147">
        <f>(F43*SazbaDPH1/100)+(G43*SazbaDPH2/100)</f>
        <v>0</v>
      </c>
      <c r="I43" s="147">
        <f>F43+G43+H43</f>
        <v>0</v>
      </c>
      <c r="J43" s="148" t="str">
        <f>IF(CenaCelkemVypocet=0,"",I43/CenaCelkemVypocet*100)</f>
        <v/>
      </c>
    </row>
    <row r="44" spans="1:52" ht="25.5" customHeight="1" x14ac:dyDescent="0.2">
      <c r="A44" s="132"/>
      <c r="B44" s="157" t="s">
        <v>62</v>
      </c>
      <c r="C44" s="158"/>
      <c r="D44" s="158"/>
      <c r="E44" s="159"/>
      <c r="F44" s="160">
        <f>SUMIF(A39:A43,"=1",F39:F43)</f>
        <v>0</v>
      </c>
      <c r="G44" s="161">
        <f>SUMIF(A39:A43,"=1",G39:G43)</f>
        <v>0</v>
      </c>
      <c r="H44" s="161">
        <f>SUMIF(A39:A43,"=1",H39:H43)</f>
        <v>0</v>
      </c>
      <c r="I44" s="161">
        <f>SUMIF(A39:A43,"=1",I39:I43)</f>
        <v>0</v>
      </c>
      <c r="J44" s="162">
        <f>SUMIF(A39:A43,"=1",J39:J43)</f>
        <v>0</v>
      </c>
    </row>
    <row r="46" spans="1:52" x14ac:dyDescent="0.2">
      <c r="A46" t="s">
        <v>64</v>
      </c>
      <c r="B46" s="173" t="s">
        <v>65</v>
      </c>
      <c r="C46" s="173"/>
      <c r="D46" s="173"/>
      <c r="E46" s="173"/>
      <c r="F46" s="173"/>
      <c r="G46" s="173"/>
      <c r="H46" s="173"/>
      <c r="I46" s="173"/>
      <c r="J46" s="173"/>
      <c r="AZ46" s="172" t="str">
        <f>B46</f>
        <v>1. PODMÍNKY PRO ZPRACOVÁNÍ NABÍDKOVÉ CENY</v>
      </c>
    </row>
    <row r="47" spans="1:52" x14ac:dyDescent="0.2">
      <c r="A47" t="s">
        <v>64</v>
      </c>
    </row>
    <row r="48" spans="1:52" x14ac:dyDescent="0.2">
      <c r="A48" t="s">
        <v>64</v>
      </c>
      <c r="B48" s="173" t="s">
        <v>66</v>
      </c>
      <c r="C48" s="173"/>
      <c r="D48" s="173"/>
      <c r="E48" s="173"/>
      <c r="F48" s="173"/>
      <c r="G48" s="173"/>
      <c r="H48" s="173"/>
      <c r="I48" s="173"/>
      <c r="J48" s="173"/>
      <c r="AZ48" s="172" t="str">
        <f>B48</f>
        <v xml:space="preserve">        Preambule</v>
      </c>
    </row>
    <row r="49" spans="1:52" x14ac:dyDescent="0.2">
      <c r="A49" t="s">
        <v>64</v>
      </c>
    </row>
    <row r="50" spans="1:52" ht="51" x14ac:dyDescent="0.2">
      <c r="A50" t="s">
        <v>64</v>
      </c>
      <c r="B50" s="173" t="s">
        <v>67</v>
      </c>
      <c r="C50" s="173"/>
      <c r="D50" s="173"/>
      <c r="E50" s="173"/>
      <c r="F50" s="173"/>
      <c r="G50" s="173"/>
      <c r="H50" s="173"/>
      <c r="I50" s="173"/>
      <c r="J50" s="173"/>
      <c r="AZ50" s="172"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1:52" ht="51" x14ac:dyDescent="0.2">
      <c r="A51" t="s">
        <v>64</v>
      </c>
      <c r="B51" s="173" t="s">
        <v>68</v>
      </c>
      <c r="C51" s="173"/>
      <c r="D51" s="173"/>
      <c r="E51" s="173"/>
      <c r="F51" s="173"/>
      <c r="G51" s="173"/>
      <c r="H51" s="173"/>
      <c r="I51" s="173"/>
      <c r="J51" s="173"/>
      <c r="AZ51" s="172"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1:52" x14ac:dyDescent="0.2">
      <c r="A52" t="s">
        <v>64</v>
      </c>
    </row>
    <row r="53" spans="1:52" x14ac:dyDescent="0.2">
      <c r="A53" t="s">
        <v>64</v>
      </c>
      <c r="B53" s="173" t="s">
        <v>69</v>
      </c>
      <c r="C53" s="173"/>
      <c r="D53" s="173"/>
      <c r="E53" s="173"/>
      <c r="F53" s="173"/>
      <c r="G53" s="173"/>
      <c r="H53" s="173"/>
      <c r="I53" s="173"/>
      <c r="J53" s="173"/>
      <c r="AZ53" s="172" t="str">
        <f>B53</f>
        <v xml:space="preserve">        Vymezení některých pojmů</v>
      </c>
    </row>
    <row r="54" spans="1:52" x14ac:dyDescent="0.2">
      <c r="A54" t="s">
        <v>64</v>
      </c>
    </row>
    <row r="55" spans="1:52" x14ac:dyDescent="0.2">
      <c r="A55" t="s">
        <v>64</v>
      </c>
    </row>
    <row r="56" spans="1:52" x14ac:dyDescent="0.2">
      <c r="A56" t="s">
        <v>64</v>
      </c>
      <c r="B56" s="173" t="s">
        <v>70</v>
      </c>
      <c r="C56" s="173"/>
      <c r="D56" s="173"/>
      <c r="E56" s="173"/>
      <c r="F56" s="173"/>
      <c r="G56" s="173"/>
      <c r="H56" s="173"/>
      <c r="I56" s="173"/>
      <c r="J56" s="173"/>
      <c r="AZ56" s="172" t="str">
        <f>B56</f>
        <v>Pro účely zpracování nabídkové ceny se jsou použity některé pojmy, pod kterými se rozumí:</v>
      </c>
    </row>
    <row r="57" spans="1:52" ht="38.25" x14ac:dyDescent="0.2">
      <c r="A57" t="s">
        <v>64</v>
      </c>
      <c r="B57" s="173" t="s">
        <v>71</v>
      </c>
      <c r="C57" s="173"/>
      <c r="D57" s="173"/>
      <c r="E57" s="173"/>
      <c r="F57" s="173"/>
      <c r="G57" s="173"/>
      <c r="H57" s="173"/>
      <c r="I57" s="173"/>
      <c r="J57" s="173"/>
      <c r="AZ57" s="172"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1:52" ht="38.25" x14ac:dyDescent="0.2">
      <c r="A58" t="s">
        <v>64</v>
      </c>
      <c r="B58" s="173" t="s">
        <v>72</v>
      </c>
      <c r="C58" s="173"/>
      <c r="D58" s="173"/>
      <c r="E58" s="173"/>
      <c r="F58" s="173"/>
      <c r="G58" s="173"/>
      <c r="H58" s="173"/>
      <c r="I58" s="173"/>
      <c r="J58" s="173"/>
      <c r="AZ58" s="172"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1:52" ht="51" x14ac:dyDescent="0.2">
      <c r="A59" t="s">
        <v>64</v>
      </c>
      <c r="B59" s="173" t="s">
        <v>73</v>
      </c>
      <c r="C59" s="173"/>
      <c r="D59" s="173"/>
      <c r="E59" s="173"/>
      <c r="F59" s="173"/>
      <c r="G59" s="173"/>
      <c r="H59" s="173"/>
      <c r="I59" s="173"/>
      <c r="J59" s="173"/>
      <c r="AZ59" s="172"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1:52" ht="76.5" x14ac:dyDescent="0.2">
      <c r="A60" t="s">
        <v>64</v>
      </c>
      <c r="B60" s="173" t="s">
        <v>74</v>
      </c>
      <c r="C60" s="173"/>
      <c r="D60" s="173"/>
      <c r="E60" s="173"/>
      <c r="F60" s="173"/>
      <c r="G60" s="173"/>
      <c r="H60" s="173"/>
      <c r="I60" s="173"/>
      <c r="J60" s="173"/>
      <c r="AZ60" s="172"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1:52" ht="51" x14ac:dyDescent="0.2">
      <c r="A61" t="s">
        <v>64</v>
      </c>
      <c r="B61" s="173" t="s">
        <v>75</v>
      </c>
      <c r="C61" s="173"/>
      <c r="D61" s="173"/>
      <c r="E61" s="173"/>
      <c r="F61" s="173"/>
      <c r="G61" s="173"/>
      <c r="H61" s="173"/>
      <c r="I61" s="173"/>
      <c r="J61" s="173"/>
      <c r="AZ61" s="172"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1:52" x14ac:dyDescent="0.2">
      <c r="A62" t="s">
        <v>64</v>
      </c>
    </row>
    <row r="63" spans="1:52" x14ac:dyDescent="0.2">
      <c r="A63" t="s">
        <v>64</v>
      </c>
      <c r="B63" s="173" t="s">
        <v>76</v>
      </c>
      <c r="C63" s="173"/>
      <c r="D63" s="173"/>
      <c r="E63" s="173"/>
      <c r="F63" s="173"/>
      <c r="G63" s="173"/>
      <c r="H63" s="173"/>
      <c r="I63" s="173"/>
      <c r="J63" s="173"/>
      <c r="AZ63" s="172" t="str">
        <f>B63</f>
        <v xml:space="preserve">        Cenová soustava</v>
      </c>
    </row>
    <row r="64" spans="1:52" x14ac:dyDescent="0.2">
      <c r="A64" t="s">
        <v>64</v>
      </c>
    </row>
    <row r="65" spans="1:52" x14ac:dyDescent="0.2">
      <c r="A65" t="s">
        <v>64</v>
      </c>
      <c r="B65" s="173" t="s">
        <v>77</v>
      </c>
      <c r="C65" s="173"/>
      <c r="D65" s="173"/>
      <c r="E65" s="173"/>
      <c r="F65" s="173"/>
      <c r="G65" s="173"/>
      <c r="H65" s="173"/>
      <c r="I65" s="173"/>
      <c r="J65" s="173"/>
      <c r="AZ65" s="172" t="str">
        <f>B65</f>
        <v xml:space="preserve">        Použitá cenová soustava</v>
      </c>
    </row>
    <row r="66" spans="1:52" ht="38.25" x14ac:dyDescent="0.2">
      <c r="A66" t="s">
        <v>64</v>
      </c>
      <c r="B66" s="173" t="s">
        <v>78</v>
      </c>
      <c r="C66" s="173"/>
      <c r="D66" s="173"/>
      <c r="E66" s="173"/>
      <c r="F66" s="173"/>
      <c r="G66" s="173"/>
      <c r="H66" s="173"/>
      <c r="I66" s="173"/>
      <c r="J66" s="173"/>
      <c r="AZ66" s="172" t="str">
        <f>B66</f>
        <v>Soupisy stavebních prací, dodávek a služeb jsou zpracovány s použitím cenové soustavy zpracované společností RTS, a.s.. Položky z cenové soustavy mají uveden odkaz na cenovou soustavu včetně označení příslušného ceníku.</v>
      </c>
    </row>
    <row r="67" spans="1:52" x14ac:dyDescent="0.2">
      <c r="A67" t="s">
        <v>64</v>
      </c>
    </row>
    <row r="68" spans="1:52" x14ac:dyDescent="0.2">
      <c r="A68" t="s">
        <v>64</v>
      </c>
      <c r="B68" s="173" t="s">
        <v>79</v>
      </c>
      <c r="C68" s="173"/>
      <c r="D68" s="173"/>
      <c r="E68" s="173"/>
      <c r="F68" s="173"/>
      <c r="G68" s="173"/>
      <c r="H68" s="173"/>
      <c r="I68" s="173"/>
      <c r="J68" s="173"/>
      <c r="AZ68" s="172" t="str">
        <f>B68</f>
        <v xml:space="preserve">        Technické podmínky</v>
      </c>
    </row>
    <row r="69" spans="1:52" ht="38.25" x14ac:dyDescent="0.2">
      <c r="A69" t="s">
        <v>64</v>
      </c>
      <c r="B69" s="173" t="s">
        <v>80</v>
      </c>
      <c r="C69" s="173"/>
      <c r="D69" s="173"/>
      <c r="E69" s="173"/>
      <c r="F69" s="173"/>
      <c r="G69" s="173"/>
      <c r="H69" s="173"/>
      <c r="I69" s="173"/>
      <c r="J69" s="173"/>
      <c r="AZ69" s="172"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1:52" x14ac:dyDescent="0.2">
      <c r="A70" t="s">
        <v>64</v>
      </c>
    </row>
    <row r="71" spans="1:52" x14ac:dyDescent="0.2">
      <c r="A71" t="s">
        <v>64</v>
      </c>
      <c r="B71" s="173" t="s">
        <v>81</v>
      </c>
      <c r="C71" s="173"/>
      <c r="D71" s="173"/>
      <c r="E71" s="173"/>
      <c r="F71" s="173"/>
      <c r="G71" s="173"/>
      <c r="H71" s="173"/>
      <c r="I71" s="173"/>
      <c r="J71" s="173"/>
      <c r="AZ71" s="172" t="str">
        <f>B71</f>
        <v>Individuální položky</v>
      </c>
    </row>
    <row r="72" spans="1:52" ht="38.25" x14ac:dyDescent="0.2">
      <c r="A72" t="s">
        <v>64</v>
      </c>
      <c r="B72" s="173" t="s">
        <v>82</v>
      </c>
      <c r="C72" s="173"/>
      <c r="D72" s="173"/>
      <c r="E72" s="173"/>
      <c r="F72" s="173"/>
      <c r="G72" s="173"/>
      <c r="H72" s="173"/>
      <c r="I72" s="173"/>
      <c r="J72" s="173"/>
      <c r="AZ72" s="172" t="str">
        <f>B72</f>
        <v>Položky soupisu prací, které cenová soustava neobsahuje, jsou označeny popisem „vlastní“. Pro tyto položky jsou cenové a technické podmínky definovány jejich popisem, případně odkazem na konkrétní část příslušné dokumentace.</v>
      </c>
    </row>
    <row r="73" spans="1:52" x14ac:dyDescent="0.2">
      <c r="A73" t="s">
        <v>64</v>
      </c>
    </row>
    <row r="74" spans="1:52" x14ac:dyDescent="0.2">
      <c r="A74" t="s">
        <v>64</v>
      </c>
      <c r="B74" s="173" t="s">
        <v>83</v>
      </c>
      <c r="C74" s="173"/>
      <c r="D74" s="173"/>
      <c r="E74" s="173"/>
      <c r="F74" s="173"/>
      <c r="G74" s="173"/>
      <c r="H74" s="173"/>
      <c r="I74" s="173"/>
      <c r="J74" s="173"/>
      <c r="AZ74" s="172" t="str">
        <f>B74</f>
        <v xml:space="preserve">        Závaznost a změna soupisu</v>
      </c>
    </row>
    <row r="75" spans="1:52" x14ac:dyDescent="0.2">
      <c r="A75" t="s">
        <v>64</v>
      </c>
    </row>
    <row r="76" spans="1:52" x14ac:dyDescent="0.2">
      <c r="A76" t="s">
        <v>64</v>
      </c>
      <c r="B76" s="173" t="s">
        <v>84</v>
      </c>
      <c r="C76" s="173"/>
      <c r="D76" s="173"/>
      <c r="E76" s="173"/>
      <c r="F76" s="173"/>
      <c r="G76" s="173"/>
      <c r="H76" s="173"/>
      <c r="I76" s="173"/>
      <c r="J76" s="173"/>
      <c r="AZ76" s="172" t="str">
        <f>B76</f>
        <v xml:space="preserve">        Závaznost soupisu</v>
      </c>
    </row>
    <row r="77" spans="1:52" ht="38.25" x14ac:dyDescent="0.2">
      <c r="A77" t="s">
        <v>64</v>
      </c>
      <c r="B77" s="173" t="s">
        <v>85</v>
      </c>
      <c r="C77" s="173"/>
      <c r="D77" s="173"/>
      <c r="E77" s="173"/>
      <c r="F77" s="173"/>
      <c r="G77" s="173"/>
      <c r="H77" s="173"/>
      <c r="I77" s="173"/>
      <c r="J77" s="173"/>
      <c r="AZ77" s="172"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1:52" x14ac:dyDescent="0.2">
      <c r="A78" t="s">
        <v>64</v>
      </c>
    </row>
    <row r="79" spans="1:52" x14ac:dyDescent="0.2">
      <c r="A79" t="s">
        <v>64</v>
      </c>
      <c r="B79" s="173" t="s">
        <v>86</v>
      </c>
      <c r="C79" s="173"/>
      <c r="D79" s="173"/>
      <c r="E79" s="173"/>
      <c r="F79" s="173"/>
      <c r="G79" s="173"/>
      <c r="H79" s="173"/>
      <c r="I79" s="173"/>
      <c r="J79" s="173"/>
      <c r="AZ79" s="172" t="str">
        <f>B79</f>
        <v xml:space="preserve">        Zvláštní podmínky pro stanovení nabídkové ceny</v>
      </c>
    </row>
    <row r="80" spans="1:52" x14ac:dyDescent="0.2">
      <c r="A80" t="s">
        <v>64</v>
      </c>
    </row>
    <row r="81" spans="1:52" x14ac:dyDescent="0.2">
      <c r="A81" t="s">
        <v>64</v>
      </c>
      <c r="B81" s="173" t="s">
        <v>87</v>
      </c>
      <c r="C81" s="173"/>
      <c r="D81" s="173"/>
      <c r="E81" s="173"/>
      <c r="F81" s="173"/>
      <c r="G81" s="173"/>
      <c r="H81" s="173"/>
      <c r="I81" s="173"/>
      <c r="J81" s="173"/>
      <c r="AZ81" s="172" t="str">
        <f>B81</f>
        <v xml:space="preserve">        Přeprava vybouraných hmot, suti a vytěžené zeminy</v>
      </c>
    </row>
    <row r="82" spans="1:52" ht="76.5" x14ac:dyDescent="0.2">
      <c r="A82" t="s">
        <v>64</v>
      </c>
      <c r="B82" s="173" t="s">
        <v>88</v>
      </c>
      <c r="C82" s="173"/>
      <c r="D82" s="173"/>
      <c r="E82" s="173"/>
      <c r="F82" s="173"/>
      <c r="G82" s="173"/>
      <c r="H82" s="173"/>
      <c r="I82" s="173"/>
      <c r="J82" s="173"/>
      <c r="AZ82" s="172"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1:52" x14ac:dyDescent="0.2">
      <c r="A83" t="s">
        <v>64</v>
      </c>
    </row>
    <row r="84" spans="1:52" x14ac:dyDescent="0.2">
      <c r="A84" t="s">
        <v>64</v>
      </c>
      <c r="B84" s="173" t="s">
        <v>89</v>
      </c>
      <c r="C84" s="173"/>
      <c r="D84" s="173"/>
      <c r="E84" s="173"/>
      <c r="F84" s="173"/>
      <c r="G84" s="173"/>
      <c r="H84" s="173"/>
      <c r="I84" s="173"/>
      <c r="J84" s="173"/>
      <c r="AZ84" s="172" t="str">
        <f>B84</f>
        <v xml:space="preserve">        Vnitrostaveništní přesun stavebního materiálu</v>
      </c>
    </row>
    <row r="85" spans="1:52" ht="51" x14ac:dyDescent="0.2">
      <c r="A85" t="s">
        <v>64</v>
      </c>
      <c r="B85" s="173" t="s">
        <v>90</v>
      </c>
      <c r="C85" s="173"/>
      <c r="D85" s="173"/>
      <c r="E85" s="173"/>
      <c r="F85" s="173"/>
      <c r="G85" s="173"/>
      <c r="H85" s="173"/>
      <c r="I85" s="173"/>
      <c r="J85" s="173"/>
      <c r="AZ85" s="172"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1:52" ht="51" x14ac:dyDescent="0.2">
      <c r="A86" t="s">
        <v>64</v>
      </c>
      <c r="B86" s="173" t="s">
        <v>91</v>
      </c>
      <c r="C86" s="173"/>
      <c r="D86" s="173"/>
      <c r="E86" s="173"/>
      <c r="F86" s="173"/>
      <c r="G86" s="173"/>
      <c r="H86" s="173"/>
      <c r="I86" s="173"/>
      <c r="J86" s="173"/>
      <c r="AZ86" s="172"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1:52" x14ac:dyDescent="0.2">
      <c r="A87" t="s">
        <v>64</v>
      </c>
    </row>
    <row r="88" spans="1:52" x14ac:dyDescent="0.2">
      <c r="A88" t="s">
        <v>64</v>
      </c>
      <c r="B88" s="173" t="s">
        <v>92</v>
      </c>
      <c r="C88" s="173"/>
      <c r="D88" s="173"/>
      <c r="E88" s="173"/>
      <c r="F88" s="173"/>
      <c r="G88" s="173"/>
      <c r="H88" s="173"/>
      <c r="I88" s="173"/>
      <c r="J88" s="173"/>
      <c r="AZ88" s="172" t="str">
        <f>B88</f>
        <v xml:space="preserve">        Příplatky za ztížené podmínky prací</v>
      </c>
    </row>
    <row r="89" spans="1:52" ht="25.5" x14ac:dyDescent="0.2">
      <c r="A89" t="s">
        <v>64</v>
      </c>
      <c r="B89" s="173" t="s">
        <v>93</v>
      </c>
      <c r="C89" s="173"/>
      <c r="D89" s="173"/>
      <c r="E89" s="173"/>
      <c r="F89" s="173"/>
      <c r="G89" s="173"/>
      <c r="H89" s="173"/>
      <c r="I89" s="173"/>
      <c r="J89" s="173"/>
      <c r="AZ89" s="172" t="str">
        <f>B89</f>
        <v>Pokud soupis položku příplatku za ztížené podmínky obsahuje, je dodavatel povinen ji ocenit bez ohledu na to, že tento příplatek dodavatel standardně neuplatňuje.</v>
      </c>
    </row>
    <row r="90" spans="1:52" x14ac:dyDescent="0.2">
      <c r="A90" t="s">
        <v>64</v>
      </c>
    </row>
    <row r="91" spans="1:52" x14ac:dyDescent="0.2">
      <c r="A91" t="s">
        <v>64</v>
      </c>
      <c r="B91" s="173" t="s">
        <v>94</v>
      </c>
      <c r="C91" s="173"/>
      <c r="D91" s="173"/>
      <c r="E91" s="173"/>
      <c r="F91" s="173"/>
      <c r="G91" s="173"/>
      <c r="H91" s="173"/>
      <c r="I91" s="173"/>
      <c r="J91" s="173"/>
      <c r="AZ91" s="172" t="str">
        <f>B91</f>
        <v xml:space="preserve">        Vedlejší a ostatní náklady</v>
      </c>
    </row>
    <row r="92" spans="1:52" ht="25.5" x14ac:dyDescent="0.2">
      <c r="A92" t="s">
        <v>64</v>
      </c>
      <c r="B92" s="173" t="s">
        <v>95</v>
      </c>
      <c r="C92" s="173"/>
      <c r="D92" s="173"/>
      <c r="E92" s="173"/>
      <c r="F92" s="173"/>
      <c r="G92" s="173"/>
      <c r="H92" s="173"/>
      <c r="I92" s="173"/>
      <c r="J92" s="173"/>
      <c r="AZ92" s="172" t="str">
        <f>B92</f>
        <v>Tyto náklady jsou popsány v samostatném soupisu stavebních prací, dodávek a služeb s tím, že dodavatel je povinen v rámci těchto nákladů ocenit všechny definované náklady souhrnně pro celou stavbu.</v>
      </c>
    </row>
    <row r="93" spans="1:52" x14ac:dyDescent="0.2">
      <c r="A93" t="s">
        <v>64</v>
      </c>
    </row>
    <row r="94" spans="1:52" x14ac:dyDescent="0.2">
      <c r="A94" t="s">
        <v>64</v>
      </c>
    </row>
    <row r="95" spans="1:52" x14ac:dyDescent="0.2">
      <c r="A95" t="s">
        <v>64</v>
      </c>
    </row>
    <row r="96" spans="1:52" x14ac:dyDescent="0.2">
      <c r="A96" t="s">
        <v>64</v>
      </c>
      <c r="B96" s="173" t="s">
        <v>96</v>
      </c>
      <c r="C96" s="173"/>
      <c r="D96" s="173"/>
      <c r="E96" s="173"/>
      <c r="F96" s="173"/>
      <c r="G96" s="173"/>
      <c r="H96" s="173"/>
      <c r="I96" s="173"/>
      <c r="J96" s="173"/>
      <c r="AZ96" s="172" t="str">
        <f>B96</f>
        <v>2. SPECIFICKÉ PODMÍNKY PRO ZPRACOVÁNÍ NABÍDKOVÉ CENY</v>
      </c>
    </row>
    <row r="97" spans="1:52" x14ac:dyDescent="0.2">
      <c r="A97" t="s">
        <v>64</v>
      </c>
    </row>
    <row r="98" spans="1:52" x14ac:dyDescent="0.2">
      <c r="A98" t="s">
        <v>64</v>
      </c>
      <c r="B98" s="173" t="s">
        <v>97</v>
      </c>
      <c r="C98" s="173"/>
      <c r="D98" s="173"/>
      <c r="E98" s="173"/>
      <c r="F98" s="173"/>
      <c r="G98" s="173"/>
      <c r="H98" s="173"/>
      <c r="I98" s="173"/>
      <c r="J98" s="173"/>
      <c r="AZ98" s="172" t="str">
        <f>B98</f>
        <v>Zde doplní zpracovatel soupisu  případná specifika týkající se konkrétní zakázky.</v>
      </c>
    </row>
    <row r="99" spans="1:52" x14ac:dyDescent="0.2">
      <c r="A99" t="s">
        <v>64</v>
      </c>
    </row>
    <row r="100" spans="1:52" x14ac:dyDescent="0.2">
      <c r="A100" t="s">
        <v>64</v>
      </c>
    </row>
    <row r="101" spans="1:52" x14ac:dyDescent="0.2">
      <c r="A101" t="s">
        <v>64</v>
      </c>
      <c r="B101" s="173" t="s">
        <v>98</v>
      </c>
      <c r="C101" s="173"/>
      <c r="D101" s="173"/>
      <c r="E101" s="173"/>
      <c r="F101" s="173"/>
      <c r="G101" s="173"/>
      <c r="H101" s="173"/>
      <c r="I101" s="173"/>
      <c r="J101" s="173"/>
      <c r="AZ101" s="172" t="str">
        <f>B101</f>
        <v>3. ELEKTRONICKÁ PODOBA SOUPISU</v>
      </c>
    </row>
    <row r="102" spans="1:52" x14ac:dyDescent="0.2">
      <c r="A102" t="s">
        <v>64</v>
      </c>
    </row>
    <row r="103" spans="1:52" x14ac:dyDescent="0.2">
      <c r="A103" t="s">
        <v>64</v>
      </c>
      <c r="B103" s="173" t="s">
        <v>99</v>
      </c>
      <c r="C103" s="173"/>
      <c r="D103" s="173"/>
      <c r="E103" s="173"/>
      <c r="F103" s="173"/>
      <c r="G103" s="173"/>
      <c r="H103" s="173"/>
      <c r="I103" s="173"/>
      <c r="J103" s="173"/>
      <c r="AZ103" s="172" t="str">
        <f>B103</f>
        <v xml:space="preserve">        Elektronická podoba soupisu</v>
      </c>
    </row>
    <row r="104" spans="1:52" ht="25.5" x14ac:dyDescent="0.2">
      <c r="A104" t="s">
        <v>64</v>
      </c>
      <c r="B104" s="173" t="s">
        <v>100</v>
      </c>
      <c r="C104" s="173"/>
      <c r="D104" s="173"/>
      <c r="E104" s="173"/>
      <c r="F104" s="173"/>
      <c r="G104" s="173"/>
      <c r="H104" s="173"/>
      <c r="I104" s="173"/>
      <c r="J104" s="173"/>
      <c r="AZ104" s="172" t="str">
        <f>B104</f>
        <v>V souladu se zákonem jsou předložené soupisy zpracovány i v elektronické podobě.  Elektronickou podobou soupisu stavebních prací, dodávek a služeb je formát MS EXCEL.</v>
      </c>
    </row>
    <row r="105" spans="1:52" x14ac:dyDescent="0.2">
      <c r="A105" t="s">
        <v>64</v>
      </c>
      <c r="B105" s="173" t="s">
        <v>101</v>
      </c>
      <c r="C105" s="173"/>
      <c r="D105" s="173"/>
      <c r="E105" s="173"/>
      <c r="F105" s="173"/>
      <c r="G105" s="173"/>
      <c r="H105" s="173"/>
      <c r="I105" s="173"/>
      <c r="J105" s="173"/>
      <c r="AZ105" s="172" t="str">
        <f>B105</f>
        <v>Popis formátu soupisu odpovídá svou strukturou vzorovému soupisu volně dostupnému na internetové adrese:</v>
      </c>
    </row>
    <row r="106" spans="1:52" x14ac:dyDescent="0.2">
      <c r="A106" t="s">
        <v>64</v>
      </c>
    </row>
    <row r="107" spans="1:52" x14ac:dyDescent="0.2">
      <c r="A107" t="s">
        <v>64</v>
      </c>
      <c r="B107" s="173" t="s">
        <v>102</v>
      </c>
      <c r="C107" s="173"/>
      <c r="D107" s="173"/>
      <c r="E107" s="173"/>
      <c r="F107" s="173"/>
      <c r="G107" s="173"/>
      <c r="H107" s="173"/>
      <c r="I107" s="173"/>
      <c r="J107" s="173"/>
      <c r="AZ107" s="172" t="str">
        <f>B107</f>
        <v>www.stavebnionline.cz/soupis</v>
      </c>
    </row>
    <row r="108" spans="1:52" x14ac:dyDescent="0.2">
      <c r="A108" t="s">
        <v>64</v>
      </c>
    </row>
    <row r="109" spans="1:52" x14ac:dyDescent="0.2">
      <c r="A109" t="s">
        <v>64</v>
      </c>
      <c r="B109" s="173" t="s">
        <v>103</v>
      </c>
      <c r="C109" s="173"/>
      <c r="D109" s="173"/>
      <c r="E109" s="173"/>
      <c r="F109" s="173"/>
      <c r="G109" s="173"/>
      <c r="H109" s="173"/>
      <c r="I109" s="173"/>
      <c r="J109" s="173"/>
      <c r="AZ109" s="172" t="str">
        <f>B109</f>
        <v xml:space="preserve">        Zpracování elektronické podoby soupisu</v>
      </c>
    </row>
    <row r="110" spans="1:52" ht="51" x14ac:dyDescent="0.2">
      <c r="A110" t="s">
        <v>64</v>
      </c>
      <c r="B110" s="173" t="s">
        <v>104</v>
      </c>
      <c r="C110" s="173"/>
      <c r="D110" s="173"/>
      <c r="E110" s="173"/>
      <c r="F110" s="173"/>
      <c r="G110" s="173"/>
      <c r="H110" s="173"/>
      <c r="I110" s="173"/>
      <c r="J110" s="173"/>
      <c r="AZ110" s="172"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1:52" x14ac:dyDescent="0.2">
      <c r="A111" t="s">
        <v>64</v>
      </c>
    </row>
    <row r="112" spans="1:52" x14ac:dyDescent="0.2">
      <c r="A112" t="s">
        <v>64</v>
      </c>
      <c r="B112" s="173" t="s">
        <v>105</v>
      </c>
      <c r="C112" s="173"/>
      <c r="D112" s="173"/>
      <c r="E112" s="173"/>
      <c r="F112" s="173"/>
      <c r="G112" s="173"/>
      <c r="H112" s="173"/>
      <c r="I112" s="173"/>
      <c r="J112" s="173"/>
      <c r="AZ112" s="172" t="str">
        <f>B112</f>
        <v xml:space="preserve">        Jiný formát soupisu</v>
      </c>
    </row>
    <row r="113" spans="1:52" ht="38.25" x14ac:dyDescent="0.2">
      <c r="A113" t="s">
        <v>64</v>
      </c>
      <c r="B113" s="173" t="s">
        <v>106</v>
      </c>
      <c r="C113" s="173"/>
      <c r="D113" s="173"/>
      <c r="E113" s="173"/>
      <c r="F113" s="173"/>
      <c r="G113" s="173"/>
      <c r="H113" s="173"/>
      <c r="I113" s="173"/>
      <c r="J113" s="173"/>
      <c r="AZ113" s="172"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x14ac:dyDescent="0.2">
      <c r="A114" t="s">
        <v>64</v>
      </c>
    </row>
    <row r="115" spans="1:52" x14ac:dyDescent="0.2">
      <c r="A115" t="s">
        <v>64</v>
      </c>
      <c r="B115" s="173" t="s">
        <v>107</v>
      </c>
      <c r="C115" s="173"/>
      <c r="D115" s="173"/>
      <c r="E115" s="173"/>
      <c r="F115" s="173"/>
      <c r="G115" s="173"/>
      <c r="H115" s="173"/>
      <c r="I115" s="173"/>
      <c r="J115" s="173"/>
      <c r="AZ115" s="172" t="str">
        <f>B115</f>
        <v xml:space="preserve">        Závěrečné ustanovení</v>
      </c>
    </row>
    <row r="116" spans="1:52" x14ac:dyDescent="0.2">
      <c r="A116" t="s">
        <v>64</v>
      </c>
      <c r="B116" s="173" t="s">
        <v>108</v>
      </c>
      <c r="C116" s="173"/>
      <c r="D116" s="173"/>
      <c r="E116" s="173"/>
      <c r="F116" s="173"/>
      <c r="G116" s="173"/>
      <c r="H116" s="173"/>
      <c r="I116" s="173"/>
      <c r="J116" s="173"/>
      <c r="AZ116" s="172" t="str">
        <f>B116</f>
        <v>Ostatní podmínky vztahující se ke zpracování nabídkové ceny jsou uvedeny v zadávací dokumentaci.</v>
      </c>
    </row>
    <row r="119" spans="1:52" ht="15.75" x14ac:dyDescent="0.25">
      <c r="B119" s="174" t="s">
        <v>109</v>
      </c>
    </row>
    <row r="121" spans="1:52" ht="25.5" customHeight="1" x14ac:dyDescent="0.2">
      <c r="A121" s="175"/>
      <c r="B121" s="178" t="s">
        <v>17</v>
      </c>
      <c r="C121" s="178" t="s">
        <v>5</v>
      </c>
      <c r="D121" s="179"/>
      <c r="E121" s="179"/>
      <c r="F121" s="180" t="s">
        <v>110</v>
      </c>
      <c r="G121" s="180"/>
      <c r="H121" s="180"/>
      <c r="I121" s="180" t="s">
        <v>29</v>
      </c>
      <c r="J121" s="180" t="s">
        <v>0</v>
      </c>
    </row>
    <row r="122" spans="1:52" ht="25.5" customHeight="1" x14ac:dyDescent="0.2">
      <c r="A122" s="176"/>
      <c r="B122" s="181" t="s">
        <v>111</v>
      </c>
      <c r="C122" s="182" t="s">
        <v>112</v>
      </c>
      <c r="D122" s="183"/>
      <c r="E122" s="183"/>
      <c r="F122" s="188" t="s">
        <v>24</v>
      </c>
      <c r="G122" s="189"/>
      <c r="H122" s="189"/>
      <c r="I122" s="189">
        <f>'SO 102 SO 102 Pol'!G8</f>
        <v>0</v>
      </c>
      <c r="J122" s="186" t="str">
        <f>IF(I135=0,"",I122/I135*100)</f>
        <v/>
      </c>
    </row>
    <row r="123" spans="1:52" ht="25.5" customHeight="1" x14ac:dyDescent="0.2">
      <c r="A123" s="176"/>
      <c r="B123" s="181" t="s">
        <v>113</v>
      </c>
      <c r="C123" s="182" t="s">
        <v>114</v>
      </c>
      <c r="D123" s="183"/>
      <c r="E123" s="183"/>
      <c r="F123" s="188" t="s">
        <v>24</v>
      </c>
      <c r="G123" s="189"/>
      <c r="H123" s="189"/>
      <c r="I123" s="189">
        <f>'SO 102 SO 102 Pol'!G65</f>
        <v>0</v>
      </c>
      <c r="J123" s="186" t="str">
        <f>IF(I135=0,"",I123/I135*100)</f>
        <v/>
      </c>
    </row>
    <row r="124" spans="1:52" ht="25.5" customHeight="1" x14ac:dyDescent="0.2">
      <c r="A124" s="176"/>
      <c r="B124" s="181" t="s">
        <v>115</v>
      </c>
      <c r="C124" s="182" t="s">
        <v>116</v>
      </c>
      <c r="D124" s="183"/>
      <c r="E124" s="183"/>
      <c r="F124" s="188" t="s">
        <v>24</v>
      </c>
      <c r="G124" s="189"/>
      <c r="H124" s="189"/>
      <c r="I124" s="189">
        <f>'SO 102 SO 102 Pol'!G95</f>
        <v>0</v>
      </c>
      <c r="J124" s="186" t="str">
        <f>IF(I135=0,"",I124/I135*100)</f>
        <v/>
      </c>
    </row>
    <row r="125" spans="1:52" ht="25.5" customHeight="1" x14ac:dyDescent="0.2">
      <c r="A125" s="176"/>
      <c r="B125" s="181" t="s">
        <v>117</v>
      </c>
      <c r="C125" s="182" t="s">
        <v>118</v>
      </c>
      <c r="D125" s="183"/>
      <c r="E125" s="183"/>
      <c r="F125" s="188" t="s">
        <v>24</v>
      </c>
      <c r="G125" s="189"/>
      <c r="H125" s="189"/>
      <c r="I125" s="189">
        <f>'SO 102 SO 102 Pol'!G137</f>
        <v>0</v>
      </c>
      <c r="J125" s="186" t="str">
        <f>IF(I135=0,"",I125/I135*100)</f>
        <v/>
      </c>
    </row>
    <row r="126" spans="1:52" ht="25.5" customHeight="1" x14ac:dyDescent="0.2">
      <c r="A126" s="176"/>
      <c r="B126" s="181" t="s">
        <v>119</v>
      </c>
      <c r="C126" s="182" t="s">
        <v>120</v>
      </c>
      <c r="D126" s="183"/>
      <c r="E126" s="183"/>
      <c r="F126" s="188" t="s">
        <v>24</v>
      </c>
      <c r="G126" s="189"/>
      <c r="H126" s="189"/>
      <c r="I126" s="189">
        <f>'SO 102 SO 102 Pol'!G140</f>
        <v>0</v>
      </c>
      <c r="J126" s="186" t="str">
        <f>IF(I135=0,"",I126/I135*100)</f>
        <v/>
      </c>
    </row>
    <row r="127" spans="1:52" ht="25.5" customHeight="1" x14ac:dyDescent="0.2">
      <c r="A127" s="176"/>
      <c r="B127" s="181" t="s">
        <v>121</v>
      </c>
      <c r="C127" s="182" t="s">
        <v>122</v>
      </c>
      <c r="D127" s="183"/>
      <c r="E127" s="183"/>
      <c r="F127" s="188" t="s">
        <v>24</v>
      </c>
      <c r="G127" s="189"/>
      <c r="H127" s="189"/>
      <c r="I127" s="189">
        <f>'SO 102 SO 102 Pol'!G209</f>
        <v>0</v>
      </c>
      <c r="J127" s="186" t="str">
        <f>IF(I135=0,"",I127/I135*100)</f>
        <v/>
      </c>
    </row>
    <row r="128" spans="1:52" ht="25.5" customHeight="1" x14ac:dyDescent="0.2">
      <c r="A128" s="176"/>
      <c r="B128" s="181" t="s">
        <v>123</v>
      </c>
      <c r="C128" s="182" t="s">
        <v>124</v>
      </c>
      <c r="D128" s="183"/>
      <c r="E128" s="183"/>
      <c r="F128" s="188" t="s">
        <v>24</v>
      </c>
      <c r="G128" s="189"/>
      <c r="H128" s="189"/>
      <c r="I128" s="189">
        <f>'SO 102 SO 102 Pol'!G216</f>
        <v>0</v>
      </c>
      <c r="J128" s="186" t="str">
        <f>IF(I135=0,"",I128/I135*100)</f>
        <v/>
      </c>
    </row>
    <row r="129" spans="1:10" ht="25.5" customHeight="1" x14ac:dyDescent="0.2">
      <c r="A129" s="176"/>
      <c r="B129" s="181" t="s">
        <v>125</v>
      </c>
      <c r="C129" s="182" t="s">
        <v>126</v>
      </c>
      <c r="D129" s="183"/>
      <c r="E129" s="183"/>
      <c r="F129" s="188" t="s">
        <v>25</v>
      </c>
      <c r="G129" s="189"/>
      <c r="H129" s="189"/>
      <c r="I129" s="189">
        <f>'SO 102 SO 102 Pol'!G222</f>
        <v>0</v>
      </c>
      <c r="J129" s="186" t="str">
        <f>IF(I135=0,"",I129/I135*100)</f>
        <v/>
      </c>
    </row>
    <row r="130" spans="1:10" ht="25.5" customHeight="1" x14ac:dyDescent="0.2">
      <c r="A130" s="176"/>
      <c r="B130" s="181" t="s">
        <v>127</v>
      </c>
      <c r="C130" s="182" t="s">
        <v>128</v>
      </c>
      <c r="D130" s="183"/>
      <c r="E130" s="183"/>
      <c r="F130" s="188" t="s">
        <v>26</v>
      </c>
      <c r="G130" s="189"/>
      <c r="H130" s="189"/>
      <c r="I130" s="189">
        <f>'SO 102 SO 102 Pol'!G228</f>
        <v>0</v>
      </c>
      <c r="J130" s="186" t="str">
        <f>IF(I135=0,"",I130/I135*100)</f>
        <v/>
      </c>
    </row>
    <row r="131" spans="1:10" ht="25.5" customHeight="1" x14ac:dyDescent="0.2">
      <c r="A131" s="176"/>
      <c r="B131" s="181" t="s">
        <v>129</v>
      </c>
      <c r="C131" s="182" t="s">
        <v>130</v>
      </c>
      <c r="D131" s="183"/>
      <c r="E131" s="183"/>
      <c r="F131" s="188" t="s">
        <v>26</v>
      </c>
      <c r="G131" s="189"/>
      <c r="H131" s="189"/>
      <c r="I131" s="189">
        <f>'SO 102 SO 102 Pol'!G231</f>
        <v>0</v>
      </c>
      <c r="J131" s="186" t="str">
        <f>IF(I135=0,"",I131/I135*100)</f>
        <v/>
      </c>
    </row>
    <row r="132" spans="1:10" ht="25.5" customHeight="1" x14ac:dyDescent="0.2">
      <c r="A132" s="176"/>
      <c r="B132" s="181" t="s">
        <v>131</v>
      </c>
      <c r="C132" s="182" t="s">
        <v>132</v>
      </c>
      <c r="D132" s="183"/>
      <c r="E132" s="183"/>
      <c r="F132" s="188" t="s">
        <v>133</v>
      </c>
      <c r="G132" s="189"/>
      <c r="H132" s="189"/>
      <c r="I132" s="189">
        <f>'SO 102 SO 102 Pol'!G244</f>
        <v>0</v>
      </c>
      <c r="J132" s="186" t="str">
        <f>IF(I135=0,"",I132/I135*100)</f>
        <v/>
      </c>
    </row>
    <row r="133" spans="1:10" ht="25.5" customHeight="1" x14ac:dyDescent="0.2">
      <c r="A133" s="176"/>
      <c r="B133" s="181" t="s">
        <v>134</v>
      </c>
      <c r="C133" s="182" t="s">
        <v>27</v>
      </c>
      <c r="D133" s="183"/>
      <c r="E133" s="183"/>
      <c r="F133" s="188" t="s">
        <v>134</v>
      </c>
      <c r="G133" s="189"/>
      <c r="H133" s="189"/>
      <c r="I133" s="189">
        <f>'00 00 Naklady'!G8</f>
        <v>0</v>
      </c>
      <c r="J133" s="186" t="str">
        <f>IF(I135=0,"",I133/I135*100)</f>
        <v/>
      </c>
    </row>
    <row r="134" spans="1:10" ht="25.5" customHeight="1" x14ac:dyDescent="0.2">
      <c r="A134" s="176"/>
      <c r="B134" s="181" t="s">
        <v>135</v>
      </c>
      <c r="C134" s="182" t="s">
        <v>28</v>
      </c>
      <c r="D134" s="183"/>
      <c r="E134" s="183"/>
      <c r="F134" s="188" t="s">
        <v>135</v>
      </c>
      <c r="G134" s="189"/>
      <c r="H134" s="189"/>
      <c r="I134" s="189">
        <f>'00 00 Naklady'!G13</f>
        <v>0</v>
      </c>
      <c r="J134" s="186" t="str">
        <f>IF(I135=0,"",I134/I135*100)</f>
        <v/>
      </c>
    </row>
    <row r="135" spans="1:10" ht="25.5" customHeight="1" x14ac:dyDescent="0.2">
      <c r="A135" s="177"/>
      <c r="B135" s="184" t="s">
        <v>1</v>
      </c>
      <c r="C135" s="184"/>
      <c r="D135" s="185"/>
      <c r="E135" s="185"/>
      <c r="F135" s="190"/>
      <c r="G135" s="191"/>
      <c r="H135" s="191"/>
      <c r="I135" s="191">
        <f>SUM(I122:I134)</f>
        <v>0</v>
      </c>
      <c r="J135" s="187">
        <f>SUM(J122:J134)</f>
        <v>0</v>
      </c>
    </row>
    <row r="136" spans="1:10" x14ac:dyDescent="0.2">
      <c r="F136" s="130"/>
      <c r="G136" s="129"/>
      <c r="H136" s="130"/>
      <c r="I136" s="129"/>
      <c r="J136" s="131"/>
    </row>
    <row r="137" spans="1:10" x14ac:dyDescent="0.2">
      <c r="F137" s="130"/>
      <c r="G137" s="129"/>
      <c r="H137" s="130"/>
      <c r="I137" s="129"/>
      <c r="J137" s="131"/>
    </row>
    <row r="138" spans="1:10" x14ac:dyDescent="0.2">
      <c r="F138" s="130"/>
      <c r="G138" s="129"/>
      <c r="H138" s="130"/>
      <c r="I138" s="129"/>
      <c r="J138" s="131"/>
    </row>
  </sheetData>
  <sheetProtection algorithmName="SHA-512" hashValue="d1A3hC1WwwwdZTOu2Kb9nVFErrTHWsuzhFlEJ3ySk2YneJ/9GWcuA43Fio2uxasYsEP0uS9ZFs97RpmCKXuyGQ==" saltValue="ZIaDzlLzkVdfLb6+2MjTd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32:E132"/>
    <mergeCell ref="C133:E133"/>
    <mergeCell ref="C134:E134"/>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2" t="s">
        <v>7</v>
      </c>
      <c r="B2" s="71"/>
      <c r="C2" s="98"/>
      <c r="D2" s="98"/>
      <c r="E2" s="98"/>
      <c r="F2" s="98"/>
      <c r="G2" s="99"/>
    </row>
    <row r="3" spans="1:7" ht="24.95" customHeight="1" x14ac:dyDescent="0.2">
      <c r="A3" s="72" t="s">
        <v>8</v>
      </c>
      <c r="B3" s="71"/>
      <c r="C3" s="98"/>
      <c r="D3" s="98"/>
      <c r="E3" s="98"/>
      <c r="F3" s="98"/>
      <c r="G3" s="99"/>
    </row>
    <row r="4" spans="1:7" ht="24.95" customHeight="1" x14ac:dyDescent="0.2">
      <c r="A4" s="72" t="s">
        <v>9</v>
      </c>
      <c r="B4" s="71"/>
      <c r="C4" s="98"/>
      <c r="D4" s="98"/>
      <c r="E4" s="98"/>
      <c r="F4" s="98"/>
      <c r="G4" s="99"/>
    </row>
    <row r="5" spans="1:7" x14ac:dyDescent="0.2">
      <c r="B5" s="6"/>
      <c r="C5" s="7"/>
      <c r="D5" s="8"/>
    </row>
  </sheetData>
  <sheetProtection algorithmName="SHA-512" hashValue="geUqwqx+ePksUQFyuh5ZAK6ex/xI6LPlcvl5GGAn5RXTQ2OHF0L66Qd83pFtoEQX6DDQVl9v/cM5lQPwRHvFEA==" saltValue="GiJm+IIxDnvWK/6KaIZQU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4" t="s">
        <v>136</v>
      </c>
      <c r="B1" s="194"/>
      <c r="C1" s="194"/>
      <c r="D1" s="194"/>
      <c r="E1" s="194"/>
      <c r="F1" s="194"/>
      <c r="G1" s="194"/>
      <c r="AG1" t="s">
        <v>137</v>
      </c>
    </row>
    <row r="2" spans="1:60" ht="24.95" customHeight="1" x14ac:dyDescent="0.2">
      <c r="A2" s="195" t="s">
        <v>7</v>
      </c>
      <c r="B2" s="71" t="s">
        <v>43</v>
      </c>
      <c r="C2" s="198" t="s">
        <v>44</v>
      </c>
      <c r="D2" s="196"/>
      <c r="E2" s="196"/>
      <c r="F2" s="196"/>
      <c r="G2" s="197"/>
      <c r="AG2" t="s">
        <v>138</v>
      </c>
    </row>
    <row r="3" spans="1:60" ht="24.95" customHeight="1" x14ac:dyDescent="0.2">
      <c r="A3" s="195" t="s">
        <v>8</v>
      </c>
      <c r="B3" s="71" t="s">
        <v>58</v>
      </c>
      <c r="C3" s="198" t="s">
        <v>59</v>
      </c>
      <c r="D3" s="196"/>
      <c r="E3" s="196"/>
      <c r="F3" s="196"/>
      <c r="G3" s="197"/>
      <c r="AC3" s="128" t="s">
        <v>139</v>
      </c>
      <c r="AG3" t="s">
        <v>140</v>
      </c>
    </row>
    <row r="4" spans="1:60" ht="24.95" customHeight="1" x14ac:dyDescent="0.2">
      <c r="A4" s="199" t="s">
        <v>9</v>
      </c>
      <c r="B4" s="200" t="s">
        <v>58</v>
      </c>
      <c r="C4" s="201" t="s">
        <v>59</v>
      </c>
      <c r="D4" s="202"/>
      <c r="E4" s="202"/>
      <c r="F4" s="202"/>
      <c r="G4" s="203"/>
      <c r="AG4" t="s">
        <v>141</v>
      </c>
    </row>
    <row r="5" spans="1:60" x14ac:dyDescent="0.2">
      <c r="D5" s="193"/>
    </row>
    <row r="6" spans="1:60" ht="38.25" x14ac:dyDescent="0.2">
      <c r="A6" s="205" t="s">
        <v>142</v>
      </c>
      <c r="B6" s="207" t="s">
        <v>143</v>
      </c>
      <c r="C6" s="207" t="s">
        <v>144</v>
      </c>
      <c r="D6" s="206" t="s">
        <v>145</v>
      </c>
      <c r="E6" s="205" t="s">
        <v>146</v>
      </c>
      <c r="F6" s="204" t="s">
        <v>147</v>
      </c>
      <c r="G6" s="205" t="s">
        <v>29</v>
      </c>
      <c r="H6" s="208" t="s">
        <v>30</v>
      </c>
      <c r="I6" s="208" t="s">
        <v>148</v>
      </c>
      <c r="J6" s="208" t="s">
        <v>31</v>
      </c>
      <c r="K6" s="208" t="s">
        <v>149</v>
      </c>
      <c r="L6" s="208" t="s">
        <v>150</v>
      </c>
      <c r="M6" s="208" t="s">
        <v>151</v>
      </c>
      <c r="N6" s="208" t="s">
        <v>152</v>
      </c>
      <c r="O6" s="208" t="s">
        <v>153</v>
      </c>
      <c r="P6" s="208" t="s">
        <v>154</v>
      </c>
      <c r="Q6" s="208" t="s">
        <v>155</v>
      </c>
      <c r="R6" s="208" t="s">
        <v>156</v>
      </c>
      <c r="S6" s="208" t="s">
        <v>157</v>
      </c>
      <c r="T6" s="208" t="s">
        <v>158</v>
      </c>
      <c r="U6" s="208" t="s">
        <v>159</v>
      </c>
      <c r="V6" s="208" t="s">
        <v>160</v>
      </c>
      <c r="W6" s="208" t="s">
        <v>161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0" t="s">
        <v>162</v>
      </c>
      <c r="B8" s="221" t="s">
        <v>134</v>
      </c>
      <c r="C8" s="241" t="s">
        <v>27</v>
      </c>
      <c r="D8" s="222"/>
      <c r="E8" s="223"/>
      <c r="F8" s="224"/>
      <c r="G8" s="224">
        <f>SUMIF(AG9:AG12,"&lt;&gt;NOR",G9:G12)</f>
        <v>0</v>
      </c>
      <c r="H8" s="224"/>
      <c r="I8" s="224">
        <f>SUM(I9:I12)</f>
        <v>0</v>
      </c>
      <c r="J8" s="224"/>
      <c r="K8" s="224">
        <f>SUM(K9:K12)</f>
        <v>0</v>
      </c>
      <c r="L8" s="224"/>
      <c r="M8" s="224">
        <f>SUM(M9:M12)</f>
        <v>0</v>
      </c>
      <c r="N8" s="224"/>
      <c r="O8" s="224">
        <f>SUM(O9:O12)</f>
        <v>0</v>
      </c>
      <c r="P8" s="224"/>
      <c r="Q8" s="224">
        <f>SUM(Q9:Q12)</f>
        <v>0</v>
      </c>
      <c r="R8" s="224"/>
      <c r="S8" s="224"/>
      <c r="T8" s="225"/>
      <c r="U8" s="219"/>
      <c r="V8" s="219">
        <f>SUM(V9:V12)</f>
        <v>0</v>
      </c>
      <c r="W8" s="219"/>
      <c r="AG8" t="s">
        <v>163</v>
      </c>
    </row>
    <row r="9" spans="1:60" outlineLevel="1" x14ac:dyDescent="0.2">
      <c r="A9" s="233">
        <v>1</v>
      </c>
      <c r="B9" s="234" t="s">
        <v>164</v>
      </c>
      <c r="C9" s="242" t="s">
        <v>165</v>
      </c>
      <c r="D9" s="235" t="s">
        <v>166</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167</v>
      </c>
      <c r="T9" s="239" t="s">
        <v>168</v>
      </c>
      <c r="U9" s="218">
        <v>0</v>
      </c>
      <c r="V9" s="218">
        <f>ROUND(E9*U9,2)</f>
        <v>0</v>
      </c>
      <c r="W9" s="218"/>
      <c r="X9" s="209"/>
      <c r="Y9" s="209"/>
      <c r="Z9" s="209"/>
      <c r="AA9" s="209"/>
      <c r="AB9" s="209"/>
      <c r="AC9" s="209"/>
      <c r="AD9" s="209"/>
      <c r="AE9" s="209"/>
      <c r="AF9" s="209"/>
      <c r="AG9" s="209" t="s">
        <v>169</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3">
        <v>2</v>
      </c>
      <c r="B10" s="234" t="s">
        <v>170</v>
      </c>
      <c r="C10" s="242" t="s">
        <v>171</v>
      </c>
      <c r="D10" s="235" t="s">
        <v>166</v>
      </c>
      <c r="E10" s="236">
        <v>1</v>
      </c>
      <c r="F10" s="237"/>
      <c r="G10" s="238">
        <f>ROUND(E10*F10,2)</f>
        <v>0</v>
      </c>
      <c r="H10" s="237"/>
      <c r="I10" s="238">
        <f>ROUND(E10*H10,2)</f>
        <v>0</v>
      </c>
      <c r="J10" s="237"/>
      <c r="K10" s="238">
        <f>ROUND(E10*J10,2)</f>
        <v>0</v>
      </c>
      <c r="L10" s="238">
        <v>21</v>
      </c>
      <c r="M10" s="238">
        <f>G10*(1+L10/100)</f>
        <v>0</v>
      </c>
      <c r="N10" s="238">
        <v>0</v>
      </c>
      <c r="O10" s="238">
        <f>ROUND(E10*N10,2)</f>
        <v>0</v>
      </c>
      <c r="P10" s="238">
        <v>0</v>
      </c>
      <c r="Q10" s="238">
        <f>ROUND(E10*P10,2)</f>
        <v>0</v>
      </c>
      <c r="R10" s="238"/>
      <c r="S10" s="238" t="s">
        <v>172</v>
      </c>
      <c r="T10" s="239" t="s">
        <v>168</v>
      </c>
      <c r="U10" s="218">
        <v>0</v>
      </c>
      <c r="V10" s="218">
        <f>ROUND(E10*U10,2)</f>
        <v>0</v>
      </c>
      <c r="W10" s="218"/>
      <c r="X10" s="209"/>
      <c r="Y10" s="209"/>
      <c r="Z10" s="209"/>
      <c r="AA10" s="209"/>
      <c r="AB10" s="209"/>
      <c r="AC10" s="209"/>
      <c r="AD10" s="209"/>
      <c r="AE10" s="209"/>
      <c r="AF10" s="209"/>
      <c r="AG10" s="209" t="s">
        <v>173</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33">
        <v>3</v>
      </c>
      <c r="B11" s="234" t="s">
        <v>174</v>
      </c>
      <c r="C11" s="242" t="s">
        <v>175</v>
      </c>
      <c r="D11" s="235" t="s">
        <v>166</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172</v>
      </c>
      <c r="T11" s="239" t="s">
        <v>168</v>
      </c>
      <c r="U11" s="218">
        <v>0</v>
      </c>
      <c r="V11" s="218">
        <f>ROUND(E11*U11,2)</f>
        <v>0</v>
      </c>
      <c r="W11" s="218"/>
      <c r="X11" s="209"/>
      <c r="Y11" s="209"/>
      <c r="Z11" s="209"/>
      <c r="AA11" s="209"/>
      <c r="AB11" s="209"/>
      <c r="AC11" s="209"/>
      <c r="AD11" s="209"/>
      <c r="AE11" s="209"/>
      <c r="AF11" s="209"/>
      <c r="AG11" s="209" t="s">
        <v>173</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3">
        <v>4</v>
      </c>
      <c r="B12" s="234" t="s">
        <v>176</v>
      </c>
      <c r="C12" s="242" t="s">
        <v>177</v>
      </c>
      <c r="D12" s="235" t="s">
        <v>166</v>
      </c>
      <c r="E12" s="236">
        <v>1</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172</v>
      </c>
      <c r="T12" s="239" t="s">
        <v>168</v>
      </c>
      <c r="U12" s="218">
        <v>0</v>
      </c>
      <c r="V12" s="218">
        <f>ROUND(E12*U12,2)</f>
        <v>0</v>
      </c>
      <c r="W12" s="218"/>
      <c r="X12" s="209"/>
      <c r="Y12" s="209"/>
      <c r="Z12" s="209"/>
      <c r="AA12" s="209"/>
      <c r="AB12" s="209"/>
      <c r="AC12" s="209"/>
      <c r="AD12" s="209"/>
      <c r="AE12" s="209"/>
      <c r="AF12" s="209"/>
      <c r="AG12" s="209" t="s">
        <v>173</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x14ac:dyDescent="0.2">
      <c r="A13" s="220" t="s">
        <v>162</v>
      </c>
      <c r="B13" s="221" t="s">
        <v>135</v>
      </c>
      <c r="C13" s="241" t="s">
        <v>28</v>
      </c>
      <c r="D13" s="222"/>
      <c r="E13" s="223"/>
      <c r="F13" s="224"/>
      <c r="G13" s="224">
        <f>SUMIF(AG14:AG14,"&lt;&gt;NOR",G14:G14)</f>
        <v>0</v>
      </c>
      <c r="H13" s="224"/>
      <c r="I13" s="224">
        <f>SUM(I14:I14)</f>
        <v>0</v>
      </c>
      <c r="J13" s="224"/>
      <c r="K13" s="224">
        <f>SUM(K14:K14)</f>
        <v>0</v>
      </c>
      <c r="L13" s="224"/>
      <c r="M13" s="224">
        <f>SUM(M14:M14)</f>
        <v>0</v>
      </c>
      <c r="N13" s="224"/>
      <c r="O13" s="224">
        <f>SUM(O14:O14)</f>
        <v>0</v>
      </c>
      <c r="P13" s="224"/>
      <c r="Q13" s="224">
        <f>SUM(Q14:Q14)</f>
        <v>0</v>
      </c>
      <c r="R13" s="224"/>
      <c r="S13" s="224"/>
      <c r="T13" s="225"/>
      <c r="U13" s="219"/>
      <c r="V13" s="219">
        <f>SUM(V14:V14)</f>
        <v>0</v>
      </c>
      <c r="W13" s="219"/>
      <c r="AG13" t="s">
        <v>163</v>
      </c>
    </row>
    <row r="14" spans="1:60" outlineLevel="1" x14ac:dyDescent="0.2">
      <c r="A14" s="226">
        <v>5</v>
      </c>
      <c r="B14" s="227" t="s">
        <v>178</v>
      </c>
      <c r="C14" s="243" t="s">
        <v>179</v>
      </c>
      <c r="D14" s="228" t="s">
        <v>166</v>
      </c>
      <c r="E14" s="229">
        <v>1</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172</v>
      </c>
      <c r="T14" s="232" t="s">
        <v>168</v>
      </c>
      <c r="U14" s="218">
        <v>0</v>
      </c>
      <c r="V14" s="218">
        <f>ROUND(E14*U14,2)</f>
        <v>0</v>
      </c>
      <c r="W14" s="218"/>
      <c r="X14" s="209"/>
      <c r="Y14" s="209"/>
      <c r="Z14" s="209"/>
      <c r="AA14" s="209"/>
      <c r="AB14" s="209"/>
      <c r="AC14" s="209"/>
      <c r="AD14" s="209"/>
      <c r="AE14" s="209"/>
      <c r="AF14" s="209"/>
      <c r="AG14" s="209" t="s">
        <v>173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
      <c r="A15" s="5"/>
      <c r="B15" s="6"/>
      <c r="C15" s="244"/>
      <c r="D15" s="8"/>
      <c r="E15" s="5"/>
      <c r="F15" s="5"/>
      <c r="G15" s="5"/>
      <c r="H15" s="5"/>
      <c r="I15" s="5"/>
      <c r="J15" s="5"/>
      <c r="K15" s="5"/>
      <c r="L15" s="5"/>
      <c r="M15" s="5"/>
      <c r="N15" s="5"/>
      <c r="O15" s="5"/>
      <c r="P15" s="5"/>
      <c r="Q15" s="5"/>
      <c r="R15" s="5"/>
      <c r="S15" s="5"/>
      <c r="T15" s="5"/>
      <c r="U15" s="5"/>
      <c r="V15" s="5"/>
      <c r="W15" s="5"/>
      <c r="AE15">
        <v>15</v>
      </c>
      <c r="AF15">
        <v>21</v>
      </c>
    </row>
    <row r="16" spans="1:60" x14ac:dyDescent="0.2">
      <c r="A16" s="212"/>
      <c r="B16" s="213" t="s">
        <v>29</v>
      </c>
      <c r="C16" s="245"/>
      <c r="D16" s="214"/>
      <c r="E16" s="215"/>
      <c r="F16" s="215"/>
      <c r="G16" s="240">
        <f>G8+G13</f>
        <v>0</v>
      </c>
      <c r="H16" s="5"/>
      <c r="I16" s="5"/>
      <c r="J16" s="5"/>
      <c r="K16" s="5"/>
      <c r="L16" s="5"/>
      <c r="M16" s="5"/>
      <c r="N16" s="5"/>
      <c r="O16" s="5"/>
      <c r="P16" s="5"/>
      <c r="Q16" s="5"/>
      <c r="R16" s="5"/>
      <c r="S16" s="5"/>
      <c r="T16" s="5"/>
      <c r="U16" s="5"/>
      <c r="V16" s="5"/>
      <c r="W16" s="5"/>
      <c r="AE16">
        <f>SUMIF(L7:L14,AE15,G7:G14)</f>
        <v>0</v>
      </c>
      <c r="AF16">
        <f>SUMIF(L7:L14,AF15,G7:G14)</f>
        <v>0</v>
      </c>
      <c r="AG16" t="s">
        <v>180</v>
      </c>
    </row>
    <row r="17" spans="3:33" x14ac:dyDescent="0.2">
      <c r="C17" s="246"/>
      <c r="D17" s="193"/>
      <c r="AG17" t="s">
        <v>181</v>
      </c>
    </row>
    <row r="18" spans="3:33" x14ac:dyDescent="0.2">
      <c r="D18" s="193"/>
    </row>
    <row r="19" spans="3:33" x14ac:dyDescent="0.2">
      <c r="D19" s="193"/>
    </row>
    <row r="20" spans="3:33" x14ac:dyDescent="0.2">
      <c r="D20" s="193"/>
    </row>
    <row r="21" spans="3:33" x14ac:dyDescent="0.2">
      <c r="D21" s="193"/>
    </row>
    <row r="22" spans="3:33" x14ac:dyDescent="0.2">
      <c r="D22" s="193"/>
    </row>
    <row r="23" spans="3:33" x14ac:dyDescent="0.2">
      <c r="D23" s="193"/>
    </row>
    <row r="24" spans="3:33" x14ac:dyDescent="0.2">
      <c r="D24" s="193"/>
    </row>
    <row r="25" spans="3:33" x14ac:dyDescent="0.2">
      <c r="D25" s="193"/>
    </row>
    <row r="26" spans="3:33" x14ac:dyDescent="0.2">
      <c r="D26" s="193"/>
    </row>
    <row r="27" spans="3:33" x14ac:dyDescent="0.2">
      <c r="D27" s="193"/>
    </row>
    <row r="28" spans="3:33" x14ac:dyDescent="0.2">
      <c r="D28" s="193"/>
    </row>
    <row r="29" spans="3:33" x14ac:dyDescent="0.2">
      <c r="D29" s="193"/>
    </row>
    <row r="30" spans="3:33" x14ac:dyDescent="0.2">
      <c r="D30" s="193"/>
    </row>
    <row r="31" spans="3:33" x14ac:dyDescent="0.2">
      <c r="D31" s="193"/>
    </row>
    <row r="32" spans="3:33" x14ac:dyDescent="0.2">
      <c r="D32" s="193"/>
    </row>
    <row r="33" spans="4:4" x14ac:dyDescent="0.2">
      <c r="D33" s="193"/>
    </row>
    <row r="34" spans="4:4" x14ac:dyDescent="0.2">
      <c r="D34" s="193"/>
    </row>
    <row r="35" spans="4:4" x14ac:dyDescent="0.2">
      <c r="D35" s="193"/>
    </row>
    <row r="36" spans="4:4" x14ac:dyDescent="0.2">
      <c r="D36" s="193"/>
    </row>
    <row r="37" spans="4:4" x14ac:dyDescent="0.2">
      <c r="D37" s="193"/>
    </row>
    <row r="38" spans="4:4" x14ac:dyDescent="0.2">
      <c r="D38" s="193"/>
    </row>
    <row r="39" spans="4:4" x14ac:dyDescent="0.2">
      <c r="D39" s="193"/>
    </row>
    <row r="40" spans="4:4" x14ac:dyDescent="0.2">
      <c r="D40" s="193"/>
    </row>
    <row r="41" spans="4:4" x14ac:dyDescent="0.2">
      <c r="D41" s="193"/>
    </row>
    <row r="42" spans="4:4" x14ac:dyDescent="0.2">
      <c r="D42" s="193"/>
    </row>
    <row r="43" spans="4:4" x14ac:dyDescent="0.2">
      <c r="D43" s="193"/>
    </row>
    <row r="44" spans="4:4" x14ac:dyDescent="0.2">
      <c r="D44" s="193"/>
    </row>
    <row r="45" spans="4:4" x14ac:dyDescent="0.2">
      <c r="D45" s="193"/>
    </row>
    <row r="46" spans="4:4" x14ac:dyDescent="0.2">
      <c r="D46" s="193"/>
    </row>
    <row r="47" spans="4:4" x14ac:dyDescent="0.2">
      <c r="D47" s="193"/>
    </row>
    <row r="48" spans="4:4" x14ac:dyDescent="0.2">
      <c r="D48" s="193"/>
    </row>
    <row r="49" spans="4:4" x14ac:dyDescent="0.2">
      <c r="D49" s="193"/>
    </row>
    <row r="50" spans="4:4" x14ac:dyDescent="0.2">
      <c r="D50" s="193"/>
    </row>
    <row r="51" spans="4:4" x14ac:dyDescent="0.2">
      <c r="D51" s="193"/>
    </row>
    <row r="52" spans="4:4" x14ac:dyDescent="0.2">
      <c r="D52" s="193"/>
    </row>
    <row r="53" spans="4:4" x14ac:dyDescent="0.2">
      <c r="D53" s="193"/>
    </row>
    <row r="54" spans="4:4" x14ac:dyDescent="0.2">
      <c r="D54" s="193"/>
    </row>
    <row r="55" spans="4:4" x14ac:dyDescent="0.2">
      <c r="D55" s="193"/>
    </row>
    <row r="56" spans="4:4" x14ac:dyDescent="0.2">
      <c r="D56" s="193"/>
    </row>
    <row r="57" spans="4:4" x14ac:dyDescent="0.2">
      <c r="D57" s="193"/>
    </row>
    <row r="58" spans="4:4" x14ac:dyDescent="0.2">
      <c r="D58" s="193"/>
    </row>
    <row r="59" spans="4:4" x14ac:dyDescent="0.2">
      <c r="D59" s="193"/>
    </row>
    <row r="60" spans="4:4" x14ac:dyDescent="0.2">
      <c r="D60" s="193"/>
    </row>
    <row r="61" spans="4:4" x14ac:dyDescent="0.2">
      <c r="D61" s="193"/>
    </row>
    <row r="62" spans="4:4" x14ac:dyDescent="0.2">
      <c r="D62" s="193"/>
    </row>
    <row r="63" spans="4:4" x14ac:dyDescent="0.2">
      <c r="D63" s="193"/>
    </row>
    <row r="64" spans="4:4"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0p3e9n/cG7rR9GhBlJMbf+pP9F57N0yOFHpKp+OvFk+kydRC4ffb/WHFfaT1ccbVgn3cM2nkJXtm5VUiBfZSsQ==" saltValue="ZsNgrcix8Jz2IFxp71NGj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4" t="s">
        <v>182</v>
      </c>
      <c r="B1" s="194"/>
      <c r="C1" s="194"/>
      <c r="D1" s="194"/>
      <c r="E1" s="194"/>
      <c r="F1" s="194"/>
      <c r="G1" s="194"/>
      <c r="AG1" t="s">
        <v>137</v>
      </c>
    </row>
    <row r="2" spans="1:60" ht="24.95" customHeight="1" x14ac:dyDescent="0.2">
      <c r="A2" s="195" t="s">
        <v>7</v>
      </c>
      <c r="B2" s="71" t="s">
        <v>43</v>
      </c>
      <c r="C2" s="198" t="s">
        <v>44</v>
      </c>
      <c r="D2" s="196"/>
      <c r="E2" s="196"/>
      <c r="F2" s="196"/>
      <c r="G2" s="197"/>
      <c r="AG2" t="s">
        <v>138</v>
      </c>
    </row>
    <row r="3" spans="1:60" ht="24.95" customHeight="1" x14ac:dyDescent="0.2">
      <c r="A3" s="195" t="s">
        <v>8</v>
      </c>
      <c r="B3" s="71" t="s">
        <v>60</v>
      </c>
      <c r="C3" s="198" t="s">
        <v>61</v>
      </c>
      <c r="D3" s="196"/>
      <c r="E3" s="196"/>
      <c r="F3" s="196"/>
      <c r="G3" s="197"/>
      <c r="AC3" s="128" t="s">
        <v>138</v>
      </c>
      <c r="AG3" t="s">
        <v>140</v>
      </c>
    </row>
    <row r="4" spans="1:60" ht="24.95" customHeight="1" x14ac:dyDescent="0.2">
      <c r="A4" s="199" t="s">
        <v>9</v>
      </c>
      <c r="B4" s="200" t="s">
        <v>60</v>
      </c>
      <c r="C4" s="201" t="s">
        <v>61</v>
      </c>
      <c r="D4" s="202"/>
      <c r="E4" s="202"/>
      <c r="F4" s="202"/>
      <c r="G4" s="203"/>
      <c r="AG4" t="s">
        <v>141</v>
      </c>
    </row>
    <row r="5" spans="1:60" x14ac:dyDescent="0.2">
      <c r="D5" s="193"/>
    </row>
    <row r="6" spans="1:60" ht="38.25" x14ac:dyDescent="0.2">
      <c r="A6" s="205" t="s">
        <v>142</v>
      </c>
      <c r="B6" s="207" t="s">
        <v>143</v>
      </c>
      <c r="C6" s="207" t="s">
        <v>144</v>
      </c>
      <c r="D6" s="206" t="s">
        <v>145</v>
      </c>
      <c r="E6" s="205" t="s">
        <v>146</v>
      </c>
      <c r="F6" s="204" t="s">
        <v>147</v>
      </c>
      <c r="G6" s="205" t="s">
        <v>29</v>
      </c>
      <c r="H6" s="208" t="s">
        <v>30</v>
      </c>
      <c r="I6" s="208" t="s">
        <v>148</v>
      </c>
      <c r="J6" s="208" t="s">
        <v>31</v>
      </c>
      <c r="K6" s="208" t="s">
        <v>149</v>
      </c>
      <c r="L6" s="208" t="s">
        <v>150</v>
      </c>
      <c r="M6" s="208" t="s">
        <v>151</v>
      </c>
      <c r="N6" s="208" t="s">
        <v>152</v>
      </c>
      <c r="O6" s="208" t="s">
        <v>153</v>
      </c>
      <c r="P6" s="208" t="s">
        <v>154</v>
      </c>
      <c r="Q6" s="208" t="s">
        <v>155</v>
      </c>
      <c r="R6" s="208" t="s">
        <v>156</v>
      </c>
      <c r="S6" s="208" t="s">
        <v>157</v>
      </c>
      <c r="T6" s="208" t="s">
        <v>158</v>
      </c>
      <c r="U6" s="208" t="s">
        <v>159</v>
      </c>
      <c r="V6" s="208" t="s">
        <v>160</v>
      </c>
      <c r="W6" s="208" t="s">
        <v>161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0" t="s">
        <v>162</v>
      </c>
      <c r="B8" s="221" t="s">
        <v>111</v>
      </c>
      <c r="C8" s="241" t="s">
        <v>112</v>
      </c>
      <c r="D8" s="222"/>
      <c r="E8" s="223"/>
      <c r="F8" s="224"/>
      <c r="G8" s="224">
        <f>SUMIF(AG9:AG64,"&lt;&gt;NOR",G9:G64)</f>
        <v>0</v>
      </c>
      <c r="H8" s="224"/>
      <c r="I8" s="224">
        <f>SUM(I9:I64)</f>
        <v>0</v>
      </c>
      <c r="J8" s="224"/>
      <c r="K8" s="224">
        <f>SUM(K9:K64)</f>
        <v>0</v>
      </c>
      <c r="L8" s="224"/>
      <c r="M8" s="224">
        <f>SUM(M9:M64)</f>
        <v>0</v>
      </c>
      <c r="N8" s="224"/>
      <c r="O8" s="224">
        <f>SUM(O9:O64)</f>
        <v>0</v>
      </c>
      <c r="P8" s="224"/>
      <c r="Q8" s="224">
        <f>SUM(Q9:Q64)</f>
        <v>169.84</v>
      </c>
      <c r="R8" s="224"/>
      <c r="S8" s="224"/>
      <c r="T8" s="225"/>
      <c r="U8" s="219"/>
      <c r="V8" s="219">
        <f>SUM(V9:V64)</f>
        <v>94.06</v>
      </c>
      <c r="W8" s="219"/>
      <c r="AG8" t="s">
        <v>163</v>
      </c>
    </row>
    <row r="9" spans="1:60" ht="22.5" outlineLevel="1" x14ac:dyDescent="0.2">
      <c r="A9" s="226">
        <v>1</v>
      </c>
      <c r="B9" s="227" t="s">
        <v>183</v>
      </c>
      <c r="C9" s="243" t="s">
        <v>184</v>
      </c>
      <c r="D9" s="228" t="s">
        <v>185</v>
      </c>
      <c r="E9" s="229">
        <v>239</v>
      </c>
      <c r="F9" s="230"/>
      <c r="G9" s="231">
        <f>ROUND(E9*F9,2)</f>
        <v>0</v>
      </c>
      <c r="H9" s="230"/>
      <c r="I9" s="231">
        <f>ROUND(E9*H9,2)</f>
        <v>0</v>
      </c>
      <c r="J9" s="230"/>
      <c r="K9" s="231">
        <f>ROUND(E9*J9,2)</f>
        <v>0</v>
      </c>
      <c r="L9" s="231">
        <v>21</v>
      </c>
      <c r="M9" s="231">
        <f>G9*(1+L9/100)</f>
        <v>0</v>
      </c>
      <c r="N9" s="231">
        <v>0</v>
      </c>
      <c r="O9" s="231">
        <f>ROUND(E9*N9,2)</f>
        <v>0</v>
      </c>
      <c r="P9" s="231">
        <v>0.22</v>
      </c>
      <c r="Q9" s="231">
        <f>ROUND(E9*P9,2)</f>
        <v>52.58</v>
      </c>
      <c r="R9" s="231" t="s">
        <v>186</v>
      </c>
      <c r="S9" s="231" t="s">
        <v>172</v>
      </c>
      <c r="T9" s="232" t="s">
        <v>172</v>
      </c>
      <c r="U9" s="218">
        <v>7.0000000000000007E-2</v>
      </c>
      <c r="V9" s="218">
        <f>ROUND(E9*U9,2)</f>
        <v>16.73</v>
      </c>
      <c r="W9" s="218"/>
      <c r="X9" s="209"/>
      <c r="Y9" s="209"/>
      <c r="Z9" s="209"/>
      <c r="AA9" s="209"/>
      <c r="AB9" s="209"/>
      <c r="AC9" s="209"/>
      <c r="AD9" s="209"/>
      <c r="AE9" s="209"/>
      <c r="AF9" s="209"/>
      <c r="AG9" s="209" t="s">
        <v>187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3" t="s">
        <v>188</v>
      </c>
      <c r="D10" s="247"/>
      <c r="E10" s="248"/>
      <c r="F10" s="218"/>
      <c r="G10" s="21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189</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3" t="s">
        <v>190</v>
      </c>
      <c r="D11" s="247"/>
      <c r="E11" s="248"/>
      <c r="F11" s="218"/>
      <c r="G11" s="21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189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3" t="s">
        <v>191</v>
      </c>
      <c r="D12" s="247"/>
      <c r="E12" s="248">
        <v>239</v>
      </c>
      <c r="F12" s="218"/>
      <c r="G12" s="21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189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26">
        <v>2</v>
      </c>
      <c r="B13" s="227" t="s">
        <v>192</v>
      </c>
      <c r="C13" s="243" t="s">
        <v>193</v>
      </c>
      <c r="D13" s="228" t="s">
        <v>185</v>
      </c>
      <c r="E13" s="229">
        <v>239</v>
      </c>
      <c r="F13" s="230"/>
      <c r="G13" s="231">
        <f>ROUND(E13*F13,2)</f>
        <v>0</v>
      </c>
      <c r="H13" s="230"/>
      <c r="I13" s="231">
        <f>ROUND(E13*H13,2)</f>
        <v>0</v>
      </c>
      <c r="J13" s="230"/>
      <c r="K13" s="231">
        <f>ROUND(E13*J13,2)</f>
        <v>0</v>
      </c>
      <c r="L13" s="231">
        <v>21</v>
      </c>
      <c r="M13" s="231">
        <f>G13*(1+L13/100)</f>
        <v>0</v>
      </c>
      <c r="N13" s="231">
        <v>0</v>
      </c>
      <c r="O13" s="231">
        <f>ROUND(E13*N13,2)</f>
        <v>0</v>
      </c>
      <c r="P13" s="231">
        <v>0.36000000000000004</v>
      </c>
      <c r="Q13" s="231">
        <f>ROUND(E13*P13,2)</f>
        <v>86.04</v>
      </c>
      <c r="R13" s="231" t="s">
        <v>186</v>
      </c>
      <c r="S13" s="231" t="s">
        <v>172</v>
      </c>
      <c r="T13" s="232" t="s">
        <v>172</v>
      </c>
      <c r="U13" s="218">
        <v>4.5000000000000005E-2</v>
      </c>
      <c r="V13" s="218">
        <f>ROUND(E13*U13,2)</f>
        <v>10.76</v>
      </c>
      <c r="W13" s="218"/>
      <c r="X13" s="209"/>
      <c r="Y13" s="209"/>
      <c r="Z13" s="209"/>
      <c r="AA13" s="209"/>
      <c r="AB13" s="209"/>
      <c r="AC13" s="209"/>
      <c r="AD13" s="209"/>
      <c r="AE13" s="209"/>
      <c r="AF13" s="209"/>
      <c r="AG13" s="209" t="s">
        <v>187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3" t="s">
        <v>188</v>
      </c>
      <c r="D14" s="247"/>
      <c r="E14" s="248"/>
      <c r="F14" s="218"/>
      <c r="G14" s="21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189</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53" t="s">
        <v>190</v>
      </c>
      <c r="D15" s="247"/>
      <c r="E15" s="248"/>
      <c r="F15" s="218"/>
      <c r="G15" s="218"/>
      <c r="H15" s="218"/>
      <c r="I15" s="218"/>
      <c r="J15" s="218"/>
      <c r="K15" s="218"/>
      <c r="L15" s="218"/>
      <c r="M15" s="218"/>
      <c r="N15" s="218"/>
      <c r="O15" s="218"/>
      <c r="P15" s="218"/>
      <c r="Q15" s="218"/>
      <c r="R15" s="218"/>
      <c r="S15" s="218"/>
      <c r="T15" s="218"/>
      <c r="U15" s="218"/>
      <c r="V15" s="218"/>
      <c r="W15" s="218"/>
      <c r="X15" s="209"/>
      <c r="Y15" s="209"/>
      <c r="Z15" s="209"/>
      <c r="AA15" s="209"/>
      <c r="AB15" s="209"/>
      <c r="AC15" s="209"/>
      <c r="AD15" s="209"/>
      <c r="AE15" s="209"/>
      <c r="AF15" s="209"/>
      <c r="AG15" s="209" t="s">
        <v>189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3" t="s">
        <v>191</v>
      </c>
      <c r="D16" s="247"/>
      <c r="E16" s="248">
        <v>239</v>
      </c>
      <c r="F16" s="218"/>
      <c r="G16" s="21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189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6">
        <v>3</v>
      </c>
      <c r="B17" s="227" t="s">
        <v>194</v>
      </c>
      <c r="C17" s="243" t="s">
        <v>195</v>
      </c>
      <c r="D17" s="228" t="s">
        <v>196</v>
      </c>
      <c r="E17" s="229">
        <v>20</v>
      </c>
      <c r="F17" s="230"/>
      <c r="G17" s="231">
        <f>ROUND(E17*F17,2)</f>
        <v>0</v>
      </c>
      <c r="H17" s="230"/>
      <c r="I17" s="231">
        <f>ROUND(E17*H17,2)</f>
        <v>0</v>
      </c>
      <c r="J17" s="230"/>
      <c r="K17" s="231">
        <f>ROUND(E17*J17,2)</f>
        <v>0</v>
      </c>
      <c r="L17" s="231">
        <v>21</v>
      </c>
      <c r="M17" s="231">
        <f>G17*(1+L17/100)</f>
        <v>0</v>
      </c>
      <c r="N17" s="231">
        <v>0</v>
      </c>
      <c r="O17" s="231">
        <f>ROUND(E17*N17,2)</f>
        <v>0</v>
      </c>
      <c r="P17" s="231">
        <v>0.23</v>
      </c>
      <c r="Q17" s="231">
        <f>ROUND(E17*P17,2)</f>
        <v>4.5999999999999996</v>
      </c>
      <c r="R17" s="231" t="s">
        <v>186</v>
      </c>
      <c r="S17" s="231" t="s">
        <v>172</v>
      </c>
      <c r="T17" s="232" t="s">
        <v>172</v>
      </c>
      <c r="U17" s="218">
        <v>0.22700000000000001</v>
      </c>
      <c r="V17" s="218">
        <f>ROUND(E17*U17,2)</f>
        <v>4.54</v>
      </c>
      <c r="W17" s="218"/>
      <c r="X17" s="209"/>
      <c r="Y17" s="209"/>
      <c r="Z17" s="209"/>
      <c r="AA17" s="209"/>
      <c r="AB17" s="209"/>
      <c r="AC17" s="209"/>
      <c r="AD17" s="209"/>
      <c r="AE17" s="209"/>
      <c r="AF17" s="209"/>
      <c r="AG17" s="209" t="s">
        <v>187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4" t="s">
        <v>197</v>
      </c>
      <c r="D18" s="252"/>
      <c r="E18" s="252"/>
      <c r="F18" s="252"/>
      <c r="G18" s="252"/>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198</v>
      </c>
      <c r="AH18" s="209"/>
      <c r="AI18" s="209"/>
      <c r="AJ18" s="209"/>
      <c r="AK18" s="209"/>
      <c r="AL18" s="209"/>
      <c r="AM18" s="209"/>
      <c r="AN18" s="209"/>
      <c r="AO18" s="209"/>
      <c r="AP18" s="209"/>
      <c r="AQ18" s="209"/>
      <c r="AR18" s="209"/>
      <c r="AS18" s="209"/>
      <c r="AT18" s="209"/>
      <c r="AU18" s="209"/>
      <c r="AV18" s="209"/>
      <c r="AW18" s="209"/>
      <c r="AX18" s="209"/>
      <c r="AY18" s="209"/>
      <c r="AZ18" s="209"/>
      <c r="BA18" s="251" t="str">
        <f>C18</f>
        <v>s vybouráním lože, s přemístěním hmot na skládku na vzdálenost do 3 m nebo naložením na dopravní prostředek</v>
      </c>
      <c r="BB18" s="209"/>
      <c r="BC18" s="209"/>
      <c r="BD18" s="209"/>
      <c r="BE18" s="209"/>
      <c r="BF18" s="209"/>
      <c r="BG18" s="209"/>
      <c r="BH18" s="209"/>
    </row>
    <row r="19" spans="1:60" outlineLevel="1" x14ac:dyDescent="0.2">
      <c r="A19" s="216"/>
      <c r="B19" s="217"/>
      <c r="C19" s="253" t="s">
        <v>199</v>
      </c>
      <c r="D19" s="247"/>
      <c r="E19" s="248"/>
      <c r="F19" s="218"/>
      <c r="G19" s="218"/>
      <c r="H19" s="218"/>
      <c r="I19" s="218"/>
      <c r="J19" s="218"/>
      <c r="K19" s="218"/>
      <c r="L19" s="218"/>
      <c r="M19" s="218"/>
      <c r="N19" s="218"/>
      <c r="O19" s="218"/>
      <c r="P19" s="218"/>
      <c r="Q19" s="218"/>
      <c r="R19" s="218"/>
      <c r="S19" s="218"/>
      <c r="T19" s="218"/>
      <c r="U19" s="218"/>
      <c r="V19" s="218"/>
      <c r="W19" s="218"/>
      <c r="X19" s="209"/>
      <c r="Y19" s="209"/>
      <c r="Z19" s="209"/>
      <c r="AA19" s="209"/>
      <c r="AB19" s="209"/>
      <c r="AC19" s="209"/>
      <c r="AD19" s="209"/>
      <c r="AE19" s="209"/>
      <c r="AF19" s="209"/>
      <c r="AG19" s="209" t="s">
        <v>189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3" t="s">
        <v>200</v>
      </c>
      <c r="D20" s="247"/>
      <c r="E20" s="248"/>
      <c r="F20" s="218"/>
      <c r="G20" s="21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189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3" t="s">
        <v>201</v>
      </c>
      <c r="D21" s="247"/>
      <c r="E21" s="248">
        <v>20</v>
      </c>
      <c r="F21" s="218"/>
      <c r="G21" s="218"/>
      <c r="H21" s="218"/>
      <c r="I21" s="218"/>
      <c r="J21" s="218"/>
      <c r="K21" s="218"/>
      <c r="L21" s="218"/>
      <c r="M21" s="218"/>
      <c r="N21" s="218"/>
      <c r="O21" s="218"/>
      <c r="P21" s="218"/>
      <c r="Q21" s="218"/>
      <c r="R21" s="218"/>
      <c r="S21" s="218"/>
      <c r="T21" s="218"/>
      <c r="U21" s="218"/>
      <c r="V21" s="218"/>
      <c r="W21" s="218"/>
      <c r="X21" s="209"/>
      <c r="Y21" s="209"/>
      <c r="Z21" s="209"/>
      <c r="AA21" s="209"/>
      <c r="AB21" s="209"/>
      <c r="AC21" s="209"/>
      <c r="AD21" s="209"/>
      <c r="AE21" s="209"/>
      <c r="AF21" s="209"/>
      <c r="AG21" s="209" t="s">
        <v>189</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26">
        <v>4</v>
      </c>
      <c r="B22" s="227" t="s">
        <v>202</v>
      </c>
      <c r="C22" s="243" t="s">
        <v>203</v>
      </c>
      <c r="D22" s="228" t="s">
        <v>196</v>
      </c>
      <c r="E22" s="229">
        <v>183.60000000000002</v>
      </c>
      <c r="F22" s="230"/>
      <c r="G22" s="231">
        <f>ROUND(E22*F22,2)</f>
        <v>0</v>
      </c>
      <c r="H22" s="230"/>
      <c r="I22" s="231">
        <f>ROUND(E22*H22,2)</f>
        <v>0</v>
      </c>
      <c r="J22" s="230"/>
      <c r="K22" s="231">
        <f>ROUND(E22*J22,2)</f>
        <v>0</v>
      </c>
      <c r="L22" s="231">
        <v>21</v>
      </c>
      <c r="M22" s="231">
        <f>G22*(1+L22/100)</f>
        <v>0</v>
      </c>
      <c r="N22" s="231">
        <v>0</v>
      </c>
      <c r="O22" s="231">
        <f>ROUND(E22*N22,2)</f>
        <v>0</v>
      </c>
      <c r="P22" s="231">
        <v>0.14500000000000002</v>
      </c>
      <c r="Q22" s="231">
        <f>ROUND(E22*P22,2)</f>
        <v>26.62</v>
      </c>
      <c r="R22" s="231" t="s">
        <v>186</v>
      </c>
      <c r="S22" s="231" t="s">
        <v>172</v>
      </c>
      <c r="T22" s="232" t="s">
        <v>172</v>
      </c>
      <c r="U22" s="218">
        <v>0.13300000000000001</v>
      </c>
      <c r="V22" s="218">
        <f>ROUND(E22*U22,2)</f>
        <v>24.42</v>
      </c>
      <c r="W22" s="218"/>
      <c r="X22" s="209"/>
      <c r="Y22" s="209"/>
      <c r="Z22" s="209"/>
      <c r="AA22" s="209"/>
      <c r="AB22" s="209"/>
      <c r="AC22" s="209"/>
      <c r="AD22" s="209"/>
      <c r="AE22" s="209"/>
      <c r="AF22" s="209"/>
      <c r="AG22" s="209" t="s">
        <v>187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4" t="s">
        <v>197</v>
      </c>
      <c r="D23" s="252"/>
      <c r="E23" s="252"/>
      <c r="F23" s="252"/>
      <c r="G23" s="252"/>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198</v>
      </c>
      <c r="AH23" s="209"/>
      <c r="AI23" s="209"/>
      <c r="AJ23" s="209"/>
      <c r="AK23" s="209"/>
      <c r="AL23" s="209"/>
      <c r="AM23" s="209"/>
      <c r="AN23" s="209"/>
      <c r="AO23" s="209"/>
      <c r="AP23" s="209"/>
      <c r="AQ23" s="209"/>
      <c r="AR23" s="209"/>
      <c r="AS23" s="209"/>
      <c r="AT23" s="209"/>
      <c r="AU23" s="209"/>
      <c r="AV23" s="209"/>
      <c r="AW23" s="209"/>
      <c r="AX23" s="209"/>
      <c r="AY23" s="209"/>
      <c r="AZ23" s="209"/>
      <c r="BA23" s="251" t="str">
        <f>C23</f>
        <v>s vybouráním lože, s přemístěním hmot na skládku na vzdálenost do 3 m nebo naložením na dopravní prostředek</v>
      </c>
      <c r="BB23" s="209"/>
      <c r="BC23" s="209"/>
      <c r="BD23" s="209"/>
      <c r="BE23" s="209"/>
      <c r="BF23" s="209"/>
      <c r="BG23" s="209"/>
      <c r="BH23" s="209"/>
    </row>
    <row r="24" spans="1:60" outlineLevel="1" x14ac:dyDescent="0.2">
      <c r="A24" s="216"/>
      <c r="B24" s="217"/>
      <c r="C24" s="253" t="s">
        <v>204</v>
      </c>
      <c r="D24" s="247"/>
      <c r="E24" s="248"/>
      <c r="F24" s="218"/>
      <c r="G24" s="21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189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3" t="s">
        <v>205</v>
      </c>
      <c r="D25" s="247"/>
      <c r="E25" s="248">
        <v>42.6</v>
      </c>
      <c r="F25" s="218"/>
      <c r="G25" s="218"/>
      <c r="H25" s="218"/>
      <c r="I25" s="218"/>
      <c r="J25" s="218"/>
      <c r="K25" s="218"/>
      <c r="L25" s="218"/>
      <c r="M25" s="218"/>
      <c r="N25" s="218"/>
      <c r="O25" s="218"/>
      <c r="P25" s="218"/>
      <c r="Q25" s="218"/>
      <c r="R25" s="218"/>
      <c r="S25" s="218"/>
      <c r="T25" s="218"/>
      <c r="U25" s="218"/>
      <c r="V25" s="218"/>
      <c r="W25" s="218"/>
      <c r="X25" s="209"/>
      <c r="Y25" s="209"/>
      <c r="Z25" s="209"/>
      <c r="AA25" s="209"/>
      <c r="AB25" s="209"/>
      <c r="AC25" s="209"/>
      <c r="AD25" s="209"/>
      <c r="AE25" s="209"/>
      <c r="AF25" s="209"/>
      <c r="AG25" s="209" t="s">
        <v>189</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3" t="s">
        <v>206</v>
      </c>
      <c r="D26" s="247"/>
      <c r="E26" s="248"/>
      <c r="F26" s="218"/>
      <c r="G26" s="21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189</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3" t="s">
        <v>207</v>
      </c>
      <c r="D27" s="247"/>
      <c r="E27" s="248">
        <v>141</v>
      </c>
      <c r="F27" s="218"/>
      <c r="G27" s="21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189</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26">
        <v>5</v>
      </c>
      <c r="B28" s="227" t="s">
        <v>208</v>
      </c>
      <c r="C28" s="243" t="s">
        <v>209</v>
      </c>
      <c r="D28" s="228" t="s">
        <v>210</v>
      </c>
      <c r="E28" s="229">
        <v>130</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211</v>
      </c>
      <c r="S28" s="231" t="s">
        <v>172</v>
      </c>
      <c r="T28" s="232" t="s">
        <v>172</v>
      </c>
      <c r="U28" s="218">
        <v>0.223</v>
      </c>
      <c r="V28" s="218">
        <f>ROUND(E28*U28,2)</f>
        <v>28.99</v>
      </c>
      <c r="W28" s="218"/>
      <c r="X28" s="209"/>
      <c r="Y28" s="209"/>
      <c r="Z28" s="209"/>
      <c r="AA28" s="209"/>
      <c r="AB28" s="209"/>
      <c r="AC28" s="209"/>
      <c r="AD28" s="209"/>
      <c r="AE28" s="209"/>
      <c r="AF28" s="209"/>
      <c r="AG28" s="209" t="s">
        <v>187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54" t="s">
        <v>212</v>
      </c>
      <c r="D29" s="252"/>
      <c r="E29" s="252"/>
      <c r="F29" s="252"/>
      <c r="G29" s="252"/>
      <c r="H29" s="218"/>
      <c r="I29" s="218"/>
      <c r="J29" s="218"/>
      <c r="K29" s="218"/>
      <c r="L29" s="218"/>
      <c r="M29" s="218"/>
      <c r="N29" s="218"/>
      <c r="O29" s="218"/>
      <c r="P29" s="218"/>
      <c r="Q29" s="218"/>
      <c r="R29" s="218"/>
      <c r="S29" s="218"/>
      <c r="T29" s="218"/>
      <c r="U29" s="218"/>
      <c r="V29" s="218"/>
      <c r="W29" s="218"/>
      <c r="X29" s="209"/>
      <c r="Y29" s="209"/>
      <c r="Z29" s="209"/>
      <c r="AA29" s="209"/>
      <c r="AB29" s="209"/>
      <c r="AC29" s="209"/>
      <c r="AD29" s="209"/>
      <c r="AE29" s="209"/>
      <c r="AF29" s="209"/>
      <c r="AG29" s="209" t="s">
        <v>198</v>
      </c>
      <c r="AH29" s="209"/>
      <c r="AI29" s="209"/>
      <c r="AJ29" s="209"/>
      <c r="AK29" s="209"/>
      <c r="AL29" s="209"/>
      <c r="AM29" s="209"/>
      <c r="AN29" s="209"/>
      <c r="AO29" s="209"/>
      <c r="AP29" s="209"/>
      <c r="AQ29" s="209"/>
      <c r="AR29" s="209"/>
      <c r="AS29" s="209"/>
      <c r="AT29" s="209"/>
      <c r="AU29" s="209"/>
      <c r="AV29" s="209"/>
      <c r="AW29" s="209"/>
      <c r="AX29" s="209"/>
      <c r="AY29" s="209"/>
      <c r="AZ29" s="209"/>
      <c r="BA29" s="251" t="str">
        <f>C29</f>
        <v>s přemístěním výkopku v příčných profilech na vzdálenost do 15 m nebo s naložením na dopravní prostředek.</v>
      </c>
      <c r="BB29" s="209"/>
      <c r="BC29" s="209"/>
      <c r="BD29" s="209"/>
      <c r="BE29" s="209"/>
      <c r="BF29" s="209"/>
      <c r="BG29" s="209"/>
      <c r="BH29" s="209"/>
    </row>
    <row r="30" spans="1:60" outlineLevel="1" x14ac:dyDescent="0.2">
      <c r="A30" s="216"/>
      <c r="B30" s="217"/>
      <c r="C30" s="253" t="s">
        <v>213</v>
      </c>
      <c r="D30" s="247"/>
      <c r="E30" s="248"/>
      <c r="F30" s="218"/>
      <c r="G30" s="21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189</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3" t="s">
        <v>214</v>
      </c>
      <c r="D31" s="247"/>
      <c r="E31" s="248">
        <v>130</v>
      </c>
      <c r="F31" s="218"/>
      <c r="G31" s="218"/>
      <c r="H31" s="218"/>
      <c r="I31" s="218"/>
      <c r="J31" s="218"/>
      <c r="K31" s="218"/>
      <c r="L31" s="218"/>
      <c r="M31" s="218"/>
      <c r="N31" s="218"/>
      <c r="O31" s="218"/>
      <c r="P31" s="218"/>
      <c r="Q31" s="218"/>
      <c r="R31" s="218"/>
      <c r="S31" s="218"/>
      <c r="T31" s="218"/>
      <c r="U31" s="218"/>
      <c r="V31" s="218"/>
      <c r="W31" s="218"/>
      <c r="X31" s="209"/>
      <c r="Y31" s="209"/>
      <c r="Z31" s="209"/>
      <c r="AA31" s="209"/>
      <c r="AB31" s="209"/>
      <c r="AC31" s="209"/>
      <c r="AD31" s="209"/>
      <c r="AE31" s="209"/>
      <c r="AF31" s="209"/>
      <c r="AG31" s="209" t="s">
        <v>189</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26">
        <v>6</v>
      </c>
      <c r="B32" s="227" t="s">
        <v>215</v>
      </c>
      <c r="C32" s="243" t="s">
        <v>216</v>
      </c>
      <c r="D32" s="228" t="s">
        <v>210</v>
      </c>
      <c r="E32" s="229">
        <v>130</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t="s">
        <v>211</v>
      </c>
      <c r="S32" s="231" t="s">
        <v>172</v>
      </c>
      <c r="T32" s="232" t="s">
        <v>172</v>
      </c>
      <c r="U32" s="218">
        <v>1.1000000000000001E-2</v>
      </c>
      <c r="V32" s="218">
        <f>ROUND(E32*U32,2)</f>
        <v>1.43</v>
      </c>
      <c r="W32" s="218"/>
      <c r="X32" s="209"/>
      <c r="Y32" s="209"/>
      <c r="Z32" s="209"/>
      <c r="AA32" s="209"/>
      <c r="AB32" s="209"/>
      <c r="AC32" s="209"/>
      <c r="AD32" s="209"/>
      <c r="AE32" s="209"/>
      <c r="AF32" s="209"/>
      <c r="AG32" s="209" t="s">
        <v>187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4" t="s">
        <v>217</v>
      </c>
      <c r="D33" s="252"/>
      <c r="E33" s="252"/>
      <c r="F33" s="252"/>
      <c r="G33" s="252"/>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198</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3" t="s">
        <v>218</v>
      </c>
      <c r="D34" s="247"/>
      <c r="E34" s="248"/>
      <c r="F34" s="218"/>
      <c r="G34" s="21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189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3" t="s">
        <v>213</v>
      </c>
      <c r="D35" s="247"/>
      <c r="E35" s="248"/>
      <c r="F35" s="218"/>
      <c r="G35" s="218"/>
      <c r="H35" s="218"/>
      <c r="I35" s="218"/>
      <c r="J35" s="218"/>
      <c r="K35" s="218"/>
      <c r="L35" s="218"/>
      <c r="M35" s="218"/>
      <c r="N35" s="218"/>
      <c r="O35" s="218"/>
      <c r="P35" s="218"/>
      <c r="Q35" s="218"/>
      <c r="R35" s="218"/>
      <c r="S35" s="218"/>
      <c r="T35" s="218"/>
      <c r="U35" s="218"/>
      <c r="V35" s="218"/>
      <c r="W35" s="218"/>
      <c r="X35" s="209"/>
      <c r="Y35" s="209"/>
      <c r="Z35" s="209"/>
      <c r="AA35" s="209"/>
      <c r="AB35" s="209"/>
      <c r="AC35" s="209"/>
      <c r="AD35" s="209"/>
      <c r="AE35" s="209"/>
      <c r="AF35" s="209"/>
      <c r="AG35" s="209" t="s">
        <v>189</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3" t="s">
        <v>214</v>
      </c>
      <c r="D36" s="247"/>
      <c r="E36" s="248">
        <v>130</v>
      </c>
      <c r="F36" s="218"/>
      <c r="G36" s="218"/>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189</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3.75" outlineLevel="1" x14ac:dyDescent="0.2">
      <c r="A37" s="226">
        <v>7</v>
      </c>
      <c r="B37" s="227" t="s">
        <v>219</v>
      </c>
      <c r="C37" s="243" t="s">
        <v>220</v>
      </c>
      <c r="D37" s="228" t="s">
        <v>210</v>
      </c>
      <c r="E37" s="229">
        <v>1300</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211</v>
      </c>
      <c r="S37" s="231" t="s">
        <v>172</v>
      </c>
      <c r="T37" s="232" t="s">
        <v>172</v>
      </c>
      <c r="U37" s="218">
        <v>0</v>
      </c>
      <c r="V37" s="218">
        <f>ROUND(E37*U37,2)</f>
        <v>0</v>
      </c>
      <c r="W37" s="218"/>
      <c r="X37" s="209"/>
      <c r="Y37" s="209"/>
      <c r="Z37" s="209"/>
      <c r="AA37" s="209"/>
      <c r="AB37" s="209"/>
      <c r="AC37" s="209"/>
      <c r="AD37" s="209"/>
      <c r="AE37" s="209"/>
      <c r="AF37" s="209"/>
      <c r="AG37" s="209" t="s">
        <v>187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4" t="s">
        <v>217</v>
      </c>
      <c r="D38" s="252"/>
      <c r="E38" s="252"/>
      <c r="F38" s="252"/>
      <c r="G38" s="252"/>
      <c r="H38" s="218"/>
      <c r="I38" s="218"/>
      <c r="J38" s="218"/>
      <c r="K38" s="218"/>
      <c r="L38" s="218"/>
      <c r="M38" s="218"/>
      <c r="N38" s="218"/>
      <c r="O38" s="218"/>
      <c r="P38" s="218"/>
      <c r="Q38" s="218"/>
      <c r="R38" s="218"/>
      <c r="S38" s="218"/>
      <c r="T38" s="218"/>
      <c r="U38" s="218"/>
      <c r="V38" s="218"/>
      <c r="W38" s="218"/>
      <c r="X38" s="209"/>
      <c r="Y38" s="209"/>
      <c r="Z38" s="209"/>
      <c r="AA38" s="209"/>
      <c r="AB38" s="209"/>
      <c r="AC38" s="209"/>
      <c r="AD38" s="209"/>
      <c r="AE38" s="209"/>
      <c r="AF38" s="209"/>
      <c r="AG38" s="209" t="s">
        <v>198</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3" t="s">
        <v>218</v>
      </c>
      <c r="D39" s="247"/>
      <c r="E39" s="248"/>
      <c r="F39" s="218"/>
      <c r="G39" s="218"/>
      <c r="H39" s="218"/>
      <c r="I39" s="218"/>
      <c r="J39" s="218"/>
      <c r="K39" s="218"/>
      <c r="L39" s="218"/>
      <c r="M39" s="218"/>
      <c r="N39" s="218"/>
      <c r="O39" s="218"/>
      <c r="P39" s="218"/>
      <c r="Q39" s="218"/>
      <c r="R39" s="218"/>
      <c r="S39" s="218"/>
      <c r="T39" s="218"/>
      <c r="U39" s="218"/>
      <c r="V39" s="218"/>
      <c r="W39" s="218"/>
      <c r="X39" s="209"/>
      <c r="Y39" s="209"/>
      <c r="Z39" s="209"/>
      <c r="AA39" s="209"/>
      <c r="AB39" s="209"/>
      <c r="AC39" s="209"/>
      <c r="AD39" s="209"/>
      <c r="AE39" s="209"/>
      <c r="AF39" s="209"/>
      <c r="AG39" s="209" t="s">
        <v>189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5" t="s">
        <v>221</v>
      </c>
      <c r="D40" s="249"/>
      <c r="E40" s="250"/>
      <c r="F40" s="218"/>
      <c r="G40" s="218"/>
      <c r="H40" s="218"/>
      <c r="I40" s="218"/>
      <c r="J40" s="218"/>
      <c r="K40" s="218"/>
      <c r="L40" s="218"/>
      <c r="M40" s="218"/>
      <c r="N40" s="218"/>
      <c r="O40" s="218"/>
      <c r="P40" s="218"/>
      <c r="Q40" s="218"/>
      <c r="R40" s="218"/>
      <c r="S40" s="218"/>
      <c r="T40" s="218"/>
      <c r="U40" s="218"/>
      <c r="V40" s="218"/>
      <c r="W40" s="218"/>
      <c r="X40" s="209"/>
      <c r="Y40" s="209"/>
      <c r="Z40" s="209"/>
      <c r="AA40" s="209"/>
      <c r="AB40" s="209"/>
      <c r="AC40" s="209"/>
      <c r="AD40" s="209"/>
      <c r="AE40" s="209"/>
      <c r="AF40" s="209"/>
      <c r="AG40" s="209" t="s">
        <v>189</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6" t="s">
        <v>222</v>
      </c>
      <c r="D41" s="249"/>
      <c r="E41" s="250"/>
      <c r="F41" s="218"/>
      <c r="G41" s="218"/>
      <c r="H41" s="218"/>
      <c r="I41" s="218"/>
      <c r="J41" s="218"/>
      <c r="K41" s="218"/>
      <c r="L41" s="218"/>
      <c r="M41" s="218"/>
      <c r="N41" s="218"/>
      <c r="O41" s="218"/>
      <c r="P41" s="218"/>
      <c r="Q41" s="218"/>
      <c r="R41" s="218"/>
      <c r="S41" s="218"/>
      <c r="T41" s="218"/>
      <c r="U41" s="218"/>
      <c r="V41" s="218"/>
      <c r="W41" s="218"/>
      <c r="X41" s="209"/>
      <c r="Y41" s="209"/>
      <c r="Z41" s="209"/>
      <c r="AA41" s="209"/>
      <c r="AB41" s="209"/>
      <c r="AC41" s="209"/>
      <c r="AD41" s="209"/>
      <c r="AE41" s="209"/>
      <c r="AF41" s="209"/>
      <c r="AG41" s="209" t="s">
        <v>189</v>
      </c>
      <c r="AH41" s="209">
        <v>2</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6" t="s">
        <v>223</v>
      </c>
      <c r="D42" s="249"/>
      <c r="E42" s="250">
        <v>130</v>
      </c>
      <c r="F42" s="218"/>
      <c r="G42" s="218"/>
      <c r="H42" s="218"/>
      <c r="I42" s="218"/>
      <c r="J42" s="218"/>
      <c r="K42" s="218"/>
      <c r="L42" s="218"/>
      <c r="M42" s="218"/>
      <c r="N42" s="218"/>
      <c r="O42" s="218"/>
      <c r="P42" s="218"/>
      <c r="Q42" s="218"/>
      <c r="R42" s="218"/>
      <c r="S42" s="218"/>
      <c r="T42" s="218"/>
      <c r="U42" s="218"/>
      <c r="V42" s="218"/>
      <c r="W42" s="218"/>
      <c r="X42" s="209"/>
      <c r="Y42" s="209"/>
      <c r="Z42" s="209"/>
      <c r="AA42" s="209"/>
      <c r="AB42" s="209"/>
      <c r="AC42" s="209"/>
      <c r="AD42" s="209"/>
      <c r="AE42" s="209"/>
      <c r="AF42" s="209"/>
      <c r="AG42" s="209" t="s">
        <v>189</v>
      </c>
      <c r="AH42" s="209">
        <v>2</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5" t="s">
        <v>224</v>
      </c>
      <c r="D43" s="249"/>
      <c r="E43" s="250"/>
      <c r="F43" s="218"/>
      <c r="G43" s="218"/>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189</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3" t="s">
        <v>225</v>
      </c>
      <c r="D44" s="247"/>
      <c r="E44" s="248">
        <v>1300</v>
      </c>
      <c r="F44" s="218"/>
      <c r="G44" s="218"/>
      <c r="H44" s="218"/>
      <c r="I44" s="218"/>
      <c r="J44" s="218"/>
      <c r="K44" s="218"/>
      <c r="L44" s="218"/>
      <c r="M44" s="218"/>
      <c r="N44" s="218"/>
      <c r="O44" s="218"/>
      <c r="P44" s="218"/>
      <c r="Q44" s="218"/>
      <c r="R44" s="218"/>
      <c r="S44" s="218"/>
      <c r="T44" s="218"/>
      <c r="U44" s="218"/>
      <c r="V44" s="218"/>
      <c r="W44" s="218"/>
      <c r="X44" s="209"/>
      <c r="Y44" s="209"/>
      <c r="Z44" s="209"/>
      <c r="AA44" s="209"/>
      <c r="AB44" s="209"/>
      <c r="AC44" s="209"/>
      <c r="AD44" s="209"/>
      <c r="AE44" s="209"/>
      <c r="AF44" s="209"/>
      <c r="AG44" s="209" t="s">
        <v>189</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26">
        <v>8</v>
      </c>
      <c r="B45" s="227" t="s">
        <v>226</v>
      </c>
      <c r="C45" s="243" t="s">
        <v>227</v>
      </c>
      <c r="D45" s="228" t="s">
        <v>210</v>
      </c>
      <c r="E45" s="229">
        <v>130</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211</v>
      </c>
      <c r="S45" s="231" t="s">
        <v>172</v>
      </c>
      <c r="T45" s="232" t="s">
        <v>172</v>
      </c>
      <c r="U45" s="218">
        <v>9.0000000000000011E-3</v>
      </c>
      <c r="V45" s="218">
        <f>ROUND(E45*U45,2)</f>
        <v>1.17</v>
      </c>
      <c r="W45" s="218"/>
      <c r="X45" s="209"/>
      <c r="Y45" s="209"/>
      <c r="Z45" s="209"/>
      <c r="AA45" s="209"/>
      <c r="AB45" s="209"/>
      <c r="AC45" s="209"/>
      <c r="AD45" s="209"/>
      <c r="AE45" s="209"/>
      <c r="AF45" s="209"/>
      <c r="AG45" s="209" t="s">
        <v>187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3" t="s">
        <v>218</v>
      </c>
      <c r="D46" s="247"/>
      <c r="E46" s="248"/>
      <c r="F46" s="218"/>
      <c r="G46" s="218"/>
      <c r="H46" s="218"/>
      <c r="I46" s="218"/>
      <c r="J46" s="218"/>
      <c r="K46" s="218"/>
      <c r="L46" s="218"/>
      <c r="M46" s="218"/>
      <c r="N46" s="218"/>
      <c r="O46" s="218"/>
      <c r="P46" s="218"/>
      <c r="Q46" s="218"/>
      <c r="R46" s="218"/>
      <c r="S46" s="218"/>
      <c r="T46" s="218"/>
      <c r="U46" s="218"/>
      <c r="V46" s="218"/>
      <c r="W46" s="218"/>
      <c r="X46" s="209"/>
      <c r="Y46" s="209"/>
      <c r="Z46" s="209"/>
      <c r="AA46" s="209"/>
      <c r="AB46" s="209"/>
      <c r="AC46" s="209"/>
      <c r="AD46" s="209"/>
      <c r="AE46" s="209"/>
      <c r="AF46" s="209"/>
      <c r="AG46" s="209" t="s">
        <v>189</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3" t="s">
        <v>213</v>
      </c>
      <c r="D47" s="247"/>
      <c r="E47" s="248"/>
      <c r="F47" s="218"/>
      <c r="G47" s="218"/>
      <c r="H47" s="218"/>
      <c r="I47" s="218"/>
      <c r="J47" s="218"/>
      <c r="K47" s="218"/>
      <c r="L47" s="218"/>
      <c r="M47" s="218"/>
      <c r="N47" s="218"/>
      <c r="O47" s="218"/>
      <c r="P47" s="218"/>
      <c r="Q47" s="218"/>
      <c r="R47" s="218"/>
      <c r="S47" s="218"/>
      <c r="T47" s="218"/>
      <c r="U47" s="218"/>
      <c r="V47" s="218"/>
      <c r="W47" s="218"/>
      <c r="X47" s="209"/>
      <c r="Y47" s="209"/>
      <c r="Z47" s="209"/>
      <c r="AA47" s="209"/>
      <c r="AB47" s="209"/>
      <c r="AC47" s="209"/>
      <c r="AD47" s="209"/>
      <c r="AE47" s="209"/>
      <c r="AF47" s="209"/>
      <c r="AG47" s="209" t="s">
        <v>189</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3" t="s">
        <v>214</v>
      </c>
      <c r="D48" s="247"/>
      <c r="E48" s="248">
        <v>130</v>
      </c>
      <c r="F48" s="218"/>
      <c r="G48" s="218"/>
      <c r="H48" s="218"/>
      <c r="I48" s="218"/>
      <c r="J48" s="218"/>
      <c r="K48" s="218"/>
      <c r="L48" s="218"/>
      <c r="M48" s="218"/>
      <c r="N48" s="218"/>
      <c r="O48" s="218"/>
      <c r="P48" s="218"/>
      <c r="Q48" s="218"/>
      <c r="R48" s="218"/>
      <c r="S48" s="218"/>
      <c r="T48" s="218"/>
      <c r="U48" s="218"/>
      <c r="V48" s="218"/>
      <c r="W48" s="218"/>
      <c r="X48" s="209"/>
      <c r="Y48" s="209"/>
      <c r="Z48" s="209"/>
      <c r="AA48" s="209"/>
      <c r="AB48" s="209"/>
      <c r="AC48" s="209"/>
      <c r="AD48" s="209"/>
      <c r="AE48" s="209"/>
      <c r="AF48" s="209"/>
      <c r="AG48" s="209" t="s">
        <v>189</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26">
        <v>9</v>
      </c>
      <c r="B49" s="227" t="s">
        <v>228</v>
      </c>
      <c r="C49" s="243" t="s">
        <v>229</v>
      </c>
      <c r="D49" s="228" t="s">
        <v>185</v>
      </c>
      <c r="E49" s="229">
        <v>334.20000000000005</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t="s">
        <v>211</v>
      </c>
      <c r="S49" s="231" t="s">
        <v>172</v>
      </c>
      <c r="T49" s="232" t="s">
        <v>172</v>
      </c>
      <c r="U49" s="218">
        <v>1.8000000000000002E-2</v>
      </c>
      <c r="V49" s="218">
        <f>ROUND(E49*U49,2)</f>
        <v>6.02</v>
      </c>
      <c r="W49" s="218"/>
      <c r="X49" s="209"/>
      <c r="Y49" s="209"/>
      <c r="Z49" s="209"/>
      <c r="AA49" s="209"/>
      <c r="AB49" s="209"/>
      <c r="AC49" s="209"/>
      <c r="AD49" s="209"/>
      <c r="AE49" s="209"/>
      <c r="AF49" s="209"/>
      <c r="AG49" s="209" t="s">
        <v>187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4" t="s">
        <v>230</v>
      </c>
      <c r="D50" s="252"/>
      <c r="E50" s="252"/>
      <c r="F50" s="252"/>
      <c r="G50" s="252"/>
      <c r="H50" s="218"/>
      <c r="I50" s="218"/>
      <c r="J50" s="218"/>
      <c r="K50" s="218"/>
      <c r="L50" s="218"/>
      <c r="M50" s="218"/>
      <c r="N50" s="218"/>
      <c r="O50" s="218"/>
      <c r="P50" s="218"/>
      <c r="Q50" s="218"/>
      <c r="R50" s="218"/>
      <c r="S50" s="218"/>
      <c r="T50" s="218"/>
      <c r="U50" s="218"/>
      <c r="V50" s="218"/>
      <c r="W50" s="218"/>
      <c r="X50" s="209"/>
      <c r="Y50" s="209"/>
      <c r="Z50" s="209"/>
      <c r="AA50" s="209"/>
      <c r="AB50" s="209"/>
      <c r="AC50" s="209"/>
      <c r="AD50" s="209"/>
      <c r="AE50" s="209"/>
      <c r="AF50" s="209"/>
      <c r="AG50" s="209" t="s">
        <v>198</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3" t="s">
        <v>231</v>
      </c>
      <c r="D51" s="247"/>
      <c r="E51" s="248"/>
      <c r="F51" s="218"/>
      <c r="G51" s="218"/>
      <c r="H51" s="218"/>
      <c r="I51" s="218"/>
      <c r="J51" s="218"/>
      <c r="K51" s="218"/>
      <c r="L51" s="218"/>
      <c r="M51" s="218"/>
      <c r="N51" s="218"/>
      <c r="O51" s="218"/>
      <c r="P51" s="218"/>
      <c r="Q51" s="218"/>
      <c r="R51" s="218"/>
      <c r="S51" s="218"/>
      <c r="T51" s="218"/>
      <c r="U51" s="218"/>
      <c r="V51" s="218"/>
      <c r="W51" s="218"/>
      <c r="X51" s="209"/>
      <c r="Y51" s="209"/>
      <c r="Z51" s="209"/>
      <c r="AA51" s="209"/>
      <c r="AB51" s="209"/>
      <c r="AC51" s="209"/>
      <c r="AD51" s="209"/>
      <c r="AE51" s="209"/>
      <c r="AF51" s="209"/>
      <c r="AG51" s="209" t="s">
        <v>189</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3" t="s">
        <v>232</v>
      </c>
      <c r="D52" s="247"/>
      <c r="E52" s="248"/>
      <c r="F52" s="218"/>
      <c r="G52" s="218"/>
      <c r="H52" s="218"/>
      <c r="I52" s="218"/>
      <c r="J52" s="218"/>
      <c r="K52" s="218"/>
      <c r="L52" s="218"/>
      <c r="M52" s="218"/>
      <c r="N52" s="218"/>
      <c r="O52" s="218"/>
      <c r="P52" s="218"/>
      <c r="Q52" s="218"/>
      <c r="R52" s="218"/>
      <c r="S52" s="218"/>
      <c r="T52" s="218"/>
      <c r="U52" s="218"/>
      <c r="V52" s="218"/>
      <c r="W52" s="218"/>
      <c r="X52" s="209"/>
      <c r="Y52" s="209"/>
      <c r="Z52" s="209"/>
      <c r="AA52" s="209"/>
      <c r="AB52" s="209"/>
      <c r="AC52" s="209"/>
      <c r="AD52" s="209"/>
      <c r="AE52" s="209"/>
      <c r="AF52" s="209"/>
      <c r="AG52" s="209" t="s">
        <v>189</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3" t="s">
        <v>233</v>
      </c>
      <c r="D53" s="247"/>
      <c r="E53" s="248">
        <v>168.20000000000002</v>
      </c>
      <c r="F53" s="218"/>
      <c r="G53" s="218"/>
      <c r="H53" s="218"/>
      <c r="I53" s="218"/>
      <c r="J53" s="218"/>
      <c r="K53" s="218"/>
      <c r="L53" s="218"/>
      <c r="M53" s="218"/>
      <c r="N53" s="218"/>
      <c r="O53" s="218"/>
      <c r="P53" s="218"/>
      <c r="Q53" s="218"/>
      <c r="R53" s="218"/>
      <c r="S53" s="218"/>
      <c r="T53" s="218"/>
      <c r="U53" s="218"/>
      <c r="V53" s="218"/>
      <c r="W53" s="218"/>
      <c r="X53" s="209"/>
      <c r="Y53" s="209"/>
      <c r="Z53" s="209"/>
      <c r="AA53" s="209"/>
      <c r="AB53" s="209"/>
      <c r="AC53" s="209"/>
      <c r="AD53" s="209"/>
      <c r="AE53" s="209"/>
      <c r="AF53" s="209"/>
      <c r="AG53" s="209" t="s">
        <v>189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3" t="s">
        <v>234</v>
      </c>
      <c r="D54" s="247"/>
      <c r="E54" s="248"/>
      <c r="F54" s="218"/>
      <c r="G54" s="218"/>
      <c r="H54" s="218"/>
      <c r="I54" s="218"/>
      <c r="J54" s="218"/>
      <c r="K54" s="218"/>
      <c r="L54" s="218"/>
      <c r="M54" s="218"/>
      <c r="N54" s="218"/>
      <c r="O54" s="218"/>
      <c r="P54" s="218"/>
      <c r="Q54" s="218"/>
      <c r="R54" s="218"/>
      <c r="S54" s="218"/>
      <c r="T54" s="218"/>
      <c r="U54" s="218"/>
      <c r="V54" s="218"/>
      <c r="W54" s="218"/>
      <c r="X54" s="209"/>
      <c r="Y54" s="209"/>
      <c r="Z54" s="209"/>
      <c r="AA54" s="209"/>
      <c r="AB54" s="209"/>
      <c r="AC54" s="209"/>
      <c r="AD54" s="209"/>
      <c r="AE54" s="209"/>
      <c r="AF54" s="209"/>
      <c r="AG54" s="209" t="s">
        <v>189</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3" t="s">
        <v>235</v>
      </c>
      <c r="D55" s="247"/>
      <c r="E55" s="248">
        <v>133.80000000000001</v>
      </c>
      <c r="F55" s="218"/>
      <c r="G55" s="218"/>
      <c r="H55" s="218"/>
      <c r="I55" s="218"/>
      <c r="J55" s="218"/>
      <c r="K55" s="218"/>
      <c r="L55" s="218"/>
      <c r="M55" s="218"/>
      <c r="N55" s="218"/>
      <c r="O55" s="218"/>
      <c r="P55" s="218"/>
      <c r="Q55" s="218"/>
      <c r="R55" s="218"/>
      <c r="S55" s="218"/>
      <c r="T55" s="218"/>
      <c r="U55" s="218"/>
      <c r="V55" s="218"/>
      <c r="W55" s="218"/>
      <c r="X55" s="209"/>
      <c r="Y55" s="209"/>
      <c r="Z55" s="209"/>
      <c r="AA55" s="209"/>
      <c r="AB55" s="209"/>
      <c r="AC55" s="209"/>
      <c r="AD55" s="209"/>
      <c r="AE55" s="209"/>
      <c r="AF55" s="209"/>
      <c r="AG55" s="209" t="s">
        <v>189</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3" t="s">
        <v>236</v>
      </c>
      <c r="D56" s="247"/>
      <c r="E56" s="248"/>
      <c r="F56" s="218"/>
      <c r="G56" s="218"/>
      <c r="H56" s="218"/>
      <c r="I56" s="218"/>
      <c r="J56" s="218"/>
      <c r="K56" s="218"/>
      <c r="L56" s="218"/>
      <c r="M56" s="218"/>
      <c r="N56" s="218"/>
      <c r="O56" s="218"/>
      <c r="P56" s="218"/>
      <c r="Q56" s="218"/>
      <c r="R56" s="218"/>
      <c r="S56" s="218"/>
      <c r="T56" s="218"/>
      <c r="U56" s="218"/>
      <c r="V56" s="218"/>
      <c r="W56" s="218"/>
      <c r="X56" s="209"/>
      <c r="Y56" s="209"/>
      <c r="Z56" s="209"/>
      <c r="AA56" s="209"/>
      <c r="AB56" s="209"/>
      <c r="AC56" s="209"/>
      <c r="AD56" s="209"/>
      <c r="AE56" s="209"/>
      <c r="AF56" s="209"/>
      <c r="AG56" s="209" t="s">
        <v>189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3" t="s">
        <v>237</v>
      </c>
      <c r="D57" s="247"/>
      <c r="E57" s="248">
        <v>32.200000000000003</v>
      </c>
      <c r="F57" s="218"/>
      <c r="G57" s="218"/>
      <c r="H57" s="218"/>
      <c r="I57" s="218"/>
      <c r="J57" s="218"/>
      <c r="K57" s="218"/>
      <c r="L57" s="218"/>
      <c r="M57" s="218"/>
      <c r="N57" s="218"/>
      <c r="O57" s="218"/>
      <c r="P57" s="218"/>
      <c r="Q57" s="218"/>
      <c r="R57" s="218"/>
      <c r="S57" s="218"/>
      <c r="T57" s="218"/>
      <c r="U57" s="218"/>
      <c r="V57" s="218"/>
      <c r="W57" s="218"/>
      <c r="X57" s="209"/>
      <c r="Y57" s="209"/>
      <c r="Z57" s="209"/>
      <c r="AA57" s="209"/>
      <c r="AB57" s="209"/>
      <c r="AC57" s="209"/>
      <c r="AD57" s="209"/>
      <c r="AE57" s="209"/>
      <c r="AF57" s="209"/>
      <c r="AG57" s="209" t="s">
        <v>189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26">
        <v>10</v>
      </c>
      <c r="B58" s="227" t="s">
        <v>238</v>
      </c>
      <c r="C58" s="243" t="s">
        <v>239</v>
      </c>
      <c r="D58" s="228" t="s">
        <v>240</v>
      </c>
      <c r="E58" s="229">
        <v>247</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t="s">
        <v>211</v>
      </c>
      <c r="S58" s="231" t="s">
        <v>172</v>
      </c>
      <c r="T58" s="232" t="s">
        <v>172</v>
      </c>
      <c r="U58" s="218">
        <v>0</v>
      </c>
      <c r="V58" s="218">
        <f>ROUND(E58*U58,2)</f>
        <v>0</v>
      </c>
      <c r="W58" s="218"/>
      <c r="X58" s="209"/>
      <c r="Y58" s="209"/>
      <c r="Z58" s="209"/>
      <c r="AA58" s="209"/>
      <c r="AB58" s="209"/>
      <c r="AC58" s="209"/>
      <c r="AD58" s="209"/>
      <c r="AE58" s="209"/>
      <c r="AF58" s="209"/>
      <c r="AG58" s="209" t="s">
        <v>187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3" t="s">
        <v>218</v>
      </c>
      <c r="D59" s="247"/>
      <c r="E59" s="248"/>
      <c r="F59" s="218"/>
      <c r="G59" s="218"/>
      <c r="H59" s="218"/>
      <c r="I59" s="218"/>
      <c r="J59" s="218"/>
      <c r="K59" s="218"/>
      <c r="L59" s="218"/>
      <c r="M59" s="218"/>
      <c r="N59" s="218"/>
      <c r="O59" s="218"/>
      <c r="P59" s="218"/>
      <c r="Q59" s="218"/>
      <c r="R59" s="218"/>
      <c r="S59" s="218"/>
      <c r="T59" s="218"/>
      <c r="U59" s="218"/>
      <c r="V59" s="218"/>
      <c r="W59" s="218"/>
      <c r="X59" s="209"/>
      <c r="Y59" s="209"/>
      <c r="Z59" s="209"/>
      <c r="AA59" s="209"/>
      <c r="AB59" s="209"/>
      <c r="AC59" s="209"/>
      <c r="AD59" s="209"/>
      <c r="AE59" s="209"/>
      <c r="AF59" s="209"/>
      <c r="AG59" s="209" t="s">
        <v>189</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5" t="s">
        <v>221</v>
      </c>
      <c r="D60" s="249"/>
      <c r="E60" s="250"/>
      <c r="F60" s="218"/>
      <c r="G60" s="218"/>
      <c r="H60" s="218"/>
      <c r="I60" s="218"/>
      <c r="J60" s="218"/>
      <c r="K60" s="218"/>
      <c r="L60" s="218"/>
      <c r="M60" s="218"/>
      <c r="N60" s="218"/>
      <c r="O60" s="218"/>
      <c r="P60" s="218"/>
      <c r="Q60" s="218"/>
      <c r="R60" s="218"/>
      <c r="S60" s="218"/>
      <c r="T60" s="218"/>
      <c r="U60" s="218"/>
      <c r="V60" s="218"/>
      <c r="W60" s="218"/>
      <c r="X60" s="209"/>
      <c r="Y60" s="209"/>
      <c r="Z60" s="209"/>
      <c r="AA60" s="209"/>
      <c r="AB60" s="209"/>
      <c r="AC60" s="209"/>
      <c r="AD60" s="209"/>
      <c r="AE60" s="209"/>
      <c r="AF60" s="209"/>
      <c r="AG60" s="209" t="s">
        <v>189</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6" t="s">
        <v>222</v>
      </c>
      <c r="D61" s="249"/>
      <c r="E61" s="250"/>
      <c r="F61" s="218"/>
      <c r="G61" s="218"/>
      <c r="H61" s="218"/>
      <c r="I61" s="218"/>
      <c r="J61" s="218"/>
      <c r="K61" s="218"/>
      <c r="L61" s="218"/>
      <c r="M61" s="218"/>
      <c r="N61" s="218"/>
      <c r="O61" s="218"/>
      <c r="P61" s="218"/>
      <c r="Q61" s="218"/>
      <c r="R61" s="218"/>
      <c r="S61" s="218"/>
      <c r="T61" s="218"/>
      <c r="U61" s="218"/>
      <c r="V61" s="218"/>
      <c r="W61" s="218"/>
      <c r="X61" s="209"/>
      <c r="Y61" s="209"/>
      <c r="Z61" s="209"/>
      <c r="AA61" s="209"/>
      <c r="AB61" s="209"/>
      <c r="AC61" s="209"/>
      <c r="AD61" s="209"/>
      <c r="AE61" s="209"/>
      <c r="AF61" s="209"/>
      <c r="AG61" s="209" t="s">
        <v>189</v>
      </c>
      <c r="AH61" s="209">
        <v>2</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6" t="s">
        <v>223</v>
      </c>
      <c r="D62" s="249"/>
      <c r="E62" s="250">
        <v>130</v>
      </c>
      <c r="F62" s="218"/>
      <c r="G62" s="218"/>
      <c r="H62" s="218"/>
      <c r="I62" s="218"/>
      <c r="J62" s="218"/>
      <c r="K62" s="218"/>
      <c r="L62" s="218"/>
      <c r="M62" s="218"/>
      <c r="N62" s="218"/>
      <c r="O62" s="218"/>
      <c r="P62" s="218"/>
      <c r="Q62" s="218"/>
      <c r="R62" s="218"/>
      <c r="S62" s="218"/>
      <c r="T62" s="218"/>
      <c r="U62" s="218"/>
      <c r="V62" s="218"/>
      <c r="W62" s="218"/>
      <c r="X62" s="209"/>
      <c r="Y62" s="209"/>
      <c r="Z62" s="209"/>
      <c r="AA62" s="209"/>
      <c r="AB62" s="209"/>
      <c r="AC62" s="209"/>
      <c r="AD62" s="209"/>
      <c r="AE62" s="209"/>
      <c r="AF62" s="209"/>
      <c r="AG62" s="209" t="s">
        <v>189</v>
      </c>
      <c r="AH62" s="209">
        <v>2</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5" t="s">
        <v>224</v>
      </c>
      <c r="D63" s="249"/>
      <c r="E63" s="250"/>
      <c r="F63" s="218"/>
      <c r="G63" s="218"/>
      <c r="H63" s="218"/>
      <c r="I63" s="218"/>
      <c r="J63" s="218"/>
      <c r="K63" s="218"/>
      <c r="L63" s="218"/>
      <c r="M63" s="218"/>
      <c r="N63" s="218"/>
      <c r="O63" s="218"/>
      <c r="P63" s="218"/>
      <c r="Q63" s="218"/>
      <c r="R63" s="218"/>
      <c r="S63" s="218"/>
      <c r="T63" s="218"/>
      <c r="U63" s="218"/>
      <c r="V63" s="218"/>
      <c r="W63" s="218"/>
      <c r="X63" s="209"/>
      <c r="Y63" s="209"/>
      <c r="Z63" s="209"/>
      <c r="AA63" s="209"/>
      <c r="AB63" s="209"/>
      <c r="AC63" s="209"/>
      <c r="AD63" s="209"/>
      <c r="AE63" s="209"/>
      <c r="AF63" s="209"/>
      <c r="AG63" s="209" t="s">
        <v>189</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3" t="s">
        <v>241</v>
      </c>
      <c r="D64" s="247"/>
      <c r="E64" s="248">
        <v>247</v>
      </c>
      <c r="F64" s="218"/>
      <c r="G64" s="218"/>
      <c r="H64" s="218"/>
      <c r="I64" s="218"/>
      <c r="J64" s="218"/>
      <c r="K64" s="218"/>
      <c r="L64" s="218"/>
      <c r="M64" s="218"/>
      <c r="N64" s="218"/>
      <c r="O64" s="218"/>
      <c r="P64" s="218"/>
      <c r="Q64" s="218"/>
      <c r="R64" s="218"/>
      <c r="S64" s="218"/>
      <c r="T64" s="218"/>
      <c r="U64" s="218"/>
      <c r="V64" s="218"/>
      <c r="W64" s="218"/>
      <c r="X64" s="209"/>
      <c r="Y64" s="209"/>
      <c r="Z64" s="209"/>
      <c r="AA64" s="209"/>
      <c r="AB64" s="209"/>
      <c r="AC64" s="209"/>
      <c r="AD64" s="209"/>
      <c r="AE64" s="209"/>
      <c r="AF64" s="209"/>
      <c r="AG64" s="209" t="s">
        <v>189</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x14ac:dyDescent="0.2">
      <c r="A65" s="220" t="s">
        <v>162</v>
      </c>
      <c r="B65" s="221" t="s">
        <v>113</v>
      </c>
      <c r="C65" s="241" t="s">
        <v>114</v>
      </c>
      <c r="D65" s="222"/>
      <c r="E65" s="223"/>
      <c r="F65" s="224"/>
      <c r="G65" s="224">
        <f>SUMIF(AG66:AG94,"&lt;&gt;NOR",G66:G94)</f>
        <v>0</v>
      </c>
      <c r="H65" s="224"/>
      <c r="I65" s="224">
        <f>SUM(I66:I94)</f>
        <v>0</v>
      </c>
      <c r="J65" s="224"/>
      <c r="K65" s="224">
        <f>SUM(K66:K94)</f>
        <v>0</v>
      </c>
      <c r="L65" s="224"/>
      <c r="M65" s="224">
        <f>SUM(M66:M94)</f>
        <v>0</v>
      </c>
      <c r="N65" s="224"/>
      <c r="O65" s="224">
        <f>SUM(O66:O94)</f>
        <v>33.159999999999997</v>
      </c>
      <c r="P65" s="224"/>
      <c r="Q65" s="224">
        <f>SUM(Q66:Q94)</f>
        <v>0</v>
      </c>
      <c r="R65" s="224"/>
      <c r="S65" s="224"/>
      <c r="T65" s="225"/>
      <c r="U65" s="219"/>
      <c r="V65" s="219">
        <f>SUM(V66:V94)</f>
        <v>56.129999999999995</v>
      </c>
      <c r="W65" s="219"/>
      <c r="AG65" t="s">
        <v>163</v>
      </c>
    </row>
    <row r="66" spans="1:60" ht="22.5" outlineLevel="1" x14ac:dyDescent="0.2">
      <c r="A66" s="226">
        <v>11</v>
      </c>
      <c r="B66" s="227" t="s">
        <v>215</v>
      </c>
      <c r="C66" s="243" t="s">
        <v>216</v>
      </c>
      <c r="D66" s="228" t="s">
        <v>210</v>
      </c>
      <c r="E66" s="229">
        <v>19.850000000000001</v>
      </c>
      <c r="F66" s="230"/>
      <c r="G66" s="231">
        <f>ROUND(E66*F66,2)</f>
        <v>0</v>
      </c>
      <c r="H66" s="230"/>
      <c r="I66" s="231">
        <f>ROUND(E66*H66,2)</f>
        <v>0</v>
      </c>
      <c r="J66" s="230"/>
      <c r="K66" s="231">
        <f>ROUND(E66*J66,2)</f>
        <v>0</v>
      </c>
      <c r="L66" s="231">
        <v>21</v>
      </c>
      <c r="M66" s="231">
        <f>G66*(1+L66/100)</f>
        <v>0</v>
      </c>
      <c r="N66" s="231">
        <v>0</v>
      </c>
      <c r="O66" s="231">
        <f>ROUND(E66*N66,2)</f>
        <v>0</v>
      </c>
      <c r="P66" s="231">
        <v>0</v>
      </c>
      <c r="Q66" s="231">
        <f>ROUND(E66*P66,2)</f>
        <v>0</v>
      </c>
      <c r="R66" s="231" t="s">
        <v>211</v>
      </c>
      <c r="S66" s="231" t="s">
        <v>172</v>
      </c>
      <c r="T66" s="232" t="s">
        <v>172</v>
      </c>
      <c r="U66" s="218">
        <v>1.1000000000000001E-2</v>
      </c>
      <c r="V66" s="218">
        <f>ROUND(E66*U66,2)</f>
        <v>0.22</v>
      </c>
      <c r="W66" s="218"/>
      <c r="X66" s="209"/>
      <c r="Y66" s="209"/>
      <c r="Z66" s="209"/>
      <c r="AA66" s="209"/>
      <c r="AB66" s="209"/>
      <c r="AC66" s="209"/>
      <c r="AD66" s="209"/>
      <c r="AE66" s="209"/>
      <c r="AF66" s="209"/>
      <c r="AG66" s="209" t="s">
        <v>187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4" t="s">
        <v>217</v>
      </c>
      <c r="D67" s="252"/>
      <c r="E67" s="252"/>
      <c r="F67" s="252"/>
      <c r="G67" s="252"/>
      <c r="H67" s="218"/>
      <c r="I67" s="218"/>
      <c r="J67" s="218"/>
      <c r="K67" s="218"/>
      <c r="L67" s="218"/>
      <c r="M67" s="218"/>
      <c r="N67" s="218"/>
      <c r="O67" s="218"/>
      <c r="P67" s="218"/>
      <c r="Q67" s="218"/>
      <c r="R67" s="218"/>
      <c r="S67" s="218"/>
      <c r="T67" s="218"/>
      <c r="U67" s="218"/>
      <c r="V67" s="218"/>
      <c r="W67" s="218"/>
      <c r="X67" s="209"/>
      <c r="Y67" s="209"/>
      <c r="Z67" s="209"/>
      <c r="AA67" s="209"/>
      <c r="AB67" s="209"/>
      <c r="AC67" s="209"/>
      <c r="AD67" s="209"/>
      <c r="AE67" s="209"/>
      <c r="AF67" s="209"/>
      <c r="AG67" s="209" t="s">
        <v>198</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3" t="s">
        <v>242</v>
      </c>
      <c r="D68" s="247"/>
      <c r="E68" s="248"/>
      <c r="F68" s="218"/>
      <c r="G68" s="218"/>
      <c r="H68" s="218"/>
      <c r="I68" s="218"/>
      <c r="J68" s="218"/>
      <c r="K68" s="218"/>
      <c r="L68" s="218"/>
      <c r="M68" s="218"/>
      <c r="N68" s="218"/>
      <c r="O68" s="218"/>
      <c r="P68" s="218"/>
      <c r="Q68" s="218"/>
      <c r="R68" s="218"/>
      <c r="S68" s="218"/>
      <c r="T68" s="218"/>
      <c r="U68" s="218"/>
      <c r="V68" s="218"/>
      <c r="W68" s="218"/>
      <c r="X68" s="209"/>
      <c r="Y68" s="209"/>
      <c r="Z68" s="209"/>
      <c r="AA68" s="209"/>
      <c r="AB68" s="209"/>
      <c r="AC68" s="209"/>
      <c r="AD68" s="209"/>
      <c r="AE68" s="209"/>
      <c r="AF68" s="209"/>
      <c r="AG68" s="209" t="s">
        <v>189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3" t="s">
        <v>243</v>
      </c>
      <c r="D69" s="247"/>
      <c r="E69" s="248">
        <v>19.850000000000001</v>
      </c>
      <c r="F69" s="218"/>
      <c r="G69" s="218"/>
      <c r="H69" s="218"/>
      <c r="I69" s="218"/>
      <c r="J69" s="218"/>
      <c r="K69" s="218"/>
      <c r="L69" s="218"/>
      <c r="M69" s="218"/>
      <c r="N69" s="218"/>
      <c r="O69" s="218"/>
      <c r="P69" s="218"/>
      <c r="Q69" s="218"/>
      <c r="R69" s="218"/>
      <c r="S69" s="218"/>
      <c r="T69" s="218"/>
      <c r="U69" s="218"/>
      <c r="V69" s="218"/>
      <c r="W69" s="218"/>
      <c r="X69" s="209"/>
      <c r="Y69" s="209"/>
      <c r="Z69" s="209"/>
      <c r="AA69" s="209"/>
      <c r="AB69" s="209"/>
      <c r="AC69" s="209"/>
      <c r="AD69" s="209"/>
      <c r="AE69" s="209"/>
      <c r="AF69" s="209"/>
      <c r="AG69" s="209" t="s">
        <v>189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26">
        <v>12</v>
      </c>
      <c r="B70" s="227" t="s">
        <v>244</v>
      </c>
      <c r="C70" s="243" t="s">
        <v>245</v>
      </c>
      <c r="D70" s="228" t="s">
        <v>185</v>
      </c>
      <c r="E70" s="229">
        <v>198.5</v>
      </c>
      <c r="F70" s="230"/>
      <c r="G70" s="231">
        <f>ROUND(E70*F70,2)</f>
        <v>0</v>
      </c>
      <c r="H70" s="230"/>
      <c r="I70" s="231">
        <f>ROUND(E70*H70,2)</f>
        <v>0</v>
      </c>
      <c r="J70" s="230"/>
      <c r="K70" s="231">
        <f>ROUND(E70*J70,2)</f>
        <v>0</v>
      </c>
      <c r="L70" s="231">
        <v>21</v>
      </c>
      <c r="M70" s="231">
        <f>G70*(1+L70/100)</f>
        <v>0</v>
      </c>
      <c r="N70" s="231">
        <v>0</v>
      </c>
      <c r="O70" s="231">
        <f>ROUND(E70*N70,2)</f>
        <v>0</v>
      </c>
      <c r="P70" s="231">
        <v>0</v>
      </c>
      <c r="Q70" s="231">
        <f>ROUND(E70*P70,2)</f>
        <v>0</v>
      </c>
      <c r="R70" s="231" t="s">
        <v>246</v>
      </c>
      <c r="S70" s="231" t="s">
        <v>172</v>
      </c>
      <c r="T70" s="232" t="s">
        <v>172</v>
      </c>
      <c r="U70" s="218">
        <v>6.0000000000000005E-2</v>
      </c>
      <c r="V70" s="218">
        <f>ROUND(E70*U70,2)</f>
        <v>11.91</v>
      </c>
      <c r="W70" s="218"/>
      <c r="X70" s="209"/>
      <c r="Y70" s="209"/>
      <c r="Z70" s="209"/>
      <c r="AA70" s="209"/>
      <c r="AB70" s="209"/>
      <c r="AC70" s="209"/>
      <c r="AD70" s="209"/>
      <c r="AE70" s="209"/>
      <c r="AF70" s="209"/>
      <c r="AG70" s="209" t="s">
        <v>187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4" t="s">
        <v>247</v>
      </c>
      <c r="D71" s="252"/>
      <c r="E71" s="252"/>
      <c r="F71" s="252"/>
      <c r="G71" s="252"/>
      <c r="H71" s="218"/>
      <c r="I71" s="218"/>
      <c r="J71" s="218"/>
      <c r="K71" s="218"/>
      <c r="L71" s="218"/>
      <c r="M71" s="218"/>
      <c r="N71" s="218"/>
      <c r="O71" s="218"/>
      <c r="P71" s="218"/>
      <c r="Q71" s="218"/>
      <c r="R71" s="218"/>
      <c r="S71" s="218"/>
      <c r="T71" s="218"/>
      <c r="U71" s="218"/>
      <c r="V71" s="218"/>
      <c r="W71" s="218"/>
      <c r="X71" s="209"/>
      <c r="Y71" s="209"/>
      <c r="Z71" s="209"/>
      <c r="AA71" s="209"/>
      <c r="AB71" s="209"/>
      <c r="AC71" s="209"/>
      <c r="AD71" s="209"/>
      <c r="AE71" s="209"/>
      <c r="AF71" s="209"/>
      <c r="AG71" s="209" t="s">
        <v>198</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3" t="s">
        <v>248</v>
      </c>
      <c r="D72" s="247"/>
      <c r="E72" s="248"/>
      <c r="F72" s="218"/>
      <c r="G72" s="21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189</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3" t="s">
        <v>249</v>
      </c>
      <c r="D73" s="247"/>
      <c r="E73" s="248">
        <v>198.5</v>
      </c>
      <c r="F73" s="218"/>
      <c r="G73" s="218"/>
      <c r="H73" s="218"/>
      <c r="I73" s="218"/>
      <c r="J73" s="218"/>
      <c r="K73" s="218"/>
      <c r="L73" s="218"/>
      <c r="M73" s="218"/>
      <c r="N73" s="218"/>
      <c r="O73" s="218"/>
      <c r="P73" s="218"/>
      <c r="Q73" s="218"/>
      <c r="R73" s="218"/>
      <c r="S73" s="218"/>
      <c r="T73" s="218"/>
      <c r="U73" s="218"/>
      <c r="V73" s="218"/>
      <c r="W73" s="218"/>
      <c r="X73" s="209"/>
      <c r="Y73" s="209"/>
      <c r="Z73" s="209"/>
      <c r="AA73" s="209"/>
      <c r="AB73" s="209"/>
      <c r="AC73" s="209"/>
      <c r="AD73" s="209"/>
      <c r="AE73" s="209"/>
      <c r="AF73" s="209"/>
      <c r="AG73" s="209" t="s">
        <v>189</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26">
        <v>13</v>
      </c>
      <c r="B74" s="227" t="s">
        <v>250</v>
      </c>
      <c r="C74" s="243" t="s">
        <v>251</v>
      </c>
      <c r="D74" s="228" t="s">
        <v>210</v>
      </c>
      <c r="E74" s="229">
        <v>19.850000000000001</v>
      </c>
      <c r="F74" s="230"/>
      <c r="G74" s="231">
        <f>ROUND(E74*F74,2)</f>
        <v>0</v>
      </c>
      <c r="H74" s="230"/>
      <c r="I74" s="231">
        <f>ROUND(E74*H74,2)</f>
        <v>0</v>
      </c>
      <c r="J74" s="230"/>
      <c r="K74" s="231">
        <f>ROUND(E74*J74,2)</f>
        <v>0</v>
      </c>
      <c r="L74" s="231">
        <v>21</v>
      </c>
      <c r="M74" s="231">
        <f>G74*(1+L74/100)</f>
        <v>0</v>
      </c>
      <c r="N74" s="231">
        <v>0</v>
      </c>
      <c r="O74" s="231">
        <f>ROUND(E74*N74,2)</f>
        <v>0</v>
      </c>
      <c r="P74" s="231">
        <v>0</v>
      </c>
      <c r="Q74" s="231">
        <f>ROUND(E74*P74,2)</f>
        <v>0</v>
      </c>
      <c r="R74" s="231" t="s">
        <v>246</v>
      </c>
      <c r="S74" s="231" t="s">
        <v>172</v>
      </c>
      <c r="T74" s="232" t="s">
        <v>172</v>
      </c>
      <c r="U74" s="218">
        <v>1.6E-2</v>
      </c>
      <c r="V74" s="218">
        <f>ROUND(E74*U74,2)</f>
        <v>0.32</v>
      </c>
      <c r="W74" s="218"/>
      <c r="X74" s="209"/>
      <c r="Y74" s="209"/>
      <c r="Z74" s="209"/>
      <c r="AA74" s="209"/>
      <c r="AB74" s="209"/>
      <c r="AC74" s="209"/>
      <c r="AD74" s="209"/>
      <c r="AE74" s="209"/>
      <c r="AF74" s="209"/>
      <c r="AG74" s="209" t="s">
        <v>187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4" t="s">
        <v>252</v>
      </c>
      <c r="D75" s="252"/>
      <c r="E75" s="252"/>
      <c r="F75" s="252"/>
      <c r="G75" s="252"/>
      <c r="H75" s="218"/>
      <c r="I75" s="218"/>
      <c r="J75" s="218"/>
      <c r="K75" s="218"/>
      <c r="L75" s="218"/>
      <c r="M75" s="218"/>
      <c r="N75" s="218"/>
      <c r="O75" s="218"/>
      <c r="P75" s="218"/>
      <c r="Q75" s="218"/>
      <c r="R75" s="218"/>
      <c r="S75" s="218"/>
      <c r="T75" s="218"/>
      <c r="U75" s="218"/>
      <c r="V75" s="218"/>
      <c r="W75" s="218"/>
      <c r="X75" s="209"/>
      <c r="Y75" s="209"/>
      <c r="Z75" s="209"/>
      <c r="AA75" s="209"/>
      <c r="AB75" s="209"/>
      <c r="AC75" s="209"/>
      <c r="AD75" s="209"/>
      <c r="AE75" s="209"/>
      <c r="AF75" s="209"/>
      <c r="AG75" s="209" t="s">
        <v>198</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3" t="s">
        <v>248</v>
      </c>
      <c r="D76" s="247"/>
      <c r="E76" s="248"/>
      <c r="F76" s="218"/>
      <c r="G76" s="218"/>
      <c r="H76" s="218"/>
      <c r="I76" s="218"/>
      <c r="J76" s="218"/>
      <c r="K76" s="218"/>
      <c r="L76" s="218"/>
      <c r="M76" s="218"/>
      <c r="N76" s="218"/>
      <c r="O76" s="218"/>
      <c r="P76" s="218"/>
      <c r="Q76" s="218"/>
      <c r="R76" s="218"/>
      <c r="S76" s="218"/>
      <c r="T76" s="218"/>
      <c r="U76" s="218"/>
      <c r="V76" s="218"/>
      <c r="W76" s="218"/>
      <c r="X76" s="209"/>
      <c r="Y76" s="209"/>
      <c r="Z76" s="209"/>
      <c r="AA76" s="209"/>
      <c r="AB76" s="209"/>
      <c r="AC76" s="209"/>
      <c r="AD76" s="209"/>
      <c r="AE76" s="209"/>
      <c r="AF76" s="209"/>
      <c r="AG76" s="209" t="s">
        <v>189</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3" t="s">
        <v>243</v>
      </c>
      <c r="D77" s="247"/>
      <c r="E77" s="248">
        <v>19.850000000000001</v>
      </c>
      <c r="F77" s="218"/>
      <c r="G77" s="218"/>
      <c r="H77" s="218"/>
      <c r="I77" s="218"/>
      <c r="J77" s="218"/>
      <c r="K77" s="218"/>
      <c r="L77" s="218"/>
      <c r="M77" s="218"/>
      <c r="N77" s="218"/>
      <c r="O77" s="218"/>
      <c r="P77" s="218"/>
      <c r="Q77" s="218"/>
      <c r="R77" s="218"/>
      <c r="S77" s="218"/>
      <c r="T77" s="218"/>
      <c r="U77" s="218"/>
      <c r="V77" s="218"/>
      <c r="W77" s="218"/>
      <c r="X77" s="209"/>
      <c r="Y77" s="209"/>
      <c r="Z77" s="209"/>
      <c r="AA77" s="209"/>
      <c r="AB77" s="209"/>
      <c r="AC77" s="209"/>
      <c r="AD77" s="209"/>
      <c r="AE77" s="209"/>
      <c r="AF77" s="209"/>
      <c r="AG77" s="209" t="s">
        <v>189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x14ac:dyDescent="0.2">
      <c r="A78" s="226">
        <v>14</v>
      </c>
      <c r="B78" s="227" t="s">
        <v>253</v>
      </c>
      <c r="C78" s="243" t="s">
        <v>254</v>
      </c>
      <c r="D78" s="228" t="s">
        <v>185</v>
      </c>
      <c r="E78" s="229">
        <v>198.5</v>
      </c>
      <c r="F78" s="230"/>
      <c r="G78" s="231">
        <f>ROUND(E78*F78,2)</f>
        <v>0</v>
      </c>
      <c r="H78" s="230"/>
      <c r="I78" s="231">
        <f>ROUND(E78*H78,2)</f>
        <v>0</v>
      </c>
      <c r="J78" s="230"/>
      <c r="K78" s="231">
        <f>ROUND(E78*J78,2)</f>
        <v>0</v>
      </c>
      <c r="L78" s="231">
        <v>21</v>
      </c>
      <c r="M78" s="231">
        <f>G78*(1+L78/100)</f>
        <v>0</v>
      </c>
      <c r="N78" s="231">
        <v>0</v>
      </c>
      <c r="O78" s="231">
        <f>ROUND(E78*N78,2)</f>
        <v>0</v>
      </c>
      <c r="P78" s="231">
        <v>0</v>
      </c>
      <c r="Q78" s="231">
        <f>ROUND(E78*P78,2)</f>
        <v>0</v>
      </c>
      <c r="R78" s="231" t="s">
        <v>211</v>
      </c>
      <c r="S78" s="231" t="s">
        <v>172</v>
      </c>
      <c r="T78" s="232" t="s">
        <v>172</v>
      </c>
      <c r="U78" s="218">
        <v>0.13</v>
      </c>
      <c r="V78" s="218">
        <f>ROUND(E78*U78,2)</f>
        <v>25.81</v>
      </c>
      <c r="W78" s="218"/>
      <c r="X78" s="209"/>
      <c r="Y78" s="209"/>
      <c r="Z78" s="209"/>
      <c r="AA78" s="209"/>
      <c r="AB78" s="209"/>
      <c r="AC78" s="209"/>
      <c r="AD78" s="209"/>
      <c r="AE78" s="209"/>
      <c r="AF78" s="209"/>
      <c r="AG78" s="209" t="s">
        <v>187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x14ac:dyDescent="0.2">
      <c r="A79" s="216"/>
      <c r="B79" s="217"/>
      <c r="C79" s="254" t="s">
        <v>255</v>
      </c>
      <c r="D79" s="252"/>
      <c r="E79" s="252"/>
      <c r="F79" s="252"/>
      <c r="G79" s="252"/>
      <c r="H79" s="218"/>
      <c r="I79" s="218"/>
      <c r="J79" s="218"/>
      <c r="K79" s="218"/>
      <c r="L79" s="218"/>
      <c r="M79" s="218"/>
      <c r="N79" s="218"/>
      <c r="O79" s="218"/>
      <c r="P79" s="218"/>
      <c r="Q79" s="218"/>
      <c r="R79" s="218"/>
      <c r="S79" s="218"/>
      <c r="T79" s="218"/>
      <c r="U79" s="218"/>
      <c r="V79" s="218"/>
      <c r="W79" s="218"/>
      <c r="X79" s="209"/>
      <c r="Y79" s="209"/>
      <c r="Z79" s="209"/>
      <c r="AA79" s="209"/>
      <c r="AB79" s="209"/>
      <c r="AC79" s="209"/>
      <c r="AD79" s="209"/>
      <c r="AE79" s="209"/>
      <c r="AF79" s="209"/>
      <c r="AG79" s="209" t="s">
        <v>198</v>
      </c>
      <c r="AH79" s="209"/>
      <c r="AI79" s="209"/>
      <c r="AJ79" s="209"/>
      <c r="AK79" s="209"/>
      <c r="AL79" s="209"/>
      <c r="AM79" s="209"/>
      <c r="AN79" s="209"/>
      <c r="AO79" s="209"/>
      <c r="AP79" s="209"/>
      <c r="AQ79" s="209"/>
      <c r="AR79" s="209"/>
      <c r="AS79" s="209"/>
      <c r="AT79" s="209"/>
      <c r="AU79" s="209"/>
      <c r="AV79" s="209"/>
      <c r="AW79" s="209"/>
      <c r="AX79" s="209"/>
      <c r="AY79" s="209"/>
      <c r="AZ79" s="209"/>
      <c r="BA79" s="251" t="str">
        <f>C79</f>
        <v>s případným nutným přemístěním hromad nebo dočasných skládek na místo potřeby ze vzdálenosti do 30 m, v rovině nebo ve svahu do 1 : 5,</v>
      </c>
      <c r="BB79" s="209"/>
      <c r="BC79" s="209"/>
      <c r="BD79" s="209"/>
      <c r="BE79" s="209"/>
      <c r="BF79" s="209"/>
      <c r="BG79" s="209"/>
      <c r="BH79" s="209"/>
    </row>
    <row r="80" spans="1:60" outlineLevel="1" x14ac:dyDescent="0.2">
      <c r="A80" s="216"/>
      <c r="B80" s="217"/>
      <c r="C80" s="253" t="s">
        <v>256</v>
      </c>
      <c r="D80" s="247"/>
      <c r="E80" s="248"/>
      <c r="F80" s="218"/>
      <c r="G80" s="218"/>
      <c r="H80" s="218"/>
      <c r="I80" s="218"/>
      <c r="J80" s="218"/>
      <c r="K80" s="218"/>
      <c r="L80" s="218"/>
      <c r="M80" s="218"/>
      <c r="N80" s="218"/>
      <c r="O80" s="218"/>
      <c r="P80" s="218"/>
      <c r="Q80" s="218"/>
      <c r="R80" s="218"/>
      <c r="S80" s="218"/>
      <c r="T80" s="218"/>
      <c r="U80" s="218"/>
      <c r="V80" s="218"/>
      <c r="W80" s="218"/>
      <c r="X80" s="209"/>
      <c r="Y80" s="209"/>
      <c r="Z80" s="209"/>
      <c r="AA80" s="209"/>
      <c r="AB80" s="209"/>
      <c r="AC80" s="209"/>
      <c r="AD80" s="209"/>
      <c r="AE80" s="209"/>
      <c r="AF80" s="209"/>
      <c r="AG80" s="209" t="s">
        <v>189</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3" t="s">
        <v>249</v>
      </c>
      <c r="D81" s="247"/>
      <c r="E81" s="248">
        <v>198.5</v>
      </c>
      <c r="F81" s="218"/>
      <c r="G81" s="218"/>
      <c r="H81" s="218"/>
      <c r="I81" s="218"/>
      <c r="J81" s="218"/>
      <c r="K81" s="218"/>
      <c r="L81" s="218"/>
      <c r="M81" s="218"/>
      <c r="N81" s="218"/>
      <c r="O81" s="218"/>
      <c r="P81" s="218"/>
      <c r="Q81" s="218"/>
      <c r="R81" s="218"/>
      <c r="S81" s="218"/>
      <c r="T81" s="218"/>
      <c r="U81" s="218"/>
      <c r="V81" s="218"/>
      <c r="W81" s="218"/>
      <c r="X81" s="209"/>
      <c r="Y81" s="209"/>
      <c r="Z81" s="209"/>
      <c r="AA81" s="209"/>
      <c r="AB81" s="209"/>
      <c r="AC81" s="209"/>
      <c r="AD81" s="209"/>
      <c r="AE81" s="209"/>
      <c r="AF81" s="209"/>
      <c r="AG81" s="209" t="s">
        <v>189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x14ac:dyDescent="0.2">
      <c r="A82" s="226">
        <v>15</v>
      </c>
      <c r="B82" s="227" t="s">
        <v>257</v>
      </c>
      <c r="C82" s="243" t="s">
        <v>258</v>
      </c>
      <c r="D82" s="228" t="s">
        <v>185</v>
      </c>
      <c r="E82" s="229">
        <v>198.5</v>
      </c>
      <c r="F82" s="230"/>
      <c r="G82" s="231">
        <f>ROUND(E82*F82,2)</f>
        <v>0</v>
      </c>
      <c r="H82" s="230"/>
      <c r="I82" s="231">
        <f>ROUND(E82*H82,2)</f>
        <v>0</v>
      </c>
      <c r="J82" s="230"/>
      <c r="K82" s="231">
        <f>ROUND(E82*J82,2)</f>
        <v>0</v>
      </c>
      <c r="L82" s="231">
        <v>21</v>
      </c>
      <c r="M82" s="231">
        <f>G82*(1+L82/100)</f>
        <v>0</v>
      </c>
      <c r="N82" s="231">
        <v>0</v>
      </c>
      <c r="O82" s="231">
        <f>ROUND(E82*N82,2)</f>
        <v>0</v>
      </c>
      <c r="P82" s="231">
        <v>0</v>
      </c>
      <c r="Q82" s="231">
        <f>ROUND(E82*P82,2)</f>
        <v>0</v>
      </c>
      <c r="R82" s="231" t="s">
        <v>246</v>
      </c>
      <c r="S82" s="231" t="s">
        <v>172</v>
      </c>
      <c r="T82" s="232" t="s">
        <v>172</v>
      </c>
      <c r="U82" s="218">
        <v>9.0000000000000011E-2</v>
      </c>
      <c r="V82" s="218">
        <f>ROUND(E82*U82,2)</f>
        <v>17.87</v>
      </c>
      <c r="W82" s="218"/>
      <c r="X82" s="209"/>
      <c r="Y82" s="209"/>
      <c r="Z82" s="209"/>
      <c r="AA82" s="209"/>
      <c r="AB82" s="209"/>
      <c r="AC82" s="209"/>
      <c r="AD82" s="209"/>
      <c r="AE82" s="209"/>
      <c r="AF82" s="209"/>
      <c r="AG82" s="209" t="s">
        <v>187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4" t="s">
        <v>259</v>
      </c>
      <c r="D83" s="252"/>
      <c r="E83" s="252"/>
      <c r="F83" s="252"/>
      <c r="G83" s="252"/>
      <c r="H83" s="218"/>
      <c r="I83" s="218"/>
      <c r="J83" s="218"/>
      <c r="K83" s="218"/>
      <c r="L83" s="218"/>
      <c r="M83" s="218"/>
      <c r="N83" s="218"/>
      <c r="O83" s="218"/>
      <c r="P83" s="218"/>
      <c r="Q83" s="218"/>
      <c r="R83" s="218"/>
      <c r="S83" s="218"/>
      <c r="T83" s="218"/>
      <c r="U83" s="218"/>
      <c r="V83" s="218"/>
      <c r="W83" s="218"/>
      <c r="X83" s="209"/>
      <c r="Y83" s="209"/>
      <c r="Z83" s="209"/>
      <c r="AA83" s="209"/>
      <c r="AB83" s="209"/>
      <c r="AC83" s="209"/>
      <c r="AD83" s="209"/>
      <c r="AE83" s="209"/>
      <c r="AF83" s="209"/>
      <c r="AG83" s="209" t="s">
        <v>198</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3" t="s">
        <v>248</v>
      </c>
      <c r="D84" s="247"/>
      <c r="E84" s="248"/>
      <c r="F84" s="218"/>
      <c r="G84" s="218"/>
      <c r="H84" s="218"/>
      <c r="I84" s="218"/>
      <c r="J84" s="218"/>
      <c r="K84" s="218"/>
      <c r="L84" s="218"/>
      <c r="M84" s="218"/>
      <c r="N84" s="218"/>
      <c r="O84" s="218"/>
      <c r="P84" s="218"/>
      <c r="Q84" s="218"/>
      <c r="R84" s="218"/>
      <c r="S84" s="218"/>
      <c r="T84" s="218"/>
      <c r="U84" s="218"/>
      <c r="V84" s="218"/>
      <c r="W84" s="218"/>
      <c r="X84" s="209"/>
      <c r="Y84" s="209"/>
      <c r="Z84" s="209"/>
      <c r="AA84" s="209"/>
      <c r="AB84" s="209"/>
      <c r="AC84" s="209"/>
      <c r="AD84" s="209"/>
      <c r="AE84" s="209"/>
      <c r="AF84" s="209"/>
      <c r="AG84" s="209" t="s">
        <v>189</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3" t="s">
        <v>249</v>
      </c>
      <c r="D85" s="247"/>
      <c r="E85" s="248">
        <v>198.5</v>
      </c>
      <c r="F85" s="218"/>
      <c r="G85" s="218"/>
      <c r="H85" s="218"/>
      <c r="I85" s="218"/>
      <c r="J85" s="218"/>
      <c r="K85" s="218"/>
      <c r="L85" s="218"/>
      <c r="M85" s="218"/>
      <c r="N85" s="218"/>
      <c r="O85" s="218"/>
      <c r="P85" s="218"/>
      <c r="Q85" s="218"/>
      <c r="R85" s="218"/>
      <c r="S85" s="218"/>
      <c r="T85" s="218"/>
      <c r="U85" s="218"/>
      <c r="V85" s="218"/>
      <c r="W85" s="218"/>
      <c r="X85" s="209"/>
      <c r="Y85" s="209"/>
      <c r="Z85" s="209"/>
      <c r="AA85" s="209"/>
      <c r="AB85" s="209"/>
      <c r="AC85" s="209"/>
      <c r="AD85" s="209"/>
      <c r="AE85" s="209"/>
      <c r="AF85" s="209"/>
      <c r="AG85" s="209" t="s">
        <v>189</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26">
        <v>16</v>
      </c>
      <c r="B86" s="227" t="s">
        <v>260</v>
      </c>
      <c r="C86" s="243" t="s">
        <v>261</v>
      </c>
      <c r="D86" s="228" t="s">
        <v>262</v>
      </c>
      <c r="E86" s="229">
        <v>10.9175</v>
      </c>
      <c r="F86" s="230"/>
      <c r="G86" s="231">
        <f>ROUND(E86*F86,2)</f>
        <v>0</v>
      </c>
      <c r="H86" s="230"/>
      <c r="I86" s="231">
        <f>ROUND(E86*H86,2)</f>
        <v>0</v>
      </c>
      <c r="J86" s="230"/>
      <c r="K86" s="231">
        <f>ROUND(E86*J86,2)</f>
        <v>0</v>
      </c>
      <c r="L86" s="231">
        <v>21</v>
      </c>
      <c r="M86" s="231">
        <f>G86*(1+L86/100)</f>
        <v>0</v>
      </c>
      <c r="N86" s="231">
        <v>1E-3</v>
      </c>
      <c r="O86" s="231">
        <f>ROUND(E86*N86,2)</f>
        <v>0.01</v>
      </c>
      <c r="P86" s="231">
        <v>0</v>
      </c>
      <c r="Q86" s="231">
        <f>ROUND(E86*P86,2)</f>
        <v>0</v>
      </c>
      <c r="R86" s="231" t="s">
        <v>263</v>
      </c>
      <c r="S86" s="231" t="s">
        <v>172</v>
      </c>
      <c r="T86" s="232" t="s">
        <v>172</v>
      </c>
      <c r="U86" s="218">
        <v>0</v>
      </c>
      <c r="V86" s="218">
        <f>ROUND(E86*U86,2)</f>
        <v>0</v>
      </c>
      <c r="W86" s="218"/>
      <c r="X86" s="209"/>
      <c r="Y86" s="209"/>
      <c r="Z86" s="209"/>
      <c r="AA86" s="209"/>
      <c r="AB86" s="209"/>
      <c r="AC86" s="209"/>
      <c r="AD86" s="209"/>
      <c r="AE86" s="209"/>
      <c r="AF86" s="209"/>
      <c r="AG86" s="209" t="s">
        <v>264</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3" t="s">
        <v>248</v>
      </c>
      <c r="D87" s="247"/>
      <c r="E87" s="248"/>
      <c r="F87" s="218"/>
      <c r="G87" s="218"/>
      <c r="H87" s="218"/>
      <c r="I87" s="218"/>
      <c r="J87" s="218"/>
      <c r="K87" s="218"/>
      <c r="L87" s="218"/>
      <c r="M87" s="218"/>
      <c r="N87" s="218"/>
      <c r="O87" s="218"/>
      <c r="P87" s="218"/>
      <c r="Q87" s="218"/>
      <c r="R87" s="218"/>
      <c r="S87" s="218"/>
      <c r="T87" s="218"/>
      <c r="U87" s="218"/>
      <c r="V87" s="218"/>
      <c r="W87" s="218"/>
      <c r="X87" s="209"/>
      <c r="Y87" s="209"/>
      <c r="Z87" s="209"/>
      <c r="AA87" s="209"/>
      <c r="AB87" s="209"/>
      <c r="AC87" s="209"/>
      <c r="AD87" s="209"/>
      <c r="AE87" s="209"/>
      <c r="AF87" s="209"/>
      <c r="AG87" s="209" t="s">
        <v>189</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5" t="s">
        <v>221</v>
      </c>
      <c r="D88" s="249"/>
      <c r="E88" s="250"/>
      <c r="F88" s="218"/>
      <c r="G88" s="218"/>
      <c r="H88" s="218"/>
      <c r="I88" s="218"/>
      <c r="J88" s="218"/>
      <c r="K88" s="218"/>
      <c r="L88" s="218"/>
      <c r="M88" s="218"/>
      <c r="N88" s="218"/>
      <c r="O88" s="218"/>
      <c r="P88" s="218"/>
      <c r="Q88" s="218"/>
      <c r="R88" s="218"/>
      <c r="S88" s="218"/>
      <c r="T88" s="218"/>
      <c r="U88" s="218"/>
      <c r="V88" s="218"/>
      <c r="W88" s="218"/>
      <c r="X88" s="209"/>
      <c r="Y88" s="209"/>
      <c r="Z88" s="209"/>
      <c r="AA88" s="209"/>
      <c r="AB88" s="209"/>
      <c r="AC88" s="209"/>
      <c r="AD88" s="209"/>
      <c r="AE88" s="209"/>
      <c r="AF88" s="209"/>
      <c r="AG88" s="209" t="s">
        <v>189</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6" t="s">
        <v>265</v>
      </c>
      <c r="D89" s="249"/>
      <c r="E89" s="250">
        <v>198.5</v>
      </c>
      <c r="F89" s="218"/>
      <c r="G89" s="218"/>
      <c r="H89" s="218"/>
      <c r="I89" s="218"/>
      <c r="J89" s="218"/>
      <c r="K89" s="218"/>
      <c r="L89" s="218"/>
      <c r="M89" s="218"/>
      <c r="N89" s="218"/>
      <c r="O89" s="218"/>
      <c r="P89" s="218"/>
      <c r="Q89" s="218"/>
      <c r="R89" s="218"/>
      <c r="S89" s="218"/>
      <c r="T89" s="218"/>
      <c r="U89" s="218"/>
      <c r="V89" s="218"/>
      <c r="W89" s="218"/>
      <c r="X89" s="209"/>
      <c r="Y89" s="209"/>
      <c r="Z89" s="209"/>
      <c r="AA89" s="209"/>
      <c r="AB89" s="209"/>
      <c r="AC89" s="209"/>
      <c r="AD89" s="209"/>
      <c r="AE89" s="209"/>
      <c r="AF89" s="209"/>
      <c r="AG89" s="209" t="s">
        <v>189</v>
      </c>
      <c r="AH89" s="209">
        <v>2</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5" t="s">
        <v>224</v>
      </c>
      <c r="D90" s="249"/>
      <c r="E90" s="250"/>
      <c r="F90" s="218"/>
      <c r="G90" s="218"/>
      <c r="H90" s="218"/>
      <c r="I90" s="218"/>
      <c r="J90" s="218"/>
      <c r="K90" s="218"/>
      <c r="L90" s="218"/>
      <c r="M90" s="218"/>
      <c r="N90" s="218"/>
      <c r="O90" s="218"/>
      <c r="P90" s="218"/>
      <c r="Q90" s="218"/>
      <c r="R90" s="218"/>
      <c r="S90" s="218"/>
      <c r="T90" s="218"/>
      <c r="U90" s="218"/>
      <c r="V90" s="218"/>
      <c r="W90" s="218"/>
      <c r="X90" s="209"/>
      <c r="Y90" s="209"/>
      <c r="Z90" s="209"/>
      <c r="AA90" s="209"/>
      <c r="AB90" s="209"/>
      <c r="AC90" s="209"/>
      <c r="AD90" s="209"/>
      <c r="AE90" s="209"/>
      <c r="AF90" s="209"/>
      <c r="AG90" s="209" t="s">
        <v>189</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3" t="s">
        <v>266</v>
      </c>
      <c r="D91" s="247"/>
      <c r="E91" s="248">
        <v>10.920000000000002</v>
      </c>
      <c r="F91" s="218"/>
      <c r="G91" s="218"/>
      <c r="H91" s="218"/>
      <c r="I91" s="218"/>
      <c r="J91" s="218"/>
      <c r="K91" s="218"/>
      <c r="L91" s="218"/>
      <c r="M91" s="218"/>
      <c r="N91" s="218"/>
      <c r="O91" s="218"/>
      <c r="P91" s="218"/>
      <c r="Q91" s="218"/>
      <c r="R91" s="218"/>
      <c r="S91" s="218"/>
      <c r="T91" s="218"/>
      <c r="U91" s="218"/>
      <c r="V91" s="218"/>
      <c r="W91" s="218"/>
      <c r="X91" s="209"/>
      <c r="Y91" s="209"/>
      <c r="Z91" s="209"/>
      <c r="AA91" s="209"/>
      <c r="AB91" s="209"/>
      <c r="AC91" s="209"/>
      <c r="AD91" s="209"/>
      <c r="AE91" s="209"/>
      <c r="AF91" s="209"/>
      <c r="AG91" s="209" t="s">
        <v>189</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26">
        <v>17</v>
      </c>
      <c r="B92" s="227" t="s">
        <v>267</v>
      </c>
      <c r="C92" s="243" t="s">
        <v>268</v>
      </c>
      <c r="D92" s="228" t="s">
        <v>210</v>
      </c>
      <c r="E92" s="229">
        <v>19.850000000000001</v>
      </c>
      <c r="F92" s="230"/>
      <c r="G92" s="231">
        <f>ROUND(E92*F92,2)</f>
        <v>0</v>
      </c>
      <c r="H92" s="230"/>
      <c r="I92" s="231">
        <f>ROUND(E92*H92,2)</f>
        <v>0</v>
      </c>
      <c r="J92" s="230"/>
      <c r="K92" s="231">
        <f>ROUND(E92*J92,2)</f>
        <v>0</v>
      </c>
      <c r="L92" s="231">
        <v>21</v>
      </c>
      <c r="M92" s="231">
        <f>G92*(1+L92/100)</f>
        <v>0</v>
      </c>
      <c r="N92" s="231">
        <v>1.6700000000000002</v>
      </c>
      <c r="O92" s="231">
        <f>ROUND(E92*N92,2)</f>
        <v>33.15</v>
      </c>
      <c r="P92" s="231">
        <v>0</v>
      </c>
      <c r="Q92" s="231">
        <f>ROUND(E92*P92,2)</f>
        <v>0</v>
      </c>
      <c r="R92" s="231" t="s">
        <v>263</v>
      </c>
      <c r="S92" s="231" t="s">
        <v>172</v>
      </c>
      <c r="T92" s="232" t="s">
        <v>172</v>
      </c>
      <c r="U92" s="218">
        <v>0</v>
      </c>
      <c r="V92" s="218">
        <f>ROUND(E92*U92,2)</f>
        <v>0</v>
      </c>
      <c r="W92" s="218"/>
      <c r="X92" s="209"/>
      <c r="Y92" s="209"/>
      <c r="Z92" s="209"/>
      <c r="AA92" s="209"/>
      <c r="AB92" s="209"/>
      <c r="AC92" s="209"/>
      <c r="AD92" s="209"/>
      <c r="AE92" s="209"/>
      <c r="AF92" s="209"/>
      <c r="AG92" s="209" t="s">
        <v>264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3" t="s">
        <v>256</v>
      </c>
      <c r="D93" s="247"/>
      <c r="E93" s="248"/>
      <c r="F93" s="218"/>
      <c r="G93" s="218"/>
      <c r="H93" s="218"/>
      <c r="I93" s="218"/>
      <c r="J93" s="218"/>
      <c r="K93" s="218"/>
      <c r="L93" s="218"/>
      <c r="M93" s="218"/>
      <c r="N93" s="218"/>
      <c r="O93" s="218"/>
      <c r="P93" s="218"/>
      <c r="Q93" s="218"/>
      <c r="R93" s="218"/>
      <c r="S93" s="218"/>
      <c r="T93" s="218"/>
      <c r="U93" s="218"/>
      <c r="V93" s="218"/>
      <c r="W93" s="218"/>
      <c r="X93" s="209"/>
      <c r="Y93" s="209"/>
      <c r="Z93" s="209"/>
      <c r="AA93" s="209"/>
      <c r="AB93" s="209"/>
      <c r="AC93" s="209"/>
      <c r="AD93" s="209"/>
      <c r="AE93" s="209"/>
      <c r="AF93" s="209"/>
      <c r="AG93" s="209" t="s">
        <v>189</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3" t="s">
        <v>243</v>
      </c>
      <c r="D94" s="247"/>
      <c r="E94" s="248">
        <v>19.850000000000001</v>
      </c>
      <c r="F94" s="218"/>
      <c r="G94" s="218"/>
      <c r="H94" s="218"/>
      <c r="I94" s="218"/>
      <c r="J94" s="218"/>
      <c r="K94" s="218"/>
      <c r="L94" s="218"/>
      <c r="M94" s="218"/>
      <c r="N94" s="218"/>
      <c r="O94" s="218"/>
      <c r="P94" s="218"/>
      <c r="Q94" s="218"/>
      <c r="R94" s="218"/>
      <c r="S94" s="218"/>
      <c r="T94" s="218"/>
      <c r="U94" s="218"/>
      <c r="V94" s="218"/>
      <c r="W94" s="218"/>
      <c r="X94" s="209"/>
      <c r="Y94" s="209"/>
      <c r="Z94" s="209"/>
      <c r="AA94" s="209"/>
      <c r="AB94" s="209"/>
      <c r="AC94" s="209"/>
      <c r="AD94" s="209"/>
      <c r="AE94" s="209"/>
      <c r="AF94" s="209"/>
      <c r="AG94" s="209" t="s">
        <v>189</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x14ac:dyDescent="0.2">
      <c r="A95" s="220" t="s">
        <v>162</v>
      </c>
      <c r="B95" s="221" t="s">
        <v>115</v>
      </c>
      <c r="C95" s="241" t="s">
        <v>116</v>
      </c>
      <c r="D95" s="222"/>
      <c r="E95" s="223"/>
      <c r="F95" s="224"/>
      <c r="G95" s="224">
        <f>SUMIF(AG96:AG136,"&lt;&gt;NOR",G96:G136)</f>
        <v>0</v>
      </c>
      <c r="H95" s="224"/>
      <c r="I95" s="224">
        <f>SUM(I96:I136)</f>
        <v>0</v>
      </c>
      <c r="J95" s="224"/>
      <c r="K95" s="224">
        <f>SUM(K96:K136)</f>
        <v>0</v>
      </c>
      <c r="L95" s="224"/>
      <c r="M95" s="224">
        <f>SUM(M96:M136)</f>
        <v>0</v>
      </c>
      <c r="N95" s="224"/>
      <c r="O95" s="224">
        <f>SUM(O96:O136)</f>
        <v>284.93</v>
      </c>
      <c r="P95" s="224"/>
      <c r="Q95" s="224">
        <f>SUM(Q96:Q136)</f>
        <v>0</v>
      </c>
      <c r="R95" s="224"/>
      <c r="S95" s="224"/>
      <c r="T95" s="225"/>
      <c r="U95" s="219"/>
      <c r="V95" s="219">
        <f>SUM(V96:V136)</f>
        <v>213.68</v>
      </c>
      <c r="W95" s="219"/>
      <c r="AG95" t="s">
        <v>163</v>
      </c>
    </row>
    <row r="96" spans="1:60" ht="22.5" outlineLevel="1" x14ac:dyDescent="0.2">
      <c r="A96" s="226">
        <v>18</v>
      </c>
      <c r="B96" s="227" t="s">
        <v>269</v>
      </c>
      <c r="C96" s="243" t="s">
        <v>270</v>
      </c>
      <c r="D96" s="228" t="s">
        <v>185</v>
      </c>
      <c r="E96" s="229">
        <v>542.93000000000006</v>
      </c>
      <c r="F96" s="230"/>
      <c r="G96" s="231">
        <f>ROUND(E96*F96,2)</f>
        <v>0</v>
      </c>
      <c r="H96" s="230"/>
      <c r="I96" s="231">
        <f>ROUND(E96*H96,2)</f>
        <v>0</v>
      </c>
      <c r="J96" s="230"/>
      <c r="K96" s="231">
        <f>ROUND(E96*J96,2)</f>
        <v>0</v>
      </c>
      <c r="L96" s="231">
        <v>21</v>
      </c>
      <c r="M96" s="231">
        <f>G96*(1+L96/100)</f>
        <v>0</v>
      </c>
      <c r="N96" s="231">
        <v>0.37080000000000002</v>
      </c>
      <c r="O96" s="231">
        <f>ROUND(E96*N96,2)</f>
        <v>201.32</v>
      </c>
      <c r="P96" s="231">
        <v>0</v>
      </c>
      <c r="Q96" s="231">
        <f>ROUND(E96*P96,2)</f>
        <v>0</v>
      </c>
      <c r="R96" s="231" t="s">
        <v>186</v>
      </c>
      <c r="S96" s="231" t="s">
        <v>172</v>
      </c>
      <c r="T96" s="232" t="s">
        <v>172</v>
      </c>
      <c r="U96" s="218">
        <v>2.9000000000000001E-2</v>
      </c>
      <c r="V96" s="218">
        <f>ROUND(E96*U96,2)</f>
        <v>15.74</v>
      </c>
      <c r="W96" s="218"/>
      <c r="X96" s="209"/>
      <c r="Y96" s="209"/>
      <c r="Z96" s="209"/>
      <c r="AA96" s="209"/>
      <c r="AB96" s="209"/>
      <c r="AC96" s="209"/>
      <c r="AD96" s="209"/>
      <c r="AE96" s="209"/>
      <c r="AF96" s="209"/>
      <c r="AG96" s="209" t="s">
        <v>187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3" t="s">
        <v>232</v>
      </c>
      <c r="D97" s="247"/>
      <c r="E97" s="248"/>
      <c r="F97" s="218"/>
      <c r="G97" s="218"/>
      <c r="H97" s="218"/>
      <c r="I97" s="218"/>
      <c r="J97" s="218"/>
      <c r="K97" s="218"/>
      <c r="L97" s="218"/>
      <c r="M97" s="218"/>
      <c r="N97" s="218"/>
      <c r="O97" s="218"/>
      <c r="P97" s="218"/>
      <c r="Q97" s="218"/>
      <c r="R97" s="218"/>
      <c r="S97" s="218"/>
      <c r="T97" s="218"/>
      <c r="U97" s="218"/>
      <c r="V97" s="218"/>
      <c r="W97" s="218"/>
      <c r="X97" s="209"/>
      <c r="Y97" s="209"/>
      <c r="Z97" s="209"/>
      <c r="AA97" s="209"/>
      <c r="AB97" s="209"/>
      <c r="AC97" s="209"/>
      <c r="AD97" s="209"/>
      <c r="AE97" s="209"/>
      <c r="AF97" s="209"/>
      <c r="AG97" s="209" t="s">
        <v>189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3" t="s">
        <v>233</v>
      </c>
      <c r="D98" s="247"/>
      <c r="E98" s="248">
        <v>168.20000000000002</v>
      </c>
      <c r="F98" s="218"/>
      <c r="G98" s="218"/>
      <c r="H98" s="218"/>
      <c r="I98" s="218"/>
      <c r="J98" s="218"/>
      <c r="K98" s="218"/>
      <c r="L98" s="218"/>
      <c r="M98" s="218"/>
      <c r="N98" s="218"/>
      <c r="O98" s="218"/>
      <c r="P98" s="218"/>
      <c r="Q98" s="218"/>
      <c r="R98" s="218"/>
      <c r="S98" s="218"/>
      <c r="T98" s="218"/>
      <c r="U98" s="218"/>
      <c r="V98" s="218"/>
      <c r="W98" s="218"/>
      <c r="X98" s="209"/>
      <c r="Y98" s="209"/>
      <c r="Z98" s="209"/>
      <c r="AA98" s="209"/>
      <c r="AB98" s="209"/>
      <c r="AC98" s="209"/>
      <c r="AD98" s="209"/>
      <c r="AE98" s="209"/>
      <c r="AF98" s="209"/>
      <c r="AG98" s="209" t="s">
        <v>189</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53" t="s">
        <v>233</v>
      </c>
      <c r="D99" s="247"/>
      <c r="E99" s="248">
        <v>168.20000000000002</v>
      </c>
      <c r="F99" s="218"/>
      <c r="G99" s="218"/>
      <c r="H99" s="218"/>
      <c r="I99" s="218"/>
      <c r="J99" s="218"/>
      <c r="K99" s="218"/>
      <c r="L99" s="218"/>
      <c r="M99" s="218"/>
      <c r="N99" s="218"/>
      <c r="O99" s="218"/>
      <c r="P99" s="218"/>
      <c r="Q99" s="218"/>
      <c r="R99" s="218"/>
      <c r="S99" s="218"/>
      <c r="T99" s="218"/>
      <c r="U99" s="218"/>
      <c r="V99" s="218"/>
      <c r="W99" s="218"/>
      <c r="X99" s="209"/>
      <c r="Y99" s="209"/>
      <c r="Z99" s="209"/>
      <c r="AA99" s="209"/>
      <c r="AB99" s="209"/>
      <c r="AC99" s="209"/>
      <c r="AD99" s="209"/>
      <c r="AE99" s="209"/>
      <c r="AF99" s="209"/>
      <c r="AG99" s="209" t="s">
        <v>189</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3" t="s">
        <v>234</v>
      </c>
      <c r="D100" s="247"/>
      <c r="E100" s="248"/>
      <c r="F100" s="218"/>
      <c r="G100" s="218"/>
      <c r="H100" s="218"/>
      <c r="I100" s="218"/>
      <c r="J100" s="218"/>
      <c r="K100" s="218"/>
      <c r="L100" s="218"/>
      <c r="M100" s="218"/>
      <c r="N100" s="218"/>
      <c r="O100" s="218"/>
      <c r="P100" s="218"/>
      <c r="Q100" s="218"/>
      <c r="R100" s="218"/>
      <c r="S100" s="218"/>
      <c r="T100" s="218"/>
      <c r="U100" s="218"/>
      <c r="V100" s="218"/>
      <c r="W100" s="218"/>
      <c r="X100" s="209"/>
      <c r="Y100" s="209"/>
      <c r="Z100" s="209"/>
      <c r="AA100" s="209"/>
      <c r="AB100" s="209"/>
      <c r="AC100" s="209"/>
      <c r="AD100" s="209"/>
      <c r="AE100" s="209"/>
      <c r="AF100" s="209"/>
      <c r="AG100" s="209" t="s">
        <v>189</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3" t="s">
        <v>235</v>
      </c>
      <c r="D101" s="247"/>
      <c r="E101" s="248">
        <v>133.80000000000001</v>
      </c>
      <c r="F101" s="218"/>
      <c r="G101" s="218"/>
      <c r="H101" s="218"/>
      <c r="I101" s="218"/>
      <c r="J101" s="218"/>
      <c r="K101" s="218"/>
      <c r="L101" s="218"/>
      <c r="M101" s="218"/>
      <c r="N101" s="218"/>
      <c r="O101" s="218"/>
      <c r="P101" s="218"/>
      <c r="Q101" s="218"/>
      <c r="R101" s="218"/>
      <c r="S101" s="218"/>
      <c r="T101" s="218"/>
      <c r="U101" s="218"/>
      <c r="V101" s="218"/>
      <c r="W101" s="218"/>
      <c r="X101" s="209"/>
      <c r="Y101" s="209"/>
      <c r="Z101" s="209"/>
      <c r="AA101" s="209"/>
      <c r="AB101" s="209"/>
      <c r="AC101" s="209"/>
      <c r="AD101" s="209"/>
      <c r="AE101" s="209"/>
      <c r="AF101" s="209"/>
      <c r="AG101" s="209" t="s">
        <v>189</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53" t="s">
        <v>236</v>
      </c>
      <c r="D102" s="247"/>
      <c r="E102" s="248"/>
      <c r="F102" s="218"/>
      <c r="G102" s="218"/>
      <c r="H102" s="218"/>
      <c r="I102" s="218"/>
      <c r="J102" s="218"/>
      <c r="K102" s="218"/>
      <c r="L102" s="218"/>
      <c r="M102" s="218"/>
      <c r="N102" s="218"/>
      <c r="O102" s="218"/>
      <c r="P102" s="218"/>
      <c r="Q102" s="218"/>
      <c r="R102" s="218"/>
      <c r="S102" s="218"/>
      <c r="T102" s="218"/>
      <c r="U102" s="218"/>
      <c r="V102" s="218"/>
      <c r="W102" s="218"/>
      <c r="X102" s="209"/>
      <c r="Y102" s="209"/>
      <c r="Z102" s="209"/>
      <c r="AA102" s="209"/>
      <c r="AB102" s="209"/>
      <c r="AC102" s="209"/>
      <c r="AD102" s="209"/>
      <c r="AE102" s="209"/>
      <c r="AF102" s="209"/>
      <c r="AG102" s="209" t="s">
        <v>189</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3" t="s">
        <v>271</v>
      </c>
      <c r="D103" s="247"/>
      <c r="E103" s="248">
        <v>72.73</v>
      </c>
      <c r="F103" s="218"/>
      <c r="G103" s="218"/>
      <c r="H103" s="218"/>
      <c r="I103" s="218"/>
      <c r="J103" s="218"/>
      <c r="K103" s="218"/>
      <c r="L103" s="218"/>
      <c r="M103" s="218"/>
      <c r="N103" s="218"/>
      <c r="O103" s="218"/>
      <c r="P103" s="218"/>
      <c r="Q103" s="218"/>
      <c r="R103" s="218"/>
      <c r="S103" s="218"/>
      <c r="T103" s="218"/>
      <c r="U103" s="218"/>
      <c r="V103" s="218"/>
      <c r="W103" s="218"/>
      <c r="X103" s="209"/>
      <c r="Y103" s="209"/>
      <c r="Z103" s="209"/>
      <c r="AA103" s="209"/>
      <c r="AB103" s="209"/>
      <c r="AC103" s="209"/>
      <c r="AD103" s="209"/>
      <c r="AE103" s="209"/>
      <c r="AF103" s="209"/>
      <c r="AG103" s="209" t="s">
        <v>189</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26">
        <v>19</v>
      </c>
      <c r="B104" s="227" t="s">
        <v>272</v>
      </c>
      <c r="C104" s="243" t="s">
        <v>273</v>
      </c>
      <c r="D104" s="228" t="s">
        <v>185</v>
      </c>
      <c r="E104" s="229">
        <v>133.80000000000001</v>
      </c>
      <c r="F104" s="230"/>
      <c r="G104" s="231">
        <f>ROUND(E104*F104,2)</f>
        <v>0</v>
      </c>
      <c r="H104" s="230"/>
      <c r="I104" s="231">
        <f>ROUND(E104*H104,2)</f>
        <v>0</v>
      </c>
      <c r="J104" s="230"/>
      <c r="K104" s="231">
        <f>ROUND(E104*J104,2)</f>
        <v>0</v>
      </c>
      <c r="L104" s="231">
        <v>21</v>
      </c>
      <c r="M104" s="231">
        <f>G104*(1+L104/100)</f>
        <v>0</v>
      </c>
      <c r="N104" s="231">
        <v>5.5450000000000006E-2</v>
      </c>
      <c r="O104" s="231">
        <f>ROUND(E104*N104,2)</f>
        <v>7.42</v>
      </c>
      <c r="P104" s="231">
        <v>0</v>
      </c>
      <c r="Q104" s="231">
        <f>ROUND(E104*P104,2)</f>
        <v>0</v>
      </c>
      <c r="R104" s="231" t="s">
        <v>186</v>
      </c>
      <c r="S104" s="231" t="s">
        <v>172</v>
      </c>
      <c r="T104" s="232" t="s">
        <v>172</v>
      </c>
      <c r="U104" s="218">
        <v>0.52400000000000002</v>
      </c>
      <c r="V104" s="218">
        <f>ROUND(E104*U104,2)</f>
        <v>70.11</v>
      </c>
      <c r="W104" s="218"/>
      <c r="X104" s="209"/>
      <c r="Y104" s="209"/>
      <c r="Z104" s="209"/>
      <c r="AA104" s="209"/>
      <c r="AB104" s="209"/>
      <c r="AC104" s="209"/>
      <c r="AD104" s="209"/>
      <c r="AE104" s="209"/>
      <c r="AF104" s="209"/>
      <c r="AG104" s="209" t="s">
        <v>187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22.5" outlineLevel="1" x14ac:dyDescent="0.2">
      <c r="A105" s="216"/>
      <c r="B105" s="217"/>
      <c r="C105" s="254" t="s">
        <v>274</v>
      </c>
      <c r="D105" s="252"/>
      <c r="E105" s="252"/>
      <c r="F105" s="252"/>
      <c r="G105" s="252"/>
      <c r="H105" s="218"/>
      <c r="I105" s="218"/>
      <c r="J105" s="218"/>
      <c r="K105" s="218"/>
      <c r="L105" s="218"/>
      <c r="M105" s="218"/>
      <c r="N105" s="218"/>
      <c r="O105" s="218"/>
      <c r="P105" s="218"/>
      <c r="Q105" s="218"/>
      <c r="R105" s="218"/>
      <c r="S105" s="218"/>
      <c r="T105" s="218"/>
      <c r="U105" s="218"/>
      <c r="V105" s="218"/>
      <c r="W105" s="218"/>
      <c r="X105" s="209"/>
      <c r="Y105" s="209"/>
      <c r="Z105" s="209"/>
      <c r="AA105" s="209"/>
      <c r="AB105" s="209"/>
      <c r="AC105" s="209"/>
      <c r="AD105" s="209"/>
      <c r="AE105" s="209"/>
      <c r="AF105" s="209"/>
      <c r="AG105" s="209" t="s">
        <v>198</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51" t="str">
        <f>C105</f>
        <v>s provedením lože z kameniva drceného, s vyplněním spár, s dvojitým hutněním a se smetením přebytečného materiálu na krajnici. S dodáním hmot pro lože a výplň spár.</v>
      </c>
      <c r="BB105" s="209"/>
      <c r="BC105" s="209"/>
      <c r="BD105" s="209"/>
      <c r="BE105" s="209"/>
      <c r="BF105" s="209"/>
      <c r="BG105" s="209"/>
      <c r="BH105" s="209"/>
    </row>
    <row r="106" spans="1:60" outlineLevel="1" x14ac:dyDescent="0.2">
      <c r="A106" s="216"/>
      <c r="B106" s="217"/>
      <c r="C106" s="253" t="s">
        <v>234</v>
      </c>
      <c r="D106" s="247"/>
      <c r="E106" s="248"/>
      <c r="F106" s="218"/>
      <c r="G106" s="218"/>
      <c r="H106" s="218"/>
      <c r="I106" s="218"/>
      <c r="J106" s="218"/>
      <c r="K106" s="218"/>
      <c r="L106" s="218"/>
      <c r="M106" s="218"/>
      <c r="N106" s="218"/>
      <c r="O106" s="218"/>
      <c r="P106" s="218"/>
      <c r="Q106" s="218"/>
      <c r="R106" s="218"/>
      <c r="S106" s="218"/>
      <c r="T106" s="218"/>
      <c r="U106" s="218"/>
      <c r="V106" s="218"/>
      <c r="W106" s="218"/>
      <c r="X106" s="209"/>
      <c r="Y106" s="209"/>
      <c r="Z106" s="209"/>
      <c r="AA106" s="209"/>
      <c r="AB106" s="209"/>
      <c r="AC106" s="209"/>
      <c r="AD106" s="209"/>
      <c r="AE106" s="209"/>
      <c r="AF106" s="209"/>
      <c r="AG106" s="209" t="s">
        <v>189</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3" t="s">
        <v>235</v>
      </c>
      <c r="D107" s="247"/>
      <c r="E107" s="248">
        <v>133.80000000000001</v>
      </c>
      <c r="F107" s="218"/>
      <c r="G107" s="218"/>
      <c r="H107" s="218"/>
      <c r="I107" s="218"/>
      <c r="J107" s="218"/>
      <c r="K107" s="218"/>
      <c r="L107" s="218"/>
      <c r="M107" s="218"/>
      <c r="N107" s="218"/>
      <c r="O107" s="218"/>
      <c r="P107" s="218"/>
      <c r="Q107" s="218"/>
      <c r="R107" s="218"/>
      <c r="S107" s="218"/>
      <c r="T107" s="218"/>
      <c r="U107" s="218"/>
      <c r="V107" s="218"/>
      <c r="W107" s="218"/>
      <c r="X107" s="209"/>
      <c r="Y107" s="209"/>
      <c r="Z107" s="209"/>
      <c r="AA107" s="209"/>
      <c r="AB107" s="209"/>
      <c r="AC107" s="209"/>
      <c r="AD107" s="209"/>
      <c r="AE107" s="209"/>
      <c r="AF107" s="209"/>
      <c r="AG107" s="209" t="s">
        <v>189</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26">
        <v>20</v>
      </c>
      <c r="B108" s="227" t="s">
        <v>275</v>
      </c>
      <c r="C108" s="243" t="s">
        <v>276</v>
      </c>
      <c r="D108" s="228" t="s">
        <v>185</v>
      </c>
      <c r="E108" s="229">
        <v>168.20000000000002</v>
      </c>
      <c r="F108" s="230"/>
      <c r="G108" s="231">
        <f>ROUND(E108*F108,2)</f>
        <v>0</v>
      </c>
      <c r="H108" s="230"/>
      <c r="I108" s="231">
        <f>ROUND(E108*H108,2)</f>
        <v>0</v>
      </c>
      <c r="J108" s="230"/>
      <c r="K108" s="231">
        <f>ROUND(E108*J108,2)</f>
        <v>0</v>
      </c>
      <c r="L108" s="231">
        <v>21</v>
      </c>
      <c r="M108" s="231">
        <f>G108*(1+L108/100)</f>
        <v>0</v>
      </c>
      <c r="N108" s="231">
        <v>3.15E-2</v>
      </c>
      <c r="O108" s="231">
        <f>ROUND(E108*N108,2)</f>
        <v>5.3</v>
      </c>
      <c r="P108" s="231">
        <v>0</v>
      </c>
      <c r="Q108" s="231">
        <f>ROUND(E108*P108,2)</f>
        <v>0</v>
      </c>
      <c r="R108" s="231" t="s">
        <v>186</v>
      </c>
      <c r="S108" s="231" t="s">
        <v>172</v>
      </c>
      <c r="T108" s="232" t="s">
        <v>172</v>
      </c>
      <c r="U108" s="218">
        <v>0.52</v>
      </c>
      <c r="V108" s="218">
        <f>ROUND(E108*U108,2)</f>
        <v>87.46</v>
      </c>
      <c r="W108" s="218"/>
      <c r="X108" s="209"/>
      <c r="Y108" s="209"/>
      <c r="Z108" s="209"/>
      <c r="AA108" s="209"/>
      <c r="AB108" s="209"/>
      <c r="AC108" s="209"/>
      <c r="AD108" s="209"/>
      <c r="AE108" s="209"/>
      <c r="AF108" s="209"/>
      <c r="AG108" s="209" t="s">
        <v>187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4" t="s">
        <v>277</v>
      </c>
      <c r="D109" s="252"/>
      <c r="E109" s="252"/>
      <c r="F109" s="252"/>
      <c r="G109" s="252"/>
      <c r="H109" s="218"/>
      <c r="I109" s="218"/>
      <c r="J109" s="218"/>
      <c r="K109" s="218"/>
      <c r="L109" s="218"/>
      <c r="M109" s="218"/>
      <c r="N109" s="218"/>
      <c r="O109" s="218"/>
      <c r="P109" s="218"/>
      <c r="Q109" s="218"/>
      <c r="R109" s="218"/>
      <c r="S109" s="218"/>
      <c r="T109" s="218"/>
      <c r="U109" s="218"/>
      <c r="V109" s="218"/>
      <c r="W109" s="218"/>
      <c r="X109" s="209"/>
      <c r="Y109" s="209"/>
      <c r="Z109" s="209"/>
      <c r="AA109" s="209"/>
      <c r="AB109" s="209"/>
      <c r="AC109" s="209"/>
      <c r="AD109" s="209"/>
      <c r="AE109" s="209"/>
      <c r="AF109" s="209"/>
      <c r="AG109" s="209" t="s">
        <v>198</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3" t="s">
        <v>278</v>
      </c>
      <c r="D110" s="247"/>
      <c r="E110" s="248"/>
      <c r="F110" s="218"/>
      <c r="G110" s="218"/>
      <c r="H110" s="218"/>
      <c r="I110" s="218"/>
      <c r="J110" s="218"/>
      <c r="K110" s="218"/>
      <c r="L110" s="218"/>
      <c r="M110" s="218"/>
      <c r="N110" s="218"/>
      <c r="O110" s="218"/>
      <c r="P110" s="218"/>
      <c r="Q110" s="218"/>
      <c r="R110" s="218"/>
      <c r="S110" s="218"/>
      <c r="T110" s="218"/>
      <c r="U110" s="218"/>
      <c r="V110" s="218"/>
      <c r="W110" s="218"/>
      <c r="X110" s="209"/>
      <c r="Y110" s="209"/>
      <c r="Z110" s="209"/>
      <c r="AA110" s="209"/>
      <c r="AB110" s="209"/>
      <c r="AC110" s="209"/>
      <c r="AD110" s="209"/>
      <c r="AE110" s="209"/>
      <c r="AF110" s="209"/>
      <c r="AG110" s="209" t="s">
        <v>189</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3" t="s">
        <v>233</v>
      </c>
      <c r="D111" s="247"/>
      <c r="E111" s="248">
        <v>168.20000000000002</v>
      </c>
      <c r="F111" s="218"/>
      <c r="G111" s="218"/>
      <c r="H111" s="218"/>
      <c r="I111" s="218"/>
      <c r="J111" s="218"/>
      <c r="K111" s="218"/>
      <c r="L111" s="218"/>
      <c r="M111" s="218"/>
      <c r="N111" s="218"/>
      <c r="O111" s="218"/>
      <c r="P111" s="218"/>
      <c r="Q111" s="218"/>
      <c r="R111" s="218"/>
      <c r="S111" s="218"/>
      <c r="T111" s="218"/>
      <c r="U111" s="218"/>
      <c r="V111" s="218"/>
      <c r="W111" s="218"/>
      <c r="X111" s="209"/>
      <c r="Y111" s="209"/>
      <c r="Z111" s="209"/>
      <c r="AA111" s="209"/>
      <c r="AB111" s="209"/>
      <c r="AC111" s="209"/>
      <c r="AD111" s="209"/>
      <c r="AE111" s="209"/>
      <c r="AF111" s="209"/>
      <c r="AG111" s="209" t="s">
        <v>189</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2.5" outlineLevel="1" x14ac:dyDescent="0.2">
      <c r="A112" s="226">
        <v>21</v>
      </c>
      <c r="B112" s="227" t="s">
        <v>279</v>
      </c>
      <c r="C112" s="243" t="s">
        <v>280</v>
      </c>
      <c r="D112" s="228" t="s">
        <v>210</v>
      </c>
      <c r="E112" s="229">
        <v>13.456000000000001</v>
      </c>
      <c r="F112" s="230"/>
      <c r="G112" s="231">
        <f>ROUND(E112*F112,2)</f>
        <v>0</v>
      </c>
      <c r="H112" s="230"/>
      <c r="I112" s="231">
        <f>ROUND(E112*H112,2)</f>
        <v>0</v>
      </c>
      <c r="J112" s="230"/>
      <c r="K112" s="231">
        <f>ROUND(E112*J112,2)</f>
        <v>0</v>
      </c>
      <c r="L112" s="231">
        <v>21</v>
      </c>
      <c r="M112" s="231">
        <f>G112*(1+L112/100)</f>
        <v>0</v>
      </c>
      <c r="N112" s="231">
        <v>0</v>
      </c>
      <c r="O112" s="231">
        <f>ROUND(E112*N112,2)</f>
        <v>0</v>
      </c>
      <c r="P112" s="231">
        <v>0</v>
      </c>
      <c r="Q112" s="231">
        <f>ROUND(E112*P112,2)</f>
        <v>0</v>
      </c>
      <c r="R112" s="231" t="s">
        <v>186</v>
      </c>
      <c r="S112" s="231" t="s">
        <v>172</v>
      </c>
      <c r="T112" s="232" t="s">
        <v>172</v>
      </c>
      <c r="U112" s="218">
        <v>3</v>
      </c>
      <c r="V112" s="218">
        <f>ROUND(E112*U112,2)</f>
        <v>40.369999999999997</v>
      </c>
      <c r="W112" s="218"/>
      <c r="X112" s="209"/>
      <c r="Y112" s="209"/>
      <c r="Z112" s="209"/>
      <c r="AA112" s="209"/>
      <c r="AB112" s="209"/>
      <c r="AC112" s="209"/>
      <c r="AD112" s="209"/>
      <c r="AE112" s="209"/>
      <c r="AF112" s="209"/>
      <c r="AG112" s="209" t="s">
        <v>187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54" t="s">
        <v>277</v>
      </c>
      <c r="D113" s="252"/>
      <c r="E113" s="252"/>
      <c r="F113" s="252"/>
      <c r="G113" s="252"/>
      <c r="H113" s="218"/>
      <c r="I113" s="218"/>
      <c r="J113" s="218"/>
      <c r="K113" s="218"/>
      <c r="L113" s="218"/>
      <c r="M113" s="218"/>
      <c r="N113" s="218"/>
      <c r="O113" s="218"/>
      <c r="P113" s="218"/>
      <c r="Q113" s="218"/>
      <c r="R113" s="218"/>
      <c r="S113" s="218"/>
      <c r="T113" s="218"/>
      <c r="U113" s="218"/>
      <c r="V113" s="218"/>
      <c r="W113" s="218"/>
      <c r="X113" s="209"/>
      <c r="Y113" s="209"/>
      <c r="Z113" s="209"/>
      <c r="AA113" s="209"/>
      <c r="AB113" s="209"/>
      <c r="AC113" s="209"/>
      <c r="AD113" s="209"/>
      <c r="AE113" s="209"/>
      <c r="AF113" s="209"/>
      <c r="AG113" s="209" t="s">
        <v>198</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3" t="s">
        <v>278</v>
      </c>
      <c r="D114" s="247"/>
      <c r="E114" s="248"/>
      <c r="F114" s="218"/>
      <c r="G114" s="218"/>
      <c r="H114" s="218"/>
      <c r="I114" s="218"/>
      <c r="J114" s="218"/>
      <c r="K114" s="218"/>
      <c r="L114" s="218"/>
      <c r="M114" s="218"/>
      <c r="N114" s="218"/>
      <c r="O114" s="218"/>
      <c r="P114" s="218"/>
      <c r="Q114" s="218"/>
      <c r="R114" s="218"/>
      <c r="S114" s="218"/>
      <c r="T114" s="218"/>
      <c r="U114" s="218"/>
      <c r="V114" s="218"/>
      <c r="W114" s="218"/>
      <c r="X114" s="209"/>
      <c r="Y114" s="209"/>
      <c r="Z114" s="209"/>
      <c r="AA114" s="209"/>
      <c r="AB114" s="209"/>
      <c r="AC114" s="209"/>
      <c r="AD114" s="209"/>
      <c r="AE114" s="209"/>
      <c r="AF114" s="209"/>
      <c r="AG114" s="209" t="s">
        <v>189</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3" t="s">
        <v>281</v>
      </c>
      <c r="D115" s="247"/>
      <c r="E115" s="248">
        <v>13.46</v>
      </c>
      <c r="F115" s="218"/>
      <c r="G115" s="218"/>
      <c r="H115" s="218"/>
      <c r="I115" s="218"/>
      <c r="J115" s="218"/>
      <c r="K115" s="218"/>
      <c r="L115" s="218"/>
      <c r="M115" s="218"/>
      <c r="N115" s="218"/>
      <c r="O115" s="218"/>
      <c r="P115" s="218"/>
      <c r="Q115" s="218"/>
      <c r="R115" s="218"/>
      <c r="S115" s="218"/>
      <c r="T115" s="218"/>
      <c r="U115" s="218"/>
      <c r="V115" s="218"/>
      <c r="W115" s="218"/>
      <c r="X115" s="209"/>
      <c r="Y115" s="209"/>
      <c r="Z115" s="209"/>
      <c r="AA115" s="209"/>
      <c r="AB115" s="209"/>
      <c r="AC115" s="209"/>
      <c r="AD115" s="209"/>
      <c r="AE115" s="209"/>
      <c r="AF115" s="209"/>
      <c r="AG115" s="209" t="s">
        <v>189</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26">
        <v>22</v>
      </c>
      <c r="B116" s="227" t="s">
        <v>282</v>
      </c>
      <c r="C116" s="243" t="s">
        <v>283</v>
      </c>
      <c r="D116" s="228" t="s">
        <v>185</v>
      </c>
      <c r="E116" s="229">
        <v>2.2050000000000001</v>
      </c>
      <c r="F116" s="230"/>
      <c r="G116" s="231">
        <f>ROUND(E116*F116,2)</f>
        <v>0</v>
      </c>
      <c r="H116" s="230"/>
      <c r="I116" s="231">
        <f>ROUND(E116*H116,2)</f>
        <v>0</v>
      </c>
      <c r="J116" s="230"/>
      <c r="K116" s="231">
        <f>ROUND(E116*J116,2)</f>
        <v>0</v>
      </c>
      <c r="L116" s="231">
        <v>21</v>
      </c>
      <c r="M116" s="231">
        <f>G116*(1+L116/100)</f>
        <v>0</v>
      </c>
      <c r="N116" s="231">
        <v>0.17600000000000002</v>
      </c>
      <c r="O116" s="231">
        <f>ROUND(E116*N116,2)</f>
        <v>0.39</v>
      </c>
      <c r="P116" s="231">
        <v>0</v>
      </c>
      <c r="Q116" s="231">
        <f>ROUND(E116*P116,2)</f>
        <v>0</v>
      </c>
      <c r="R116" s="231"/>
      <c r="S116" s="231" t="s">
        <v>167</v>
      </c>
      <c r="T116" s="232" t="s">
        <v>168</v>
      </c>
      <c r="U116" s="218">
        <v>0</v>
      </c>
      <c r="V116" s="218">
        <f>ROUND(E116*U116,2)</f>
        <v>0</v>
      </c>
      <c r="W116" s="218"/>
      <c r="X116" s="209"/>
      <c r="Y116" s="209"/>
      <c r="Z116" s="209"/>
      <c r="AA116" s="209"/>
      <c r="AB116" s="209"/>
      <c r="AC116" s="209"/>
      <c r="AD116" s="209"/>
      <c r="AE116" s="209"/>
      <c r="AF116" s="209"/>
      <c r="AG116" s="209" t="s">
        <v>187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3" t="s">
        <v>234</v>
      </c>
      <c r="D117" s="247"/>
      <c r="E117" s="248"/>
      <c r="F117" s="218"/>
      <c r="G117" s="218"/>
      <c r="H117" s="218"/>
      <c r="I117" s="218"/>
      <c r="J117" s="218"/>
      <c r="K117" s="218"/>
      <c r="L117" s="218"/>
      <c r="M117" s="218"/>
      <c r="N117" s="218"/>
      <c r="O117" s="218"/>
      <c r="P117" s="218"/>
      <c r="Q117" s="218"/>
      <c r="R117" s="218"/>
      <c r="S117" s="218"/>
      <c r="T117" s="218"/>
      <c r="U117" s="218"/>
      <c r="V117" s="218"/>
      <c r="W117" s="218"/>
      <c r="X117" s="209"/>
      <c r="Y117" s="209"/>
      <c r="Z117" s="209"/>
      <c r="AA117" s="209"/>
      <c r="AB117" s="209"/>
      <c r="AC117" s="209"/>
      <c r="AD117" s="209"/>
      <c r="AE117" s="209"/>
      <c r="AF117" s="209"/>
      <c r="AG117" s="209" t="s">
        <v>189</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3" t="s">
        <v>284</v>
      </c>
      <c r="D118" s="247"/>
      <c r="E118" s="248">
        <v>2.2100000000000004</v>
      </c>
      <c r="F118" s="218"/>
      <c r="G118" s="218"/>
      <c r="H118" s="218"/>
      <c r="I118" s="218"/>
      <c r="J118" s="218"/>
      <c r="K118" s="218"/>
      <c r="L118" s="218"/>
      <c r="M118" s="218"/>
      <c r="N118" s="218"/>
      <c r="O118" s="218"/>
      <c r="P118" s="218"/>
      <c r="Q118" s="218"/>
      <c r="R118" s="218"/>
      <c r="S118" s="218"/>
      <c r="T118" s="218"/>
      <c r="U118" s="218"/>
      <c r="V118" s="218"/>
      <c r="W118" s="218"/>
      <c r="X118" s="209"/>
      <c r="Y118" s="209"/>
      <c r="Z118" s="209"/>
      <c r="AA118" s="209"/>
      <c r="AB118" s="209"/>
      <c r="AC118" s="209"/>
      <c r="AD118" s="209"/>
      <c r="AE118" s="209"/>
      <c r="AF118" s="209"/>
      <c r="AG118" s="209" t="s">
        <v>189</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26">
        <v>23</v>
      </c>
      <c r="B119" s="227" t="s">
        <v>285</v>
      </c>
      <c r="C119" s="243" t="s">
        <v>286</v>
      </c>
      <c r="D119" s="228" t="s">
        <v>185</v>
      </c>
      <c r="E119" s="229">
        <v>138.28500000000003</v>
      </c>
      <c r="F119" s="230"/>
      <c r="G119" s="231">
        <f>ROUND(E119*F119,2)</f>
        <v>0</v>
      </c>
      <c r="H119" s="230"/>
      <c r="I119" s="231">
        <f>ROUND(E119*H119,2)</f>
        <v>0</v>
      </c>
      <c r="J119" s="230"/>
      <c r="K119" s="231">
        <f>ROUND(E119*J119,2)</f>
        <v>0</v>
      </c>
      <c r="L119" s="231">
        <v>21</v>
      </c>
      <c r="M119" s="231">
        <f>G119*(1+L119/100)</f>
        <v>0</v>
      </c>
      <c r="N119" s="231">
        <v>0.13100000000000001</v>
      </c>
      <c r="O119" s="231">
        <f>ROUND(E119*N119,2)</f>
        <v>18.12</v>
      </c>
      <c r="P119" s="231">
        <v>0</v>
      </c>
      <c r="Q119" s="231">
        <f>ROUND(E119*P119,2)</f>
        <v>0</v>
      </c>
      <c r="R119" s="231"/>
      <c r="S119" s="231" t="s">
        <v>167</v>
      </c>
      <c r="T119" s="232" t="s">
        <v>168</v>
      </c>
      <c r="U119" s="218">
        <v>0</v>
      </c>
      <c r="V119" s="218">
        <f>ROUND(E119*U119,2)</f>
        <v>0</v>
      </c>
      <c r="W119" s="218"/>
      <c r="X119" s="209"/>
      <c r="Y119" s="209"/>
      <c r="Z119" s="209"/>
      <c r="AA119" s="209"/>
      <c r="AB119" s="209"/>
      <c r="AC119" s="209"/>
      <c r="AD119" s="209"/>
      <c r="AE119" s="209"/>
      <c r="AF119" s="209"/>
      <c r="AG119" s="209" t="s">
        <v>187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53" t="s">
        <v>234</v>
      </c>
      <c r="D120" s="247"/>
      <c r="E120" s="248"/>
      <c r="F120" s="218"/>
      <c r="G120" s="218"/>
      <c r="H120" s="218"/>
      <c r="I120" s="218"/>
      <c r="J120" s="218"/>
      <c r="K120" s="218"/>
      <c r="L120" s="218"/>
      <c r="M120" s="218"/>
      <c r="N120" s="218"/>
      <c r="O120" s="218"/>
      <c r="P120" s="218"/>
      <c r="Q120" s="218"/>
      <c r="R120" s="218"/>
      <c r="S120" s="218"/>
      <c r="T120" s="218"/>
      <c r="U120" s="218"/>
      <c r="V120" s="218"/>
      <c r="W120" s="218"/>
      <c r="X120" s="209"/>
      <c r="Y120" s="209"/>
      <c r="Z120" s="209"/>
      <c r="AA120" s="209"/>
      <c r="AB120" s="209"/>
      <c r="AC120" s="209"/>
      <c r="AD120" s="209"/>
      <c r="AE120" s="209"/>
      <c r="AF120" s="209"/>
      <c r="AG120" s="209" t="s">
        <v>189</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3" t="s">
        <v>287</v>
      </c>
      <c r="D121" s="247"/>
      <c r="E121" s="248">
        <v>138.29000000000002</v>
      </c>
      <c r="F121" s="218"/>
      <c r="G121" s="218"/>
      <c r="H121" s="218"/>
      <c r="I121" s="218"/>
      <c r="J121" s="218"/>
      <c r="K121" s="218"/>
      <c r="L121" s="218"/>
      <c r="M121" s="218"/>
      <c r="N121" s="218"/>
      <c r="O121" s="218"/>
      <c r="P121" s="218"/>
      <c r="Q121" s="218"/>
      <c r="R121" s="218"/>
      <c r="S121" s="218"/>
      <c r="T121" s="218"/>
      <c r="U121" s="218"/>
      <c r="V121" s="218"/>
      <c r="W121" s="218"/>
      <c r="X121" s="209"/>
      <c r="Y121" s="209"/>
      <c r="Z121" s="209"/>
      <c r="AA121" s="209"/>
      <c r="AB121" s="209"/>
      <c r="AC121" s="209"/>
      <c r="AD121" s="209"/>
      <c r="AE121" s="209"/>
      <c r="AF121" s="209"/>
      <c r="AG121" s="209" t="s">
        <v>189</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26">
        <v>24</v>
      </c>
      <c r="B122" s="227" t="s">
        <v>288</v>
      </c>
      <c r="C122" s="243" t="s">
        <v>289</v>
      </c>
      <c r="D122" s="228" t="s">
        <v>185</v>
      </c>
      <c r="E122" s="229">
        <v>133.80000000000001</v>
      </c>
      <c r="F122" s="230"/>
      <c r="G122" s="231">
        <f>ROUND(E122*F122,2)</f>
        <v>0</v>
      </c>
      <c r="H122" s="230"/>
      <c r="I122" s="231">
        <f>ROUND(E122*H122,2)</f>
        <v>0</v>
      </c>
      <c r="J122" s="230"/>
      <c r="K122" s="231">
        <f>ROUND(E122*J122,2)</f>
        <v>0</v>
      </c>
      <c r="L122" s="231">
        <v>21</v>
      </c>
      <c r="M122" s="231">
        <f>G122*(1+L122/100)</f>
        <v>0</v>
      </c>
      <c r="N122" s="231">
        <v>0</v>
      </c>
      <c r="O122" s="231">
        <f>ROUND(E122*N122,2)</f>
        <v>0</v>
      </c>
      <c r="P122" s="231">
        <v>0</v>
      </c>
      <c r="Q122" s="231">
        <f>ROUND(E122*P122,2)</f>
        <v>0</v>
      </c>
      <c r="R122" s="231"/>
      <c r="S122" s="231" t="s">
        <v>167</v>
      </c>
      <c r="T122" s="232" t="s">
        <v>168</v>
      </c>
      <c r="U122" s="218">
        <v>0</v>
      </c>
      <c r="V122" s="218">
        <f>ROUND(E122*U122,2)</f>
        <v>0</v>
      </c>
      <c r="W122" s="218"/>
      <c r="X122" s="209"/>
      <c r="Y122" s="209"/>
      <c r="Z122" s="209"/>
      <c r="AA122" s="209"/>
      <c r="AB122" s="209"/>
      <c r="AC122" s="209"/>
      <c r="AD122" s="209"/>
      <c r="AE122" s="209"/>
      <c r="AF122" s="209"/>
      <c r="AG122" s="209" t="s">
        <v>187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3" t="s">
        <v>234</v>
      </c>
      <c r="D123" s="247"/>
      <c r="E123" s="248"/>
      <c r="F123" s="218"/>
      <c r="G123" s="218"/>
      <c r="H123" s="218"/>
      <c r="I123" s="218"/>
      <c r="J123" s="218"/>
      <c r="K123" s="218"/>
      <c r="L123" s="218"/>
      <c r="M123" s="218"/>
      <c r="N123" s="218"/>
      <c r="O123" s="218"/>
      <c r="P123" s="218"/>
      <c r="Q123" s="218"/>
      <c r="R123" s="218"/>
      <c r="S123" s="218"/>
      <c r="T123" s="218"/>
      <c r="U123" s="218"/>
      <c r="V123" s="218"/>
      <c r="W123" s="218"/>
      <c r="X123" s="209"/>
      <c r="Y123" s="209"/>
      <c r="Z123" s="209"/>
      <c r="AA123" s="209"/>
      <c r="AB123" s="209"/>
      <c r="AC123" s="209"/>
      <c r="AD123" s="209"/>
      <c r="AE123" s="209"/>
      <c r="AF123" s="209"/>
      <c r="AG123" s="209" t="s">
        <v>189</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3" t="s">
        <v>235</v>
      </c>
      <c r="D124" s="247"/>
      <c r="E124" s="248">
        <v>133.80000000000001</v>
      </c>
      <c r="F124" s="218"/>
      <c r="G124" s="218"/>
      <c r="H124" s="218"/>
      <c r="I124" s="218"/>
      <c r="J124" s="218"/>
      <c r="K124" s="218"/>
      <c r="L124" s="218"/>
      <c r="M124" s="218"/>
      <c r="N124" s="218"/>
      <c r="O124" s="218"/>
      <c r="P124" s="218"/>
      <c r="Q124" s="218"/>
      <c r="R124" s="218"/>
      <c r="S124" s="218"/>
      <c r="T124" s="218"/>
      <c r="U124" s="218"/>
      <c r="V124" s="218"/>
      <c r="W124" s="218"/>
      <c r="X124" s="209"/>
      <c r="Y124" s="209"/>
      <c r="Z124" s="209"/>
      <c r="AA124" s="209"/>
      <c r="AB124" s="209"/>
      <c r="AC124" s="209"/>
      <c r="AD124" s="209"/>
      <c r="AE124" s="209"/>
      <c r="AF124" s="209"/>
      <c r="AG124" s="209" t="s">
        <v>189</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26">
        <v>25</v>
      </c>
      <c r="B125" s="227" t="s">
        <v>290</v>
      </c>
      <c r="C125" s="243" t="s">
        <v>291</v>
      </c>
      <c r="D125" s="228" t="s">
        <v>292</v>
      </c>
      <c r="E125" s="229">
        <v>25.566400000000002</v>
      </c>
      <c r="F125" s="230"/>
      <c r="G125" s="231">
        <f>ROUND(E125*F125,2)</f>
        <v>0</v>
      </c>
      <c r="H125" s="230"/>
      <c r="I125" s="231">
        <f>ROUND(E125*H125,2)</f>
        <v>0</v>
      </c>
      <c r="J125" s="230"/>
      <c r="K125" s="231">
        <f>ROUND(E125*J125,2)</f>
        <v>0</v>
      </c>
      <c r="L125" s="231">
        <v>21</v>
      </c>
      <c r="M125" s="231">
        <f>G125*(1+L125/100)</f>
        <v>0</v>
      </c>
      <c r="N125" s="231">
        <v>1</v>
      </c>
      <c r="O125" s="231">
        <f>ROUND(E125*N125,2)</f>
        <v>25.57</v>
      </c>
      <c r="P125" s="231">
        <v>0</v>
      </c>
      <c r="Q125" s="231">
        <f>ROUND(E125*P125,2)</f>
        <v>0</v>
      </c>
      <c r="R125" s="231" t="s">
        <v>263</v>
      </c>
      <c r="S125" s="231" t="s">
        <v>172</v>
      </c>
      <c r="T125" s="232" t="s">
        <v>172</v>
      </c>
      <c r="U125" s="218">
        <v>0</v>
      </c>
      <c r="V125" s="218">
        <f>ROUND(E125*U125,2)</f>
        <v>0</v>
      </c>
      <c r="W125" s="218"/>
      <c r="X125" s="209"/>
      <c r="Y125" s="209"/>
      <c r="Z125" s="209"/>
      <c r="AA125" s="209"/>
      <c r="AB125" s="209"/>
      <c r="AC125" s="209"/>
      <c r="AD125" s="209"/>
      <c r="AE125" s="209"/>
      <c r="AF125" s="209"/>
      <c r="AG125" s="209" t="s">
        <v>264</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3" t="s">
        <v>278</v>
      </c>
      <c r="D126" s="247"/>
      <c r="E126" s="248"/>
      <c r="F126" s="218"/>
      <c r="G126" s="218"/>
      <c r="H126" s="218"/>
      <c r="I126" s="218"/>
      <c r="J126" s="218"/>
      <c r="K126" s="218"/>
      <c r="L126" s="218"/>
      <c r="M126" s="218"/>
      <c r="N126" s="218"/>
      <c r="O126" s="218"/>
      <c r="P126" s="218"/>
      <c r="Q126" s="218"/>
      <c r="R126" s="218"/>
      <c r="S126" s="218"/>
      <c r="T126" s="218"/>
      <c r="U126" s="218"/>
      <c r="V126" s="218"/>
      <c r="W126" s="218"/>
      <c r="X126" s="209"/>
      <c r="Y126" s="209"/>
      <c r="Z126" s="209"/>
      <c r="AA126" s="209"/>
      <c r="AB126" s="209"/>
      <c r="AC126" s="209"/>
      <c r="AD126" s="209"/>
      <c r="AE126" s="209"/>
      <c r="AF126" s="209"/>
      <c r="AG126" s="209" t="s">
        <v>189</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5" t="s">
        <v>221</v>
      </c>
      <c r="D127" s="249"/>
      <c r="E127" s="250"/>
      <c r="F127" s="218"/>
      <c r="G127" s="218"/>
      <c r="H127" s="218"/>
      <c r="I127" s="218"/>
      <c r="J127" s="218"/>
      <c r="K127" s="218"/>
      <c r="L127" s="218"/>
      <c r="M127" s="218"/>
      <c r="N127" s="218"/>
      <c r="O127" s="218"/>
      <c r="P127" s="218"/>
      <c r="Q127" s="218"/>
      <c r="R127" s="218"/>
      <c r="S127" s="218"/>
      <c r="T127" s="218"/>
      <c r="U127" s="218"/>
      <c r="V127" s="218"/>
      <c r="W127" s="218"/>
      <c r="X127" s="209"/>
      <c r="Y127" s="209"/>
      <c r="Z127" s="209"/>
      <c r="AA127" s="209"/>
      <c r="AB127" s="209"/>
      <c r="AC127" s="209"/>
      <c r="AD127" s="209"/>
      <c r="AE127" s="209"/>
      <c r="AF127" s="209"/>
      <c r="AG127" s="209" t="s">
        <v>189</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6" t="s">
        <v>293</v>
      </c>
      <c r="D128" s="249"/>
      <c r="E128" s="250">
        <v>13.46</v>
      </c>
      <c r="F128" s="218"/>
      <c r="G128" s="218"/>
      <c r="H128" s="218"/>
      <c r="I128" s="218"/>
      <c r="J128" s="218"/>
      <c r="K128" s="218"/>
      <c r="L128" s="218"/>
      <c r="M128" s="218"/>
      <c r="N128" s="218"/>
      <c r="O128" s="218"/>
      <c r="P128" s="218"/>
      <c r="Q128" s="218"/>
      <c r="R128" s="218"/>
      <c r="S128" s="218"/>
      <c r="T128" s="218"/>
      <c r="U128" s="218"/>
      <c r="V128" s="218"/>
      <c r="W128" s="218"/>
      <c r="X128" s="209"/>
      <c r="Y128" s="209"/>
      <c r="Z128" s="209"/>
      <c r="AA128" s="209"/>
      <c r="AB128" s="209"/>
      <c r="AC128" s="209"/>
      <c r="AD128" s="209"/>
      <c r="AE128" s="209"/>
      <c r="AF128" s="209"/>
      <c r="AG128" s="209" t="s">
        <v>189</v>
      </c>
      <c r="AH128" s="209">
        <v>2</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55" t="s">
        <v>224</v>
      </c>
      <c r="D129" s="249"/>
      <c r="E129" s="250"/>
      <c r="F129" s="218"/>
      <c r="G129" s="218"/>
      <c r="H129" s="218"/>
      <c r="I129" s="218"/>
      <c r="J129" s="218"/>
      <c r="K129" s="218"/>
      <c r="L129" s="218"/>
      <c r="M129" s="218"/>
      <c r="N129" s="218"/>
      <c r="O129" s="218"/>
      <c r="P129" s="218"/>
      <c r="Q129" s="218"/>
      <c r="R129" s="218"/>
      <c r="S129" s="218"/>
      <c r="T129" s="218"/>
      <c r="U129" s="218"/>
      <c r="V129" s="218"/>
      <c r="W129" s="218"/>
      <c r="X129" s="209"/>
      <c r="Y129" s="209"/>
      <c r="Z129" s="209"/>
      <c r="AA129" s="209"/>
      <c r="AB129" s="209"/>
      <c r="AC129" s="209"/>
      <c r="AD129" s="209"/>
      <c r="AE129" s="209"/>
      <c r="AF129" s="209"/>
      <c r="AG129" s="209" t="s">
        <v>189</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3" t="s">
        <v>294</v>
      </c>
      <c r="D130" s="247"/>
      <c r="E130" s="248">
        <v>25.57</v>
      </c>
      <c r="F130" s="218"/>
      <c r="G130" s="218"/>
      <c r="H130" s="218"/>
      <c r="I130" s="218"/>
      <c r="J130" s="218"/>
      <c r="K130" s="218"/>
      <c r="L130" s="218"/>
      <c r="M130" s="218"/>
      <c r="N130" s="218"/>
      <c r="O130" s="218"/>
      <c r="P130" s="218"/>
      <c r="Q130" s="218"/>
      <c r="R130" s="218"/>
      <c r="S130" s="218"/>
      <c r="T130" s="218"/>
      <c r="U130" s="218"/>
      <c r="V130" s="218"/>
      <c r="W130" s="218"/>
      <c r="X130" s="209"/>
      <c r="Y130" s="209"/>
      <c r="Z130" s="209"/>
      <c r="AA130" s="209"/>
      <c r="AB130" s="209"/>
      <c r="AC130" s="209"/>
      <c r="AD130" s="209"/>
      <c r="AE130" s="209"/>
      <c r="AF130" s="209"/>
      <c r="AG130" s="209" t="s">
        <v>189</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2.5" outlineLevel="1" x14ac:dyDescent="0.2">
      <c r="A131" s="226">
        <v>26</v>
      </c>
      <c r="B131" s="227" t="s">
        <v>295</v>
      </c>
      <c r="C131" s="243" t="s">
        <v>296</v>
      </c>
      <c r="D131" s="228" t="s">
        <v>297</v>
      </c>
      <c r="E131" s="229">
        <v>2978.5417000000002</v>
      </c>
      <c r="F131" s="230"/>
      <c r="G131" s="231">
        <f>ROUND(E131*F131,2)</f>
        <v>0</v>
      </c>
      <c r="H131" s="230"/>
      <c r="I131" s="231">
        <f>ROUND(E131*H131,2)</f>
        <v>0</v>
      </c>
      <c r="J131" s="230"/>
      <c r="K131" s="231">
        <f>ROUND(E131*J131,2)</f>
        <v>0</v>
      </c>
      <c r="L131" s="231">
        <v>21</v>
      </c>
      <c r="M131" s="231">
        <f>G131*(1+L131/100)</f>
        <v>0</v>
      </c>
      <c r="N131" s="231">
        <v>9.0000000000000011E-3</v>
      </c>
      <c r="O131" s="231">
        <f>ROUND(E131*N131,2)</f>
        <v>26.81</v>
      </c>
      <c r="P131" s="231">
        <v>0</v>
      </c>
      <c r="Q131" s="231">
        <f>ROUND(E131*P131,2)</f>
        <v>0</v>
      </c>
      <c r="R131" s="231" t="s">
        <v>263</v>
      </c>
      <c r="S131" s="231" t="s">
        <v>172</v>
      </c>
      <c r="T131" s="232" t="s">
        <v>172</v>
      </c>
      <c r="U131" s="218">
        <v>0</v>
      </c>
      <c r="V131" s="218">
        <f>ROUND(E131*U131,2)</f>
        <v>0</v>
      </c>
      <c r="W131" s="218"/>
      <c r="X131" s="209"/>
      <c r="Y131" s="209"/>
      <c r="Z131" s="209"/>
      <c r="AA131" s="209"/>
      <c r="AB131" s="209"/>
      <c r="AC131" s="209"/>
      <c r="AD131" s="209"/>
      <c r="AE131" s="209"/>
      <c r="AF131" s="209"/>
      <c r="AG131" s="209" t="s">
        <v>264</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3" t="s">
        <v>278</v>
      </c>
      <c r="D132" s="247"/>
      <c r="E132" s="248"/>
      <c r="F132" s="218"/>
      <c r="G132" s="218"/>
      <c r="H132" s="218"/>
      <c r="I132" s="218"/>
      <c r="J132" s="218"/>
      <c r="K132" s="218"/>
      <c r="L132" s="218"/>
      <c r="M132" s="218"/>
      <c r="N132" s="218"/>
      <c r="O132" s="218"/>
      <c r="P132" s="218"/>
      <c r="Q132" s="218"/>
      <c r="R132" s="218"/>
      <c r="S132" s="218"/>
      <c r="T132" s="218"/>
      <c r="U132" s="218"/>
      <c r="V132" s="218"/>
      <c r="W132" s="218"/>
      <c r="X132" s="209"/>
      <c r="Y132" s="209"/>
      <c r="Z132" s="209"/>
      <c r="AA132" s="209"/>
      <c r="AB132" s="209"/>
      <c r="AC132" s="209"/>
      <c r="AD132" s="209"/>
      <c r="AE132" s="209"/>
      <c r="AF132" s="209"/>
      <c r="AG132" s="209" t="s">
        <v>189</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5" t="s">
        <v>221</v>
      </c>
      <c r="D133" s="249"/>
      <c r="E133" s="250"/>
      <c r="F133" s="218"/>
      <c r="G133" s="218"/>
      <c r="H133" s="218"/>
      <c r="I133" s="218"/>
      <c r="J133" s="218"/>
      <c r="K133" s="218"/>
      <c r="L133" s="218"/>
      <c r="M133" s="218"/>
      <c r="N133" s="218"/>
      <c r="O133" s="218"/>
      <c r="P133" s="218"/>
      <c r="Q133" s="218"/>
      <c r="R133" s="218"/>
      <c r="S133" s="218"/>
      <c r="T133" s="218"/>
      <c r="U133" s="218"/>
      <c r="V133" s="218"/>
      <c r="W133" s="218"/>
      <c r="X133" s="209"/>
      <c r="Y133" s="209"/>
      <c r="Z133" s="209"/>
      <c r="AA133" s="209"/>
      <c r="AB133" s="209"/>
      <c r="AC133" s="209"/>
      <c r="AD133" s="209"/>
      <c r="AE133" s="209"/>
      <c r="AF133" s="209"/>
      <c r="AG133" s="209" t="s">
        <v>189</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56" t="s">
        <v>298</v>
      </c>
      <c r="D134" s="249"/>
      <c r="E134" s="250">
        <v>2920.1400000000003</v>
      </c>
      <c r="F134" s="218"/>
      <c r="G134" s="218"/>
      <c r="H134" s="218"/>
      <c r="I134" s="218"/>
      <c r="J134" s="218"/>
      <c r="K134" s="218"/>
      <c r="L134" s="218"/>
      <c r="M134" s="218"/>
      <c r="N134" s="218"/>
      <c r="O134" s="218"/>
      <c r="P134" s="218"/>
      <c r="Q134" s="218"/>
      <c r="R134" s="218"/>
      <c r="S134" s="218"/>
      <c r="T134" s="218"/>
      <c r="U134" s="218"/>
      <c r="V134" s="218"/>
      <c r="W134" s="218"/>
      <c r="X134" s="209"/>
      <c r="Y134" s="209"/>
      <c r="Z134" s="209"/>
      <c r="AA134" s="209"/>
      <c r="AB134" s="209"/>
      <c r="AC134" s="209"/>
      <c r="AD134" s="209"/>
      <c r="AE134" s="209"/>
      <c r="AF134" s="209"/>
      <c r="AG134" s="209" t="s">
        <v>189</v>
      </c>
      <c r="AH134" s="209">
        <v>2</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5" t="s">
        <v>224</v>
      </c>
      <c r="D135" s="249"/>
      <c r="E135" s="250"/>
      <c r="F135" s="218"/>
      <c r="G135" s="218"/>
      <c r="H135" s="218"/>
      <c r="I135" s="218"/>
      <c r="J135" s="218"/>
      <c r="K135" s="218"/>
      <c r="L135" s="218"/>
      <c r="M135" s="218"/>
      <c r="N135" s="218"/>
      <c r="O135" s="218"/>
      <c r="P135" s="218"/>
      <c r="Q135" s="218"/>
      <c r="R135" s="218"/>
      <c r="S135" s="218"/>
      <c r="T135" s="218"/>
      <c r="U135" s="218"/>
      <c r="V135" s="218"/>
      <c r="W135" s="218"/>
      <c r="X135" s="209"/>
      <c r="Y135" s="209"/>
      <c r="Z135" s="209"/>
      <c r="AA135" s="209"/>
      <c r="AB135" s="209"/>
      <c r="AC135" s="209"/>
      <c r="AD135" s="209"/>
      <c r="AE135" s="209"/>
      <c r="AF135" s="209"/>
      <c r="AG135" s="209" t="s">
        <v>189</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3" t="s">
        <v>299</v>
      </c>
      <c r="D136" s="247"/>
      <c r="E136" s="248">
        <v>2978.5400000000004</v>
      </c>
      <c r="F136" s="218"/>
      <c r="G136" s="218"/>
      <c r="H136" s="218"/>
      <c r="I136" s="218"/>
      <c r="J136" s="218"/>
      <c r="K136" s="218"/>
      <c r="L136" s="218"/>
      <c r="M136" s="218"/>
      <c r="N136" s="218"/>
      <c r="O136" s="218"/>
      <c r="P136" s="218"/>
      <c r="Q136" s="218"/>
      <c r="R136" s="218"/>
      <c r="S136" s="218"/>
      <c r="T136" s="218"/>
      <c r="U136" s="218"/>
      <c r="V136" s="218"/>
      <c r="W136" s="218"/>
      <c r="X136" s="209"/>
      <c r="Y136" s="209"/>
      <c r="Z136" s="209"/>
      <c r="AA136" s="209"/>
      <c r="AB136" s="209"/>
      <c r="AC136" s="209"/>
      <c r="AD136" s="209"/>
      <c r="AE136" s="209"/>
      <c r="AF136" s="209"/>
      <c r="AG136" s="209" t="s">
        <v>189</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x14ac:dyDescent="0.2">
      <c r="A137" s="220" t="s">
        <v>162</v>
      </c>
      <c r="B137" s="221" t="s">
        <v>117</v>
      </c>
      <c r="C137" s="241" t="s">
        <v>118</v>
      </c>
      <c r="D137" s="222"/>
      <c r="E137" s="223"/>
      <c r="F137" s="224"/>
      <c r="G137" s="224">
        <f>SUMIF(AG138:AG139,"&lt;&gt;NOR",G138:G139)</f>
        <v>0</v>
      </c>
      <c r="H137" s="224"/>
      <c r="I137" s="224">
        <f>SUM(I138:I139)</f>
        <v>0</v>
      </c>
      <c r="J137" s="224"/>
      <c r="K137" s="224">
        <f>SUM(K138:K139)</f>
        <v>0</v>
      </c>
      <c r="L137" s="224"/>
      <c r="M137" s="224">
        <f>SUM(M138:M139)</f>
        <v>0</v>
      </c>
      <c r="N137" s="224"/>
      <c r="O137" s="224">
        <f>SUM(O138:O139)</f>
        <v>0</v>
      </c>
      <c r="P137" s="224"/>
      <c r="Q137" s="224">
        <f>SUM(Q138:Q139)</f>
        <v>0</v>
      </c>
      <c r="R137" s="224"/>
      <c r="S137" s="224"/>
      <c r="T137" s="225"/>
      <c r="U137" s="219"/>
      <c r="V137" s="219">
        <f>SUM(V138:V139)</f>
        <v>0</v>
      </c>
      <c r="W137" s="219"/>
      <c r="AG137" t="s">
        <v>163</v>
      </c>
    </row>
    <row r="138" spans="1:60" outlineLevel="1" x14ac:dyDescent="0.2">
      <c r="A138" s="233">
        <v>27</v>
      </c>
      <c r="B138" s="234" t="s">
        <v>300</v>
      </c>
      <c r="C138" s="242" t="s">
        <v>301</v>
      </c>
      <c r="D138" s="235" t="s">
        <v>297</v>
      </c>
      <c r="E138" s="236">
        <v>1</v>
      </c>
      <c r="F138" s="237"/>
      <c r="G138" s="238">
        <f>ROUND(E138*F138,2)</f>
        <v>0</v>
      </c>
      <c r="H138" s="237"/>
      <c r="I138" s="238">
        <f>ROUND(E138*H138,2)</f>
        <v>0</v>
      </c>
      <c r="J138" s="237"/>
      <c r="K138" s="238">
        <f>ROUND(E138*J138,2)</f>
        <v>0</v>
      </c>
      <c r="L138" s="238">
        <v>21</v>
      </c>
      <c r="M138" s="238">
        <f>G138*(1+L138/100)</f>
        <v>0</v>
      </c>
      <c r="N138" s="238">
        <v>0</v>
      </c>
      <c r="O138" s="238">
        <f>ROUND(E138*N138,2)</f>
        <v>0</v>
      </c>
      <c r="P138" s="238">
        <v>0</v>
      </c>
      <c r="Q138" s="238">
        <f>ROUND(E138*P138,2)</f>
        <v>0</v>
      </c>
      <c r="R138" s="238"/>
      <c r="S138" s="238" t="s">
        <v>167</v>
      </c>
      <c r="T138" s="239" t="s">
        <v>168</v>
      </c>
      <c r="U138" s="218">
        <v>0</v>
      </c>
      <c r="V138" s="218">
        <f>ROUND(E138*U138,2)</f>
        <v>0</v>
      </c>
      <c r="W138" s="218"/>
      <c r="X138" s="209"/>
      <c r="Y138" s="209"/>
      <c r="Z138" s="209"/>
      <c r="AA138" s="209"/>
      <c r="AB138" s="209"/>
      <c r="AC138" s="209"/>
      <c r="AD138" s="209"/>
      <c r="AE138" s="209"/>
      <c r="AF138" s="209"/>
      <c r="AG138" s="209" t="s">
        <v>187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33">
        <v>28</v>
      </c>
      <c r="B139" s="234" t="s">
        <v>302</v>
      </c>
      <c r="C139" s="242" t="s">
        <v>303</v>
      </c>
      <c r="D139" s="235" t="s">
        <v>297</v>
      </c>
      <c r="E139" s="236">
        <v>1</v>
      </c>
      <c r="F139" s="237"/>
      <c r="G139" s="238">
        <f>ROUND(E139*F139,2)</f>
        <v>0</v>
      </c>
      <c r="H139" s="237"/>
      <c r="I139" s="238">
        <f>ROUND(E139*H139,2)</f>
        <v>0</v>
      </c>
      <c r="J139" s="237"/>
      <c r="K139" s="238">
        <f>ROUND(E139*J139,2)</f>
        <v>0</v>
      </c>
      <c r="L139" s="238">
        <v>21</v>
      </c>
      <c r="M139" s="238">
        <f>G139*(1+L139/100)</f>
        <v>0</v>
      </c>
      <c r="N139" s="238">
        <v>0</v>
      </c>
      <c r="O139" s="238">
        <f>ROUND(E139*N139,2)</f>
        <v>0</v>
      </c>
      <c r="P139" s="238">
        <v>0</v>
      </c>
      <c r="Q139" s="238">
        <f>ROUND(E139*P139,2)</f>
        <v>0</v>
      </c>
      <c r="R139" s="238"/>
      <c r="S139" s="238" t="s">
        <v>167</v>
      </c>
      <c r="T139" s="239" t="s">
        <v>168</v>
      </c>
      <c r="U139" s="218">
        <v>0</v>
      </c>
      <c r="V139" s="218">
        <f>ROUND(E139*U139,2)</f>
        <v>0</v>
      </c>
      <c r="W139" s="218"/>
      <c r="X139" s="209"/>
      <c r="Y139" s="209"/>
      <c r="Z139" s="209"/>
      <c r="AA139" s="209"/>
      <c r="AB139" s="209"/>
      <c r="AC139" s="209"/>
      <c r="AD139" s="209"/>
      <c r="AE139" s="209"/>
      <c r="AF139" s="209"/>
      <c r="AG139" s="209" t="s">
        <v>187</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x14ac:dyDescent="0.2">
      <c r="A140" s="220" t="s">
        <v>162</v>
      </c>
      <c r="B140" s="221" t="s">
        <v>119</v>
      </c>
      <c r="C140" s="241" t="s">
        <v>120</v>
      </c>
      <c r="D140" s="222"/>
      <c r="E140" s="223"/>
      <c r="F140" s="224"/>
      <c r="G140" s="224">
        <f>SUMIF(AG141:AG208,"&lt;&gt;NOR",G141:G208)</f>
        <v>0</v>
      </c>
      <c r="H140" s="224"/>
      <c r="I140" s="224">
        <f>SUM(I141:I208)</f>
        <v>0</v>
      </c>
      <c r="J140" s="224"/>
      <c r="K140" s="224">
        <f>SUM(K141:K208)</f>
        <v>0</v>
      </c>
      <c r="L140" s="224"/>
      <c r="M140" s="224">
        <f>SUM(M141:M208)</f>
        <v>0</v>
      </c>
      <c r="N140" s="224"/>
      <c r="O140" s="224">
        <f>SUM(O141:O208)</f>
        <v>67.65000000000002</v>
      </c>
      <c r="P140" s="224"/>
      <c r="Q140" s="224">
        <f>SUM(Q141:Q208)</f>
        <v>0</v>
      </c>
      <c r="R140" s="224"/>
      <c r="S140" s="224"/>
      <c r="T140" s="225"/>
      <c r="U140" s="219"/>
      <c r="V140" s="219">
        <f>SUM(V141:V208)</f>
        <v>41.39</v>
      </c>
      <c r="W140" s="219"/>
      <c r="AG140" t="s">
        <v>163</v>
      </c>
    </row>
    <row r="141" spans="1:60" outlineLevel="1" x14ac:dyDescent="0.2">
      <c r="A141" s="226">
        <v>29</v>
      </c>
      <c r="B141" s="227" t="s">
        <v>304</v>
      </c>
      <c r="C141" s="243" t="s">
        <v>305</v>
      </c>
      <c r="D141" s="228" t="s">
        <v>196</v>
      </c>
      <c r="E141" s="229">
        <v>61</v>
      </c>
      <c r="F141" s="230"/>
      <c r="G141" s="231">
        <f>ROUND(E141*F141,2)</f>
        <v>0</v>
      </c>
      <c r="H141" s="230"/>
      <c r="I141" s="231">
        <f>ROUND(E141*H141,2)</f>
        <v>0</v>
      </c>
      <c r="J141" s="230"/>
      <c r="K141" s="231">
        <f>ROUND(E141*J141,2)</f>
        <v>0</v>
      </c>
      <c r="L141" s="231">
        <v>21</v>
      </c>
      <c r="M141" s="231">
        <f>G141*(1+L141/100)</f>
        <v>0</v>
      </c>
      <c r="N141" s="231">
        <v>3.7000000000000005E-4</v>
      </c>
      <c r="O141" s="231">
        <f>ROUND(E141*N141,2)</f>
        <v>0.02</v>
      </c>
      <c r="P141" s="231">
        <v>0</v>
      </c>
      <c r="Q141" s="231">
        <f>ROUND(E141*P141,2)</f>
        <v>0</v>
      </c>
      <c r="R141" s="231" t="s">
        <v>186</v>
      </c>
      <c r="S141" s="231" t="s">
        <v>172</v>
      </c>
      <c r="T141" s="232" t="s">
        <v>172</v>
      </c>
      <c r="U141" s="218">
        <v>4.8000000000000001E-2</v>
      </c>
      <c r="V141" s="218">
        <f>ROUND(E141*U141,2)</f>
        <v>2.93</v>
      </c>
      <c r="W141" s="218"/>
      <c r="X141" s="209"/>
      <c r="Y141" s="209"/>
      <c r="Z141" s="209"/>
      <c r="AA141" s="209"/>
      <c r="AB141" s="209"/>
      <c r="AC141" s="209"/>
      <c r="AD141" s="209"/>
      <c r="AE141" s="209"/>
      <c r="AF141" s="209"/>
      <c r="AG141" s="209" t="s">
        <v>187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3" t="s">
        <v>306</v>
      </c>
      <c r="D142" s="247"/>
      <c r="E142" s="248"/>
      <c r="F142" s="218"/>
      <c r="G142" s="218"/>
      <c r="H142" s="218"/>
      <c r="I142" s="218"/>
      <c r="J142" s="218"/>
      <c r="K142" s="218"/>
      <c r="L142" s="218"/>
      <c r="M142" s="218"/>
      <c r="N142" s="218"/>
      <c r="O142" s="218"/>
      <c r="P142" s="218"/>
      <c r="Q142" s="218"/>
      <c r="R142" s="218"/>
      <c r="S142" s="218"/>
      <c r="T142" s="218"/>
      <c r="U142" s="218"/>
      <c r="V142" s="218"/>
      <c r="W142" s="218"/>
      <c r="X142" s="209"/>
      <c r="Y142" s="209"/>
      <c r="Z142" s="209"/>
      <c r="AA142" s="209"/>
      <c r="AB142" s="209"/>
      <c r="AC142" s="209"/>
      <c r="AD142" s="209"/>
      <c r="AE142" s="209"/>
      <c r="AF142" s="209"/>
      <c r="AG142" s="209" t="s">
        <v>189</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3" t="s">
        <v>307</v>
      </c>
      <c r="D143" s="247"/>
      <c r="E143" s="248"/>
      <c r="F143" s="218"/>
      <c r="G143" s="218"/>
      <c r="H143" s="218"/>
      <c r="I143" s="218"/>
      <c r="J143" s="218"/>
      <c r="K143" s="218"/>
      <c r="L143" s="218"/>
      <c r="M143" s="218"/>
      <c r="N143" s="218"/>
      <c r="O143" s="218"/>
      <c r="P143" s="218"/>
      <c r="Q143" s="218"/>
      <c r="R143" s="218"/>
      <c r="S143" s="218"/>
      <c r="T143" s="218"/>
      <c r="U143" s="218"/>
      <c r="V143" s="218"/>
      <c r="W143" s="218"/>
      <c r="X143" s="209"/>
      <c r="Y143" s="209"/>
      <c r="Z143" s="209"/>
      <c r="AA143" s="209"/>
      <c r="AB143" s="209"/>
      <c r="AC143" s="209"/>
      <c r="AD143" s="209"/>
      <c r="AE143" s="209"/>
      <c r="AF143" s="209"/>
      <c r="AG143" s="209" t="s">
        <v>189</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3" t="s">
        <v>308</v>
      </c>
      <c r="D144" s="247"/>
      <c r="E144" s="248">
        <v>61</v>
      </c>
      <c r="F144" s="218"/>
      <c r="G144" s="218"/>
      <c r="H144" s="218"/>
      <c r="I144" s="218"/>
      <c r="J144" s="218"/>
      <c r="K144" s="218"/>
      <c r="L144" s="218"/>
      <c r="M144" s="218"/>
      <c r="N144" s="218"/>
      <c r="O144" s="218"/>
      <c r="P144" s="218"/>
      <c r="Q144" s="218"/>
      <c r="R144" s="218"/>
      <c r="S144" s="218"/>
      <c r="T144" s="218"/>
      <c r="U144" s="218"/>
      <c r="V144" s="218"/>
      <c r="W144" s="218"/>
      <c r="X144" s="209"/>
      <c r="Y144" s="209"/>
      <c r="Z144" s="209"/>
      <c r="AA144" s="209"/>
      <c r="AB144" s="209"/>
      <c r="AC144" s="209"/>
      <c r="AD144" s="209"/>
      <c r="AE144" s="209"/>
      <c r="AF144" s="209"/>
      <c r="AG144" s="209" t="s">
        <v>189</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2.5" outlineLevel="1" x14ac:dyDescent="0.2">
      <c r="A145" s="226">
        <v>30</v>
      </c>
      <c r="B145" s="227" t="s">
        <v>309</v>
      </c>
      <c r="C145" s="243" t="s">
        <v>310</v>
      </c>
      <c r="D145" s="228" t="s">
        <v>185</v>
      </c>
      <c r="E145" s="229">
        <v>2</v>
      </c>
      <c r="F145" s="230"/>
      <c r="G145" s="231">
        <f>ROUND(E145*F145,2)</f>
        <v>0</v>
      </c>
      <c r="H145" s="230"/>
      <c r="I145" s="231">
        <f>ROUND(E145*H145,2)</f>
        <v>0</v>
      </c>
      <c r="J145" s="230"/>
      <c r="K145" s="231">
        <f>ROUND(E145*J145,2)</f>
        <v>0</v>
      </c>
      <c r="L145" s="231">
        <v>21</v>
      </c>
      <c r="M145" s="231">
        <f>G145*(1+L145/100)</f>
        <v>0</v>
      </c>
      <c r="N145" s="231">
        <v>2.8900000000000002E-3</v>
      </c>
      <c r="O145" s="231">
        <f>ROUND(E145*N145,2)</f>
        <v>0.01</v>
      </c>
      <c r="P145" s="231">
        <v>0</v>
      </c>
      <c r="Q145" s="231">
        <f>ROUND(E145*P145,2)</f>
        <v>0</v>
      </c>
      <c r="R145" s="231" t="s">
        <v>186</v>
      </c>
      <c r="S145" s="231" t="s">
        <v>172</v>
      </c>
      <c r="T145" s="232" t="s">
        <v>172</v>
      </c>
      <c r="U145" s="218">
        <v>0.30000000000000004</v>
      </c>
      <c r="V145" s="218">
        <f>ROUND(E145*U145,2)</f>
        <v>0.6</v>
      </c>
      <c r="W145" s="218"/>
      <c r="X145" s="209"/>
      <c r="Y145" s="209"/>
      <c r="Z145" s="209"/>
      <c r="AA145" s="209"/>
      <c r="AB145" s="209"/>
      <c r="AC145" s="209"/>
      <c r="AD145" s="209"/>
      <c r="AE145" s="209"/>
      <c r="AF145" s="209"/>
      <c r="AG145" s="209" t="s">
        <v>187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3" t="s">
        <v>306</v>
      </c>
      <c r="D146" s="247"/>
      <c r="E146" s="248"/>
      <c r="F146" s="218"/>
      <c r="G146" s="218"/>
      <c r="H146" s="218"/>
      <c r="I146" s="218"/>
      <c r="J146" s="218"/>
      <c r="K146" s="218"/>
      <c r="L146" s="218"/>
      <c r="M146" s="218"/>
      <c r="N146" s="218"/>
      <c r="O146" s="218"/>
      <c r="P146" s="218"/>
      <c r="Q146" s="218"/>
      <c r="R146" s="218"/>
      <c r="S146" s="218"/>
      <c r="T146" s="218"/>
      <c r="U146" s="218"/>
      <c r="V146" s="218"/>
      <c r="W146" s="218"/>
      <c r="X146" s="209"/>
      <c r="Y146" s="209"/>
      <c r="Z146" s="209"/>
      <c r="AA146" s="209"/>
      <c r="AB146" s="209"/>
      <c r="AC146" s="209"/>
      <c r="AD146" s="209"/>
      <c r="AE146" s="209"/>
      <c r="AF146" s="209"/>
      <c r="AG146" s="209" t="s">
        <v>189</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3" t="s">
        <v>311</v>
      </c>
      <c r="D147" s="247"/>
      <c r="E147" s="248"/>
      <c r="F147" s="218"/>
      <c r="G147" s="218"/>
      <c r="H147" s="218"/>
      <c r="I147" s="218"/>
      <c r="J147" s="218"/>
      <c r="K147" s="218"/>
      <c r="L147" s="218"/>
      <c r="M147" s="218"/>
      <c r="N147" s="218"/>
      <c r="O147" s="218"/>
      <c r="P147" s="218"/>
      <c r="Q147" s="218"/>
      <c r="R147" s="218"/>
      <c r="S147" s="218"/>
      <c r="T147" s="218"/>
      <c r="U147" s="218"/>
      <c r="V147" s="218"/>
      <c r="W147" s="218"/>
      <c r="X147" s="209"/>
      <c r="Y147" s="209"/>
      <c r="Z147" s="209"/>
      <c r="AA147" s="209"/>
      <c r="AB147" s="209"/>
      <c r="AC147" s="209"/>
      <c r="AD147" s="209"/>
      <c r="AE147" s="209"/>
      <c r="AF147" s="209"/>
      <c r="AG147" s="209" t="s">
        <v>189</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3" t="s">
        <v>312</v>
      </c>
      <c r="D148" s="247"/>
      <c r="E148" s="248">
        <v>2</v>
      </c>
      <c r="F148" s="218"/>
      <c r="G148" s="218"/>
      <c r="H148" s="218"/>
      <c r="I148" s="218"/>
      <c r="J148" s="218"/>
      <c r="K148" s="218"/>
      <c r="L148" s="218"/>
      <c r="M148" s="218"/>
      <c r="N148" s="218"/>
      <c r="O148" s="218"/>
      <c r="P148" s="218"/>
      <c r="Q148" s="218"/>
      <c r="R148" s="218"/>
      <c r="S148" s="218"/>
      <c r="T148" s="218"/>
      <c r="U148" s="218"/>
      <c r="V148" s="218"/>
      <c r="W148" s="218"/>
      <c r="X148" s="209"/>
      <c r="Y148" s="209"/>
      <c r="Z148" s="209"/>
      <c r="AA148" s="209"/>
      <c r="AB148" s="209"/>
      <c r="AC148" s="209"/>
      <c r="AD148" s="209"/>
      <c r="AE148" s="209"/>
      <c r="AF148" s="209"/>
      <c r="AG148" s="209" t="s">
        <v>189</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22.5" outlineLevel="1" x14ac:dyDescent="0.2">
      <c r="A149" s="226">
        <v>31</v>
      </c>
      <c r="B149" s="227" t="s">
        <v>313</v>
      </c>
      <c r="C149" s="243" t="s">
        <v>314</v>
      </c>
      <c r="D149" s="228" t="s">
        <v>196</v>
      </c>
      <c r="E149" s="229">
        <v>115.80000000000001</v>
      </c>
      <c r="F149" s="230"/>
      <c r="G149" s="231">
        <f>ROUND(E149*F149,2)</f>
        <v>0</v>
      </c>
      <c r="H149" s="230"/>
      <c r="I149" s="231">
        <f>ROUND(E149*H149,2)</f>
        <v>0</v>
      </c>
      <c r="J149" s="230"/>
      <c r="K149" s="231">
        <f>ROUND(E149*J149,2)</f>
        <v>0</v>
      </c>
      <c r="L149" s="231">
        <v>21</v>
      </c>
      <c r="M149" s="231">
        <f>G149*(1+L149/100)</f>
        <v>0</v>
      </c>
      <c r="N149" s="231">
        <v>0.11221</v>
      </c>
      <c r="O149" s="231">
        <f>ROUND(E149*N149,2)</f>
        <v>12.99</v>
      </c>
      <c r="P149" s="231">
        <v>0</v>
      </c>
      <c r="Q149" s="231">
        <f>ROUND(E149*P149,2)</f>
        <v>0</v>
      </c>
      <c r="R149" s="231" t="s">
        <v>186</v>
      </c>
      <c r="S149" s="231" t="s">
        <v>172</v>
      </c>
      <c r="T149" s="232" t="s">
        <v>172</v>
      </c>
      <c r="U149" s="218">
        <v>0.14000000000000001</v>
      </c>
      <c r="V149" s="218">
        <f>ROUND(E149*U149,2)</f>
        <v>16.21</v>
      </c>
      <c r="W149" s="218"/>
      <c r="X149" s="209"/>
      <c r="Y149" s="209"/>
      <c r="Z149" s="209"/>
      <c r="AA149" s="209"/>
      <c r="AB149" s="209"/>
      <c r="AC149" s="209"/>
      <c r="AD149" s="209"/>
      <c r="AE149" s="209"/>
      <c r="AF149" s="209"/>
      <c r="AG149" s="209" t="s">
        <v>187</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54" t="s">
        <v>315</v>
      </c>
      <c r="D150" s="252"/>
      <c r="E150" s="252"/>
      <c r="F150" s="252"/>
      <c r="G150" s="252"/>
      <c r="H150" s="218"/>
      <c r="I150" s="218"/>
      <c r="J150" s="218"/>
      <c r="K150" s="218"/>
      <c r="L150" s="218"/>
      <c r="M150" s="218"/>
      <c r="N150" s="218"/>
      <c r="O150" s="218"/>
      <c r="P150" s="218"/>
      <c r="Q150" s="218"/>
      <c r="R150" s="218"/>
      <c r="S150" s="218"/>
      <c r="T150" s="218"/>
      <c r="U150" s="218"/>
      <c r="V150" s="218"/>
      <c r="W150" s="218"/>
      <c r="X150" s="209"/>
      <c r="Y150" s="209"/>
      <c r="Z150" s="209"/>
      <c r="AA150" s="209"/>
      <c r="AB150" s="209"/>
      <c r="AC150" s="209"/>
      <c r="AD150" s="209"/>
      <c r="AE150" s="209"/>
      <c r="AF150" s="209"/>
      <c r="AG150" s="209" t="s">
        <v>198</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53" t="s">
        <v>316</v>
      </c>
      <c r="D151" s="247"/>
      <c r="E151" s="248"/>
      <c r="F151" s="218"/>
      <c r="G151" s="218"/>
      <c r="H151" s="218"/>
      <c r="I151" s="218"/>
      <c r="J151" s="218"/>
      <c r="K151" s="218"/>
      <c r="L151" s="218"/>
      <c r="M151" s="218"/>
      <c r="N151" s="218"/>
      <c r="O151" s="218"/>
      <c r="P151" s="218"/>
      <c r="Q151" s="218"/>
      <c r="R151" s="218"/>
      <c r="S151" s="218"/>
      <c r="T151" s="218"/>
      <c r="U151" s="218"/>
      <c r="V151" s="218"/>
      <c r="W151" s="218"/>
      <c r="X151" s="209"/>
      <c r="Y151" s="209"/>
      <c r="Z151" s="209"/>
      <c r="AA151" s="209"/>
      <c r="AB151" s="209"/>
      <c r="AC151" s="209"/>
      <c r="AD151" s="209"/>
      <c r="AE151" s="209"/>
      <c r="AF151" s="209"/>
      <c r="AG151" s="209" t="s">
        <v>189</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3" t="s">
        <v>317</v>
      </c>
      <c r="D152" s="247"/>
      <c r="E152" s="248">
        <v>115.80000000000001</v>
      </c>
      <c r="F152" s="218"/>
      <c r="G152" s="218"/>
      <c r="H152" s="218"/>
      <c r="I152" s="218"/>
      <c r="J152" s="218"/>
      <c r="K152" s="218"/>
      <c r="L152" s="218"/>
      <c r="M152" s="218"/>
      <c r="N152" s="218"/>
      <c r="O152" s="218"/>
      <c r="P152" s="218"/>
      <c r="Q152" s="218"/>
      <c r="R152" s="218"/>
      <c r="S152" s="218"/>
      <c r="T152" s="218"/>
      <c r="U152" s="218"/>
      <c r="V152" s="218"/>
      <c r="W152" s="218"/>
      <c r="X152" s="209"/>
      <c r="Y152" s="209"/>
      <c r="Z152" s="209"/>
      <c r="AA152" s="209"/>
      <c r="AB152" s="209"/>
      <c r="AC152" s="209"/>
      <c r="AD152" s="209"/>
      <c r="AE152" s="209"/>
      <c r="AF152" s="209"/>
      <c r="AG152" s="209" t="s">
        <v>189</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26">
        <v>32</v>
      </c>
      <c r="B153" s="227" t="s">
        <v>318</v>
      </c>
      <c r="C153" s="243" t="s">
        <v>319</v>
      </c>
      <c r="D153" s="228" t="s">
        <v>196</v>
      </c>
      <c r="E153" s="229">
        <v>20</v>
      </c>
      <c r="F153" s="230"/>
      <c r="G153" s="231">
        <f>ROUND(E153*F153,2)</f>
        <v>0</v>
      </c>
      <c r="H153" s="230"/>
      <c r="I153" s="231">
        <f>ROUND(E153*H153,2)</f>
        <v>0</v>
      </c>
      <c r="J153" s="230"/>
      <c r="K153" s="231">
        <f>ROUND(E153*J153,2)</f>
        <v>0</v>
      </c>
      <c r="L153" s="231">
        <v>21</v>
      </c>
      <c r="M153" s="231">
        <f>G153*(1+L153/100)</f>
        <v>0</v>
      </c>
      <c r="N153" s="231">
        <v>0.23537000000000002</v>
      </c>
      <c r="O153" s="231">
        <f>ROUND(E153*N153,2)</f>
        <v>4.71</v>
      </c>
      <c r="P153" s="231">
        <v>0</v>
      </c>
      <c r="Q153" s="231">
        <f>ROUND(E153*P153,2)</f>
        <v>0</v>
      </c>
      <c r="R153" s="231" t="s">
        <v>186</v>
      </c>
      <c r="S153" s="231" t="s">
        <v>172</v>
      </c>
      <c r="T153" s="232" t="s">
        <v>172</v>
      </c>
      <c r="U153" s="218">
        <v>8.900000000000001E-2</v>
      </c>
      <c r="V153" s="218">
        <f>ROUND(E153*U153,2)</f>
        <v>1.78</v>
      </c>
      <c r="W153" s="218"/>
      <c r="X153" s="209"/>
      <c r="Y153" s="209"/>
      <c r="Z153" s="209"/>
      <c r="AA153" s="209"/>
      <c r="AB153" s="209"/>
      <c r="AC153" s="209"/>
      <c r="AD153" s="209"/>
      <c r="AE153" s="209"/>
      <c r="AF153" s="209"/>
      <c r="AG153" s="209" t="s">
        <v>187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ht="22.5" outlineLevel="1" x14ac:dyDescent="0.2">
      <c r="A154" s="216"/>
      <c r="B154" s="217"/>
      <c r="C154" s="254" t="s">
        <v>320</v>
      </c>
      <c r="D154" s="252"/>
      <c r="E154" s="252"/>
      <c r="F154" s="252"/>
      <c r="G154" s="252"/>
      <c r="H154" s="218"/>
      <c r="I154" s="218"/>
      <c r="J154" s="218"/>
      <c r="K154" s="218"/>
      <c r="L154" s="218"/>
      <c r="M154" s="218"/>
      <c r="N154" s="218"/>
      <c r="O154" s="218"/>
      <c r="P154" s="218"/>
      <c r="Q154" s="218"/>
      <c r="R154" s="218"/>
      <c r="S154" s="218"/>
      <c r="T154" s="218"/>
      <c r="U154" s="218"/>
      <c r="V154" s="218"/>
      <c r="W154" s="218"/>
      <c r="X154" s="209"/>
      <c r="Y154" s="209"/>
      <c r="Z154" s="209"/>
      <c r="AA154" s="209"/>
      <c r="AB154" s="209"/>
      <c r="AC154" s="209"/>
      <c r="AD154" s="209"/>
      <c r="AE154" s="209"/>
      <c r="AF154" s="209"/>
      <c r="AG154" s="209" t="s">
        <v>198</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51" t="str">
        <f>C154</f>
        <v>z betonové směsi pro cementobetonové vozovky a letištní plochy z kameniva frakce do 22 mm v přímce nebo oblouku o poloměru přes 20 m, podle průřezové plochy</v>
      </c>
      <c r="BB154" s="209"/>
      <c r="BC154" s="209"/>
      <c r="BD154" s="209"/>
      <c r="BE154" s="209"/>
      <c r="BF154" s="209"/>
      <c r="BG154" s="209"/>
      <c r="BH154" s="209"/>
    </row>
    <row r="155" spans="1:60" outlineLevel="1" x14ac:dyDescent="0.2">
      <c r="A155" s="216"/>
      <c r="B155" s="217"/>
      <c r="C155" s="253" t="s">
        <v>321</v>
      </c>
      <c r="D155" s="247"/>
      <c r="E155" s="248"/>
      <c r="F155" s="218"/>
      <c r="G155" s="218"/>
      <c r="H155" s="218"/>
      <c r="I155" s="218"/>
      <c r="J155" s="218"/>
      <c r="K155" s="218"/>
      <c r="L155" s="218"/>
      <c r="M155" s="218"/>
      <c r="N155" s="218"/>
      <c r="O155" s="218"/>
      <c r="P155" s="218"/>
      <c r="Q155" s="218"/>
      <c r="R155" s="218"/>
      <c r="S155" s="218"/>
      <c r="T155" s="218"/>
      <c r="U155" s="218"/>
      <c r="V155" s="218"/>
      <c r="W155" s="218"/>
      <c r="X155" s="209"/>
      <c r="Y155" s="209"/>
      <c r="Z155" s="209"/>
      <c r="AA155" s="209"/>
      <c r="AB155" s="209"/>
      <c r="AC155" s="209"/>
      <c r="AD155" s="209"/>
      <c r="AE155" s="209"/>
      <c r="AF155" s="209"/>
      <c r="AG155" s="209" t="s">
        <v>189</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3" t="s">
        <v>322</v>
      </c>
      <c r="D156" s="247"/>
      <c r="E156" s="248"/>
      <c r="F156" s="218"/>
      <c r="G156" s="218"/>
      <c r="H156" s="218"/>
      <c r="I156" s="218"/>
      <c r="J156" s="218"/>
      <c r="K156" s="218"/>
      <c r="L156" s="218"/>
      <c r="M156" s="218"/>
      <c r="N156" s="218"/>
      <c r="O156" s="218"/>
      <c r="P156" s="218"/>
      <c r="Q156" s="218"/>
      <c r="R156" s="218"/>
      <c r="S156" s="218"/>
      <c r="T156" s="218"/>
      <c r="U156" s="218"/>
      <c r="V156" s="218"/>
      <c r="W156" s="218"/>
      <c r="X156" s="209"/>
      <c r="Y156" s="209"/>
      <c r="Z156" s="209"/>
      <c r="AA156" s="209"/>
      <c r="AB156" s="209"/>
      <c r="AC156" s="209"/>
      <c r="AD156" s="209"/>
      <c r="AE156" s="209"/>
      <c r="AF156" s="209"/>
      <c r="AG156" s="209" t="s">
        <v>189</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3" t="s">
        <v>201</v>
      </c>
      <c r="D157" s="247"/>
      <c r="E157" s="248">
        <v>20</v>
      </c>
      <c r="F157" s="218"/>
      <c r="G157" s="218"/>
      <c r="H157" s="218"/>
      <c r="I157" s="218"/>
      <c r="J157" s="218"/>
      <c r="K157" s="218"/>
      <c r="L157" s="218"/>
      <c r="M157" s="218"/>
      <c r="N157" s="218"/>
      <c r="O157" s="218"/>
      <c r="P157" s="218"/>
      <c r="Q157" s="218"/>
      <c r="R157" s="218"/>
      <c r="S157" s="218"/>
      <c r="T157" s="218"/>
      <c r="U157" s="218"/>
      <c r="V157" s="218"/>
      <c r="W157" s="218"/>
      <c r="X157" s="209"/>
      <c r="Y157" s="209"/>
      <c r="Z157" s="209"/>
      <c r="AA157" s="209"/>
      <c r="AB157" s="209"/>
      <c r="AC157" s="209"/>
      <c r="AD157" s="209"/>
      <c r="AE157" s="209"/>
      <c r="AF157" s="209"/>
      <c r="AG157" s="209" t="s">
        <v>189</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22.5" outlineLevel="1" x14ac:dyDescent="0.2">
      <c r="A158" s="226">
        <v>33</v>
      </c>
      <c r="B158" s="227" t="s">
        <v>323</v>
      </c>
      <c r="C158" s="243" t="s">
        <v>324</v>
      </c>
      <c r="D158" s="228" t="s">
        <v>196</v>
      </c>
      <c r="E158" s="229">
        <v>92</v>
      </c>
      <c r="F158" s="230"/>
      <c r="G158" s="231">
        <f>ROUND(E158*F158,2)</f>
        <v>0</v>
      </c>
      <c r="H158" s="230"/>
      <c r="I158" s="231">
        <f>ROUND(E158*H158,2)</f>
        <v>0</v>
      </c>
      <c r="J158" s="230"/>
      <c r="K158" s="231">
        <f>ROUND(E158*J158,2)</f>
        <v>0</v>
      </c>
      <c r="L158" s="231">
        <v>21</v>
      </c>
      <c r="M158" s="231">
        <f>G158*(1+L158/100)</f>
        <v>0</v>
      </c>
      <c r="N158" s="231">
        <v>0.14424000000000001</v>
      </c>
      <c r="O158" s="231">
        <f>ROUND(E158*N158,2)</f>
        <v>13.27</v>
      </c>
      <c r="P158" s="231">
        <v>0</v>
      </c>
      <c r="Q158" s="231">
        <f>ROUND(E158*P158,2)</f>
        <v>0</v>
      </c>
      <c r="R158" s="231" t="s">
        <v>186</v>
      </c>
      <c r="S158" s="231" t="s">
        <v>172</v>
      </c>
      <c r="T158" s="232" t="s">
        <v>172</v>
      </c>
      <c r="U158" s="218">
        <v>0.21600000000000003</v>
      </c>
      <c r="V158" s="218">
        <f>ROUND(E158*U158,2)</f>
        <v>19.87</v>
      </c>
      <c r="W158" s="218"/>
      <c r="X158" s="209"/>
      <c r="Y158" s="209"/>
      <c r="Z158" s="209"/>
      <c r="AA158" s="209"/>
      <c r="AB158" s="209"/>
      <c r="AC158" s="209"/>
      <c r="AD158" s="209"/>
      <c r="AE158" s="209"/>
      <c r="AF158" s="209"/>
      <c r="AG158" s="209" t="s">
        <v>187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4" t="s">
        <v>325</v>
      </c>
      <c r="D159" s="252"/>
      <c r="E159" s="252"/>
      <c r="F159" s="252"/>
      <c r="G159" s="252"/>
      <c r="H159" s="218"/>
      <c r="I159" s="218"/>
      <c r="J159" s="218"/>
      <c r="K159" s="218"/>
      <c r="L159" s="218"/>
      <c r="M159" s="218"/>
      <c r="N159" s="218"/>
      <c r="O159" s="218"/>
      <c r="P159" s="218"/>
      <c r="Q159" s="218"/>
      <c r="R159" s="218"/>
      <c r="S159" s="218"/>
      <c r="T159" s="218"/>
      <c r="U159" s="218"/>
      <c r="V159" s="218"/>
      <c r="W159" s="218"/>
      <c r="X159" s="209"/>
      <c r="Y159" s="209"/>
      <c r="Z159" s="209"/>
      <c r="AA159" s="209"/>
      <c r="AB159" s="209"/>
      <c r="AC159" s="209"/>
      <c r="AD159" s="209"/>
      <c r="AE159" s="209"/>
      <c r="AF159" s="209"/>
      <c r="AG159" s="209" t="s">
        <v>198</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3" t="s">
        <v>326</v>
      </c>
      <c r="D160" s="247"/>
      <c r="E160" s="248"/>
      <c r="F160" s="218"/>
      <c r="G160" s="218"/>
      <c r="H160" s="218"/>
      <c r="I160" s="218"/>
      <c r="J160" s="218"/>
      <c r="K160" s="218"/>
      <c r="L160" s="218"/>
      <c r="M160" s="218"/>
      <c r="N160" s="218"/>
      <c r="O160" s="218"/>
      <c r="P160" s="218"/>
      <c r="Q160" s="218"/>
      <c r="R160" s="218"/>
      <c r="S160" s="218"/>
      <c r="T160" s="218"/>
      <c r="U160" s="218"/>
      <c r="V160" s="218"/>
      <c r="W160" s="218"/>
      <c r="X160" s="209"/>
      <c r="Y160" s="209"/>
      <c r="Z160" s="209"/>
      <c r="AA160" s="209"/>
      <c r="AB160" s="209"/>
      <c r="AC160" s="209"/>
      <c r="AD160" s="209"/>
      <c r="AE160" s="209"/>
      <c r="AF160" s="209"/>
      <c r="AG160" s="209" t="s">
        <v>189</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3" t="s">
        <v>327</v>
      </c>
      <c r="D161" s="247"/>
      <c r="E161" s="248">
        <v>43.800000000000004</v>
      </c>
      <c r="F161" s="218"/>
      <c r="G161" s="218"/>
      <c r="H161" s="218"/>
      <c r="I161" s="218"/>
      <c r="J161" s="218"/>
      <c r="K161" s="218"/>
      <c r="L161" s="218"/>
      <c r="M161" s="218"/>
      <c r="N161" s="218"/>
      <c r="O161" s="218"/>
      <c r="P161" s="218"/>
      <c r="Q161" s="218"/>
      <c r="R161" s="218"/>
      <c r="S161" s="218"/>
      <c r="T161" s="218"/>
      <c r="U161" s="218"/>
      <c r="V161" s="218"/>
      <c r="W161" s="218"/>
      <c r="X161" s="209"/>
      <c r="Y161" s="209"/>
      <c r="Z161" s="209"/>
      <c r="AA161" s="209"/>
      <c r="AB161" s="209"/>
      <c r="AC161" s="209"/>
      <c r="AD161" s="209"/>
      <c r="AE161" s="209"/>
      <c r="AF161" s="209"/>
      <c r="AG161" s="209" t="s">
        <v>189</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3" t="s">
        <v>328</v>
      </c>
      <c r="D162" s="247"/>
      <c r="E162" s="248"/>
      <c r="F162" s="218"/>
      <c r="G162" s="218"/>
      <c r="H162" s="218"/>
      <c r="I162" s="218"/>
      <c r="J162" s="218"/>
      <c r="K162" s="218"/>
      <c r="L162" s="218"/>
      <c r="M162" s="218"/>
      <c r="N162" s="218"/>
      <c r="O162" s="218"/>
      <c r="P162" s="218"/>
      <c r="Q162" s="218"/>
      <c r="R162" s="218"/>
      <c r="S162" s="218"/>
      <c r="T162" s="218"/>
      <c r="U162" s="218"/>
      <c r="V162" s="218"/>
      <c r="W162" s="218"/>
      <c r="X162" s="209"/>
      <c r="Y162" s="209"/>
      <c r="Z162" s="209"/>
      <c r="AA162" s="209"/>
      <c r="AB162" s="209"/>
      <c r="AC162" s="209"/>
      <c r="AD162" s="209"/>
      <c r="AE162" s="209"/>
      <c r="AF162" s="209"/>
      <c r="AG162" s="209" t="s">
        <v>189</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3" t="s">
        <v>329</v>
      </c>
      <c r="D163" s="247"/>
      <c r="E163" s="248">
        <v>47.2</v>
      </c>
      <c r="F163" s="218"/>
      <c r="G163" s="218"/>
      <c r="H163" s="218"/>
      <c r="I163" s="218"/>
      <c r="J163" s="218"/>
      <c r="K163" s="218"/>
      <c r="L163" s="218"/>
      <c r="M163" s="218"/>
      <c r="N163" s="218"/>
      <c r="O163" s="218"/>
      <c r="P163" s="218"/>
      <c r="Q163" s="218"/>
      <c r="R163" s="218"/>
      <c r="S163" s="218"/>
      <c r="T163" s="218"/>
      <c r="U163" s="218"/>
      <c r="V163" s="218"/>
      <c r="W163" s="218"/>
      <c r="X163" s="209"/>
      <c r="Y163" s="209"/>
      <c r="Z163" s="209"/>
      <c r="AA163" s="209"/>
      <c r="AB163" s="209"/>
      <c r="AC163" s="209"/>
      <c r="AD163" s="209"/>
      <c r="AE163" s="209"/>
      <c r="AF163" s="209"/>
      <c r="AG163" s="209" t="s">
        <v>189</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3" t="s">
        <v>330</v>
      </c>
      <c r="D164" s="247"/>
      <c r="E164" s="248"/>
      <c r="F164" s="218"/>
      <c r="G164" s="218"/>
      <c r="H164" s="218"/>
      <c r="I164" s="218"/>
      <c r="J164" s="218"/>
      <c r="K164" s="218"/>
      <c r="L164" s="218"/>
      <c r="M164" s="218"/>
      <c r="N164" s="218"/>
      <c r="O164" s="218"/>
      <c r="P164" s="218"/>
      <c r="Q164" s="218"/>
      <c r="R164" s="218"/>
      <c r="S164" s="218"/>
      <c r="T164" s="218"/>
      <c r="U164" s="218"/>
      <c r="V164" s="218"/>
      <c r="W164" s="218"/>
      <c r="X164" s="209"/>
      <c r="Y164" s="209"/>
      <c r="Z164" s="209"/>
      <c r="AA164" s="209"/>
      <c r="AB164" s="209"/>
      <c r="AC164" s="209"/>
      <c r="AD164" s="209"/>
      <c r="AE164" s="209"/>
      <c r="AF164" s="209"/>
      <c r="AG164" s="209" t="s">
        <v>189</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3" t="s">
        <v>331</v>
      </c>
      <c r="D165" s="247"/>
      <c r="E165" s="248">
        <v>1</v>
      </c>
      <c r="F165" s="218"/>
      <c r="G165" s="218"/>
      <c r="H165" s="218"/>
      <c r="I165" s="218"/>
      <c r="J165" s="218"/>
      <c r="K165" s="218"/>
      <c r="L165" s="218"/>
      <c r="M165" s="218"/>
      <c r="N165" s="218"/>
      <c r="O165" s="218"/>
      <c r="P165" s="218"/>
      <c r="Q165" s="218"/>
      <c r="R165" s="218"/>
      <c r="S165" s="218"/>
      <c r="T165" s="218"/>
      <c r="U165" s="218"/>
      <c r="V165" s="218"/>
      <c r="W165" s="218"/>
      <c r="X165" s="209"/>
      <c r="Y165" s="209"/>
      <c r="Z165" s="209"/>
      <c r="AA165" s="209"/>
      <c r="AB165" s="209"/>
      <c r="AC165" s="209"/>
      <c r="AD165" s="209"/>
      <c r="AE165" s="209"/>
      <c r="AF165" s="209"/>
      <c r="AG165" s="209" t="s">
        <v>189</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22.5" outlineLevel="1" x14ac:dyDescent="0.2">
      <c r="A166" s="226">
        <v>34</v>
      </c>
      <c r="B166" s="227" t="s">
        <v>332</v>
      </c>
      <c r="C166" s="243" t="s">
        <v>333</v>
      </c>
      <c r="D166" s="228" t="s">
        <v>297</v>
      </c>
      <c r="E166" s="229">
        <v>1</v>
      </c>
      <c r="F166" s="230"/>
      <c r="G166" s="231">
        <f>ROUND(E166*F166,2)</f>
        <v>0</v>
      </c>
      <c r="H166" s="230"/>
      <c r="I166" s="231">
        <f>ROUND(E166*H166,2)</f>
        <v>0</v>
      </c>
      <c r="J166" s="230"/>
      <c r="K166" s="231">
        <f>ROUND(E166*J166,2)</f>
        <v>0</v>
      </c>
      <c r="L166" s="231">
        <v>21</v>
      </c>
      <c r="M166" s="231">
        <f>G166*(1+L166/100)</f>
        <v>0</v>
      </c>
      <c r="N166" s="231">
        <v>0.05</v>
      </c>
      <c r="O166" s="231">
        <f>ROUND(E166*N166,2)</f>
        <v>0.05</v>
      </c>
      <c r="P166" s="231">
        <v>0</v>
      </c>
      <c r="Q166" s="231">
        <f>ROUND(E166*P166,2)</f>
        <v>0</v>
      </c>
      <c r="R166" s="231"/>
      <c r="S166" s="231" t="s">
        <v>167</v>
      </c>
      <c r="T166" s="232" t="s">
        <v>168</v>
      </c>
      <c r="U166" s="218">
        <v>0</v>
      </c>
      <c r="V166" s="218">
        <f>ROUND(E166*U166,2)</f>
        <v>0</v>
      </c>
      <c r="W166" s="218"/>
      <c r="X166" s="209"/>
      <c r="Y166" s="209"/>
      <c r="Z166" s="209"/>
      <c r="AA166" s="209"/>
      <c r="AB166" s="209"/>
      <c r="AC166" s="209"/>
      <c r="AD166" s="209"/>
      <c r="AE166" s="209"/>
      <c r="AF166" s="209"/>
      <c r="AG166" s="209" t="s">
        <v>187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53" t="s">
        <v>334</v>
      </c>
      <c r="D167" s="247"/>
      <c r="E167" s="248"/>
      <c r="F167" s="218"/>
      <c r="G167" s="218"/>
      <c r="H167" s="218"/>
      <c r="I167" s="218"/>
      <c r="J167" s="218"/>
      <c r="K167" s="218"/>
      <c r="L167" s="218"/>
      <c r="M167" s="218"/>
      <c r="N167" s="218"/>
      <c r="O167" s="218"/>
      <c r="P167" s="218"/>
      <c r="Q167" s="218"/>
      <c r="R167" s="218"/>
      <c r="S167" s="218"/>
      <c r="T167" s="218"/>
      <c r="U167" s="218"/>
      <c r="V167" s="218"/>
      <c r="W167" s="218"/>
      <c r="X167" s="209"/>
      <c r="Y167" s="209"/>
      <c r="Z167" s="209"/>
      <c r="AA167" s="209"/>
      <c r="AB167" s="209"/>
      <c r="AC167" s="209"/>
      <c r="AD167" s="209"/>
      <c r="AE167" s="209"/>
      <c r="AF167" s="209"/>
      <c r="AG167" s="209" t="s">
        <v>189</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53" t="s">
        <v>331</v>
      </c>
      <c r="D168" s="247"/>
      <c r="E168" s="248">
        <v>1</v>
      </c>
      <c r="F168" s="218"/>
      <c r="G168" s="218"/>
      <c r="H168" s="218"/>
      <c r="I168" s="218"/>
      <c r="J168" s="218"/>
      <c r="K168" s="218"/>
      <c r="L168" s="218"/>
      <c r="M168" s="218"/>
      <c r="N168" s="218"/>
      <c r="O168" s="218"/>
      <c r="P168" s="218"/>
      <c r="Q168" s="218"/>
      <c r="R168" s="218"/>
      <c r="S168" s="218"/>
      <c r="T168" s="218"/>
      <c r="U168" s="218"/>
      <c r="V168" s="218"/>
      <c r="W168" s="218"/>
      <c r="X168" s="209"/>
      <c r="Y168" s="209"/>
      <c r="Z168" s="209"/>
      <c r="AA168" s="209"/>
      <c r="AB168" s="209"/>
      <c r="AC168" s="209"/>
      <c r="AD168" s="209"/>
      <c r="AE168" s="209"/>
      <c r="AF168" s="209"/>
      <c r="AG168" s="209" t="s">
        <v>189</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26">
        <v>35</v>
      </c>
      <c r="B169" s="227" t="s">
        <v>335</v>
      </c>
      <c r="C169" s="243" t="s">
        <v>336</v>
      </c>
      <c r="D169" s="228" t="s">
        <v>210</v>
      </c>
      <c r="E169" s="229">
        <v>10.71</v>
      </c>
      <c r="F169" s="230"/>
      <c r="G169" s="231">
        <f>ROUND(E169*F169,2)</f>
        <v>0</v>
      </c>
      <c r="H169" s="230"/>
      <c r="I169" s="231">
        <f>ROUND(E169*H169,2)</f>
        <v>0</v>
      </c>
      <c r="J169" s="230"/>
      <c r="K169" s="231">
        <f>ROUND(E169*J169,2)</f>
        <v>0</v>
      </c>
      <c r="L169" s="231">
        <v>21</v>
      </c>
      <c r="M169" s="231">
        <f>G169*(1+L169/100)</f>
        <v>0</v>
      </c>
      <c r="N169" s="231">
        <v>2.5250000000000004</v>
      </c>
      <c r="O169" s="231">
        <f>ROUND(E169*N169,2)</f>
        <v>27.04</v>
      </c>
      <c r="P169" s="231">
        <v>0</v>
      </c>
      <c r="Q169" s="231">
        <f>ROUND(E169*P169,2)</f>
        <v>0</v>
      </c>
      <c r="R169" s="231"/>
      <c r="S169" s="231" t="s">
        <v>167</v>
      </c>
      <c r="T169" s="232" t="s">
        <v>168</v>
      </c>
      <c r="U169" s="218">
        <v>0</v>
      </c>
      <c r="V169" s="218">
        <f>ROUND(E169*U169,2)</f>
        <v>0</v>
      </c>
      <c r="W169" s="218"/>
      <c r="X169" s="209"/>
      <c r="Y169" s="209"/>
      <c r="Z169" s="209"/>
      <c r="AA169" s="209"/>
      <c r="AB169" s="209"/>
      <c r="AC169" s="209"/>
      <c r="AD169" s="209"/>
      <c r="AE169" s="209"/>
      <c r="AF169" s="209"/>
      <c r="AG169" s="209" t="s">
        <v>187</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5" t="s">
        <v>221</v>
      </c>
      <c r="D170" s="249"/>
      <c r="E170" s="250"/>
      <c r="F170" s="218"/>
      <c r="G170" s="218"/>
      <c r="H170" s="218"/>
      <c r="I170" s="218"/>
      <c r="J170" s="218"/>
      <c r="K170" s="218"/>
      <c r="L170" s="218"/>
      <c r="M170" s="218"/>
      <c r="N170" s="218"/>
      <c r="O170" s="218"/>
      <c r="P170" s="218"/>
      <c r="Q170" s="218"/>
      <c r="R170" s="218"/>
      <c r="S170" s="218"/>
      <c r="T170" s="218"/>
      <c r="U170" s="218"/>
      <c r="V170" s="218"/>
      <c r="W170" s="218"/>
      <c r="X170" s="209"/>
      <c r="Y170" s="209"/>
      <c r="Z170" s="209"/>
      <c r="AA170" s="209"/>
      <c r="AB170" s="209"/>
      <c r="AC170" s="209"/>
      <c r="AD170" s="209"/>
      <c r="AE170" s="209"/>
      <c r="AF170" s="209"/>
      <c r="AG170" s="209" t="s">
        <v>189</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6" t="s">
        <v>337</v>
      </c>
      <c r="D171" s="249"/>
      <c r="E171" s="250"/>
      <c r="F171" s="218"/>
      <c r="G171" s="218"/>
      <c r="H171" s="218"/>
      <c r="I171" s="218"/>
      <c r="J171" s="218"/>
      <c r="K171" s="218"/>
      <c r="L171" s="218"/>
      <c r="M171" s="218"/>
      <c r="N171" s="218"/>
      <c r="O171" s="218"/>
      <c r="P171" s="218"/>
      <c r="Q171" s="218"/>
      <c r="R171" s="218"/>
      <c r="S171" s="218"/>
      <c r="T171" s="218"/>
      <c r="U171" s="218"/>
      <c r="V171" s="218"/>
      <c r="W171" s="218"/>
      <c r="X171" s="209"/>
      <c r="Y171" s="209"/>
      <c r="Z171" s="209"/>
      <c r="AA171" s="209"/>
      <c r="AB171" s="209"/>
      <c r="AC171" s="209"/>
      <c r="AD171" s="209"/>
      <c r="AE171" s="209"/>
      <c r="AF171" s="209"/>
      <c r="AG171" s="209" t="s">
        <v>189</v>
      </c>
      <c r="AH171" s="209">
        <v>2</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6" t="s">
        <v>338</v>
      </c>
      <c r="D172" s="249"/>
      <c r="E172" s="250">
        <v>43.800000000000004</v>
      </c>
      <c r="F172" s="218"/>
      <c r="G172" s="218"/>
      <c r="H172" s="218"/>
      <c r="I172" s="218"/>
      <c r="J172" s="218"/>
      <c r="K172" s="218"/>
      <c r="L172" s="218"/>
      <c r="M172" s="218"/>
      <c r="N172" s="218"/>
      <c r="O172" s="218"/>
      <c r="P172" s="218"/>
      <c r="Q172" s="218"/>
      <c r="R172" s="218"/>
      <c r="S172" s="218"/>
      <c r="T172" s="218"/>
      <c r="U172" s="218"/>
      <c r="V172" s="218"/>
      <c r="W172" s="218"/>
      <c r="X172" s="209"/>
      <c r="Y172" s="209"/>
      <c r="Z172" s="209"/>
      <c r="AA172" s="209"/>
      <c r="AB172" s="209"/>
      <c r="AC172" s="209"/>
      <c r="AD172" s="209"/>
      <c r="AE172" s="209"/>
      <c r="AF172" s="209"/>
      <c r="AG172" s="209" t="s">
        <v>189</v>
      </c>
      <c r="AH172" s="209">
        <v>2</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6" t="s">
        <v>339</v>
      </c>
      <c r="D173" s="249"/>
      <c r="E173" s="250"/>
      <c r="F173" s="218"/>
      <c r="G173" s="218"/>
      <c r="H173" s="218"/>
      <c r="I173" s="218"/>
      <c r="J173" s="218"/>
      <c r="K173" s="218"/>
      <c r="L173" s="218"/>
      <c r="M173" s="218"/>
      <c r="N173" s="218"/>
      <c r="O173" s="218"/>
      <c r="P173" s="218"/>
      <c r="Q173" s="218"/>
      <c r="R173" s="218"/>
      <c r="S173" s="218"/>
      <c r="T173" s="218"/>
      <c r="U173" s="218"/>
      <c r="V173" s="218"/>
      <c r="W173" s="218"/>
      <c r="X173" s="209"/>
      <c r="Y173" s="209"/>
      <c r="Z173" s="209"/>
      <c r="AA173" s="209"/>
      <c r="AB173" s="209"/>
      <c r="AC173" s="209"/>
      <c r="AD173" s="209"/>
      <c r="AE173" s="209"/>
      <c r="AF173" s="209"/>
      <c r="AG173" s="209" t="s">
        <v>189</v>
      </c>
      <c r="AH173" s="209">
        <v>2</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56" t="s">
        <v>340</v>
      </c>
      <c r="D174" s="249"/>
      <c r="E174" s="250">
        <v>47.2</v>
      </c>
      <c r="F174" s="218"/>
      <c r="G174" s="218"/>
      <c r="H174" s="218"/>
      <c r="I174" s="218"/>
      <c r="J174" s="218"/>
      <c r="K174" s="218"/>
      <c r="L174" s="218"/>
      <c r="M174" s="218"/>
      <c r="N174" s="218"/>
      <c r="O174" s="218"/>
      <c r="P174" s="218"/>
      <c r="Q174" s="218"/>
      <c r="R174" s="218"/>
      <c r="S174" s="218"/>
      <c r="T174" s="218"/>
      <c r="U174" s="218"/>
      <c r="V174" s="218"/>
      <c r="W174" s="218"/>
      <c r="X174" s="209"/>
      <c r="Y174" s="209"/>
      <c r="Z174" s="209"/>
      <c r="AA174" s="209"/>
      <c r="AB174" s="209"/>
      <c r="AC174" s="209"/>
      <c r="AD174" s="209"/>
      <c r="AE174" s="209"/>
      <c r="AF174" s="209"/>
      <c r="AG174" s="209" t="s">
        <v>189</v>
      </c>
      <c r="AH174" s="209">
        <v>2</v>
      </c>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6" t="s">
        <v>341</v>
      </c>
      <c r="D175" s="249"/>
      <c r="E175" s="250"/>
      <c r="F175" s="218"/>
      <c r="G175" s="218"/>
      <c r="H175" s="218"/>
      <c r="I175" s="218"/>
      <c r="J175" s="218"/>
      <c r="K175" s="218"/>
      <c r="L175" s="218"/>
      <c r="M175" s="218"/>
      <c r="N175" s="218"/>
      <c r="O175" s="218"/>
      <c r="P175" s="218"/>
      <c r="Q175" s="218"/>
      <c r="R175" s="218"/>
      <c r="S175" s="218"/>
      <c r="T175" s="218"/>
      <c r="U175" s="218"/>
      <c r="V175" s="218"/>
      <c r="W175" s="218"/>
      <c r="X175" s="209"/>
      <c r="Y175" s="209"/>
      <c r="Z175" s="209"/>
      <c r="AA175" s="209"/>
      <c r="AB175" s="209"/>
      <c r="AC175" s="209"/>
      <c r="AD175" s="209"/>
      <c r="AE175" s="209"/>
      <c r="AF175" s="209"/>
      <c r="AG175" s="209" t="s">
        <v>189</v>
      </c>
      <c r="AH175" s="209">
        <v>2</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6" t="s">
        <v>342</v>
      </c>
      <c r="D176" s="249"/>
      <c r="E176" s="250">
        <v>1</v>
      </c>
      <c r="F176" s="218"/>
      <c r="G176" s="218"/>
      <c r="H176" s="218"/>
      <c r="I176" s="218"/>
      <c r="J176" s="218"/>
      <c r="K176" s="218"/>
      <c r="L176" s="218"/>
      <c r="M176" s="218"/>
      <c r="N176" s="218"/>
      <c r="O176" s="218"/>
      <c r="P176" s="218"/>
      <c r="Q176" s="218"/>
      <c r="R176" s="218"/>
      <c r="S176" s="218"/>
      <c r="T176" s="218"/>
      <c r="U176" s="218"/>
      <c r="V176" s="218"/>
      <c r="W176" s="218"/>
      <c r="X176" s="209"/>
      <c r="Y176" s="209"/>
      <c r="Z176" s="209"/>
      <c r="AA176" s="209"/>
      <c r="AB176" s="209"/>
      <c r="AC176" s="209"/>
      <c r="AD176" s="209"/>
      <c r="AE176" s="209"/>
      <c r="AF176" s="209"/>
      <c r="AG176" s="209" t="s">
        <v>189</v>
      </c>
      <c r="AH176" s="209">
        <v>2</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55" t="s">
        <v>224</v>
      </c>
      <c r="D177" s="249"/>
      <c r="E177" s="250"/>
      <c r="F177" s="218"/>
      <c r="G177" s="218"/>
      <c r="H177" s="218"/>
      <c r="I177" s="218"/>
      <c r="J177" s="218"/>
      <c r="K177" s="218"/>
      <c r="L177" s="218"/>
      <c r="M177" s="218"/>
      <c r="N177" s="218"/>
      <c r="O177" s="218"/>
      <c r="P177" s="218"/>
      <c r="Q177" s="218"/>
      <c r="R177" s="218"/>
      <c r="S177" s="218"/>
      <c r="T177" s="218"/>
      <c r="U177" s="218"/>
      <c r="V177" s="218"/>
      <c r="W177" s="218"/>
      <c r="X177" s="209"/>
      <c r="Y177" s="209"/>
      <c r="Z177" s="209"/>
      <c r="AA177" s="209"/>
      <c r="AB177" s="209"/>
      <c r="AC177" s="209"/>
      <c r="AD177" s="209"/>
      <c r="AE177" s="209"/>
      <c r="AF177" s="209"/>
      <c r="AG177" s="209" t="s">
        <v>189</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3" t="s">
        <v>343</v>
      </c>
      <c r="D178" s="247"/>
      <c r="E178" s="248">
        <v>9.66</v>
      </c>
      <c r="F178" s="218"/>
      <c r="G178" s="218"/>
      <c r="H178" s="218"/>
      <c r="I178" s="218"/>
      <c r="J178" s="218"/>
      <c r="K178" s="218"/>
      <c r="L178" s="218"/>
      <c r="M178" s="218"/>
      <c r="N178" s="218"/>
      <c r="O178" s="218"/>
      <c r="P178" s="218"/>
      <c r="Q178" s="218"/>
      <c r="R178" s="218"/>
      <c r="S178" s="218"/>
      <c r="T178" s="218"/>
      <c r="U178" s="218"/>
      <c r="V178" s="218"/>
      <c r="W178" s="218"/>
      <c r="X178" s="209"/>
      <c r="Y178" s="209"/>
      <c r="Z178" s="209"/>
      <c r="AA178" s="209"/>
      <c r="AB178" s="209"/>
      <c r="AC178" s="209"/>
      <c r="AD178" s="209"/>
      <c r="AE178" s="209"/>
      <c r="AF178" s="209"/>
      <c r="AG178" s="209" t="s">
        <v>189</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3" t="s">
        <v>344</v>
      </c>
      <c r="D179" s="247"/>
      <c r="E179" s="248"/>
      <c r="F179" s="218"/>
      <c r="G179" s="218"/>
      <c r="H179" s="218"/>
      <c r="I179" s="218"/>
      <c r="J179" s="218"/>
      <c r="K179" s="218"/>
      <c r="L179" s="218"/>
      <c r="M179" s="218"/>
      <c r="N179" s="218"/>
      <c r="O179" s="218"/>
      <c r="P179" s="218"/>
      <c r="Q179" s="218"/>
      <c r="R179" s="218"/>
      <c r="S179" s="218"/>
      <c r="T179" s="218"/>
      <c r="U179" s="218"/>
      <c r="V179" s="218"/>
      <c r="W179" s="218"/>
      <c r="X179" s="209"/>
      <c r="Y179" s="209"/>
      <c r="Z179" s="209"/>
      <c r="AA179" s="209"/>
      <c r="AB179" s="209"/>
      <c r="AC179" s="209"/>
      <c r="AD179" s="209"/>
      <c r="AE179" s="209"/>
      <c r="AF179" s="209"/>
      <c r="AG179" s="209" t="s">
        <v>189</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3" t="s">
        <v>345</v>
      </c>
      <c r="D180" s="247"/>
      <c r="E180" s="248">
        <v>1.05</v>
      </c>
      <c r="F180" s="218"/>
      <c r="G180" s="218"/>
      <c r="H180" s="218"/>
      <c r="I180" s="218"/>
      <c r="J180" s="218"/>
      <c r="K180" s="218"/>
      <c r="L180" s="218"/>
      <c r="M180" s="218"/>
      <c r="N180" s="218"/>
      <c r="O180" s="218"/>
      <c r="P180" s="218"/>
      <c r="Q180" s="218"/>
      <c r="R180" s="218"/>
      <c r="S180" s="218"/>
      <c r="T180" s="218"/>
      <c r="U180" s="218"/>
      <c r="V180" s="218"/>
      <c r="W180" s="218"/>
      <c r="X180" s="209"/>
      <c r="Y180" s="209"/>
      <c r="Z180" s="209"/>
      <c r="AA180" s="209"/>
      <c r="AB180" s="209"/>
      <c r="AC180" s="209"/>
      <c r="AD180" s="209"/>
      <c r="AE180" s="209"/>
      <c r="AF180" s="209"/>
      <c r="AG180" s="209" t="s">
        <v>189</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26">
        <v>36</v>
      </c>
      <c r="B181" s="227" t="s">
        <v>346</v>
      </c>
      <c r="C181" s="243" t="s">
        <v>347</v>
      </c>
      <c r="D181" s="228" t="s">
        <v>297</v>
      </c>
      <c r="E181" s="229">
        <v>40.800000000000004</v>
      </c>
      <c r="F181" s="230"/>
      <c r="G181" s="231">
        <f>ROUND(E181*F181,2)</f>
        <v>0</v>
      </c>
      <c r="H181" s="230"/>
      <c r="I181" s="231">
        <f>ROUND(E181*H181,2)</f>
        <v>0</v>
      </c>
      <c r="J181" s="230"/>
      <c r="K181" s="231">
        <f>ROUND(E181*J181,2)</f>
        <v>0</v>
      </c>
      <c r="L181" s="231">
        <v>21</v>
      </c>
      <c r="M181" s="231">
        <f>G181*(1+L181/100)</f>
        <v>0</v>
      </c>
      <c r="N181" s="231">
        <v>2.7000000000000003E-2</v>
      </c>
      <c r="O181" s="231">
        <f>ROUND(E181*N181,2)</f>
        <v>1.1000000000000001</v>
      </c>
      <c r="P181" s="231">
        <v>0</v>
      </c>
      <c r="Q181" s="231">
        <f>ROUND(E181*P181,2)</f>
        <v>0</v>
      </c>
      <c r="R181" s="231" t="s">
        <v>263</v>
      </c>
      <c r="S181" s="231" t="s">
        <v>172</v>
      </c>
      <c r="T181" s="232" t="s">
        <v>172</v>
      </c>
      <c r="U181" s="218">
        <v>0</v>
      </c>
      <c r="V181" s="218">
        <f>ROUND(E181*U181,2)</f>
        <v>0</v>
      </c>
      <c r="W181" s="218"/>
      <c r="X181" s="209"/>
      <c r="Y181" s="209"/>
      <c r="Z181" s="209"/>
      <c r="AA181" s="209"/>
      <c r="AB181" s="209"/>
      <c r="AC181" s="209"/>
      <c r="AD181" s="209"/>
      <c r="AE181" s="209"/>
      <c r="AF181" s="209"/>
      <c r="AG181" s="209" t="s">
        <v>264</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3" t="s">
        <v>321</v>
      </c>
      <c r="D182" s="247"/>
      <c r="E182" s="248"/>
      <c r="F182" s="218"/>
      <c r="G182" s="218"/>
      <c r="H182" s="218"/>
      <c r="I182" s="218"/>
      <c r="J182" s="218"/>
      <c r="K182" s="218"/>
      <c r="L182" s="218"/>
      <c r="M182" s="218"/>
      <c r="N182" s="218"/>
      <c r="O182" s="218"/>
      <c r="P182" s="218"/>
      <c r="Q182" s="218"/>
      <c r="R182" s="218"/>
      <c r="S182" s="218"/>
      <c r="T182" s="218"/>
      <c r="U182" s="218"/>
      <c r="V182" s="218"/>
      <c r="W182" s="218"/>
      <c r="X182" s="209"/>
      <c r="Y182" s="209"/>
      <c r="Z182" s="209"/>
      <c r="AA182" s="209"/>
      <c r="AB182" s="209"/>
      <c r="AC182" s="209"/>
      <c r="AD182" s="209"/>
      <c r="AE182" s="209"/>
      <c r="AF182" s="209"/>
      <c r="AG182" s="209" t="s">
        <v>189</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3" t="s">
        <v>322</v>
      </c>
      <c r="D183" s="247"/>
      <c r="E183" s="248"/>
      <c r="F183" s="218"/>
      <c r="G183" s="218"/>
      <c r="H183" s="218"/>
      <c r="I183" s="218"/>
      <c r="J183" s="218"/>
      <c r="K183" s="218"/>
      <c r="L183" s="218"/>
      <c r="M183" s="218"/>
      <c r="N183" s="218"/>
      <c r="O183" s="218"/>
      <c r="P183" s="218"/>
      <c r="Q183" s="218"/>
      <c r="R183" s="218"/>
      <c r="S183" s="218"/>
      <c r="T183" s="218"/>
      <c r="U183" s="218"/>
      <c r="V183" s="218"/>
      <c r="W183" s="218"/>
      <c r="X183" s="209"/>
      <c r="Y183" s="209"/>
      <c r="Z183" s="209"/>
      <c r="AA183" s="209"/>
      <c r="AB183" s="209"/>
      <c r="AC183" s="209"/>
      <c r="AD183" s="209"/>
      <c r="AE183" s="209"/>
      <c r="AF183" s="209"/>
      <c r="AG183" s="209" t="s">
        <v>189</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53" t="s">
        <v>348</v>
      </c>
      <c r="D184" s="247"/>
      <c r="E184" s="248">
        <v>40.800000000000004</v>
      </c>
      <c r="F184" s="218"/>
      <c r="G184" s="218"/>
      <c r="H184" s="218"/>
      <c r="I184" s="218"/>
      <c r="J184" s="218"/>
      <c r="K184" s="218"/>
      <c r="L184" s="218"/>
      <c r="M184" s="218"/>
      <c r="N184" s="218"/>
      <c r="O184" s="218"/>
      <c r="P184" s="218"/>
      <c r="Q184" s="218"/>
      <c r="R184" s="218"/>
      <c r="S184" s="218"/>
      <c r="T184" s="218"/>
      <c r="U184" s="218"/>
      <c r="V184" s="218"/>
      <c r="W184" s="218"/>
      <c r="X184" s="209"/>
      <c r="Y184" s="209"/>
      <c r="Z184" s="209"/>
      <c r="AA184" s="209"/>
      <c r="AB184" s="209"/>
      <c r="AC184" s="209"/>
      <c r="AD184" s="209"/>
      <c r="AE184" s="209"/>
      <c r="AF184" s="209"/>
      <c r="AG184" s="209" t="s">
        <v>189</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26">
        <v>37</v>
      </c>
      <c r="B185" s="227" t="s">
        <v>349</v>
      </c>
      <c r="C185" s="243" t="s">
        <v>350</v>
      </c>
      <c r="D185" s="228" t="s">
        <v>297</v>
      </c>
      <c r="E185" s="229">
        <v>233.91600000000003</v>
      </c>
      <c r="F185" s="230"/>
      <c r="G185" s="231">
        <f>ROUND(E185*F185,2)</f>
        <v>0</v>
      </c>
      <c r="H185" s="230"/>
      <c r="I185" s="231">
        <f>ROUND(E185*H185,2)</f>
        <v>0</v>
      </c>
      <c r="J185" s="230"/>
      <c r="K185" s="231">
        <f>ROUND(E185*J185,2)</f>
        <v>0</v>
      </c>
      <c r="L185" s="231">
        <v>21</v>
      </c>
      <c r="M185" s="231">
        <f>G185*(1+L185/100)</f>
        <v>0</v>
      </c>
      <c r="N185" s="231">
        <v>1.1000000000000001E-2</v>
      </c>
      <c r="O185" s="231">
        <f>ROUND(E185*N185,2)</f>
        <v>2.57</v>
      </c>
      <c r="P185" s="231">
        <v>0</v>
      </c>
      <c r="Q185" s="231">
        <f>ROUND(E185*P185,2)</f>
        <v>0</v>
      </c>
      <c r="R185" s="231" t="s">
        <v>263</v>
      </c>
      <c r="S185" s="231" t="s">
        <v>172</v>
      </c>
      <c r="T185" s="232" t="s">
        <v>172</v>
      </c>
      <c r="U185" s="218">
        <v>0</v>
      </c>
      <c r="V185" s="218">
        <f>ROUND(E185*U185,2)</f>
        <v>0</v>
      </c>
      <c r="W185" s="218"/>
      <c r="X185" s="209"/>
      <c r="Y185" s="209"/>
      <c r="Z185" s="209"/>
      <c r="AA185" s="209"/>
      <c r="AB185" s="209"/>
      <c r="AC185" s="209"/>
      <c r="AD185" s="209"/>
      <c r="AE185" s="209"/>
      <c r="AF185" s="209"/>
      <c r="AG185" s="209" t="s">
        <v>264</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16"/>
      <c r="B186" s="217"/>
      <c r="C186" s="253" t="s">
        <v>316</v>
      </c>
      <c r="D186" s="247"/>
      <c r="E186" s="248"/>
      <c r="F186" s="218"/>
      <c r="G186" s="218"/>
      <c r="H186" s="218"/>
      <c r="I186" s="218"/>
      <c r="J186" s="218"/>
      <c r="K186" s="218"/>
      <c r="L186" s="218"/>
      <c r="M186" s="218"/>
      <c r="N186" s="218"/>
      <c r="O186" s="218"/>
      <c r="P186" s="218"/>
      <c r="Q186" s="218"/>
      <c r="R186" s="218"/>
      <c r="S186" s="218"/>
      <c r="T186" s="218"/>
      <c r="U186" s="218"/>
      <c r="V186" s="218"/>
      <c r="W186" s="218"/>
      <c r="X186" s="209"/>
      <c r="Y186" s="209"/>
      <c r="Z186" s="209"/>
      <c r="AA186" s="209"/>
      <c r="AB186" s="209"/>
      <c r="AC186" s="209"/>
      <c r="AD186" s="209"/>
      <c r="AE186" s="209"/>
      <c r="AF186" s="209"/>
      <c r="AG186" s="209" t="s">
        <v>189</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5" t="s">
        <v>221</v>
      </c>
      <c r="D187" s="249"/>
      <c r="E187" s="250"/>
      <c r="F187" s="218"/>
      <c r="G187" s="218"/>
      <c r="H187" s="218"/>
      <c r="I187" s="218"/>
      <c r="J187" s="218"/>
      <c r="K187" s="218"/>
      <c r="L187" s="218"/>
      <c r="M187" s="218"/>
      <c r="N187" s="218"/>
      <c r="O187" s="218"/>
      <c r="P187" s="218"/>
      <c r="Q187" s="218"/>
      <c r="R187" s="218"/>
      <c r="S187" s="218"/>
      <c r="T187" s="218"/>
      <c r="U187" s="218"/>
      <c r="V187" s="218"/>
      <c r="W187" s="218"/>
      <c r="X187" s="209"/>
      <c r="Y187" s="209"/>
      <c r="Z187" s="209"/>
      <c r="AA187" s="209"/>
      <c r="AB187" s="209"/>
      <c r="AC187" s="209"/>
      <c r="AD187" s="209"/>
      <c r="AE187" s="209"/>
      <c r="AF187" s="209"/>
      <c r="AG187" s="209" t="s">
        <v>189</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6" t="s">
        <v>351</v>
      </c>
      <c r="D188" s="249"/>
      <c r="E188" s="250">
        <v>115.80000000000001</v>
      </c>
      <c r="F188" s="218"/>
      <c r="G188" s="218"/>
      <c r="H188" s="218"/>
      <c r="I188" s="218"/>
      <c r="J188" s="218"/>
      <c r="K188" s="218"/>
      <c r="L188" s="218"/>
      <c r="M188" s="218"/>
      <c r="N188" s="218"/>
      <c r="O188" s="218"/>
      <c r="P188" s="218"/>
      <c r="Q188" s="218"/>
      <c r="R188" s="218"/>
      <c r="S188" s="218"/>
      <c r="T188" s="218"/>
      <c r="U188" s="218"/>
      <c r="V188" s="218"/>
      <c r="W188" s="218"/>
      <c r="X188" s="209"/>
      <c r="Y188" s="209"/>
      <c r="Z188" s="209"/>
      <c r="AA188" s="209"/>
      <c r="AB188" s="209"/>
      <c r="AC188" s="209"/>
      <c r="AD188" s="209"/>
      <c r="AE188" s="209"/>
      <c r="AF188" s="209"/>
      <c r="AG188" s="209" t="s">
        <v>189</v>
      </c>
      <c r="AH188" s="209">
        <v>2</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55" t="s">
        <v>224</v>
      </c>
      <c r="D189" s="249"/>
      <c r="E189" s="250"/>
      <c r="F189" s="218"/>
      <c r="G189" s="218"/>
      <c r="H189" s="218"/>
      <c r="I189" s="218"/>
      <c r="J189" s="218"/>
      <c r="K189" s="218"/>
      <c r="L189" s="218"/>
      <c r="M189" s="218"/>
      <c r="N189" s="218"/>
      <c r="O189" s="218"/>
      <c r="P189" s="218"/>
      <c r="Q189" s="218"/>
      <c r="R189" s="218"/>
      <c r="S189" s="218"/>
      <c r="T189" s="218"/>
      <c r="U189" s="218"/>
      <c r="V189" s="218"/>
      <c r="W189" s="218"/>
      <c r="X189" s="209"/>
      <c r="Y189" s="209"/>
      <c r="Z189" s="209"/>
      <c r="AA189" s="209"/>
      <c r="AB189" s="209"/>
      <c r="AC189" s="209"/>
      <c r="AD189" s="209"/>
      <c r="AE189" s="209"/>
      <c r="AF189" s="209"/>
      <c r="AG189" s="209" t="s">
        <v>189</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53" t="s">
        <v>352</v>
      </c>
      <c r="D190" s="247"/>
      <c r="E190" s="248">
        <v>233.92000000000002</v>
      </c>
      <c r="F190" s="218"/>
      <c r="G190" s="218"/>
      <c r="H190" s="218"/>
      <c r="I190" s="218"/>
      <c r="J190" s="218"/>
      <c r="K190" s="218"/>
      <c r="L190" s="218"/>
      <c r="M190" s="218"/>
      <c r="N190" s="218"/>
      <c r="O190" s="218"/>
      <c r="P190" s="218"/>
      <c r="Q190" s="218"/>
      <c r="R190" s="218"/>
      <c r="S190" s="218"/>
      <c r="T190" s="218"/>
      <c r="U190" s="218"/>
      <c r="V190" s="218"/>
      <c r="W190" s="218"/>
      <c r="X190" s="209"/>
      <c r="Y190" s="209"/>
      <c r="Z190" s="209"/>
      <c r="AA190" s="209"/>
      <c r="AB190" s="209"/>
      <c r="AC190" s="209"/>
      <c r="AD190" s="209"/>
      <c r="AE190" s="209"/>
      <c r="AF190" s="209"/>
      <c r="AG190" s="209" t="s">
        <v>189</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26">
        <v>38</v>
      </c>
      <c r="B191" s="227" t="s">
        <v>353</v>
      </c>
      <c r="C191" s="243" t="s">
        <v>354</v>
      </c>
      <c r="D191" s="228" t="s">
        <v>297</v>
      </c>
      <c r="E191" s="229">
        <v>44.238000000000007</v>
      </c>
      <c r="F191" s="230"/>
      <c r="G191" s="231">
        <f>ROUND(E191*F191,2)</f>
        <v>0</v>
      </c>
      <c r="H191" s="230"/>
      <c r="I191" s="231">
        <f>ROUND(E191*H191,2)</f>
        <v>0</v>
      </c>
      <c r="J191" s="230"/>
      <c r="K191" s="231">
        <f>ROUND(E191*J191,2)</f>
        <v>0</v>
      </c>
      <c r="L191" s="231">
        <v>21</v>
      </c>
      <c r="M191" s="231">
        <f>G191*(1+L191/100)</f>
        <v>0</v>
      </c>
      <c r="N191" s="231">
        <v>0.08</v>
      </c>
      <c r="O191" s="231">
        <f>ROUND(E191*N191,2)</f>
        <v>3.54</v>
      </c>
      <c r="P191" s="231">
        <v>0</v>
      </c>
      <c r="Q191" s="231">
        <f>ROUND(E191*P191,2)</f>
        <v>0</v>
      </c>
      <c r="R191" s="231" t="s">
        <v>263</v>
      </c>
      <c r="S191" s="231" t="s">
        <v>172</v>
      </c>
      <c r="T191" s="232" t="s">
        <v>172</v>
      </c>
      <c r="U191" s="218">
        <v>0</v>
      </c>
      <c r="V191" s="218">
        <f>ROUND(E191*U191,2)</f>
        <v>0</v>
      </c>
      <c r="W191" s="218"/>
      <c r="X191" s="209"/>
      <c r="Y191" s="209"/>
      <c r="Z191" s="209"/>
      <c r="AA191" s="209"/>
      <c r="AB191" s="209"/>
      <c r="AC191" s="209"/>
      <c r="AD191" s="209"/>
      <c r="AE191" s="209"/>
      <c r="AF191" s="209"/>
      <c r="AG191" s="209" t="s">
        <v>264</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3" t="s">
        <v>355</v>
      </c>
      <c r="D192" s="247"/>
      <c r="E192" s="248"/>
      <c r="F192" s="218"/>
      <c r="G192" s="218"/>
      <c r="H192" s="218"/>
      <c r="I192" s="218"/>
      <c r="J192" s="218"/>
      <c r="K192" s="218"/>
      <c r="L192" s="218"/>
      <c r="M192" s="218"/>
      <c r="N192" s="218"/>
      <c r="O192" s="218"/>
      <c r="P192" s="218"/>
      <c r="Q192" s="218"/>
      <c r="R192" s="218"/>
      <c r="S192" s="218"/>
      <c r="T192" s="218"/>
      <c r="U192" s="218"/>
      <c r="V192" s="218"/>
      <c r="W192" s="218"/>
      <c r="X192" s="209"/>
      <c r="Y192" s="209"/>
      <c r="Z192" s="209"/>
      <c r="AA192" s="209"/>
      <c r="AB192" s="209"/>
      <c r="AC192" s="209"/>
      <c r="AD192" s="209"/>
      <c r="AE192" s="209"/>
      <c r="AF192" s="209"/>
      <c r="AG192" s="209" t="s">
        <v>189</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55" t="s">
        <v>221</v>
      </c>
      <c r="D193" s="249"/>
      <c r="E193" s="250"/>
      <c r="F193" s="218"/>
      <c r="G193" s="218"/>
      <c r="H193" s="218"/>
      <c r="I193" s="218"/>
      <c r="J193" s="218"/>
      <c r="K193" s="218"/>
      <c r="L193" s="218"/>
      <c r="M193" s="218"/>
      <c r="N193" s="218"/>
      <c r="O193" s="218"/>
      <c r="P193" s="218"/>
      <c r="Q193" s="218"/>
      <c r="R193" s="218"/>
      <c r="S193" s="218"/>
      <c r="T193" s="218"/>
      <c r="U193" s="218"/>
      <c r="V193" s="218"/>
      <c r="W193" s="218"/>
      <c r="X193" s="209"/>
      <c r="Y193" s="209"/>
      <c r="Z193" s="209"/>
      <c r="AA193" s="209"/>
      <c r="AB193" s="209"/>
      <c r="AC193" s="209"/>
      <c r="AD193" s="209"/>
      <c r="AE193" s="209"/>
      <c r="AF193" s="209"/>
      <c r="AG193" s="209" t="s">
        <v>189</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56" t="s">
        <v>338</v>
      </c>
      <c r="D194" s="249"/>
      <c r="E194" s="250">
        <v>43.800000000000004</v>
      </c>
      <c r="F194" s="218"/>
      <c r="G194" s="218"/>
      <c r="H194" s="218"/>
      <c r="I194" s="218"/>
      <c r="J194" s="218"/>
      <c r="K194" s="218"/>
      <c r="L194" s="218"/>
      <c r="M194" s="218"/>
      <c r="N194" s="218"/>
      <c r="O194" s="218"/>
      <c r="P194" s="218"/>
      <c r="Q194" s="218"/>
      <c r="R194" s="218"/>
      <c r="S194" s="218"/>
      <c r="T194" s="218"/>
      <c r="U194" s="218"/>
      <c r="V194" s="218"/>
      <c r="W194" s="218"/>
      <c r="X194" s="209"/>
      <c r="Y194" s="209"/>
      <c r="Z194" s="209"/>
      <c r="AA194" s="209"/>
      <c r="AB194" s="209"/>
      <c r="AC194" s="209"/>
      <c r="AD194" s="209"/>
      <c r="AE194" s="209"/>
      <c r="AF194" s="209"/>
      <c r="AG194" s="209" t="s">
        <v>189</v>
      </c>
      <c r="AH194" s="209">
        <v>2</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5" t="s">
        <v>224</v>
      </c>
      <c r="D195" s="249"/>
      <c r="E195" s="250"/>
      <c r="F195" s="218"/>
      <c r="G195" s="218"/>
      <c r="H195" s="218"/>
      <c r="I195" s="218"/>
      <c r="J195" s="218"/>
      <c r="K195" s="218"/>
      <c r="L195" s="218"/>
      <c r="M195" s="218"/>
      <c r="N195" s="218"/>
      <c r="O195" s="218"/>
      <c r="P195" s="218"/>
      <c r="Q195" s="218"/>
      <c r="R195" s="218"/>
      <c r="S195" s="218"/>
      <c r="T195" s="218"/>
      <c r="U195" s="218"/>
      <c r="V195" s="218"/>
      <c r="W195" s="218"/>
      <c r="X195" s="209"/>
      <c r="Y195" s="209"/>
      <c r="Z195" s="209"/>
      <c r="AA195" s="209"/>
      <c r="AB195" s="209"/>
      <c r="AC195" s="209"/>
      <c r="AD195" s="209"/>
      <c r="AE195" s="209"/>
      <c r="AF195" s="209"/>
      <c r="AG195" s="209" t="s">
        <v>189</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3" t="s">
        <v>356</v>
      </c>
      <c r="D196" s="247"/>
      <c r="E196" s="248">
        <v>44.24</v>
      </c>
      <c r="F196" s="218"/>
      <c r="G196" s="218"/>
      <c r="H196" s="218"/>
      <c r="I196" s="218"/>
      <c r="J196" s="218"/>
      <c r="K196" s="218"/>
      <c r="L196" s="218"/>
      <c r="M196" s="218"/>
      <c r="N196" s="218"/>
      <c r="O196" s="218"/>
      <c r="P196" s="218"/>
      <c r="Q196" s="218"/>
      <c r="R196" s="218"/>
      <c r="S196" s="218"/>
      <c r="T196" s="218"/>
      <c r="U196" s="218"/>
      <c r="V196" s="218"/>
      <c r="W196" s="218"/>
      <c r="X196" s="209"/>
      <c r="Y196" s="209"/>
      <c r="Z196" s="209"/>
      <c r="AA196" s="209"/>
      <c r="AB196" s="209"/>
      <c r="AC196" s="209"/>
      <c r="AD196" s="209"/>
      <c r="AE196" s="209"/>
      <c r="AF196" s="209"/>
      <c r="AG196" s="209" t="s">
        <v>189</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22.5" outlineLevel="1" x14ac:dyDescent="0.2">
      <c r="A197" s="226">
        <v>39</v>
      </c>
      <c r="B197" s="227" t="s">
        <v>357</v>
      </c>
      <c r="C197" s="243" t="s">
        <v>358</v>
      </c>
      <c r="D197" s="228" t="s">
        <v>297</v>
      </c>
      <c r="E197" s="229">
        <v>47.672000000000004</v>
      </c>
      <c r="F197" s="230"/>
      <c r="G197" s="231">
        <f>ROUND(E197*F197,2)</f>
        <v>0</v>
      </c>
      <c r="H197" s="230"/>
      <c r="I197" s="231">
        <f>ROUND(E197*H197,2)</f>
        <v>0</v>
      </c>
      <c r="J197" s="230"/>
      <c r="K197" s="231">
        <f>ROUND(E197*J197,2)</f>
        <v>0</v>
      </c>
      <c r="L197" s="231">
        <v>21</v>
      </c>
      <c r="M197" s="231">
        <f>G197*(1+L197/100)</f>
        <v>0</v>
      </c>
      <c r="N197" s="231">
        <v>4.8000000000000001E-2</v>
      </c>
      <c r="O197" s="231">
        <f>ROUND(E197*N197,2)</f>
        <v>2.29</v>
      </c>
      <c r="P197" s="231">
        <v>0</v>
      </c>
      <c r="Q197" s="231">
        <f>ROUND(E197*P197,2)</f>
        <v>0</v>
      </c>
      <c r="R197" s="231" t="s">
        <v>263</v>
      </c>
      <c r="S197" s="231" t="s">
        <v>172</v>
      </c>
      <c r="T197" s="232" t="s">
        <v>172</v>
      </c>
      <c r="U197" s="218">
        <v>0</v>
      </c>
      <c r="V197" s="218">
        <f>ROUND(E197*U197,2)</f>
        <v>0</v>
      </c>
      <c r="W197" s="218"/>
      <c r="X197" s="209"/>
      <c r="Y197" s="209"/>
      <c r="Z197" s="209"/>
      <c r="AA197" s="209"/>
      <c r="AB197" s="209"/>
      <c r="AC197" s="209"/>
      <c r="AD197" s="209"/>
      <c r="AE197" s="209"/>
      <c r="AF197" s="209"/>
      <c r="AG197" s="209" t="s">
        <v>264</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53" t="s">
        <v>328</v>
      </c>
      <c r="D198" s="247"/>
      <c r="E198" s="248"/>
      <c r="F198" s="218"/>
      <c r="G198" s="218"/>
      <c r="H198" s="218"/>
      <c r="I198" s="218"/>
      <c r="J198" s="218"/>
      <c r="K198" s="218"/>
      <c r="L198" s="218"/>
      <c r="M198" s="218"/>
      <c r="N198" s="218"/>
      <c r="O198" s="218"/>
      <c r="P198" s="218"/>
      <c r="Q198" s="218"/>
      <c r="R198" s="218"/>
      <c r="S198" s="218"/>
      <c r="T198" s="218"/>
      <c r="U198" s="218"/>
      <c r="V198" s="218"/>
      <c r="W198" s="218"/>
      <c r="X198" s="209"/>
      <c r="Y198" s="209"/>
      <c r="Z198" s="209"/>
      <c r="AA198" s="209"/>
      <c r="AB198" s="209"/>
      <c r="AC198" s="209"/>
      <c r="AD198" s="209"/>
      <c r="AE198" s="209"/>
      <c r="AF198" s="209"/>
      <c r="AG198" s="209" t="s">
        <v>189</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5" t="s">
        <v>221</v>
      </c>
      <c r="D199" s="249"/>
      <c r="E199" s="250"/>
      <c r="F199" s="218"/>
      <c r="G199" s="218"/>
      <c r="H199" s="218"/>
      <c r="I199" s="218"/>
      <c r="J199" s="218"/>
      <c r="K199" s="218"/>
      <c r="L199" s="218"/>
      <c r="M199" s="218"/>
      <c r="N199" s="218"/>
      <c r="O199" s="218"/>
      <c r="P199" s="218"/>
      <c r="Q199" s="218"/>
      <c r="R199" s="218"/>
      <c r="S199" s="218"/>
      <c r="T199" s="218"/>
      <c r="U199" s="218"/>
      <c r="V199" s="218"/>
      <c r="W199" s="218"/>
      <c r="X199" s="209"/>
      <c r="Y199" s="209"/>
      <c r="Z199" s="209"/>
      <c r="AA199" s="209"/>
      <c r="AB199" s="209"/>
      <c r="AC199" s="209"/>
      <c r="AD199" s="209"/>
      <c r="AE199" s="209"/>
      <c r="AF199" s="209"/>
      <c r="AG199" s="209" t="s">
        <v>189</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6" t="s">
        <v>340</v>
      </c>
      <c r="D200" s="249"/>
      <c r="E200" s="250">
        <v>47.2</v>
      </c>
      <c r="F200" s="218"/>
      <c r="G200" s="218"/>
      <c r="H200" s="218"/>
      <c r="I200" s="218"/>
      <c r="J200" s="218"/>
      <c r="K200" s="218"/>
      <c r="L200" s="218"/>
      <c r="M200" s="218"/>
      <c r="N200" s="218"/>
      <c r="O200" s="218"/>
      <c r="P200" s="218"/>
      <c r="Q200" s="218"/>
      <c r="R200" s="218"/>
      <c r="S200" s="218"/>
      <c r="T200" s="218"/>
      <c r="U200" s="218"/>
      <c r="V200" s="218"/>
      <c r="W200" s="218"/>
      <c r="X200" s="209"/>
      <c r="Y200" s="209"/>
      <c r="Z200" s="209"/>
      <c r="AA200" s="209"/>
      <c r="AB200" s="209"/>
      <c r="AC200" s="209"/>
      <c r="AD200" s="209"/>
      <c r="AE200" s="209"/>
      <c r="AF200" s="209"/>
      <c r="AG200" s="209" t="s">
        <v>189</v>
      </c>
      <c r="AH200" s="209">
        <v>2</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5" t="s">
        <v>224</v>
      </c>
      <c r="D201" s="249"/>
      <c r="E201" s="250"/>
      <c r="F201" s="218"/>
      <c r="G201" s="218"/>
      <c r="H201" s="218"/>
      <c r="I201" s="218"/>
      <c r="J201" s="218"/>
      <c r="K201" s="218"/>
      <c r="L201" s="218"/>
      <c r="M201" s="218"/>
      <c r="N201" s="218"/>
      <c r="O201" s="218"/>
      <c r="P201" s="218"/>
      <c r="Q201" s="218"/>
      <c r="R201" s="218"/>
      <c r="S201" s="218"/>
      <c r="T201" s="218"/>
      <c r="U201" s="218"/>
      <c r="V201" s="218"/>
      <c r="W201" s="218"/>
      <c r="X201" s="209"/>
      <c r="Y201" s="209"/>
      <c r="Z201" s="209"/>
      <c r="AA201" s="209"/>
      <c r="AB201" s="209"/>
      <c r="AC201" s="209"/>
      <c r="AD201" s="209"/>
      <c r="AE201" s="209"/>
      <c r="AF201" s="209"/>
      <c r="AG201" s="209" t="s">
        <v>189</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3" t="s">
        <v>359</v>
      </c>
      <c r="D202" s="247"/>
      <c r="E202" s="248">
        <v>47.67</v>
      </c>
      <c r="F202" s="218"/>
      <c r="G202" s="218"/>
      <c r="H202" s="218"/>
      <c r="I202" s="218"/>
      <c r="J202" s="218"/>
      <c r="K202" s="218"/>
      <c r="L202" s="218"/>
      <c r="M202" s="218"/>
      <c r="N202" s="218"/>
      <c r="O202" s="218"/>
      <c r="P202" s="218"/>
      <c r="Q202" s="218"/>
      <c r="R202" s="218"/>
      <c r="S202" s="218"/>
      <c r="T202" s="218"/>
      <c r="U202" s="218"/>
      <c r="V202" s="218"/>
      <c r="W202" s="218"/>
      <c r="X202" s="209"/>
      <c r="Y202" s="209"/>
      <c r="Z202" s="209"/>
      <c r="AA202" s="209"/>
      <c r="AB202" s="209"/>
      <c r="AC202" s="209"/>
      <c r="AD202" s="209"/>
      <c r="AE202" s="209"/>
      <c r="AF202" s="209"/>
      <c r="AG202" s="209" t="s">
        <v>189</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ht="22.5" outlineLevel="1" x14ac:dyDescent="0.2">
      <c r="A203" s="226">
        <v>40</v>
      </c>
      <c r="B203" s="227" t="s">
        <v>360</v>
      </c>
      <c r="C203" s="243" t="s">
        <v>361</v>
      </c>
      <c r="D203" s="228" t="s">
        <v>297</v>
      </c>
      <c r="E203" s="229">
        <v>1.01</v>
      </c>
      <c r="F203" s="230"/>
      <c r="G203" s="231">
        <f>ROUND(E203*F203,2)</f>
        <v>0</v>
      </c>
      <c r="H203" s="230"/>
      <c r="I203" s="231">
        <f>ROUND(E203*H203,2)</f>
        <v>0</v>
      </c>
      <c r="J203" s="230"/>
      <c r="K203" s="231">
        <f>ROUND(E203*J203,2)</f>
        <v>0</v>
      </c>
      <c r="L203" s="231">
        <v>21</v>
      </c>
      <c r="M203" s="231">
        <f>G203*(1+L203/100)</f>
        <v>0</v>
      </c>
      <c r="N203" s="231">
        <v>6.4000000000000001E-2</v>
      </c>
      <c r="O203" s="231">
        <f>ROUND(E203*N203,2)</f>
        <v>0.06</v>
      </c>
      <c r="P203" s="231">
        <v>0</v>
      </c>
      <c r="Q203" s="231">
        <f>ROUND(E203*P203,2)</f>
        <v>0</v>
      </c>
      <c r="R203" s="231" t="s">
        <v>263</v>
      </c>
      <c r="S203" s="231" t="s">
        <v>172</v>
      </c>
      <c r="T203" s="232" t="s">
        <v>172</v>
      </c>
      <c r="U203" s="218">
        <v>0</v>
      </c>
      <c r="V203" s="218">
        <f>ROUND(E203*U203,2)</f>
        <v>0</v>
      </c>
      <c r="W203" s="218"/>
      <c r="X203" s="209"/>
      <c r="Y203" s="209"/>
      <c r="Z203" s="209"/>
      <c r="AA203" s="209"/>
      <c r="AB203" s="209"/>
      <c r="AC203" s="209"/>
      <c r="AD203" s="209"/>
      <c r="AE203" s="209"/>
      <c r="AF203" s="209"/>
      <c r="AG203" s="209" t="s">
        <v>264</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53" t="s">
        <v>330</v>
      </c>
      <c r="D204" s="247"/>
      <c r="E204" s="248"/>
      <c r="F204" s="218"/>
      <c r="G204" s="218"/>
      <c r="H204" s="218"/>
      <c r="I204" s="218"/>
      <c r="J204" s="218"/>
      <c r="K204" s="218"/>
      <c r="L204" s="218"/>
      <c r="M204" s="218"/>
      <c r="N204" s="218"/>
      <c r="O204" s="218"/>
      <c r="P204" s="218"/>
      <c r="Q204" s="218"/>
      <c r="R204" s="218"/>
      <c r="S204" s="218"/>
      <c r="T204" s="218"/>
      <c r="U204" s="218"/>
      <c r="V204" s="218"/>
      <c r="W204" s="218"/>
      <c r="X204" s="209"/>
      <c r="Y204" s="209"/>
      <c r="Z204" s="209"/>
      <c r="AA204" s="209"/>
      <c r="AB204" s="209"/>
      <c r="AC204" s="209"/>
      <c r="AD204" s="209"/>
      <c r="AE204" s="209"/>
      <c r="AF204" s="209"/>
      <c r="AG204" s="209" t="s">
        <v>189</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5" t="s">
        <v>221</v>
      </c>
      <c r="D205" s="249"/>
      <c r="E205" s="250"/>
      <c r="F205" s="218"/>
      <c r="G205" s="218"/>
      <c r="H205" s="218"/>
      <c r="I205" s="218"/>
      <c r="J205" s="218"/>
      <c r="K205" s="218"/>
      <c r="L205" s="218"/>
      <c r="M205" s="218"/>
      <c r="N205" s="218"/>
      <c r="O205" s="218"/>
      <c r="P205" s="218"/>
      <c r="Q205" s="218"/>
      <c r="R205" s="218"/>
      <c r="S205" s="218"/>
      <c r="T205" s="218"/>
      <c r="U205" s="218"/>
      <c r="V205" s="218"/>
      <c r="W205" s="218"/>
      <c r="X205" s="209"/>
      <c r="Y205" s="209"/>
      <c r="Z205" s="209"/>
      <c r="AA205" s="209"/>
      <c r="AB205" s="209"/>
      <c r="AC205" s="209"/>
      <c r="AD205" s="209"/>
      <c r="AE205" s="209"/>
      <c r="AF205" s="209"/>
      <c r="AG205" s="209" t="s">
        <v>189</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56" t="s">
        <v>342</v>
      </c>
      <c r="D206" s="249"/>
      <c r="E206" s="250">
        <v>1</v>
      </c>
      <c r="F206" s="218"/>
      <c r="G206" s="218"/>
      <c r="H206" s="218"/>
      <c r="I206" s="218"/>
      <c r="J206" s="218"/>
      <c r="K206" s="218"/>
      <c r="L206" s="218"/>
      <c r="M206" s="218"/>
      <c r="N206" s="218"/>
      <c r="O206" s="218"/>
      <c r="P206" s="218"/>
      <c r="Q206" s="218"/>
      <c r="R206" s="218"/>
      <c r="S206" s="218"/>
      <c r="T206" s="218"/>
      <c r="U206" s="218"/>
      <c r="V206" s="218"/>
      <c r="W206" s="218"/>
      <c r="X206" s="209"/>
      <c r="Y206" s="209"/>
      <c r="Z206" s="209"/>
      <c r="AA206" s="209"/>
      <c r="AB206" s="209"/>
      <c r="AC206" s="209"/>
      <c r="AD206" s="209"/>
      <c r="AE206" s="209"/>
      <c r="AF206" s="209"/>
      <c r="AG206" s="209" t="s">
        <v>189</v>
      </c>
      <c r="AH206" s="209">
        <v>2</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5" t="s">
        <v>224</v>
      </c>
      <c r="D207" s="249"/>
      <c r="E207" s="250"/>
      <c r="F207" s="218"/>
      <c r="G207" s="218"/>
      <c r="H207" s="218"/>
      <c r="I207" s="218"/>
      <c r="J207" s="218"/>
      <c r="K207" s="218"/>
      <c r="L207" s="218"/>
      <c r="M207" s="218"/>
      <c r="N207" s="218"/>
      <c r="O207" s="218"/>
      <c r="P207" s="218"/>
      <c r="Q207" s="218"/>
      <c r="R207" s="218"/>
      <c r="S207" s="218"/>
      <c r="T207" s="218"/>
      <c r="U207" s="218"/>
      <c r="V207" s="218"/>
      <c r="W207" s="218"/>
      <c r="X207" s="209"/>
      <c r="Y207" s="209"/>
      <c r="Z207" s="209"/>
      <c r="AA207" s="209"/>
      <c r="AB207" s="209"/>
      <c r="AC207" s="209"/>
      <c r="AD207" s="209"/>
      <c r="AE207" s="209"/>
      <c r="AF207" s="209"/>
      <c r="AG207" s="209" t="s">
        <v>189</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3" t="s">
        <v>362</v>
      </c>
      <c r="D208" s="247"/>
      <c r="E208" s="248">
        <v>1.01</v>
      </c>
      <c r="F208" s="218"/>
      <c r="G208" s="218"/>
      <c r="H208" s="218"/>
      <c r="I208" s="218"/>
      <c r="J208" s="218"/>
      <c r="K208" s="218"/>
      <c r="L208" s="218"/>
      <c r="M208" s="218"/>
      <c r="N208" s="218"/>
      <c r="O208" s="218"/>
      <c r="P208" s="218"/>
      <c r="Q208" s="218"/>
      <c r="R208" s="218"/>
      <c r="S208" s="218"/>
      <c r="T208" s="218"/>
      <c r="U208" s="218"/>
      <c r="V208" s="218"/>
      <c r="W208" s="218"/>
      <c r="X208" s="209"/>
      <c r="Y208" s="209"/>
      <c r="Z208" s="209"/>
      <c r="AA208" s="209"/>
      <c r="AB208" s="209"/>
      <c r="AC208" s="209"/>
      <c r="AD208" s="209"/>
      <c r="AE208" s="209"/>
      <c r="AF208" s="209"/>
      <c r="AG208" s="209" t="s">
        <v>189</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x14ac:dyDescent="0.2">
      <c r="A209" s="220" t="s">
        <v>162</v>
      </c>
      <c r="B209" s="221" t="s">
        <v>121</v>
      </c>
      <c r="C209" s="241" t="s">
        <v>122</v>
      </c>
      <c r="D209" s="222"/>
      <c r="E209" s="223"/>
      <c r="F209" s="224"/>
      <c r="G209" s="224">
        <f>SUMIF(AG210:AG215,"&lt;&gt;NOR",G210:G215)</f>
        <v>0</v>
      </c>
      <c r="H209" s="224"/>
      <c r="I209" s="224">
        <f>SUM(I210:I215)</f>
        <v>0</v>
      </c>
      <c r="J209" s="224"/>
      <c r="K209" s="224">
        <f>SUM(K210:K215)</f>
        <v>0</v>
      </c>
      <c r="L209" s="224"/>
      <c r="M209" s="224">
        <f>SUM(M210:M215)</f>
        <v>0</v>
      </c>
      <c r="N209" s="224"/>
      <c r="O209" s="224">
        <f>SUM(O210:O215)</f>
        <v>0</v>
      </c>
      <c r="P209" s="224"/>
      <c r="Q209" s="224">
        <f>SUM(Q210:Q215)</f>
        <v>11.440000000000001</v>
      </c>
      <c r="R209" s="224"/>
      <c r="S209" s="224"/>
      <c r="T209" s="225"/>
      <c r="U209" s="219"/>
      <c r="V209" s="219">
        <f>SUM(V210:V215)</f>
        <v>85.6</v>
      </c>
      <c r="W209" s="219"/>
      <c r="AG209" t="s">
        <v>163</v>
      </c>
    </row>
    <row r="210" spans="1:60" outlineLevel="1" x14ac:dyDescent="0.2">
      <c r="A210" s="226">
        <v>41</v>
      </c>
      <c r="B210" s="227" t="s">
        <v>363</v>
      </c>
      <c r="C210" s="243" t="s">
        <v>364</v>
      </c>
      <c r="D210" s="228" t="s">
        <v>196</v>
      </c>
      <c r="E210" s="229">
        <v>40</v>
      </c>
      <c r="F210" s="230"/>
      <c r="G210" s="231">
        <f>ROUND(E210*F210,2)</f>
        <v>0</v>
      </c>
      <c r="H210" s="230"/>
      <c r="I210" s="231">
        <f>ROUND(E210*H210,2)</f>
        <v>0</v>
      </c>
      <c r="J210" s="230"/>
      <c r="K210" s="231">
        <f>ROUND(E210*J210,2)</f>
        <v>0</v>
      </c>
      <c r="L210" s="231">
        <v>21</v>
      </c>
      <c r="M210" s="231">
        <f>G210*(1+L210/100)</f>
        <v>0</v>
      </c>
      <c r="N210" s="231">
        <v>0</v>
      </c>
      <c r="O210" s="231">
        <f>ROUND(E210*N210,2)</f>
        <v>0</v>
      </c>
      <c r="P210" s="231">
        <v>7.0000000000000007E-2</v>
      </c>
      <c r="Q210" s="231">
        <f>ROUND(E210*P210,2)</f>
        <v>2.8</v>
      </c>
      <c r="R210" s="231" t="s">
        <v>365</v>
      </c>
      <c r="S210" s="231" t="s">
        <v>172</v>
      </c>
      <c r="T210" s="232" t="s">
        <v>172</v>
      </c>
      <c r="U210" s="218">
        <v>0.64</v>
      </c>
      <c r="V210" s="218">
        <f>ROUND(E210*U210,2)</f>
        <v>25.6</v>
      </c>
      <c r="W210" s="218"/>
      <c r="X210" s="209"/>
      <c r="Y210" s="209"/>
      <c r="Z210" s="209"/>
      <c r="AA210" s="209"/>
      <c r="AB210" s="209"/>
      <c r="AC210" s="209"/>
      <c r="AD210" s="209"/>
      <c r="AE210" s="209"/>
      <c r="AF210" s="209"/>
      <c r="AG210" s="209" t="s">
        <v>187</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3" t="s">
        <v>366</v>
      </c>
      <c r="D211" s="247"/>
      <c r="E211" s="248"/>
      <c r="F211" s="218"/>
      <c r="G211" s="218"/>
      <c r="H211" s="218"/>
      <c r="I211" s="218"/>
      <c r="J211" s="218"/>
      <c r="K211" s="218"/>
      <c r="L211" s="218"/>
      <c r="M211" s="218"/>
      <c r="N211" s="218"/>
      <c r="O211" s="218"/>
      <c r="P211" s="218"/>
      <c r="Q211" s="218"/>
      <c r="R211" s="218"/>
      <c r="S211" s="218"/>
      <c r="T211" s="218"/>
      <c r="U211" s="218"/>
      <c r="V211" s="218"/>
      <c r="W211" s="218"/>
      <c r="X211" s="209"/>
      <c r="Y211" s="209"/>
      <c r="Z211" s="209"/>
      <c r="AA211" s="209"/>
      <c r="AB211" s="209"/>
      <c r="AC211" s="209"/>
      <c r="AD211" s="209"/>
      <c r="AE211" s="209"/>
      <c r="AF211" s="209"/>
      <c r="AG211" s="209" t="s">
        <v>189</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3" t="s">
        <v>367</v>
      </c>
      <c r="D212" s="247"/>
      <c r="E212" s="248">
        <v>40</v>
      </c>
      <c r="F212" s="218"/>
      <c r="G212" s="218"/>
      <c r="H212" s="218"/>
      <c r="I212" s="218"/>
      <c r="J212" s="218"/>
      <c r="K212" s="218"/>
      <c r="L212" s="218"/>
      <c r="M212" s="218"/>
      <c r="N212" s="218"/>
      <c r="O212" s="218"/>
      <c r="P212" s="218"/>
      <c r="Q212" s="218"/>
      <c r="R212" s="218"/>
      <c r="S212" s="218"/>
      <c r="T212" s="218"/>
      <c r="U212" s="218"/>
      <c r="V212" s="218"/>
      <c r="W212" s="218"/>
      <c r="X212" s="209"/>
      <c r="Y212" s="209"/>
      <c r="Z212" s="209"/>
      <c r="AA212" s="209"/>
      <c r="AB212" s="209"/>
      <c r="AC212" s="209"/>
      <c r="AD212" s="209"/>
      <c r="AE212" s="209"/>
      <c r="AF212" s="209"/>
      <c r="AG212" s="209" t="s">
        <v>189</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26">
        <v>42</v>
      </c>
      <c r="B213" s="227" t="s">
        <v>368</v>
      </c>
      <c r="C213" s="243" t="s">
        <v>369</v>
      </c>
      <c r="D213" s="228" t="s">
        <v>185</v>
      </c>
      <c r="E213" s="229">
        <v>20</v>
      </c>
      <c r="F213" s="230"/>
      <c r="G213" s="231">
        <f>ROUND(E213*F213,2)</f>
        <v>0</v>
      </c>
      <c r="H213" s="230"/>
      <c r="I213" s="231">
        <f>ROUND(E213*H213,2)</f>
        <v>0</v>
      </c>
      <c r="J213" s="230"/>
      <c r="K213" s="231">
        <f>ROUND(E213*J213,2)</f>
        <v>0</v>
      </c>
      <c r="L213" s="231">
        <v>21</v>
      </c>
      <c r="M213" s="231">
        <f>G213*(1+L213/100)</f>
        <v>0</v>
      </c>
      <c r="N213" s="231">
        <v>0</v>
      </c>
      <c r="O213" s="231">
        <f>ROUND(E213*N213,2)</f>
        <v>0</v>
      </c>
      <c r="P213" s="231">
        <v>0.43200000000000005</v>
      </c>
      <c r="Q213" s="231">
        <f>ROUND(E213*P213,2)</f>
        <v>8.64</v>
      </c>
      <c r="R213" s="231" t="s">
        <v>365</v>
      </c>
      <c r="S213" s="231" t="s">
        <v>172</v>
      </c>
      <c r="T213" s="232" t="s">
        <v>172</v>
      </c>
      <c r="U213" s="218">
        <v>3</v>
      </c>
      <c r="V213" s="218">
        <f>ROUND(E213*U213,2)</f>
        <v>60</v>
      </c>
      <c r="W213" s="218"/>
      <c r="X213" s="209"/>
      <c r="Y213" s="209"/>
      <c r="Z213" s="209"/>
      <c r="AA213" s="209"/>
      <c r="AB213" s="209"/>
      <c r="AC213" s="209"/>
      <c r="AD213" s="209"/>
      <c r="AE213" s="209"/>
      <c r="AF213" s="209"/>
      <c r="AG213" s="209" t="s">
        <v>187</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3" t="s">
        <v>366</v>
      </c>
      <c r="D214" s="247"/>
      <c r="E214" s="248"/>
      <c r="F214" s="218"/>
      <c r="G214" s="218"/>
      <c r="H214" s="218"/>
      <c r="I214" s="218"/>
      <c r="J214" s="218"/>
      <c r="K214" s="218"/>
      <c r="L214" s="218"/>
      <c r="M214" s="218"/>
      <c r="N214" s="218"/>
      <c r="O214" s="218"/>
      <c r="P214" s="218"/>
      <c r="Q214" s="218"/>
      <c r="R214" s="218"/>
      <c r="S214" s="218"/>
      <c r="T214" s="218"/>
      <c r="U214" s="218"/>
      <c r="V214" s="218"/>
      <c r="W214" s="218"/>
      <c r="X214" s="209"/>
      <c r="Y214" s="209"/>
      <c r="Z214" s="209"/>
      <c r="AA214" s="209"/>
      <c r="AB214" s="209"/>
      <c r="AC214" s="209"/>
      <c r="AD214" s="209"/>
      <c r="AE214" s="209"/>
      <c r="AF214" s="209"/>
      <c r="AG214" s="209" t="s">
        <v>189</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3" t="s">
        <v>201</v>
      </c>
      <c r="D215" s="247"/>
      <c r="E215" s="248">
        <v>20</v>
      </c>
      <c r="F215" s="218"/>
      <c r="G215" s="218"/>
      <c r="H215" s="218"/>
      <c r="I215" s="218"/>
      <c r="J215" s="218"/>
      <c r="K215" s="218"/>
      <c r="L215" s="218"/>
      <c r="M215" s="218"/>
      <c r="N215" s="218"/>
      <c r="O215" s="218"/>
      <c r="P215" s="218"/>
      <c r="Q215" s="218"/>
      <c r="R215" s="218"/>
      <c r="S215" s="218"/>
      <c r="T215" s="218"/>
      <c r="U215" s="218"/>
      <c r="V215" s="218"/>
      <c r="W215" s="218"/>
      <c r="X215" s="209"/>
      <c r="Y215" s="209"/>
      <c r="Z215" s="209"/>
      <c r="AA215" s="209"/>
      <c r="AB215" s="209"/>
      <c r="AC215" s="209"/>
      <c r="AD215" s="209"/>
      <c r="AE215" s="209"/>
      <c r="AF215" s="209"/>
      <c r="AG215" s="209" t="s">
        <v>189</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x14ac:dyDescent="0.2">
      <c r="A216" s="220" t="s">
        <v>162</v>
      </c>
      <c r="B216" s="221" t="s">
        <v>123</v>
      </c>
      <c r="C216" s="241" t="s">
        <v>124</v>
      </c>
      <c r="D216" s="222"/>
      <c r="E216" s="223"/>
      <c r="F216" s="224"/>
      <c r="G216" s="224">
        <f>SUMIF(AG217:AG221,"&lt;&gt;NOR",G217:G221)</f>
        <v>0</v>
      </c>
      <c r="H216" s="224"/>
      <c r="I216" s="224">
        <f>SUM(I217:I221)</f>
        <v>0</v>
      </c>
      <c r="J216" s="224"/>
      <c r="K216" s="224">
        <f>SUM(K217:K221)</f>
        <v>0</v>
      </c>
      <c r="L216" s="224"/>
      <c r="M216" s="224">
        <f>SUM(M217:M221)</f>
        <v>0</v>
      </c>
      <c r="N216" s="224"/>
      <c r="O216" s="224">
        <f>SUM(O217:O221)</f>
        <v>0</v>
      </c>
      <c r="P216" s="224"/>
      <c r="Q216" s="224">
        <f>SUM(Q217:Q221)</f>
        <v>0</v>
      </c>
      <c r="R216" s="224"/>
      <c r="S216" s="224"/>
      <c r="T216" s="225"/>
      <c r="U216" s="219"/>
      <c r="V216" s="219">
        <f>SUM(V217:V221)</f>
        <v>150.44</v>
      </c>
      <c r="W216" s="219"/>
      <c r="AG216" t="s">
        <v>163</v>
      </c>
    </row>
    <row r="217" spans="1:60" outlineLevel="1" x14ac:dyDescent="0.2">
      <c r="A217" s="226">
        <v>43</v>
      </c>
      <c r="B217" s="227" t="s">
        <v>370</v>
      </c>
      <c r="C217" s="243" t="s">
        <v>371</v>
      </c>
      <c r="D217" s="228" t="s">
        <v>240</v>
      </c>
      <c r="E217" s="229">
        <v>385.73217000000005</v>
      </c>
      <c r="F217" s="230"/>
      <c r="G217" s="231">
        <f>ROUND(E217*F217,2)</f>
        <v>0</v>
      </c>
      <c r="H217" s="230"/>
      <c r="I217" s="231">
        <f>ROUND(E217*H217,2)</f>
        <v>0</v>
      </c>
      <c r="J217" s="230"/>
      <c r="K217" s="231">
        <f>ROUND(E217*J217,2)</f>
        <v>0</v>
      </c>
      <c r="L217" s="231">
        <v>21</v>
      </c>
      <c r="M217" s="231">
        <f>G217*(1+L217/100)</f>
        <v>0</v>
      </c>
      <c r="N217" s="231">
        <v>0</v>
      </c>
      <c r="O217" s="231">
        <f>ROUND(E217*N217,2)</f>
        <v>0</v>
      </c>
      <c r="P217" s="231">
        <v>0</v>
      </c>
      <c r="Q217" s="231">
        <f>ROUND(E217*P217,2)</f>
        <v>0</v>
      </c>
      <c r="R217" s="231" t="s">
        <v>186</v>
      </c>
      <c r="S217" s="231" t="s">
        <v>172</v>
      </c>
      <c r="T217" s="232" t="s">
        <v>172</v>
      </c>
      <c r="U217" s="218">
        <v>0.39</v>
      </c>
      <c r="V217" s="218">
        <f>ROUND(E217*U217,2)</f>
        <v>150.44</v>
      </c>
      <c r="W217" s="218"/>
      <c r="X217" s="209"/>
      <c r="Y217" s="209"/>
      <c r="Z217" s="209"/>
      <c r="AA217" s="209"/>
      <c r="AB217" s="209"/>
      <c r="AC217" s="209"/>
      <c r="AD217" s="209"/>
      <c r="AE217" s="209"/>
      <c r="AF217" s="209"/>
      <c r="AG217" s="209" t="s">
        <v>372</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4" t="s">
        <v>373</v>
      </c>
      <c r="D218" s="252"/>
      <c r="E218" s="252"/>
      <c r="F218" s="252"/>
      <c r="G218" s="252"/>
      <c r="H218" s="218"/>
      <c r="I218" s="218"/>
      <c r="J218" s="218"/>
      <c r="K218" s="218"/>
      <c r="L218" s="218"/>
      <c r="M218" s="218"/>
      <c r="N218" s="218"/>
      <c r="O218" s="218"/>
      <c r="P218" s="218"/>
      <c r="Q218" s="218"/>
      <c r="R218" s="218"/>
      <c r="S218" s="218"/>
      <c r="T218" s="218"/>
      <c r="U218" s="218"/>
      <c r="V218" s="218"/>
      <c r="W218" s="218"/>
      <c r="X218" s="209"/>
      <c r="Y218" s="209"/>
      <c r="Z218" s="209"/>
      <c r="AA218" s="209"/>
      <c r="AB218" s="209"/>
      <c r="AC218" s="209"/>
      <c r="AD218" s="209"/>
      <c r="AE218" s="209"/>
      <c r="AF218" s="209"/>
      <c r="AG218" s="209" t="s">
        <v>198</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3" t="s">
        <v>374</v>
      </c>
      <c r="D219" s="247"/>
      <c r="E219" s="248"/>
      <c r="F219" s="218"/>
      <c r="G219" s="218"/>
      <c r="H219" s="218"/>
      <c r="I219" s="218"/>
      <c r="J219" s="218"/>
      <c r="K219" s="218"/>
      <c r="L219" s="218"/>
      <c r="M219" s="218"/>
      <c r="N219" s="218"/>
      <c r="O219" s="218"/>
      <c r="P219" s="218"/>
      <c r="Q219" s="218"/>
      <c r="R219" s="218"/>
      <c r="S219" s="218"/>
      <c r="T219" s="218"/>
      <c r="U219" s="218"/>
      <c r="V219" s="218"/>
      <c r="W219" s="218"/>
      <c r="X219" s="209"/>
      <c r="Y219" s="209"/>
      <c r="Z219" s="209"/>
      <c r="AA219" s="209"/>
      <c r="AB219" s="209"/>
      <c r="AC219" s="209"/>
      <c r="AD219" s="209"/>
      <c r="AE219" s="209"/>
      <c r="AF219" s="209"/>
      <c r="AG219" s="209" t="s">
        <v>189</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3" t="s">
        <v>375</v>
      </c>
      <c r="D220" s="247"/>
      <c r="E220" s="248"/>
      <c r="F220" s="218"/>
      <c r="G220" s="218"/>
      <c r="H220" s="218"/>
      <c r="I220" s="218"/>
      <c r="J220" s="218"/>
      <c r="K220" s="218"/>
      <c r="L220" s="218"/>
      <c r="M220" s="218"/>
      <c r="N220" s="218"/>
      <c r="O220" s="218"/>
      <c r="P220" s="218"/>
      <c r="Q220" s="218"/>
      <c r="R220" s="218"/>
      <c r="S220" s="218"/>
      <c r="T220" s="218"/>
      <c r="U220" s="218"/>
      <c r="V220" s="218"/>
      <c r="W220" s="218"/>
      <c r="X220" s="209"/>
      <c r="Y220" s="209"/>
      <c r="Z220" s="209"/>
      <c r="AA220" s="209"/>
      <c r="AB220" s="209"/>
      <c r="AC220" s="209"/>
      <c r="AD220" s="209"/>
      <c r="AE220" s="209"/>
      <c r="AF220" s="209"/>
      <c r="AG220" s="209" t="s">
        <v>189</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3" t="s">
        <v>376</v>
      </c>
      <c r="D221" s="247"/>
      <c r="E221" s="248">
        <v>385.73217000000005</v>
      </c>
      <c r="F221" s="218"/>
      <c r="G221" s="218"/>
      <c r="H221" s="218"/>
      <c r="I221" s="218"/>
      <c r="J221" s="218"/>
      <c r="K221" s="218"/>
      <c r="L221" s="218"/>
      <c r="M221" s="218"/>
      <c r="N221" s="218"/>
      <c r="O221" s="218"/>
      <c r="P221" s="218"/>
      <c r="Q221" s="218"/>
      <c r="R221" s="218"/>
      <c r="S221" s="218"/>
      <c r="T221" s="218"/>
      <c r="U221" s="218"/>
      <c r="V221" s="218"/>
      <c r="W221" s="218"/>
      <c r="X221" s="209"/>
      <c r="Y221" s="209"/>
      <c r="Z221" s="209"/>
      <c r="AA221" s="209"/>
      <c r="AB221" s="209"/>
      <c r="AC221" s="209"/>
      <c r="AD221" s="209"/>
      <c r="AE221" s="209"/>
      <c r="AF221" s="209"/>
      <c r="AG221" s="209" t="s">
        <v>189</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x14ac:dyDescent="0.2">
      <c r="A222" s="220" t="s">
        <v>162</v>
      </c>
      <c r="B222" s="221" t="s">
        <v>125</v>
      </c>
      <c r="C222" s="241" t="s">
        <v>126</v>
      </c>
      <c r="D222" s="222"/>
      <c r="E222" s="223"/>
      <c r="F222" s="224"/>
      <c r="G222" s="224">
        <f>SUMIF(AG223:AG227,"&lt;&gt;NOR",G223:G227)</f>
        <v>0</v>
      </c>
      <c r="H222" s="224"/>
      <c r="I222" s="224">
        <f>SUM(I223:I227)</f>
        <v>0</v>
      </c>
      <c r="J222" s="224"/>
      <c r="K222" s="224">
        <f>SUM(K223:K227)</f>
        <v>0</v>
      </c>
      <c r="L222" s="224"/>
      <c r="M222" s="224">
        <f>SUM(M223:M227)</f>
        <v>0</v>
      </c>
      <c r="N222" s="224"/>
      <c r="O222" s="224">
        <f>SUM(O223:O227)</f>
        <v>0.01</v>
      </c>
      <c r="P222" s="224"/>
      <c r="Q222" s="224">
        <f>SUM(Q223:Q227)</f>
        <v>0.25</v>
      </c>
      <c r="R222" s="224"/>
      <c r="S222" s="224"/>
      <c r="T222" s="225"/>
      <c r="U222" s="219"/>
      <c r="V222" s="219">
        <f>SUM(V223:V227)</f>
        <v>10.09</v>
      </c>
      <c r="W222" s="219"/>
      <c r="AG222" t="s">
        <v>163</v>
      </c>
    </row>
    <row r="223" spans="1:60" ht="22.5" outlineLevel="1" x14ac:dyDescent="0.2">
      <c r="A223" s="226">
        <v>44</v>
      </c>
      <c r="B223" s="227" t="s">
        <v>377</v>
      </c>
      <c r="C223" s="243" t="s">
        <v>378</v>
      </c>
      <c r="D223" s="228" t="s">
        <v>262</v>
      </c>
      <c r="E223" s="229">
        <v>245</v>
      </c>
      <c r="F223" s="230"/>
      <c r="G223" s="231">
        <f>ROUND(E223*F223,2)</f>
        <v>0</v>
      </c>
      <c r="H223" s="230"/>
      <c r="I223" s="231">
        <f>ROUND(E223*H223,2)</f>
        <v>0</v>
      </c>
      <c r="J223" s="230"/>
      <c r="K223" s="231">
        <f>ROUND(E223*J223,2)</f>
        <v>0</v>
      </c>
      <c r="L223" s="231">
        <v>21</v>
      </c>
      <c r="M223" s="231">
        <f>G223*(1+L223/100)</f>
        <v>0</v>
      </c>
      <c r="N223" s="231">
        <v>5.0000000000000002E-5</v>
      </c>
      <c r="O223" s="231">
        <f>ROUND(E223*N223,2)</f>
        <v>0.01</v>
      </c>
      <c r="P223" s="231">
        <v>1E-3</v>
      </c>
      <c r="Q223" s="231">
        <f>ROUND(E223*P223,2)</f>
        <v>0.25</v>
      </c>
      <c r="R223" s="231" t="s">
        <v>379</v>
      </c>
      <c r="S223" s="231" t="s">
        <v>172</v>
      </c>
      <c r="T223" s="232" t="s">
        <v>172</v>
      </c>
      <c r="U223" s="218">
        <v>4.1000000000000002E-2</v>
      </c>
      <c r="V223" s="218">
        <f>ROUND(E223*U223,2)</f>
        <v>10.050000000000001</v>
      </c>
      <c r="W223" s="218"/>
      <c r="X223" s="209"/>
      <c r="Y223" s="209"/>
      <c r="Z223" s="209"/>
      <c r="AA223" s="209"/>
      <c r="AB223" s="209"/>
      <c r="AC223" s="209"/>
      <c r="AD223" s="209"/>
      <c r="AE223" s="209"/>
      <c r="AF223" s="209"/>
      <c r="AG223" s="209" t="s">
        <v>380</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3" t="s">
        <v>381</v>
      </c>
      <c r="D224" s="247"/>
      <c r="E224" s="248"/>
      <c r="F224" s="218"/>
      <c r="G224" s="218"/>
      <c r="H224" s="218"/>
      <c r="I224" s="218"/>
      <c r="J224" s="218"/>
      <c r="K224" s="218"/>
      <c r="L224" s="218"/>
      <c r="M224" s="218"/>
      <c r="N224" s="218"/>
      <c r="O224" s="218"/>
      <c r="P224" s="218"/>
      <c r="Q224" s="218"/>
      <c r="R224" s="218"/>
      <c r="S224" s="218"/>
      <c r="T224" s="218"/>
      <c r="U224" s="218"/>
      <c r="V224" s="218"/>
      <c r="W224" s="218"/>
      <c r="X224" s="209"/>
      <c r="Y224" s="209"/>
      <c r="Z224" s="209"/>
      <c r="AA224" s="209"/>
      <c r="AB224" s="209"/>
      <c r="AC224" s="209"/>
      <c r="AD224" s="209"/>
      <c r="AE224" s="209"/>
      <c r="AF224" s="209"/>
      <c r="AG224" s="209" t="s">
        <v>189</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53" t="s">
        <v>382</v>
      </c>
      <c r="D225" s="247"/>
      <c r="E225" s="248">
        <v>245</v>
      </c>
      <c r="F225" s="218"/>
      <c r="G225" s="218"/>
      <c r="H225" s="218"/>
      <c r="I225" s="218"/>
      <c r="J225" s="218"/>
      <c r="K225" s="218"/>
      <c r="L225" s="218"/>
      <c r="M225" s="218"/>
      <c r="N225" s="218"/>
      <c r="O225" s="218"/>
      <c r="P225" s="218"/>
      <c r="Q225" s="218"/>
      <c r="R225" s="218"/>
      <c r="S225" s="218"/>
      <c r="T225" s="218"/>
      <c r="U225" s="218"/>
      <c r="V225" s="218"/>
      <c r="W225" s="218"/>
      <c r="X225" s="209"/>
      <c r="Y225" s="209"/>
      <c r="Z225" s="209"/>
      <c r="AA225" s="209"/>
      <c r="AB225" s="209"/>
      <c r="AC225" s="209"/>
      <c r="AD225" s="209"/>
      <c r="AE225" s="209"/>
      <c r="AF225" s="209"/>
      <c r="AG225" s="209" t="s">
        <v>189</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26">
        <v>45</v>
      </c>
      <c r="B226" s="227" t="s">
        <v>383</v>
      </c>
      <c r="C226" s="243" t="s">
        <v>384</v>
      </c>
      <c r="D226" s="228" t="s">
        <v>240</v>
      </c>
      <c r="E226" s="229">
        <v>1.225E-2</v>
      </c>
      <c r="F226" s="230"/>
      <c r="G226" s="231">
        <f>ROUND(E226*F226,2)</f>
        <v>0</v>
      </c>
      <c r="H226" s="230"/>
      <c r="I226" s="231">
        <f>ROUND(E226*H226,2)</f>
        <v>0</v>
      </c>
      <c r="J226" s="230"/>
      <c r="K226" s="231">
        <f>ROUND(E226*J226,2)</f>
        <v>0</v>
      </c>
      <c r="L226" s="231">
        <v>21</v>
      </c>
      <c r="M226" s="231">
        <f>G226*(1+L226/100)</f>
        <v>0</v>
      </c>
      <c r="N226" s="231">
        <v>0</v>
      </c>
      <c r="O226" s="231">
        <f>ROUND(E226*N226,2)</f>
        <v>0</v>
      </c>
      <c r="P226" s="231">
        <v>0</v>
      </c>
      <c r="Q226" s="231">
        <f>ROUND(E226*P226,2)</f>
        <v>0</v>
      </c>
      <c r="R226" s="231" t="s">
        <v>379</v>
      </c>
      <c r="S226" s="231" t="s">
        <v>172</v>
      </c>
      <c r="T226" s="232" t="s">
        <v>172</v>
      </c>
      <c r="U226" s="218">
        <v>3.3270000000000004</v>
      </c>
      <c r="V226" s="218">
        <f>ROUND(E226*U226,2)</f>
        <v>0.04</v>
      </c>
      <c r="W226" s="218"/>
      <c r="X226" s="209"/>
      <c r="Y226" s="209"/>
      <c r="Z226" s="209"/>
      <c r="AA226" s="209"/>
      <c r="AB226" s="209"/>
      <c r="AC226" s="209"/>
      <c r="AD226" s="209"/>
      <c r="AE226" s="209"/>
      <c r="AF226" s="209"/>
      <c r="AG226" s="209" t="s">
        <v>385</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4" t="s">
        <v>386</v>
      </c>
      <c r="D227" s="252"/>
      <c r="E227" s="252"/>
      <c r="F227" s="252"/>
      <c r="G227" s="252"/>
      <c r="H227" s="218"/>
      <c r="I227" s="218"/>
      <c r="J227" s="218"/>
      <c r="K227" s="218"/>
      <c r="L227" s="218"/>
      <c r="M227" s="218"/>
      <c r="N227" s="218"/>
      <c r="O227" s="218"/>
      <c r="P227" s="218"/>
      <c r="Q227" s="218"/>
      <c r="R227" s="218"/>
      <c r="S227" s="218"/>
      <c r="T227" s="218"/>
      <c r="U227" s="218"/>
      <c r="V227" s="218"/>
      <c r="W227" s="218"/>
      <c r="X227" s="209"/>
      <c r="Y227" s="209"/>
      <c r="Z227" s="209"/>
      <c r="AA227" s="209"/>
      <c r="AB227" s="209"/>
      <c r="AC227" s="209"/>
      <c r="AD227" s="209"/>
      <c r="AE227" s="209"/>
      <c r="AF227" s="209"/>
      <c r="AG227" s="209" t="s">
        <v>198</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x14ac:dyDescent="0.2">
      <c r="A228" s="220" t="s">
        <v>162</v>
      </c>
      <c r="B228" s="221" t="s">
        <v>127</v>
      </c>
      <c r="C228" s="241" t="s">
        <v>128</v>
      </c>
      <c r="D228" s="222"/>
      <c r="E228" s="223"/>
      <c r="F228" s="224"/>
      <c r="G228" s="224">
        <f>SUMIF(AG229:AG230,"&lt;&gt;NOR",G229:G230)</f>
        <v>0</v>
      </c>
      <c r="H228" s="224"/>
      <c r="I228" s="224">
        <f>SUM(I229:I230)</f>
        <v>0</v>
      </c>
      <c r="J228" s="224"/>
      <c r="K228" s="224">
        <f>SUM(K229:K230)</f>
        <v>0</v>
      </c>
      <c r="L228" s="224"/>
      <c r="M228" s="224">
        <f>SUM(M229:M230)</f>
        <v>0</v>
      </c>
      <c r="N228" s="224"/>
      <c r="O228" s="224">
        <f>SUM(O229:O230)</f>
        <v>0</v>
      </c>
      <c r="P228" s="224"/>
      <c r="Q228" s="224">
        <f>SUM(Q229:Q230)</f>
        <v>0</v>
      </c>
      <c r="R228" s="224"/>
      <c r="S228" s="224"/>
      <c r="T228" s="225"/>
      <c r="U228" s="219"/>
      <c r="V228" s="219">
        <f>SUM(V229:V230)</f>
        <v>0</v>
      </c>
      <c r="W228" s="219"/>
      <c r="AG228" t="s">
        <v>163</v>
      </c>
    </row>
    <row r="229" spans="1:60" outlineLevel="1" x14ac:dyDescent="0.2">
      <c r="A229" s="233">
        <v>46</v>
      </c>
      <c r="B229" s="234" t="s">
        <v>387</v>
      </c>
      <c r="C229" s="242" t="s">
        <v>388</v>
      </c>
      <c r="D229" s="235" t="s">
        <v>196</v>
      </c>
      <c r="E229" s="236">
        <v>33</v>
      </c>
      <c r="F229" s="237"/>
      <c r="G229" s="238">
        <f>ROUND(E229*F229,2)</f>
        <v>0</v>
      </c>
      <c r="H229" s="237"/>
      <c r="I229" s="238">
        <f>ROUND(E229*H229,2)</f>
        <v>0</v>
      </c>
      <c r="J229" s="237"/>
      <c r="K229" s="238">
        <f>ROUND(E229*J229,2)</f>
        <v>0</v>
      </c>
      <c r="L229" s="238">
        <v>21</v>
      </c>
      <c r="M229" s="238">
        <f>G229*(1+L229/100)</f>
        <v>0</v>
      </c>
      <c r="N229" s="238">
        <v>0</v>
      </c>
      <c r="O229" s="238">
        <f>ROUND(E229*N229,2)</f>
        <v>0</v>
      </c>
      <c r="P229" s="238">
        <v>0</v>
      </c>
      <c r="Q229" s="238">
        <f>ROUND(E229*P229,2)</f>
        <v>0</v>
      </c>
      <c r="R229" s="238"/>
      <c r="S229" s="238" t="s">
        <v>167</v>
      </c>
      <c r="T229" s="239" t="s">
        <v>168</v>
      </c>
      <c r="U229" s="218">
        <v>0</v>
      </c>
      <c r="V229" s="218">
        <f>ROUND(E229*U229,2)</f>
        <v>0</v>
      </c>
      <c r="W229" s="218"/>
      <c r="X229" s="209"/>
      <c r="Y229" s="209"/>
      <c r="Z229" s="209"/>
      <c r="AA229" s="209"/>
      <c r="AB229" s="209"/>
      <c r="AC229" s="209"/>
      <c r="AD229" s="209"/>
      <c r="AE229" s="209"/>
      <c r="AF229" s="209"/>
      <c r="AG229" s="209" t="s">
        <v>187</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33">
        <v>47</v>
      </c>
      <c r="B230" s="234" t="s">
        <v>389</v>
      </c>
      <c r="C230" s="242" t="s">
        <v>390</v>
      </c>
      <c r="D230" s="235" t="s">
        <v>297</v>
      </c>
      <c r="E230" s="236">
        <v>1</v>
      </c>
      <c r="F230" s="237"/>
      <c r="G230" s="238">
        <f>ROUND(E230*F230,2)</f>
        <v>0</v>
      </c>
      <c r="H230" s="237"/>
      <c r="I230" s="238">
        <f>ROUND(E230*H230,2)</f>
        <v>0</v>
      </c>
      <c r="J230" s="237"/>
      <c r="K230" s="238">
        <f>ROUND(E230*J230,2)</f>
        <v>0</v>
      </c>
      <c r="L230" s="238">
        <v>21</v>
      </c>
      <c r="M230" s="238">
        <f>G230*(1+L230/100)</f>
        <v>0</v>
      </c>
      <c r="N230" s="238">
        <v>0</v>
      </c>
      <c r="O230" s="238">
        <f>ROUND(E230*N230,2)</f>
        <v>0</v>
      </c>
      <c r="P230" s="238">
        <v>0</v>
      </c>
      <c r="Q230" s="238">
        <f>ROUND(E230*P230,2)</f>
        <v>0</v>
      </c>
      <c r="R230" s="238"/>
      <c r="S230" s="238" t="s">
        <v>167</v>
      </c>
      <c r="T230" s="239" t="s">
        <v>168</v>
      </c>
      <c r="U230" s="218">
        <v>0</v>
      </c>
      <c r="V230" s="218">
        <f>ROUND(E230*U230,2)</f>
        <v>0</v>
      </c>
      <c r="W230" s="218"/>
      <c r="X230" s="209"/>
      <c r="Y230" s="209"/>
      <c r="Z230" s="209"/>
      <c r="AA230" s="209"/>
      <c r="AB230" s="209"/>
      <c r="AC230" s="209"/>
      <c r="AD230" s="209"/>
      <c r="AE230" s="209"/>
      <c r="AF230" s="209"/>
      <c r="AG230" s="209" t="s">
        <v>187</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x14ac:dyDescent="0.2">
      <c r="A231" s="220" t="s">
        <v>162</v>
      </c>
      <c r="B231" s="221" t="s">
        <v>129</v>
      </c>
      <c r="C231" s="241" t="s">
        <v>130</v>
      </c>
      <c r="D231" s="222"/>
      <c r="E231" s="223"/>
      <c r="F231" s="224"/>
      <c r="G231" s="224">
        <f>SUMIF(AG232:AG243,"&lt;&gt;NOR",G232:G243)</f>
        <v>0</v>
      </c>
      <c r="H231" s="224"/>
      <c r="I231" s="224">
        <f>SUM(I232:I243)</f>
        <v>0</v>
      </c>
      <c r="J231" s="224"/>
      <c r="K231" s="224">
        <f>SUM(K232:K243)</f>
        <v>0</v>
      </c>
      <c r="L231" s="224"/>
      <c r="M231" s="224">
        <f>SUM(M232:M243)</f>
        <v>0</v>
      </c>
      <c r="N231" s="224"/>
      <c r="O231" s="224">
        <f>SUM(O232:O243)</f>
        <v>4.38</v>
      </c>
      <c r="P231" s="224"/>
      <c r="Q231" s="224">
        <f>SUM(Q232:Q243)</f>
        <v>0</v>
      </c>
      <c r="R231" s="224"/>
      <c r="S231" s="224"/>
      <c r="T231" s="225"/>
      <c r="U231" s="219"/>
      <c r="V231" s="219">
        <f>SUM(V232:V243)</f>
        <v>12.200000000000001</v>
      </c>
      <c r="W231" s="219"/>
      <c r="AG231" t="s">
        <v>163</v>
      </c>
    </row>
    <row r="232" spans="1:60" outlineLevel="1" x14ac:dyDescent="0.2">
      <c r="A232" s="226">
        <v>48</v>
      </c>
      <c r="B232" s="227" t="s">
        <v>391</v>
      </c>
      <c r="C232" s="243" t="s">
        <v>392</v>
      </c>
      <c r="D232" s="228" t="s">
        <v>196</v>
      </c>
      <c r="E232" s="229">
        <v>33</v>
      </c>
      <c r="F232" s="230"/>
      <c r="G232" s="231">
        <f>ROUND(E232*F232,2)</f>
        <v>0</v>
      </c>
      <c r="H232" s="230"/>
      <c r="I232" s="231">
        <f>ROUND(E232*H232,2)</f>
        <v>0</v>
      </c>
      <c r="J232" s="230"/>
      <c r="K232" s="231">
        <f>ROUND(E232*J232,2)</f>
        <v>0</v>
      </c>
      <c r="L232" s="231">
        <v>21</v>
      </c>
      <c r="M232" s="231">
        <f>G232*(1+L232/100)</f>
        <v>0</v>
      </c>
      <c r="N232" s="231">
        <v>0</v>
      </c>
      <c r="O232" s="231">
        <f>ROUND(E232*N232,2)</f>
        <v>0</v>
      </c>
      <c r="P232" s="231">
        <v>0</v>
      </c>
      <c r="Q232" s="231">
        <f>ROUND(E232*P232,2)</f>
        <v>0</v>
      </c>
      <c r="R232" s="231"/>
      <c r="S232" s="231" t="s">
        <v>172</v>
      </c>
      <c r="T232" s="232" t="s">
        <v>172</v>
      </c>
      <c r="U232" s="218">
        <v>8.1760000000000013E-2</v>
      </c>
      <c r="V232" s="218">
        <f>ROUND(E232*U232,2)</f>
        <v>2.7</v>
      </c>
      <c r="W232" s="218"/>
      <c r="X232" s="209"/>
      <c r="Y232" s="209"/>
      <c r="Z232" s="209"/>
      <c r="AA232" s="209"/>
      <c r="AB232" s="209"/>
      <c r="AC232" s="209"/>
      <c r="AD232" s="209"/>
      <c r="AE232" s="209"/>
      <c r="AF232" s="209"/>
      <c r="AG232" s="209" t="s">
        <v>393</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3" t="s">
        <v>394</v>
      </c>
      <c r="D233" s="247"/>
      <c r="E233" s="248"/>
      <c r="F233" s="218"/>
      <c r="G233" s="218"/>
      <c r="H233" s="218"/>
      <c r="I233" s="218"/>
      <c r="J233" s="218"/>
      <c r="K233" s="218"/>
      <c r="L233" s="218"/>
      <c r="M233" s="218"/>
      <c r="N233" s="218"/>
      <c r="O233" s="218"/>
      <c r="P233" s="218"/>
      <c r="Q233" s="218"/>
      <c r="R233" s="218"/>
      <c r="S233" s="218"/>
      <c r="T233" s="218"/>
      <c r="U233" s="218"/>
      <c r="V233" s="218"/>
      <c r="W233" s="218"/>
      <c r="X233" s="209"/>
      <c r="Y233" s="209"/>
      <c r="Z233" s="209"/>
      <c r="AA233" s="209"/>
      <c r="AB233" s="209"/>
      <c r="AC233" s="209"/>
      <c r="AD233" s="209"/>
      <c r="AE233" s="209"/>
      <c r="AF233" s="209"/>
      <c r="AG233" s="209" t="s">
        <v>189</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53" t="s">
        <v>395</v>
      </c>
      <c r="D234" s="247"/>
      <c r="E234" s="248">
        <v>33</v>
      </c>
      <c r="F234" s="218"/>
      <c r="G234" s="218"/>
      <c r="H234" s="218"/>
      <c r="I234" s="218"/>
      <c r="J234" s="218"/>
      <c r="K234" s="218"/>
      <c r="L234" s="218"/>
      <c r="M234" s="218"/>
      <c r="N234" s="218"/>
      <c r="O234" s="218"/>
      <c r="P234" s="218"/>
      <c r="Q234" s="218"/>
      <c r="R234" s="218"/>
      <c r="S234" s="218"/>
      <c r="T234" s="218"/>
      <c r="U234" s="218"/>
      <c r="V234" s="218"/>
      <c r="W234" s="218"/>
      <c r="X234" s="209"/>
      <c r="Y234" s="209"/>
      <c r="Z234" s="209"/>
      <c r="AA234" s="209"/>
      <c r="AB234" s="209"/>
      <c r="AC234" s="209"/>
      <c r="AD234" s="209"/>
      <c r="AE234" s="209"/>
      <c r="AF234" s="209"/>
      <c r="AG234" s="209" t="s">
        <v>189</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26">
        <v>49</v>
      </c>
      <c r="B235" s="227" t="s">
        <v>396</v>
      </c>
      <c r="C235" s="243" t="s">
        <v>397</v>
      </c>
      <c r="D235" s="228" t="s">
        <v>196</v>
      </c>
      <c r="E235" s="229">
        <v>33</v>
      </c>
      <c r="F235" s="230"/>
      <c r="G235" s="231">
        <f>ROUND(E235*F235,2)</f>
        <v>0</v>
      </c>
      <c r="H235" s="230"/>
      <c r="I235" s="231">
        <f>ROUND(E235*H235,2)</f>
        <v>0</v>
      </c>
      <c r="J235" s="230"/>
      <c r="K235" s="231">
        <f>ROUND(E235*J235,2)</f>
        <v>0</v>
      </c>
      <c r="L235" s="231">
        <v>21</v>
      </c>
      <c r="M235" s="231">
        <f>G235*(1+L235/100)</f>
        <v>0</v>
      </c>
      <c r="N235" s="231">
        <v>0.13243000000000002</v>
      </c>
      <c r="O235" s="231">
        <f>ROUND(E235*N235,2)</f>
        <v>4.37</v>
      </c>
      <c r="P235" s="231">
        <v>0</v>
      </c>
      <c r="Q235" s="231">
        <f>ROUND(E235*P235,2)</f>
        <v>0</v>
      </c>
      <c r="R235" s="231"/>
      <c r="S235" s="231" t="s">
        <v>398</v>
      </c>
      <c r="T235" s="232" t="s">
        <v>398</v>
      </c>
      <c r="U235" s="218">
        <v>7.3000000000000009E-2</v>
      </c>
      <c r="V235" s="218">
        <f>ROUND(E235*U235,2)</f>
        <v>2.41</v>
      </c>
      <c r="W235" s="218"/>
      <c r="X235" s="209"/>
      <c r="Y235" s="209"/>
      <c r="Z235" s="209"/>
      <c r="AA235" s="209"/>
      <c r="AB235" s="209"/>
      <c r="AC235" s="209"/>
      <c r="AD235" s="209"/>
      <c r="AE235" s="209"/>
      <c r="AF235" s="209"/>
      <c r="AG235" s="209" t="s">
        <v>393</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3" t="s">
        <v>394</v>
      </c>
      <c r="D236" s="247"/>
      <c r="E236" s="248"/>
      <c r="F236" s="218"/>
      <c r="G236" s="218"/>
      <c r="H236" s="218"/>
      <c r="I236" s="218"/>
      <c r="J236" s="218"/>
      <c r="K236" s="218"/>
      <c r="L236" s="218"/>
      <c r="M236" s="218"/>
      <c r="N236" s="218"/>
      <c r="O236" s="218"/>
      <c r="P236" s="218"/>
      <c r="Q236" s="218"/>
      <c r="R236" s="218"/>
      <c r="S236" s="218"/>
      <c r="T236" s="218"/>
      <c r="U236" s="218"/>
      <c r="V236" s="218"/>
      <c r="W236" s="218"/>
      <c r="X236" s="209"/>
      <c r="Y236" s="209"/>
      <c r="Z236" s="209"/>
      <c r="AA236" s="209"/>
      <c r="AB236" s="209"/>
      <c r="AC236" s="209"/>
      <c r="AD236" s="209"/>
      <c r="AE236" s="209"/>
      <c r="AF236" s="209"/>
      <c r="AG236" s="209" t="s">
        <v>189</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53" t="s">
        <v>395</v>
      </c>
      <c r="D237" s="247"/>
      <c r="E237" s="248">
        <v>33</v>
      </c>
      <c r="F237" s="218"/>
      <c r="G237" s="218"/>
      <c r="H237" s="218"/>
      <c r="I237" s="218"/>
      <c r="J237" s="218"/>
      <c r="K237" s="218"/>
      <c r="L237" s="218"/>
      <c r="M237" s="218"/>
      <c r="N237" s="218"/>
      <c r="O237" s="218"/>
      <c r="P237" s="218"/>
      <c r="Q237" s="218"/>
      <c r="R237" s="218"/>
      <c r="S237" s="218"/>
      <c r="T237" s="218"/>
      <c r="U237" s="218"/>
      <c r="V237" s="218"/>
      <c r="W237" s="218"/>
      <c r="X237" s="209"/>
      <c r="Y237" s="209"/>
      <c r="Z237" s="209"/>
      <c r="AA237" s="209"/>
      <c r="AB237" s="209"/>
      <c r="AC237" s="209"/>
      <c r="AD237" s="209"/>
      <c r="AE237" s="209"/>
      <c r="AF237" s="209"/>
      <c r="AG237" s="209" t="s">
        <v>189</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26">
        <v>50</v>
      </c>
      <c r="B238" s="227" t="s">
        <v>399</v>
      </c>
      <c r="C238" s="243" t="s">
        <v>400</v>
      </c>
      <c r="D238" s="228" t="s">
        <v>196</v>
      </c>
      <c r="E238" s="229">
        <v>33</v>
      </c>
      <c r="F238" s="230"/>
      <c r="G238" s="231">
        <f>ROUND(E238*F238,2)</f>
        <v>0</v>
      </c>
      <c r="H238" s="230"/>
      <c r="I238" s="231">
        <f>ROUND(E238*H238,2)</f>
        <v>0</v>
      </c>
      <c r="J238" s="230"/>
      <c r="K238" s="231">
        <f>ROUND(E238*J238,2)</f>
        <v>0</v>
      </c>
      <c r="L238" s="231">
        <v>21</v>
      </c>
      <c r="M238" s="231">
        <f>G238*(1+L238/100)</f>
        <v>0</v>
      </c>
      <c r="N238" s="231">
        <v>3.1000000000000005E-4</v>
      </c>
      <c r="O238" s="231">
        <f>ROUND(E238*N238,2)</f>
        <v>0.01</v>
      </c>
      <c r="P238" s="231">
        <v>0</v>
      </c>
      <c r="Q238" s="231">
        <f>ROUND(E238*P238,2)</f>
        <v>0</v>
      </c>
      <c r="R238" s="231"/>
      <c r="S238" s="231" t="s">
        <v>172</v>
      </c>
      <c r="T238" s="232" t="s">
        <v>172</v>
      </c>
      <c r="U238" s="218">
        <v>2.6000000000000002E-2</v>
      </c>
      <c r="V238" s="218">
        <f>ROUND(E238*U238,2)</f>
        <v>0.86</v>
      </c>
      <c r="W238" s="218"/>
      <c r="X238" s="209"/>
      <c r="Y238" s="209"/>
      <c r="Z238" s="209"/>
      <c r="AA238" s="209"/>
      <c r="AB238" s="209"/>
      <c r="AC238" s="209"/>
      <c r="AD238" s="209"/>
      <c r="AE238" s="209"/>
      <c r="AF238" s="209"/>
      <c r="AG238" s="209" t="s">
        <v>393</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3" t="s">
        <v>394</v>
      </c>
      <c r="D239" s="247"/>
      <c r="E239" s="248"/>
      <c r="F239" s="218"/>
      <c r="G239" s="218"/>
      <c r="H239" s="218"/>
      <c r="I239" s="218"/>
      <c r="J239" s="218"/>
      <c r="K239" s="218"/>
      <c r="L239" s="218"/>
      <c r="M239" s="218"/>
      <c r="N239" s="218"/>
      <c r="O239" s="218"/>
      <c r="P239" s="218"/>
      <c r="Q239" s="218"/>
      <c r="R239" s="218"/>
      <c r="S239" s="218"/>
      <c r="T239" s="218"/>
      <c r="U239" s="218"/>
      <c r="V239" s="218"/>
      <c r="W239" s="218"/>
      <c r="X239" s="209"/>
      <c r="Y239" s="209"/>
      <c r="Z239" s="209"/>
      <c r="AA239" s="209"/>
      <c r="AB239" s="209"/>
      <c r="AC239" s="209"/>
      <c r="AD239" s="209"/>
      <c r="AE239" s="209"/>
      <c r="AF239" s="209"/>
      <c r="AG239" s="209" t="s">
        <v>189</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53" t="s">
        <v>395</v>
      </c>
      <c r="D240" s="247"/>
      <c r="E240" s="248">
        <v>33</v>
      </c>
      <c r="F240" s="218"/>
      <c r="G240" s="218"/>
      <c r="H240" s="218"/>
      <c r="I240" s="218"/>
      <c r="J240" s="218"/>
      <c r="K240" s="218"/>
      <c r="L240" s="218"/>
      <c r="M240" s="218"/>
      <c r="N240" s="218"/>
      <c r="O240" s="218"/>
      <c r="P240" s="218"/>
      <c r="Q240" s="218"/>
      <c r="R240" s="218"/>
      <c r="S240" s="218"/>
      <c r="T240" s="218"/>
      <c r="U240" s="218"/>
      <c r="V240" s="218"/>
      <c r="W240" s="218"/>
      <c r="X240" s="209"/>
      <c r="Y240" s="209"/>
      <c r="Z240" s="209"/>
      <c r="AA240" s="209"/>
      <c r="AB240" s="209"/>
      <c r="AC240" s="209"/>
      <c r="AD240" s="209"/>
      <c r="AE240" s="209"/>
      <c r="AF240" s="209"/>
      <c r="AG240" s="209" t="s">
        <v>189</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26">
        <v>51</v>
      </c>
      <c r="B241" s="227" t="s">
        <v>401</v>
      </c>
      <c r="C241" s="243" t="s">
        <v>402</v>
      </c>
      <c r="D241" s="228" t="s">
        <v>196</v>
      </c>
      <c r="E241" s="229">
        <v>33</v>
      </c>
      <c r="F241" s="230"/>
      <c r="G241" s="231">
        <f>ROUND(E241*F241,2)</f>
        <v>0</v>
      </c>
      <c r="H241" s="230"/>
      <c r="I241" s="231">
        <f>ROUND(E241*H241,2)</f>
        <v>0</v>
      </c>
      <c r="J241" s="230"/>
      <c r="K241" s="231">
        <f>ROUND(E241*J241,2)</f>
        <v>0</v>
      </c>
      <c r="L241" s="231">
        <v>21</v>
      </c>
      <c r="M241" s="231">
        <f>G241*(1+L241/100)</f>
        <v>0</v>
      </c>
      <c r="N241" s="231">
        <v>0</v>
      </c>
      <c r="O241" s="231">
        <f>ROUND(E241*N241,2)</f>
        <v>0</v>
      </c>
      <c r="P241" s="231">
        <v>0</v>
      </c>
      <c r="Q241" s="231">
        <f>ROUND(E241*P241,2)</f>
        <v>0</v>
      </c>
      <c r="R241" s="231"/>
      <c r="S241" s="231" t="s">
        <v>172</v>
      </c>
      <c r="T241" s="232" t="s">
        <v>172</v>
      </c>
      <c r="U241" s="218">
        <v>0.18880000000000002</v>
      </c>
      <c r="V241" s="218">
        <f>ROUND(E241*U241,2)</f>
        <v>6.23</v>
      </c>
      <c r="W241" s="218"/>
      <c r="X241" s="209"/>
      <c r="Y241" s="209"/>
      <c r="Z241" s="209"/>
      <c r="AA241" s="209"/>
      <c r="AB241" s="209"/>
      <c r="AC241" s="209"/>
      <c r="AD241" s="209"/>
      <c r="AE241" s="209"/>
      <c r="AF241" s="209"/>
      <c r="AG241" s="209" t="s">
        <v>393</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3" t="s">
        <v>394</v>
      </c>
      <c r="D242" s="247"/>
      <c r="E242" s="248"/>
      <c r="F242" s="218"/>
      <c r="G242" s="218"/>
      <c r="H242" s="218"/>
      <c r="I242" s="218"/>
      <c r="J242" s="218"/>
      <c r="K242" s="218"/>
      <c r="L242" s="218"/>
      <c r="M242" s="218"/>
      <c r="N242" s="218"/>
      <c r="O242" s="218"/>
      <c r="P242" s="218"/>
      <c r="Q242" s="218"/>
      <c r="R242" s="218"/>
      <c r="S242" s="218"/>
      <c r="T242" s="218"/>
      <c r="U242" s="218"/>
      <c r="V242" s="218"/>
      <c r="W242" s="218"/>
      <c r="X242" s="209"/>
      <c r="Y242" s="209"/>
      <c r="Z242" s="209"/>
      <c r="AA242" s="209"/>
      <c r="AB242" s="209"/>
      <c r="AC242" s="209"/>
      <c r="AD242" s="209"/>
      <c r="AE242" s="209"/>
      <c r="AF242" s="209"/>
      <c r="AG242" s="209" t="s">
        <v>189</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3" t="s">
        <v>395</v>
      </c>
      <c r="D243" s="247"/>
      <c r="E243" s="248">
        <v>33</v>
      </c>
      <c r="F243" s="218"/>
      <c r="G243" s="218"/>
      <c r="H243" s="218"/>
      <c r="I243" s="218"/>
      <c r="J243" s="218"/>
      <c r="K243" s="218"/>
      <c r="L243" s="218"/>
      <c r="M243" s="218"/>
      <c r="N243" s="218"/>
      <c r="O243" s="218"/>
      <c r="P243" s="218"/>
      <c r="Q243" s="218"/>
      <c r="R243" s="218"/>
      <c r="S243" s="218"/>
      <c r="T243" s="218"/>
      <c r="U243" s="218"/>
      <c r="V243" s="218"/>
      <c r="W243" s="218"/>
      <c r="X243" s="209"/>
      <c r="Y243" s="209"/>
      <c r="Z243" s="209"/>
      <c r="AA243" s="209"/>
      <c r="AB243" s="209"/>
      <c r="AC243" s="209"/>
      <c r="AD243" s="209"/>
      <c r="AE243" s="209"/>
      <c r="AF243" s="209"/>
      <c r="AG243" s="209" t="s">
        <v>189</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x14ac:dyDescent="0.2">
      <c r="A244" s="220" t="s">
        <v>162</v>
      </c>
      <c r="B244" s="221" t="s">
        <v>131</v>
      </c>
      <c r="C244" s="241" t="s">
        <v>132</v>
      </c>
      <c r="D244" s="222"/>
      <c r="E244" s="223"/>
      <c r="F244" s="224"/>
      <c r="G244" s="224">
        <f>SUMIF(AG245:AG264,"&lt;&gt;NOR",G245:G264)</f>
        <v>0</v>
      </c>
      <c r="H244" s="224"/>
      <c r="I244" s="224">
        <f>SUM(I245:I264)</f>
        <v>0</v>
      </c>
      <c r="J244" s="224"/>
      <c r="K244" s="224">
        <f>SUM(K245:K264)</f>
        <v>0</v>
      </c>
      <c r="L244" s="224"/>
      <c r="M244" s="224">
        <f>SUM(M245:M264)</f>
        <v>0</v>
      </c>
      <c r="N244" s="224"/>
      <c r="O244" s="224">
        <f>SUM(O245:O264)</f>
        <v>0</v>
      </c>
      <c r="P244" s="224"/>
      <c r="Q244" s="224">
        <f>SUM(Q245:Q264)</f>
        <v>0</v>
      </c>
      <c r="R244" s="224"/>
      <c r="S244" s="224"/>
      <c r="T244" s="225"/>
      <c r="U244" s="219"/>
      <c r="V244" s="219">
        <f>SUM(V245:V264)</f>
        <v>277.91999999999996</v>
      </c>
      <c r="W244" s="219"/>
      <c r="AG244" t="s">
        <v>163</v>
      </c>
    </row>
    <row r="245" spans="1:60" outlineLevel="1" x14ac:dyDescent="0.2">
      <c r="A245" s="226">
        <v>52</v>
      </c>
      <c r="B245" s="227" t="s">
        <v>403</v>
      </c>
      <c r="C245" s="243" t="s">
        <v>404</v>
      </c>
      <c r="D245" s="228" t="s">
        <v>240</v>
      </c>
      <c r="E245" s="229">
        <v>52.580000000000005</v>
      </c>
      <c r="F245" s="230"/>
      <c r="G245" s="231">
        <f>ROUND(E245*F245,2)</f>
        <v>0</v>
      </c>
      <c r="H245" s="230"/>
      <c r="I245" s="231">
        <f>ROUND(E245*H245,2)</f>
        <v>0</v>
      </c>
      <c r="J245" s="230"/>
      <c r="K245" s="231">
        <f>ROUND(E245*J245,2)</f>
        <v>0</v>
      </c>
      <c r="L245" s="231">
        <v>21</v>
      </c>
      <c r="M245" s="231">
        <f>G245*(1+L245/100)</f>
        <v>0</v>
      </c>
      <c r="N245" s="231">
        <v>0</v>
      </c>
      <c r="O245" s="231">
        <f>ROUND(E245*N245,2)</f>
        <v>0</v>
      </c>
      <c r="P245" s="231">
        <v>0</v>
      </c>
      <c r="Q245" s="231">
        <f>ROUND(E245*P245,2)</f>
        <v>0</v>
      </c>
      <c r="R245" s="231"/>
      <c r="S245" s="231" t="s">
        <v>167</v>
      </c>
      <c r="T245" s="232" t="s">
        <v>168</v>
      </c>
      <c r="U245" s="218">
        <v>0</v>
      </c>
      <c r="V245" s="218">
        <f>ROUND(E245*U245,2)</f>
        <v>0</v>
      </c>
      <c r="W245" s="218"/>
      <c r="X245" s="209"/>
      <c r="Y245" s="209"/>
      <c r="Z245" s="209"/>
      <c r="AA245" s="209"/>
      <c r="AB245" s="209"/>
      <c r="AC245" s="209"/>
      <c r="AD245" s="209"/>
      <c r="AE245" s="209"/>
      <c r="AF245" s="209"/>
      <c r="AG245" s="209" t="s">
        <v>187</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3" t="s">
        <v>405</v>
      </c>
      <c r="D246" s="247"/>
      <c r="E246" s="248">
        <v>52.580000000000005</v>
      </c>
      <c r="F246" s="218"/>
      <c r="G246" s="218"/>
      <c r="H246" s="218"/>
      <c r="I246" s="218"/>
      <c r="J246" s="218"/>
      <c r="K246" s="218"/>
      <c r="L246" s="218"/>
      <c r="M246" s="218"/>
      <c r="N246" s="218"/>
      <c r="O246" s="218"/>
      <c r="P246" s="218"/>
      <c r="Q246" s="218"/>
      <c r="R246" s="218"/>
      <c r="S246" s="218"/>
      <c r="T246" s="218"/>
      <c r="U246" s="218"/>
      <c r="V246" s="218"/>
      <c r="W246" s="218"/>
      <c r="X246" s="209"/>
      <c r="Y246" s="209"/>
      <c r="Z246" s="209"/>
      <c r="AA246" s="209"/>
      <c r="AB246" s="209"/>
      <c r="AC246" s="209"/>
      <c r="AD246" s="209"/>
      <c r="AE246" s="209"/>
      <c r="AF246" s="209"/>
      <c r="AG246" s="209" t="s">
        <v>189</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33">
        <v>53</v>
      </c>
      <c r="B247" s="234" t="s">
        <v>406</v>
      </c>
      <c r="C247" s="242" t="s">
        <v>407</v>
      </c>
      <c r="D247" s="235" t="s">
        <v>240</v>
      </c>
      <c r="E247" s="236">
        <v>128.947</v>
      </c>
      <c r="F247" s="237"/>
      <c r="G247" s="238">
        <f>ROUND(E247*F247,2)</f>
        <v>0</v>
      </c>
      <c r="H247" s="237"/>
      <c r="I247" s="238">
        <f>ROUND(E247*H247,2)</f>
        <v>0</v>
      </c>
      <c r="J247" s="237"/>
      <c r="K247" s="238">
        <f>ROUND(E247*J247,2)</f>
        <v>0</v>
      </c>
      <c r="L247" s="238">
        <v>21</v>
      </c>
      <c r="M247" s="238">
        <f>G247*(1+L247/100)</f>
        <v>0</v>
      </c>
      <c r="N247" s="238">
        <v>0</v>
      </c>
      <c r="O247" s="238">
        <f>ROUND(E247*N247,2)</f>
        <v>0</v>
      </c>
      <c r="P247" s="238">
        <v>0</v>
      </c>
      <c r="Q247" s="238">
        <f>ROUND(E247*P247,2)</f>
        <v>0</v>
      </c>
      <c r="R247" s="238"/>
      <c r="S247" s="238" t="s">
        <v>167</v>
      </c>
      <c r="T247" s="239" t="s">
        <v>168</v>
      </c>
      <c r="U247" s="218">
        <v>0</v>
      </c>
      <c r="V247" s="218">
        <f>ROUND(E247*U247,2)</f>
        <v>0</v>
      </c>
      <c r="W247" s="218"/>
      <c r="X247" s="209"/>
      <c r="Y247" s="209"/>
      <c r="Z247" s="209"/>
      <c r="AA247" s="209"/>
      <c r="AB247" s="209"/>
      <c r="AC247" s="209"/>
      <c r="AD247" s="209"/>
      <c r="AE247" s="209"/>
      <c r="AF247" s="209"/>
      <c r="AG247" s="209" t="s">
        <v>187</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26">
        <v>54</v>
      </c>
      <c r="B248" s="227" t="s">
        <v>408</v>
      </c>
      <c r="C248" s="243" t="s">
        <v>409</v>
      </c>
      <c r="D248" s="228" t="s">
        <v>240</v>
      </c>
      <c r="E248" s="229">
        <v>181.52700000000002</v>
      </c>
      <c r="F248" s="230"/>
      <c r="G248" s="231">
        <f>ROUND(E248*F248,2)</f>
        <v>0</v>
      </c>
      <c r="H248" s="230"/>
      <c r="I248" s="231">
        <f>ROUND(E248*H248,2)</f>
        <v>0</v>
      </c>
      <c r="J248" s="230"/>
      <c r="K248" s="231">
        <f>ROUND(E248*J248,2)</f>
        <v>0</v>
      </c>
      <c r="L248" s="231">
        <v>21</v>
      </c>
      <c r="M248" s="231">
        <f>G248*(1+L248/100)</f>
        <v>0</v>
      </c>
      <c r="N248" s="231">
        <v>0</v>
      </c>
      <c r="O248" s="231">
        <f>ROUND(E248*N248,2)</f>
        <v>0</v>
      </c>
      <c r="P248" s="231">
        <v>0</v>
      </c>
      <c r="Q248" s="231">
        <f>ROUND(E248*P248,2)</f>
        <v>0</v>
      </c>
      <c r="R248" s="231" t="s">
        <v>365</v>
      </c>
      <c r="S248" s="231" t="s">
        <v>172</v>
      </c>
      <c r="T248" s="232" t="s">
        <v>172</v>
      </c>
      <c r="U248" s="218">
        <v>0.49000000000000005</v>
      </c>
      <c r="V248" s="218">
        <f>ROUND(E248*U248,2)</f>
        <v>88.95</v>
      </c>
      <c r="W248" s="218"/>
      <c r="X248" s="209"/>
      <c r="Y248" s="209"/>
      <c r="Z248" s="209"/>
      <c r="AA248" s="209"/>
      <c r="AB248" s="209"/>
      <c r="AC248" s="209"/>
      <c r="AD248" s="209"/>
      <c r="AE248" s="209"/>
      <c r="AF248" s="209"/>
      <c r="AG248" s="209" t="s">
        <v>410</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3" t="s">
        <v>411</v>
      </c>
      <c r="D249" s="247"/>
      <c r="E249" s="248"/>
      <c r="F249" s="218"/>
      <c r="G249" s="218"/>
      <c r="H249" s="218"/>
      <c r="I249" s="218"/>
      <c r="J249" s="218"/>
      <c r="K249" s="218"/>
      <c r="L249" s="218"/>
      <c r="M249" s="218"/>
      <c r="N249" s="218"/>
      <c r="O249" s="218"/>
      <c r="P249" s="218"/>
      <c r="Q249" s="218"/>
      <c r="R249" s="218"/>
      <c r="S249" s="218"/>
      <c r="T249" s="218"/>
      <c r="U249" s="218"/>
      <c r="V249" s="218"/>
      <c r="W249" s="218"/>
      <c r="X249" s="209"/>
      <c r="Y249" s="209"/>
      <c r="Z249" s="209"/>
      <c r="AA249" s="209"/>
      <c r="AB249" s="209"/>
      <c r="AC249" s="209"/>
      <c r="AD249" s="209"/>
      <c r="AE249" s="209"/>
      <c r="AF249" s="209"/>
      <c r="AG249" s="209" t="s">
        <v>189</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3" t="s">
        <v>412</v>
      </c>
      <c r="D250" s="247"/>
      <c r="E250" s="248"/>
      <c r="F250" s="218"/>
      <c r="G250" s="218"/>
      <c r="H250" s="218"/>
      <c r="I250" s="218"/>
      <c r="J250" s="218"/>
      <c r="K250" s="218"/>
      <c r="L250" s="218"/>
      <c r="M250" s="218"/>
      <c r="N250" s="218"/>
      <c r="O250" s="218"/>
      <c r="P250" s="218"/>
      <c r="Q250" s="218"/>
      <c r="R250" s="218"/>
      <c r="S250" s="218"/>
      <c r="T250" s="218"/>
      <c r="U250" s="218"/>
      <c r="V250" s="218"/>
      <c r="W250" s="218"/>
      <c r="X250" s="209"/>
      <c r="Y250" s="209"/>
      <c r="Z250" s="209"/>
      <c r="AA250" s="209"/>
      <c r="AB250" s="209"/>
      <c r="AC250" s="209"/>
      <c r="AD250" s="209"/>
      <c r="AE250" s="209"/>
      <c r="AF250" s="209"/>
      <c r="AG250" s="209" t="s">
        <v>189</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3" t="s">
        <v>413</v>
      </c>
      <c r="D251" s="247"/>
      <c r="E251" s="248">
        <v>181.52700000000002</v>
      </c>
      <c r="F251" s="218"/>
      <c r="G251" s="218"/>
      <c r="H251" s="218"/>
      <c r="I251" s="218"/>
      <c r="J251" s="218"/>
      <c r="K251" s="218"/>
      <c r="L251" s="218"/>
      <c r="M251" s="218"/>
      <c r="N251" s="218"/>
      <c r="O251" s="218"/>
      <c r="P251" s="218"/>
      <c r="Q251" s="218"/>
      <c r="R251" s="218"/>
      <c r="S251" s="218"/>
      <c r="T251" s="218"/>
      <c r="U251" s="218"/>
      <c r="V251" s="218"/>
      <c r="W251" s="218"/>
      <c r="X251" s="209"/>
      <c r="Y251" s="209"/>
      <c r="Z251" s="209"/>
      <c r="AA251" s="209"/>
      <c r="AB251" s="209"/>
      <c r="AC251" s="209"/>
      <c r="AD251" s="209"/>
      <c r="AE251" s="209"/>
      <c r="AF251" s="209"/>
      <c r="AG251" s="209" t="s">
        <v>189</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26">
        <v>55</v>
      </c>
      <c r="B252" s="227" t="s">
        <v>414</v>
      </c>
      <c r="C252" s="243" t="s">
        <v>415</v>
      </c>
      <c r="D252" s="228" t="s">
        <v>240</v>
      </c>
      <c r="E252" s="229">
        <v>3449.0130000000004</v>
      </c>
      <c r="F252" s="230"/>
      <c r="G252" s="231">
        <f>ROUND(E252*F252,2)</f>
        <v>0</v>
      </c>
      <c r="H252" s="230"/>
      <c r="I252" s="231">
        <f>ROUND(E252*H252,2)</f>
        <v>0</v>
      </c>
      <c r="J252" s="230"/>
      <c r="K252" s="231">
        <f>ROUND(E252*J252,2)</f>
        <v>0</v>
      </c>
      <c r="L252" s="231">
        <v>21</v>
      </c>
      <c r="M252" s="231">
        <f>G252*(1+L252/100)</f>
        <v>0</v>
      </c>
      <c r="N252" s="231">
        <v>0</v>
      </c>
      <c r="O252" s="231">
        <f>ROUND(E252*N252,2)</f>
        <v>0</v>
      </c>
      <c r="P252" s="231">
        <v>0</v>
      </c>
      <c r="Q252" s="231">
        <f>ROUND(E252*P252,2)</f>
        <v>0</v>
      </c>
      <c r="R252" s="231" t="s">
        <v>365</v>
      </c>
      <c r="S252" s="231" t="s">
        <v>172</v>
      </c>
      <c r="T252" s="232" t="s">
        <v>172</v>
      </c>
      <c r="U252" s="218">
        <v>0</v>
      </c>
      <c r="V252" s="218">
        <f>ROUND(E252*U252,2)</f>
        <v>0</v>
      </c>
      <c r="W252" s="218"/>
      <c r="X252" s="209"/>
      <c r="Y252" s="209"/>
      <c r="Z252" s="209"/>
      <c r="AA252" s="209"/>
      <c r="AB252" s="209"/>
      <c r="AC252" s="209"/>
      <c r="AD252" s="209"/>
      <c r="AE252" s="209"/>
      <c r="AF252" s="209"/>
      <c r="AG252" s="209" t="s">
        <v>410</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3" t="s">
        <v>411</v>
      </c>
      <c r="D253" s="247"/>
      <c r="E253" s="248"/>
      <c r="F253" s="218"/>
      <c r="G253" s="218"/>
      <c r="H253" s="218"/>
      <c r="I253" s="218"/>
      <c r="J253" s="218"/>
      <c r="K253" s="218"/>
      <c r="L253" s="218"/>
      <c r="M253" s="218"/>
      <c r="N253" s="218"/>
      <c r="O253" s="218"/>
      <c r="P253" s="218"/>
      <c r="Q253" s="218"/>
      <c r="R253" s="218"/>
      <c r="S253" s="218"/>
      <c r="T253" s="218"/>
      <c r="U253" s="218"/>
      <c r="V253" s="218"/>
      <c r="W253" s="218"/>
      <c r="X253" s="209"/>
      <c r="Y253" s="209"/>
      <c r="Z253" s="209"/>
      <c r="AA253" s="209"/>
      <c r="AB253" s="209"/>
      <c r="AC253" s="209"/>
      <c r="AD253" s="209"/>
      <c r="AE253" s="209"/>
      <c r="AF253" s="209"/>
      <c r="AG253" s="209" t="s">
        <v>189</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3" t="s">
        <v>412</v>
      </c>
      <c r="D254" s="247"/>
      <c r="E254" s="248"/>
      <c r="F254" s="218"/>
      <c r="G254" s="218"/>
      <c r="H254" s="218"/>
      <c r="I254" s="218"/>
      <c r="J254" s="218"/>
      <c r="K254" s="218"/>
      <c r="L254" s="218"/>
      <c r="M254" s="218"/>
      <c r="N254" s="218"/>
      <c r="O254" s="218"/>
      <c r="P254" s="218"/>
      <c r="Q254" s="218"/>
      <c r="R254" s="218"/>
      <c r="S254" s="218"/>
      <c r="T254" s="218"/>
      <c r="U254" s="218"/>
      <c r="V254" s="218"/>
      <c r="W254" s="218"/>
      <c r="X254" s="209"/>
      <c r="Y254" s="209"/>
      <c r="Z254" s="209"/>
      <c r="AA254" s="209"/>
      <c r="AB254" s="209"/>
      <c r="AC254" s="209"/>
      <c r="AD254" s="209"/>
      <c r="AE254" s="209"/>
      <c r="AF254" s="209"/>
      <c r="AG254" s="209" t="s">
        <v>189</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3" t="s">
        <v>416</v>
      </c>
      <c r="D255" s="247"/>
      <c r="E255" s="248">
        <v>3449.0130000000004</v>
      </c>
      <c r="F255" s="218"/>
      <c r="G255" s="218"/>
      <c r="H255" s="218"/>
      <c r="I255" s="218"/>
      <c r="J255" s="218"/>
      <c r="K255" s="218"/>
      <c r="L255" s="218"/>
      <c r="M255" s="218"/>
      <c r="N255" s="218"/>
      <c r="O255" s="218"/>
      <c r="P255" s="218"/>
      <c r="Q255" s="218"/>
      <c r="R255" s="218"/>
      <c r="S255" s="218"/>
      <c r="T255" s="218"/>
      <c r="U255" s="218"/>
      <c r="V255" s="218"/>
      <c r="W255" s="218"/>
      <c r="X255" s="209"/>
      <c r="Y255" s="209"/>
      <c r="Z255" s="209"/>
      <c r="AA255" s="209"/>
      <c r="AB255" s="209"/>
      <c r="AC255" s="209"/>
      <c r="AD255" s="209"/>
      <c r="AE255" s="209"/>
      <c r="AF255" s="209"/>
      <c r="AG255" s="209" t="s">
        <v>189</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26">
        <v>56</v>
      </c>
      <c r="B256" s="227" t="s">
        <v>417</v>
      </c>
      <c r="C256" s="243" t="s">
        <v>418</v>
      </c>
      <c r="D256" s="228" t="s">
        <v>240</v>
      </c>
      <c r="E256" s="229">
        <v>181.52700000000002</v>
      </c>
      <c r="F256" s="230"/>
      <c r="G256" s="231">
        <f>ROUND(E256*F256,2)</f>
        <v>0</v>
      </c>
      <c r="H256" s="230"/>
      <c r="I256" s="231">
        <f>ROUND(E256*H256,2)</f>
        <v>0</v>
      </c>
      <c r="J256" s="230"/>
      <c r="K256" s="231">
        <f>ROUND(E256*J256,2)</f>
        <v>0</v>
      </c>
      <c r="L256" s="231">
        <v>21</v>
      </c>
      <c r="M256" s="231">
        <f>G256*(1+L256/100)</f>
        <v>0</v>
      </c>
      <c r="N256" s="231">
        <v>0</v>
      </c>
      <c r="O256" s="231">
        <f>ROUND(E256*N256,2)</f>
        <v>0</v>
      </c>
      <c r="P256" s="231">
        <v>0</v>
      </c>
      <c r="Q256" s="231">
        <f>ROUND(E256*P256,2)</f>
        <v>0</v>
      </c>
      <c r="R256" s="231" t="s">
        <v>365</v>
      </c>
      <c r="S256" s="231" t="s">
        <v>172</v>
      </c>
      <c r="T256" s="232" t="s">
        <v>172</v>
      </c>
      <c r="U256" s="218">
        <v>0.94200000000000006</v>
      </c>
      <c r="V256" s="218">
        <f>ROUND(E256*U256,2)</f>
        <v>171</v>
      </c>
      <c r="W256" s="218"/>
      <c r="X256" s="209"/>
      <c r="Y256" s="209"/>
      <c r="Z256" s="209"/>
      <c r="AA256" s="209"/>
      <c r="AB256" s="209"/>
      <c r="AC256" s="209"/>
      <c r="AD256" s="209"/>
      <c r="AE256" s="209"/>
      <c r="AF256" s="209"/>
      <c r="AG256" s="209" t="s">
        <v>410</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53" t="s">
        <v>411</v>
      </c>
      <c r="D257" s="247"/>
      <c r="E257" s="248"/>
      <c r="F257" s="218"/>
      <c r="G257" s="218"/>
      <c r="H257" s="218"/>
      <c r="I257" s="218"/>
      <c r="J257" s="218"/>
      <c r="K257" s="218"/>
      <c r="L257" s="218"/>
      <c r="M257" s="218"/>
      <c r="N257" s="218"/>
      <c r="O257" s="218"/>
      <c r="P257" s="218"/>
      <c r="Q257" s="218"/>
      <c r="R257" s="218"/>
      <c r="S257" s="218"/>
      <c r="T257" s="218"/>
      <c r="U257" s="218"/>
      <c r="V257" s="218"/>
      <c r="W257" s="218"/>
      <c r="X257" s="209"/>
      <c r="Y257" s="209"/>
      <c r="Z257" s="209"/>
      <c r="AA257" s="209"/>
      <c r="AB257" s="209"/>
      <c r="AC257" s="209"/>
      <c r="AD257" s="209"/>
      <c r="AE257" s="209"/>
      <c r="AF257" s="209"/>
      <c r="AG257" s="209" t="s">
        <v>189</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53" t="s">
        <v>412</v>
      </c>
      <c r="D258" s="247"/>
      <c r="E258" s="248"/>
      <c r="F258" s="218"/>
      <c r="G258" s="218"/>
      <c r="H258" s="218"/>
      <c r="I258" s="218"/>
      <c r="J258" s="218"/>
      <c r="K258" s="218"/>
      <c r="L258" s="218"/>
      <c r="M258" s="218"/>
      <c r="N258" s="218"/>
      <c r="O258" s="218"/>
      <c r="P258" s="218"/>
      <c r="Q258" s="218"/>
      <c r="R258" s="218"/>
      <c r="S258" s="218"/>
      <c r="T258" s="218"/>
      <c r="U258" s="218"/>
      <c r="V258" s="218"/>
      <c r="W258" s="218"/>
      <c r="X258" s="209"/>
      <c r="Y258" s="209"/>
      <c r="Z258" s="209"/>
      <c r="AA258" s="209"/>
      <c r="AB258" s="209"/>
      <c r="AC258" s="209"/>
      <c r="AD258" s="209"/>
      <c r="AE258" s="209"/>
      <c r="AF258" s="209"/>
      <c r="AG258" s="209" t="s">
        <v>189</v>
      </c>
      <c r="AH258" s="209">
        <v>0</v>
      </c>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53" t="s">
        <v>413</v>
      </c>
      <c r="D259" s="247"/>
      <c r="E259" s="248">
        <v>181.52700000000002</v>
      </c>
      <c r="F259" s="218"/>
      <c r="G259" s="218"/>
      <c r="H259" s="218"/>
      <c r="I259" s="218"/>
      <c r="J259" s="218"/>
      <c r="K259" s="218"/>
      <c r="L259" s="218"/>
      <c r="M259" s="218"/>
      <c r="N259" s="218"/>
      <c r="O259" s="218"/>
      <c r="P259" s="218"/>
      <c r="Q259" s="218"/>
      <c r="R259" s="218"/>
      <c r="S259" s="218"/>
      <c r="T259" s="218"/>
      <c r="U259" s="218"/>
      <c r="V259" s="218"/>
      <c r="W259" s="218"/>
      <c r="X259" s="209"/>
      <c r="Y259" s="209"/>
      <c r="Z259" s="209"/>
      <c r="AA259" s="209"/>
      <c r="AB259" s="209"/>
      <c r="AC259" s="209"/>
      <c r="AD259" s="209"/>
      <c r="AE259" s="209"/>
      <c r="AF259" s="209"/>
      <c r="AG259" s="209" t="s">
        <v>189</v>
      </c>
      <c r="AH259" s="209">
        <v>0</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ht="22.5" outlineLevel="1" x14ac:dyDescent="0.2">
      <c r="A260" s="226">
        <v>57</v>
      </c>
      <c r="B260" s="227" t="s">
        <v>419</v>
      </c>
      <c r="C260" s="243" t="s">
        <v>420</v>
      </c>
      <c r="D260" s="228" t="s">
        <v>240</v>
      </c>
      <c r="E260" s="229">
        <v>181.52700000000002</v>
      </c>
      <c r="F260" s="230"/>
      <c r="G260" s="231">
        <f>ROUND(E260*F260,2)</f>
        <v>0</v>
      </c>
      <c r="H260" s="230"/>
      <c r="I260" s="231">
        <f>ROUND(E260*H260,2)</f>
        <v>0</v>
      </c>
      <c r="J260" s="230"/>
      <c r="K260" s="231">
        <f>ROUND(E260*J260,2)</f>
        <v>0</v>
      </c>
      <c r="L260" s="231">
        <v>21</v>
      </c>
      <c r="M260" s="231">
        <f>G260*(1+L260/100)</f>
        <v>0</v>
      </c>
      <c r="N260" s="231">
        <v>0</v>
      </c>
      <c r="O260" s="231">
        <f>ROUND(E260*N260,2)</f>
        <v>0</v>
      </c>
      <c r="P260" s="231">
        <v>0</v>
      </c>
      <c r="Q260" s="231">
        <f>ROUND(E260*P260,2)</f>
        <v>0</v>
      </c>
      <c r="R260" s="231" t="s">
        <v>421</v>
      </c>
      <c r="S260" s="231" t="s">
        <v>172</v>
      </c>
      <c r="T260" s="232" t="s">
        <v>172</v>
      </c>
      <c r="U260" s="218">
        <v>9.9000000000000005E-2</v>
      </c>
      <c r="V260" s="218">
        <f>ROUND(E260*U260,2)</f>
        <v>17.97</v>
      </c>
      <c r="W260" s="218"/>
      <c r="X260" s="209"/>
      <c r="Y260" s="209"/>
      <c r="Z260" s="209"/>
      <c r="AA260" s="209"/>
      <c r="AB260" s="209"/>
      <c r="AC260" s="209"/>
      <c r="AD260" s="209"/>
      <c r="AE260" s="209"/>
      <c r="AF260" s="209"/>
      <c r="AG260" s="209" t="s">
        <v>410</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4" t="s">
        <v>422</v>
      </c>
      <c r="D261" s="252"/>
      <c r="E261" s="252"/>
      <c r="F261" s="252"/>
      <c r="G261" s="252"/>
      <c r="H261" s="218"/>
      <c r="I261" s="218"/>
      <c r="J261" s="218"/>
      <c r="K261" s="218"/>
      <c r="L261" s="218"/>
      <c r="M261" s="218"/>
      <c r="N261" s="218"/>
      <c r="O261" s="218"/>
      <c r="P261" s="218"/>
      <c r="Q261" s="218"/>
      <c r="R261" s="218"/>
      <c r="S261" s="218"/>
      <c r="T261" s="218"/>
      <c r="U261" s="218"/>
      <c r="V261" s="218"/>
      <c r="W261" s="218"/>
      <c r="X261" s="209"/>
      <c r="Y261" s="209"/>
      <c r="Z261" s="209"/>
      <c r="AA261" s="209"/>
      <c r="AB261" s="209"/>
      <c r="AC261" s="209"/>
      <c r="AD261" s="209"/>
      <c r="AE261" s="209"/>
      <c r="AF261" s="209"/>
      <c r="AG261" s="209" t="s">
        <v>198</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53" t="s">
        <v>411</v>
      </c>
      <c r="D262" s="247"/>
      <c r="E262" s="248"/>
      <c r="F262" s="218"/>
      <c r="G262" s="218"/>
      <c r="H262" s="218"/>
      <c r="I262" s="218"/>
      <c r="J262" s="218"/>
      <c r="K262" s="218"/>
      <c r="L262" s="218"/>
      <c r="M262" s="218"/>
      <c r="N262" s="218"/>
      <c r="O262" s="218"/>
      <c r="P262" s="218"/>
      <c r="Q262" s="218"/>
      <c r="R262" s="218"/>
      <c r="S262" s="218"/>
      <c r="T262" s="218"/>
      <c r="U262" s="218"/>
      <c r="V262" s="218"/>
      <c r="W262" s="218"/>
      <c r="X262" s="209"/>
      <c r="Y262" s="209"/>
      <c r="Z262" s="209"/>
      <c r="AA262" s="209"/>
      <c r="AB262" s="209"/>
      <c r="AC262" s="209"/>
      <c r="AD262" s="209"/>
      <c r="AE262" s="209"/>
      <c r="AF262" s="209"/>
      <c r="AG262" s="209" t="s">
        <v>189</v>
      </c>
      <c r="AH262" s="209">
        <v>0</v>
      </c>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53" t="s">
        <v>412</v>
      </c>
      <c r="D263" s="247"/>
      <c r="E263" s="248"/>
      <c r="F263" s="218"/>
      <c r="G263" s="218"/>
      <c r="H263" s="218"/>
      <c r="I263" s="218"/>
      <c r="J263" s="218"/>
      <c r="K263" s="218"/>
      <c r="L263" s="218"/>
      <c r="M263" s="218"/>
      <c r="N263" s="218"/>
      <c r="O263" s="218"/>
      <c r="P263" s="218"/>
      <c r="Q263" s="218"/>
      <c r="R263" s="218"/>
      <c r="S263" s="218"/>
      <c r="T263" s="218"/>
      <c r="U263" s="218"/>
      <c r="V263" s="218"/>
      <c r="W263" s="218"/>
      <c r="X263" s="209"/>
      <c r="Y263" s="209"/>
      <c r="Z263" s="209"/>
      <c r="AA263" s="209"/>
      <c r="AB263" s="209"/>
      <c r="AC263" s="209"/>
      <c r="AD263" s="209"/>
      <c r="AE263" s="209"/>
      <c r="AF263" s="209"/>
      <c r="AG263" s="209" t="s">
        <v>189</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3" t="s">
        <v>413</v>
      </c>
      <c r="D264" s="247"/>
      <c r="E264" s="248">
        <v>181.52700000000002</v>
      </c>
      <c r="F264" s="218"/>
      <c r="G264" s="218"/>
      <c r="H264" s="218"/>
      <c r="I264" s="218"/>
      <c r="J264" s="218"/>
      <c r="K264" s="218"/>
      <c r="L264" s="218"/>
      <c r="M264" s="218"/>
      <c r="N264" s="218"/>
      <c r="O264" s="218"/>
      <c r="P264" s="218"/>
      <c r="Q264" s="218"/>
      <c r="R264" s="218"/>
      <c r="S264" s="218"/>
      <c r="T264" s="218"/>
      <c r="U264" s="218"/>
      <c r="V264" s="218"/>
      <c r="W264" s="218"/>
      <c r="X264" s="209"/>
      <c r="Y264" s="209"/>
      <c r="Z264" s="209"/>
      <c r="AA264" s="209"/>
      <c r="AB264" s="209"/>
      <c r="AC264" s="209"/>
      <c r="AD264" s="209"/>
      <c r="AE264" s="209"/>
      <c r="AF264" s="209"/>
      <c r="AG264" s="209" t="s">
        <v>189</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x14ac:dyDescent="0.2">
      <c r="A265" s="5"/>
      <c r="B265" s="6"/>
      <c r="C265" s="244"/>
      <c r="D265" s="8"/>
      <c r="E265" s="5"/>
      <c r="F265" s="5"/>
      <c r="G265" s="5"/>
      <c r="H265" s="5"/>
      <c r="I265" s="5"/>
      <c r="J265" s="5"/>
      <c r="K265" s="5"/>
      <c r="L265" s="5"/>
      <c r="M265" s="5"/>
      <c r="N265" s="5"/>
      <c r="O265" s="5"/>
      <c r="P265" s="5"/>
      <c r="Q265" s="5"/>
      <c r="R265" s="5"/>
      <c r="S265" s="5"/>
      <c r="T265" s="5"/>
      <c r="U265" s="5"/>
      <c r="V265" s="5"/>
      <c r="W265" s="5"/>
      <c r="AE265">
        <v>15</v>
      </c>
      <c r="AF265">
        <v>21</v>
      </c>
    </row>
    <row r="266" spans="1:60" x14ac:dyDescent="0.2">
      <c r="A266" s="212"/>
      <c r="B266" s="213" t="s">
        <v>29</v>
      </c>
      <c r="C266" s="245"/>
      <c r="D266" s="214"/>
      <c r="E266" s="215"/>
      <c r="F266" s="215"/>
      <c r="G266" s="240">
        <f>G8+G65+G95+G137+G140+G209+G216+G222+G228+G231+G244</f>
        <v>0</v>
      </c>
      <c r="H266" s="5"/>
      <c r="I266" s="5"/>
      <c r="J266" s="5"/>
      <c r="K266" s="5"/>
      <c r="L266" s="5"/>
      <c r="M266" s="5"/>
      <c r="N266" s="5"/>
      <c r="O266" s="5"/>
      <c r="P266" s="5"/>
      <c r="Q266" s="5"/>
      <c r="R266" s="5"/>
      <c r="S266" s="5"/>
      <c r="T266" s="5"/>
      <c r="U266" s="5"/>
      <c r="V266" s="5"/>
      <c r="W266" s="5"/>
      <c r="AE266">
        <f>SUMIF(L7:L264,AE265,G7:G264)</f>
        <v>0</v>
      </c>
      <c r="AF266">
        <f>SUMIF(L7:L264,AF265,G7:G264)</f>
        <v>0</v>
      </c>
      <c r="AG266" t="s">
        <v>180</v>
      </c>
    </row>
    <row r="267" spans="1:60" x14ac:dyDescent="0.2">
      <c r="C267" s="246"/>
      <c r="D267" s="193"/>
      <c r="AG267" t="s">
        <v>181</v>
      </c>
    </row>
    <row r="268" spans="1:60" x14ac:dyDescent="0.2">
      <c r="D268" s="193"/>
    </row>
    <row r="269" spans="1:60" x14ac:dyDescent="0.2">
      <c r="D269" s="193"/>
    </row>
    <row r="270" spans="1:60" x14ac:dyDescent="0.2">
      <c r="D270" s="193"/>
    </row>
    <row r="271" spans="1:60" x14ac:dyDescent="0.2">
      <c r="D271" s="193"/>
    </row>
    <row r="272" spans="1:60"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Z6MXjhLxBCoBptn1x3N14d2fKFTJt7KbIHk93KBcQFSuuo5fTyg4D7fCF+pQMl10nZ/c5KY4X5jnOPAf4qtrpA==" saltValue="5DjxAElzceZyRYtiqM3D4g==" spinCount="100000" sheet="1"/>
  <mergeCells count="24">
    <mergeCell ref="C150:G150"/>
    <mergeCell ref="C154:G154"/>
    <mergeCell ref="C159:G159"/>
    <mergeCell ref="C218:G218"/>
    <mergeCell ref="C227:G227"/>
    <mergeCell ref="C261:G261"/>
    <mergeCell ref="C75:G75"/>
    <mergeCell ref="C79:G79"/>
    <mergeCell ref="C83:G83"/>
    <mergeCell ref="C105:G105"/>
    <mergeCell ref="C109:G109"/>
    <mergeCell ref="C113:G113"/>
    <mergeCell ref="C29:G29"/>
    <mergeCell ref="C33:G33"/>
    <mergeCell ref="C38:G38"/>
    <mergeCell ref="C50:G50"/>
    <mergeCell ref="C67:G67"/>
    <mergeCell ref="C71:G71"/>
    <mergeCell ref="A1:G1"/>
    <mergeCell ref="C2:G2"/>
    <mergeCell ref="C3:G3"/>
    <mergeCell ref="C4:G4"/>
    <mergeCell ref="C18:G18"/>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SO 102 SO 102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102 SO 102 Pol'!Názvy_tisku</vt:lpstr>
      <vt:lpstr>oadresa</vt:lpstr>
      <vt:lpstr>Stavba!Objednatel</vt:lpstr>
      <vt:lpstr>Stavba!Objekt</vt:lpstr>
      <vt:lpstr>'00 00 Naklady'!Oblast_tisku</vt:lpstr>
      <vt:lpstr>'SO 102 SO 102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2014-02-28T09:52:57Z</cp:lastPrinted>
  <dcterms:created xsi:type="dcterms:W3CDTF">2009-04-08T07:15:50Z</dcterms:created>
  <dcterms:modified xsi:type="dcterms:W3CDTF">2018-06-19T08:56:24Z</dcterms:modified>
</cp:coreProperties>
</file>