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22575" windowHeight="9225" activeTab="0"/>
  </bookViews>
  <sheets>
    <sheet name="Stavba" sheetId="1" r:id="rId1"/>
    <sheet name="SO.01 SO.01.1F KL" sheetId="2" r:id="rId2"/>
    <sheet name="SO.01 SO.01.1F Rek" sheetId="3" r:id="rId3"/>
    <sheet name="SO.01 SO.01.1F Pol" sheetId="4" r:id="rId4"/>
    <sheet name="SO.01 SO.01.1O KL" sheetId="5" r:id="rId5"/>
    <sheet name="SO.01 SO.01.1O Rek" sheetId="6" r:id="rId6"/>
    <sheet name="SO.01 SO.01.1O Pol" sheetId="7" r:id="rId7"/>
    <sheet name="SO.01 SO.01.1S KL" sheetId="8" r:id="rId8"/>
    <sheet name="SO.01 SO.01.1S Rek" sheetId="9" r:id="rId9"/>
    <sheet name="SO.01 SO.01.1S Pol" sheetId="10" r:id="rId10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'SO.01 SO.01.1F Pol'!$1:$6</definedName>
    <definedName name="_xlnm.Print_Titles" localSheetId="2">'SO.01 SO.01.1F Rek'!$1:$6</definedName>
    <definedName name="_xlnm.Print_Titles" localSheetId="6">'SO.01 SO.01.1O Pol'!$1:$6</definedName>
    <definedName name="_xlnm.Print_Titles" localSheetId="5">'SO.01 SO.01.1O Rek'!$1:$6</definedName>
    <definedName name="_xlnm.Print_Titles" localSheetId="9">'SO.01 SO.01.1S Pol'!$1:$6</definedName>
    <definedName name="_xlnm.Print_Titles" localSheetId="8">'SO.01 SO.01.1S Rek'!$1:$6</definedName>
    <definedName name="Objednatel" localSheetId="0">'Stavba'!$D$11</definedName>
    <definedName name="Objekt" localSheetId="0">'Stavba'!$B$29</definedName>
    <definedName name="_xlnm.Print_Area" localSheetId="1">'SO.01 SO.01.1F KL'!$A$1:$G$45</definedName>
    <definedName name="_xlnm.Print_Area" localSheetId="3">'SO.01 SO.01.1F Pol'!$A$1:$K$861</definedName>
    <definedName name="_xlnm.Print_Area" localSheetId="2">'SO.01 SO.01.1F Rek'!$A$1:$I$42</definedName>
    <definedName name="_xlnm.Print_Area" localSheetId="4">'SO.01 SO.01.1O KL'!$A$1:$G$45</definedName>
    <definedName name="_xlnm.Print_Area" localSheetId="6">'SO.01 SO.01.1O Pol'!$A$1:$K$164</definedName>
    <definedName name="_xlnm.Print_Area" localSheetId="5">'SO.01 SO.01.1O Rek'!$A$1:$I$30</definedName>
    <definedName name="_xlnm.Print_Area" localSheetId="7">'SO.01 SO.01.1S KL'!$A$1:$G$45</definedName>
    <definedName name="_xlnm.Print_Area" localSheetId="9">'SO.01 SO.01.1S Pol'!$A$1:$K$316</definedName>
    <definedName name="_xlnm.Print_Area" localSheetId="8">'SO.01 SO.01.1S Rek'!$A$1:$I$32</definedName>
    <definedName name="_xlnm.Print_Area" localSheetId="0">'Stavba'!$B$1:$J$44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'SO.01 SO.01.1F Pol'!#REF!</definedName>
    <definedName name="solver_opt" localSheetId="6" hidden="1">'SO.01 SO.01.1O Pol'!#REF!</definedName>
    <definedName name="solver_opt" localSheetId="9" hidden="1">'SO.01 SO.01.1S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'Stavba'!#REF!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<sst xmlns="http://schemas.openxmlformats.org/spreadsheetml/2006/main" count="3328" uniqueCount="1292">
  <si>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</si>
  <si>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</si>
  <si>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</si>
  <si>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</si>
  <si>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</si>
  <si>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</si>
  <si>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</si>
  <si>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</si>
  <si>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</si>
  <si>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</si>
  <si>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</si>
  <si>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</si>
  <si>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</si>
  <si>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</si>
  <si>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</si>
  <si>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</si>
  <si>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</si>
  <si>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</si>
  <si>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</si>
  <si>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</si>
  <si>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</si>
  <si>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</si>
  <si>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</si>
  <si>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</si>
  <si>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</si>
  <si>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</si>
  <si>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</si>
  <si>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</si>
  <si>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</si>
  <si>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</si>
  <si>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</si>
  <si>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</si>
  <si>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</si>
  <si>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</si>
  <si>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</si>
  <si>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</si>
  <si>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</si>
  <si>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</si>
  <si>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</si>
  <si>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</si>
  <si>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</si>
  <si>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</si>
  <si>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</si>
  <si>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</si>
  <si>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</si>
  <si>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</si>
  <si>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</si>
  <si>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</si>
  <si>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</si>
  <si>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</si>
  <si>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</si>
  <si>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</si>
  <si>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</si>
  <si>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</si>
  <si>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</si>
  <si>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</si>
  <si>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</si>
  <si>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</si>
  <si>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</si>
  <si>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</si>
  <si>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</si>
  <si>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</si>
  <si>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</si>
  <si>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</si>
  <si>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</si>
  <si>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</si>
  <si>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</si>
  <si>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</si>
  <si>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</si>
  <si>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</si>
  <si>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</si>
  <si>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</si>
  <si>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</si>
  <si>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</si>
  <si>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</si>
  <si>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</si>
  <si>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</si>
  <si>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</si>
  <si>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</si>
  <si>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</si>
  <si>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</si>
  <si>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</si>
  <si>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</si>
  <si>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</si>
  <si>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</si>
  <si>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</si>
  <si>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</si>
  <si>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</si>
  <si>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</si>
  <si>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</si>
  <si>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</si>
  <si>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</si>
  <si>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</si>
  <si>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</si>
  <si>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</si>
  <si>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</si>
  <si>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</si>
  <si>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</si>
  <si>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</si>
  <si>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</si>
  <si>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PFB110028</t>
  </si>
  <si>
    <t>HOTELOVÝ DŮM MORAVA ŽĎÁR nad SÁZAVOU</t>
  </si>
  <si>
    <t>PFB110028 HOTELOVÝ DŮM MORAVA ŽĎÁR nad SÁZAVOU</t>
  </si>
  <si>
    <t>SO.01</t>
  </si>
  <si>
    <t>HOTELOVÝ DŮM</t>
  </si>
  <si>
    <t>SO.01 HOTELOVÝ DŮM</t>
  </si>
  <si>
    <t>SO.01.1F</t>
  </si>
  <si>
    <t>REALIZACE ENERGETICKÝCH ÚSPOR-FASÁDA</t>
  </si>
  <si>
    <t>1 Zemní práce</t>
  </si>
  <si>
    <t>121101101R00</t>
  </si>
  <si>
    <t xml:space="preserve">Sejmutí ornice s přemístěním do 50 m </t>
  </si>
  <si>
    <t>m3</t>
  </si>
  <si>
    <t>0,1*1,2*(16,6+6,2+3,3+21,1+12,3-1,2*2+15,2+7,0+19,0+1,2-2,0)</t>
  </si>
  <si>
    <t>139601102R00</t>
  </si>
  <si>
    <t xml:space="preserve">Ruční výkop jam, rýh a šachet v hornině tř. 3 </t>
  </si>
  <si>
    <t>odkopy pro zateplení pod terénem:</t>
  </si>
  <si>
    <t>výměry dle projektanta :3,0+7,0+6,25+73,5+2,5+19,5+0,6+4,5+2,9+4,5</t>
  </si>
  <si>
    <t>zábradlí:0,3*0,3*1,0*6</t>
  </si>
  <si>
    <t>vsak:3,14*0,6*0,6*1,7</t>
  </si>
  <si>
    <t>162301101R00</t>
  </si>
  <si>
    <t xml:space="preserve">Vodorovné přemístění výkopku z hor.1-4 do 500 m </t>
  </si>
  <si>
    <t>126,71-117,55</t>
  </si>
  <si>
    <t>167101101R00</t>
  </si>
  <si>
    <t xml:space="preserve">Nakládání výkopku z hor.1-4 v množství do 100 m3 </t>
  </si>
  <si>
    <t>naložení z místa pro odvoz :9,16</t>
  </si>
  <si>
    <t>171201201R00</t>
  </si>
  <si>
    <t xml:space="preserve">Uložení sypaniny na skl.-modelace na výšku přes 2m </t>
  </si>
  <si>
    <t>dle TZ uložení na pozemku :9,16</t>
  </si>
  <si>
    <t>174101102R00</t>
  </si>
  <si>
    <t xml:space="preserve">Zásyp ruční se zhutněním </t>
  </si>
  <si>
    <t>zásyp po provedení zateplení a izolací:</t>
  </si>
  <si>
    <t>124,25</t>
  </si>
  <si>
    <t>XPS pod terénem (s odpočtem původní přizdívky):</t>
  </si>
  <si>
    <t>-68,12*0,16</t>
  </si>
  <si>
    <t>-46,7*0,06</t>
  </si>
  <si>
    <t>+70,0*0,1</t>
  </si>
  <si>
    <t>181101102R00</t>
  </si>
  <si>
    <t xml:space="preserve">Úprava pláně v zářezech v hor. 1-4, se zhutněním </t>
  </si>
  <si>
    <t>m2</t>
  </si>
  <si>
    <t>úprava zpev. ploch před vstupem:</t>
  </si>
  <si>
    <t>1,52*4,1+6,0*5,38</t>
  </si>
  <si>
    <t>18</t>
  </si>
  <si>
    <t>Povrchové úpravy terénu</t>
  </si>
  <si>
    <t>18 Povrchové úpravy terénu</t>
  </si>
  <si>
    <t>180402111R00</t>
  </si>
  <si>
    <t xml:space="preserve">Založení trávníku parkového výsevem v rovině </t>
  </si>
  <si>
    <t>181301101R00</t>
  </si>
  <si>
    <t xml:space="preserve">Rozprostření ornice, rovina, tl. do 10 cm do 500m2 </t>
  </si>
  <si>
    <t>1,5*(4,1+3,98-1,5+5,38)</t>
  </si>
  <si>
    <t>po odkopech po obvodu :1,2*(16,6+6,2+3,3+21,1+12,3-1,2*2+15,2+7,0+19,0+1,2-2,0)</t>
  </si>
  <si>
    <t>00572400</t>
  </si>
  <si>
    <t>Směs travní parková I. běžná zátěž</t>
  </si>
  <si>
    <t>kg</t>
  </si>
  <si>
    <t>134,94*0,3</t>
  </si>
  <si>
    <t>3</t>
  </si>
  <si>
    <t>Svislé a kompletní konstrukce</t>
  </si>
  <si>
    <t>3 Svislé a kompletní konstrukce</t>
  </si>
  <si>
    <t>310278841R00</t>
  </si>
  <si>
    <t xml:space="preserve">Zazdívka otvorů pl.do 1 m2 tvárnicemi, tl.zdí 30cm </t>
  </si>
  <si>
    <t>stáv. průduchy 1NP :0,25*0,6*0,5*2</t>
  </si>
  <si>
    <t>311271176R00</t>
  </si>
  <si>
    <t xml:space="preserve">Zdivo z plynosilikát. tvárnic hladkých tl. 25 cm </t>
  </si>
  <si>
    <t xml:space="preserve"> m2</t>
  </si>
  <si>
    <t>1NP :2,15*(19,2-1,2+17,9+14,3+9,9+20,7+4,8)</t>
  </si>
  <si>
    <t>-2,1*(1,8*22+2,4+1,2)</t>
  </si>
  <si>
    <t>2NP :2,15*(27,6-1,22+38,5+25,3+20,7)</t>
  </si>
  <si>
    <t>0,95*9,0</t>
  </si>
  <si>
    <t>-2,1*(1,8*29+0,9)</t>
  </si>
  <si>
    <t>-0,9*0,9*2</t>
  </si>
  <si>
    <t>-1,8*0,9-3,6*1,9</t>
  </si>
  <si>
    <t>3NP:2,15*(27,6-1,22+34,8+21,8+20,7+9,0)</t>
  </si>
  <si>
    <t>-2,1*(1,8*27+0,9+1,8+3,6)</t>
  </si>
  <si>
    <t>4NP:2,15*(27,6-1,22+31,3+18,2+20,7+9,0)</t>
  </si>
  <si>
    <t>-2,1*(1,8*25+0,9+1,8+3,6)</t>
  </si>
  <si>
    <t>5NP:2,15*(27,6-1,22+27,8+14,7+20,7+9,0)</t>
  </si>
  <si>
    <t>-2,1*(1,8*23+0,9+1,8+3,6)</t>
  </si>
  <si>
    <t>5</t>
  </si>
  <si>
    <t>Komunikace</t>
  </si>
  <si>
    <t>5 Komunikace</t>
  </si>
  <si>
    <t>113106121R00</t>
  </si>
  <si>
    <t xml:space="preserve">Rozebrání dlažeb z betonových dlaždic na sucho </t>
  </si>
  <si>
    <t>okapový chodník:0,4*(6,1+3,0+20,7+31,06+13,5+5,5+11,6+20,0)</t>
  </si>
  <si>
    <t>zpev.plocha před vstupem:2,5*2,37+4,08*2,47</t>
  </si>
  <si>
    <t>113107122R00</t>
  </si>
  <si>
    <t xml:space="preserve">Odstranění podkladu pl. 200 m2,kam.drcené tl.20 cm </t>
  </si>
  <si>
    <t>zámková dlažba:2,5*2,37+4,08*2,47</t>
  </si>
  <si>
    <t>asfalt:3,59*5,45+1,4*0,8/2</t>
  </si>
  <si>
    <t>113107141R00</t>
  </si>
  <si>
    <t xml:space="preserve">Odstranění podkladu pl. do 200 m2, živice tl. 5 cm </t>
  </si>
  <si>
    <t>3,59*5,45+1,4*0,8/2</t>
  </si>
  <si>
    <t>113107142R00</t>
  </si>
  <si>
    <t xml:space="preserve">Odstranění podkladu pl.do 200 m2, živice tl. 10 cm </t>
  </si>
  <si>
    <t>338920011R00</t>
  </si>
  <si>
    <t xml:space="preserve">Osazení betonové palisády, š. do 11 cm, dl. 60 cm </t>
  </si>
  <si>
    <t>m</t>
  </si>
  <si>
    <t>0,2*(7*3+16+6*2)</t>
  </si>
  <si>
    <t>564231111R00</t>
  </si>
  <si>
    <t xml:space="preserve">Podklad ze štěrkopísku po zhutnění tloušťky 10 cm </t>
  </si>
  <si>
    <t>Okapový chodník:</t>
  </si>
  <si>
    <t>0,5*(16,8+11,9+5,4+7,6+15,1+12,0+21,2+2,7+6,1)</t>
  </si>
  <si>
    <t>564851111R00</t>
  </si>
  <si>
    <t xml:space="preserve">Podklad ze štěrkodrti po zhutnění tloušťky 15 cm </t>
  </si>
  <si>
    <t>596215021R00</t>
  </si>
  <si>
    <t xml:space="preserve">Kladení zámkové dlažby tl. 6 cm do drtě tl. 4 cm </t>
  </si>
  <si>
    <t>dlažba šedá:1,52*4,1+6,0*5,38-4,28</t>
  </si>
  <si>
    <t>dlažba reliéfní:0,40*(5,6+5,1)</t>
  </si>
  <si>
    <t>632921911R00</t>
  </si>
  <si>
    <t xml:space="preserve">Dlažba z dlaždic betonových do písku, tl. 40 mm </t>
  </si>
  <si>
    <t>916561111RT5</t>
  </si>
  <si>
    <t>Osazení záhon.obrubníků do lože z B 12,5 s opěrou včetně obrubníku</t>
  </si>
  <si>
    <t>úprava zpev. ploch před vstupem:1,2+1,0</t>
  </si>
  <si>
    <t>0</t>
  </si>
  <si>
    <t>0,5+16,8+0,5+11,9+0,5+5,4+7,6+0,5+15,1+12,0+21,2+2,7+6,1</t>
  </si>
  <si>
    <t>917862111RT7</t>
  </si>
  <si>
    <t>Osazení stojat. obrub. bet. s opěrou,lože z B 12,5 včetně obrubníku 100x250 mm</t>
  </si>
  <si>
    <t>1,52+4,09+2,7*2</t>
  </si>
  <si>
    <t>919735113R00</t>
  </si>
  <si>
    <t xml:space="preserve">Řezání stávajícího živičného krytu tl. 10 - 15 cm </t>
  </si>
  <si>
    <t>drážky do stáv.zpevněných ploch:(7,275+2,3+1,3+25,2+7,51)*2</t>
  </si>
  <si>
    <t>(0,6*2+0,5*2)*2*2</t>
  </si>
  <si>
    <t>2,37+2,5+3,0+3,59+3,0+4,08+2,47</t>
  </si>
  <si>
    <t>597101010RAA</t>
  </si>
  <si>
    <t>Žlab odvodnovací polymerbeton, zatížení A 15 kN včetně dodávky žlabu a nerez mřížky</t>
  </si>
  <si>
    <t>59228440Z</t>
  </si>
  <si>
    <t>Palisáda beton 20/10/40 cm</t>
  </si>
  <si>
    <t>kus</t>
  </si>
  <si>
    <t>Začátek provozního součtu</t>
  </si>
  <si>
    <t>(7*3+16+6*2)*1,01</t>
  </si>
  <si>
    <t>Konec provozního součtu</t>
  </si>
  <si>
    <t>50</t>
  </si>
  <si>
    <t>59245601</t>
  </si>
  <si>
    <t>Dlaždice betonová 50x50x5 cm šedá</t>
  </si>
  <si>
    <t>49,4*1,05</t>
  </si>
  <si>
    <t>592.01</t>
  </si>
  <si>
    <t xml:space="preserve">Dlažba zámková 20x20x6 cm přírodní </t>
  </si>
  <si>
    <t>38,52*1,05</t>
  </si>
  <si>
    <t>592.02</t>
  </si>
  <si>
    <t>Dlažba zámková 20x20x6 cm přírodní reliéfní pro nevidomé</t>
  </si>
  <si>
    <t>4,28*1,05</t>
  </si>
  <si>
    <t>61</t>
  </si>
  <si>
    <t>Upravy povrchů vnitřní</t>
  </si>
  <si>
    <t>61 Upravy povrchů vnitřní</t>
  </si>
  <si>
    <t>612425931RT2</t>
  </si>
  <si>
    <t>Omítka vápenná vnitřního ostění - štuková s použitím suché maltové směsi, oprava, doplnění</t>
  </si>
  <si>
    <t>výměna otvorů ve stávajícím zdivu (ne v méstnostech s dozdívkami):</t>
  </si>
  <si>
    <t>1NP:</t>
  </si>
  <si>
    <t>m2 :0,3*(1,65+2,15*2)</t>
  </si>
  <si>
    <t>m45 :0,3*(1,2+2,85*2)</t>
  </si>
  <si>
    <t>m70 :0,3*(2,4*2+0,75*2)*3</t>
  </si>
  <si>
    <t>m71 :0,3*(2,4*2+0,75*2)</t>
  </si>
  <si>
    <t>m72,73,74 :0,3*(2,28*2+2,4*2)*3</t>
  </si>
  <si>
    <t>m67 :0,3*(1,55+2,49*2)</t>
  </si>
  <si>
    <t>m50 :0,3*(1,65+2,85*2)</t>
  </si>
  <si>
    <t>m12 :0,3*(1,8+2,85*2)</t>
  </si>
  <si>
    <t>2NP:</t>
  </si>
  <si>
    <t>m1 :0,3*(2,4*2+3,05*2)</t>
  </si>
  <si>
    <t>m23 :0,3*(1,7+2,5*2)</t>
  </si>
  <si>
    <t>3NP:</t>
  </si>
  <si>
    <t>4NP:</t>
  </si>
  <si>
    <t>5NP:</t>
  </si>
  <si>
    <t>612475111RT1</t>
  </si>
  <si>
    <t>Omítka vnitřních stěn vápenocem. jednovrstvá tloušťka vrstvy 5 mm</t>
  </si>
  <si>
    <t>na plynosil. dozdívky:</t>
  </si>
  <si>
    <t>otvory :-2,1*(1,8*22+2,4+1,2)</t>
  </si>
  <si>
    <t>ostění :0,2*(2,1*2*24+1,8*2*22+2,4*2+1,2*2)</t>
  </si>
  <si>
    <t>otvory :-2,1*(1,8*29+0,9)</t>
  </si>
  <si>
    <t>ostění :0,2*(2,1*2*30+1,8*2*29+0,9*2)</t>
  </si>
  <si>
    <t>0,2*(0,9*4*2)</t>
  </si>
  <si>
    <t>0,2*(1,8*2+0,9*2+3,6*2+1,9*2)</t>
  </si>
  <si>
    <t>otvory :-2,1*(1,8*27+0,9+1,8+3,6)</t>
  </si>
  <si>
    <t>ostění :0,2*(2,1*2*30+1,8*2*2,7+0,9*2+1,8*2+3,6*2)</t>
  </si>
  <si>
    <t>0,2*(0,9*4)*2</t>
  </si>
  <si>
    <t>otvory :-2,1*(1,8*25+0,9+1,8+3,6)</t>
  </si>
  <si>
    <t>ostění :0,2*(2,1*2*28+1,8*2*25+0,9*2+1,8*2+3,6*2)</t>
  </si>
  <si>
    <t>otvory :-2,1*(1,8*23+0,9+1,8+3,6)</t>
  </si>
  <si>
    <t>ostění :0,2*(2,1*2*26+1,8*2*23+0,9*2+1,8*2+3,6*2)</t>
  </si>
  <si>
    <t>0,2*0,9*4*2</t>
  </si>
  <si>
    <t>Mezisoučet</t>
  </si>
  <si>
    <t>zazdívky průduchů :0,6*0,5*2</t>
  </si>
  <si>
    <t>62</t>
  </si>
  <si>
    <t>Úpravy povrchů vnější</t>
  </si>
  <si>
    <t>62 Úpravy povrchů vnější</t>
  </si>
  <si>
    <t>622135001U00</t>
  </si>
  <si>
    <t xml:space="preserve">Vyrovnání vně stěna VC malta tl -10 </t>
  </si>
  <si>
    <t>Vyrovnání podkladu (soklová část budovy):</t>
  </si>
  <si>
    <t>typ soklu G:</t>
  </si>
  <si>
    <t>0,3*(25,7-1,6+0,2)*0,5</t>
  </si>
  <si>
    <t>0,6*(25,7-1,6+0,2)*0,5</t>
  </si>
  <si>
    <t>typ soklu E:</t>
  </si>
  <si>
    <t>0,3*(12,6+21,2+3,35)</t>
  </si>
  <si>
    <t>typ soklu H:</t>
  </si>
  <si>
    <t>0,25*(1,4+2,2+7,4)</t>
  </si>
  <si>
    <t>typ soklu I:</t>
  </si>
  <si>
    <t>0,25*13,4</t>
  </si>
  <si>
    <t>622311511R00</t>
  </si>
  <si>
    <t xml:space="preserve">Izolace suterénu XPS tl. 60 mm, bez PÚ </t>
  </si>
  <si>
    <t>typ soklu F:</t>
  </si>
  <si>
    <t>0,9*3,35</t>
  </si>
  <si>
    <t>typ soklu D:</t>
  </si>
  <si>
    <t>0,9*(19,2-2,0+7,0+15,4)</t>
  </si>
  <si>
    <t>0,6*13,4</t>
  </si>
  <si>
    <t>622311514R00</t>
  </si>
  <si>
    <t xml:space="preserve">Izolace suterénu XPS tl. 140 mm, bez PÚ </t>
  </si>
  <si>
    <t>XPS tl. 160 mm pouze část pod terénem :</t>
  </si>
  <si>
    <t>(2,23-0,9-0,4)*3,35</t>
  </si>
  <si>
    <t>(2,23-0,9-0,4)*(19,2-2,0+7,0+15,4)</t>
  </si>
  <si>
    <t>rozdíl v tloušťce izolantu 140 a 160 mm viz specifikace:</t>
  </si>
  <si>
    <t>622311524RU1</t>
  </si>
  <si>
    <t>Zateplovací systém, sokl, XPS tl. 140 mm s kamínkovou omítkou 5,5 kg/m2</t>
  </si>
  <si>
    <t>bm :0,5*3,35</t>
  </si>
  <si>
    <t>bm :0,5*(25,7-1,6+0,2)</t>
  </si>
  <si>
    <t>typ soklu J:</t>
  </si>
  <si>
    <t>bm :0,5*(25,3+6,4-1,5+1,2*2+3,3-1,64+5,0-1,8+1,2*2)</t>
  </si>
  <si>
    <t>bm :0,5*(19,2-2,0+7,0+15,4)</t>
  </si>
  <si>
    <t>bm :0,4*(12,6+21,2+3,35)</t>
  </si>
  <si>
    <t>bm :0,4*(1,4+2,2+7,4)</t>
  </si>
  <si>
    <t>bm :0,4*13,4</t>
  </si>
  <si>
    <t>sokl nad sousedním obj.:</t>
  </si>
  <si>
    <t>0,4*(6,0+12,4)</t>
  </si>
  <si>
    <t>sokl nad vstupem:</t>
  </si>
  <si>
    <t>0,4*11,2</t>
  </si>
  <si>
    <t>622319133RT3</t>
  </si>
  <si>
    <t>Zateplovací systém, fasáda, EPS F 120 mm s omítkou silikon 3,3 kg/m2, probarvená</t>
  </si>
  <si>
    <t>jihovýchodní pohled:</t>
  </si>
  <si>
    <t>1,1*13,8*4</t>
  </si>
  <si>
    <t>vstup :</t>
  </si>
  <si>
    <t>4,35*(2,4+7,52+13,4)</t>
  </si>
  <si>
    <t>-1,65*2,15</t>
  </si>
  <si>
    <t>-1,2*2,1</t>
  </si>
  <si>
    <t>-2,4*2,1</t>
  </si>
  <si>
    <t>622319135RT3</t>
  </si>
  <si>
    <t>Zateplovací systém, fasáda, EPS F 160 mm s omítkou silikon 3,3 kg/m2, probarvená</t>
  </si>
  <si>
    <t>jihozápadní pohled:</t>
  </si>
  <si>
    <t>pruh 1NP :2,5*(44,7+0,16*2-2,28*3)</t>
  </si>
  <si>
    <t>pruh nad 1NP :1,2*(44,7+0,16*2)</t>
  </si>
  <si>
    <t>pruh nad 2NP :1,2*(41,17+0,16)</t>
  </si>
  <si>
    <t>pruh nad 3NP :1,2*(37,6+0,16)</t>
  </si>
  <si>
    <t>pruh nad 4NP :1,2*(34,02+0,16)</t>
  </si>
  <si>
    <t>pruh nad 5NP :1,2*(30,52+0,16)</t>
  </si>
  <si>
    <t>ostatní :0,9*2,1*5</t>
  </si>
  <si>
    <t>severozápadní pohled:</t>
  </si>
  <si>
    <t>17,7*(41,12-12,4)</t>
  </si>
  <si>
    <t>12,65*12,4</t>
  </si>
  <si>
    <t>odpočet oken :-1,8*2,1*28</t>
  </si>
  <si>
    <t>-0,9*0,9*8</t>
  </si>
  <si>
    <t>odpočet dveří :-1,2*2,85</t>
  </si>
  <si>
    <t>odpočet částí s miner. vatou:</t>
  </si>
  <si>
    <t>-2,1*1,8*20</t>
  </si>
  <si>
    <t>-2,1*0,9*13</t>
  </si>
  <si>
    <t>-0,9*0,8*8</t>
  </si>
  <si>
    <t>-0,9*1,5*4</t>
  </si>
  <si>
    <t>vstup m45:</t>
  </si>
  <si>
    <t>-(3,2*3,85-1,2*2,85)</t>
  </si>
  <si>
    <t>ozn K :</t>
  </si>
  <si>
    <t>-1,8*(1,2*2+1,5)</t>
  </si>
  <si>
    <t>severovýchodní pohled:</t>
  </si>
  <si>
    <t>pruh 1NP :1,5*(31,14-1,64)-1,0*2</t>
  </si>
  <si>
    <t>pruh nad 1NP :1,2*31,14-1,0*(1,0+1,64+1,0)</t>
  </si>
  <si>
    <t>pruh nad 2NP :1,2*(27,55+0,24)</t>
  </si>
  <si>
    <t>pruh nad 3NP :1,2*23,8</t>
  </si>
  <si>
    <t>pruh nad 4NP :1,2*20,35</t>
  </si>
  <si>
    <t>pruh nad 5NP :1,2*16,75</t>
  </si>
  <si>
    <t>ostatní :1,7*2,1</t>
  </si>
  <si>
    <t>(17,2-4,0-0,4)*17,4</t>
  </si>
  <si>
    <t>-2,1*9,0*3</t>
  </si>
  <si>
    <t>-0,9*9,0</t>
  </si>
  <si>
    <t>pruh 1NP :1,7*21,25</t>
  </si>
  <si>
    <t>pruh nad okny :1,2*21,25*5</t>
  </si>
  <si>
    <t>ostatní :0,6*2,1*5</t>
  </si>
  <si>
    <t>okolo schodiště :18,3*(6,45+3,7)</t>
  </si>
  <si>
    <t>odpočet miner. vaty :</t>
  </si>
  <si>
    <t>-(6,5*(2,4+0,33+1,33)-1,8*2,85)</t>
  </si>
  <si>
    <t>pod terasou 1NP:</t>
  </si>
  <si>
    <t>(4,39-2,1)*(13,8-1,55)</t>
  </si>
  <si>
    <t>622319137RT3</t>
  </si>
  <si>
    <t>Zateplovací systém, fasáda, EPS F 310 mm s omítkou silikon 3,3 kg/m2, probarvená</t>
  </si>
  <si>
    <t>osa D-10:0,3*17,7</t>
  </si>
  <si>
    <t>622319731RT1</t>
  </si>
  <si>
    <t>Zateplovací systém, fasáda,min.desky KV 80 mm s omítkou silikon 3,3 kg/m2</t>
  </si>
  <si>
    <t>nadpraží vstupu:</t>
  </si>
  <si>
    <t>1,4*2,76</t>
  </si>
  <si>
    <t>622319732RT1</t>
  </si>
  <si>
    <t>Zateplovací sytém, fasáda,min.desky KV 100 mm s omítkou silikon 3,3 kg/m2</t>
  </si>
  <si>
    <t>nadpraží vstupu na terasu :</t>
  </si>
  <si>
    <t>0,55*1,7*4</t>
  </si>
  <si>
    <t>622319733RT1</t>
  </si>
  <si>
    <t>Zateplovací systém fasáda,min.desky KV 120 mm s omítkou silikon 3,3 kg/m2, probarvení</t>
  </si>
  <si>
    <t>ozn. B:</t>
  </si>
  <si>
    <t>pás mezi okny :</t>
  </si>
  <si>
    <t>2,1*1,8*20</t>
  </si>
  <si>
    <t>2,1*0,9*13</t>
  </si>
  <si>
    <t>0,9*0,8*8</t>
  </si>
  <si>
    <t>0,9*1,5*4</t>
  </si>
  <si>
    <t>2,1*1,8*30</t>
  </si>
  <si>
    <t>2,1*0,9*4</t>
  </si>
  <si>
    <t>2,1*3,6</t>
  </si>
  <si>
    <t>2,1*0,8*7</t>
  </si>
  <si>
    <t>0,9*1,8</t>
  </si>
  <si>
    <t>0,9*0,8*2</t>
  </si>
  <si>
    <t>vstup :3,17*1,3*2</t>
  </si>
  <si>
    <t>mezi okny vstup :2,1*1,2</t>
  </si>
  <si>
    <t>jihozápadní pohled :</t>
  </si>
  <si>
    <t>2,1*1,8*43</t>
  </si>
  <si>
    <t>2,1*(1,5+1,2*2)</t>
  </si>
  <si>
    <t>2,1*15,0-2,4*0,75*4</t>
  </si>
  <si>
    <t>2,1*1,8*25</t>
  </si>
  <si>
    <t>2,1*0,9*5</t>
  </si>
  <si>
    <t>2,1*13,8-1,55*2,48</t>
  </si>
  <si>
    <t>0,55*2,5*2*4</t>
  </si>
  <si>
    <t>6NP:</t>
  </si>
  <si>
    <t>2,9*(3,69+5,99*2)-0,8*1,8-0,9*0,9</t>
  </si>
  <si>
    <t>2,5*3,69</t>
  </si>
  <si>
    <t>622319735RT1</t>
  </si>
  <si>
    <t>Zateplovací systém fasáda,min.desky KV 160 mm s omítkou silikon 3,3 kg/m2, probarvení</t>
  </si>
  <si>
    <t>vstup m68:</t>
  </si>
  <si>
    <t>1,35*2,5*2+1,55*1,35</t>
  </si>
  <si>
    <t>vstup m50:</t>
  </si>
  <si>
    <t>(4,1+0,05)*3,6-1,64*2,85</t>
  </si>
  <si>
    <t>vstup m12:</t>
  </si>
  <si>
    <t>6,5*(2,4+0,33+1,33)-1,8*2,85</t>
  </si>
  <si>
    <t>3,2*3,85-1,2*2,85</t>
  </si>
  <si>
    <t>ozn K severozápadní:</t>
  </si>
  <si>
    <t>1,8*(1,2*2+1,5)</t>
  </si>
  <si>
    <t>622319737RT1</t>
  </si>
  <si>
    <t>Zateplovací systém, fasáda,min.desky KV 240 mm s omítkou silikon 3,3 kg/m2</t>
  </si>
  <si>
    <t>stěny u teras (po atiku) :</t>
  </si>
  <si>
    <t>2,7*13,8*4</t>
  </si>
  <si>
    <t>-1,7*2,48*4</t>
  </si>
  <si>
    <t>622405921U00</t>
  </si>
  <si>
    <t xml:space="preserve">KZS dilatační lišta průběžná </t>
  </si>
  <si>
    <t>17,7</t>
  </si>
  <si>
    <t>622405922U00</t>
  </si>
  <si>
    <t xml:space="preserve">KZS dilatační lišta rohová/koutová </t>
  </si>
  <si>
    <t>622471328R00</t>
  </si>
  <si>
    <t xml:space="preserve">Nátěr stěn vnějších Antigraffiti, slož. 1 - 2 </t>
  </si>
  <si>
    <t>sokl:68,12</t>
  </si>
  <si>
    <t>nad soklem po úroveň +2,925m:</t>
  </si>
  <si>
    <t>(2,1+1,5)*(41,12-12,18+0,16+44,7+0,16*2+13,5+0,16*2+31,1+0,16)</t>
  </si>
  <si>
    <t>(2,1+1,5)*(27,3+3,6)</t>
  </si>
  <si>
    <t>odpočet oken:-1,8*2,1*22</t>
  </si>
  <si>
    <t>-2,28*2,4*3</t>
  </si>
  <si>
    <t>-2,4*0,75*4</t>
  </si>
  <si>
    <t>-1,55*2,48</t>
  </si>
  <si>
    <t>-1,64*2,85</t>
  </si>
  <si>
    <t>-1,8*2,35</t>
  </si>
  <si>
    <t>na vstup:</t>
  </si>
  <si>
    <t>2,93*(2,4+7,52+13,4)</t>
  </si>
  <si>
    <t>-1,65*2,15+1,3*2,15*2</t>
  </si>
  <si>
    <t>venkovní betonové konstrukce:</t>
  </si>
  <si>
    <t>schodiště do m45 :</t>
  </si>
  <si>
    <t>boky :1,2*1,35*2+(0,3+1,2)/2*1,25*2</t>
  </si>
  <si>
    <t>0,2*2,7*2</t>
  </si>
  <si>
    <t>schodiště do 1PP:</t>
  </si>
  <si>
    <t>boky :1,5*0,9*2+(0,3+1,5)/2*2,25*2</t>
  </si>
  <si>
    <t>0,2*2,1*2</t>
  </si>
  <si>
    <t>schodiště+podesta do m69 :</t>
  </si>
  <si>
    <t>boky :1,6*(1,55+2,4)+(0,3+1,6)/2*3,0</t>
  </si>
  <si>
    <t>0,2*(3,0+2,1+1,3)</t>
  </si>
  <si>
    <t>schodiště do m50 :</t>
  </si>
  <si>
    <t>boky :1,2*1,4*2+(0,3+1,2)/2*1,5*2</t>
  </si>
  <si>
    <t>0,2*2,9*2</t>
  </si>
  <si>
    <t>rampa:</t>
  </si>
  <si>
    <t>boky :0,8*(1,6+3,2)+0,8/2*5,0+0,6*2*3,1</t>
  </si>
  <si>
    <t>0,2*(1,4+8,0+3,1)</t>
  </si>
  <si>
    <t>622491142R00</t>
  </si>
  <si>
    <t xml:space="preserve">Nátěr fasády hydrofobní 2 x </t>
  </si>
  <si>
    <t>sokl :68,12</t>
  </si>
  <si>
    <t>632477125R00</t>
  </si>
  <si>
    <t>Reprofilace polymercementovou maltou, tl. do 20 mm venkovní betonové povrchy</t>
  </si>
  <si>
    <t>podstupnice :1,2*1,2</t>
  </si>
  <si>
    <t>půdorysně :1,7*2,7</t>
  </si>
  <si>
    <t>podstupnice :1,5*1,8</t>
  </si>
  <si>
    <t>půdorysně :2,1*2,0+1,8*0,9</t>
  </si>
  <si>
    <t>podstupnice :1,3*0,15*10</t>
  </si>
  <si>
    <t>půdorysně :1,55*5,4</t>
  </si>
  <si>
    <t>podstupnice :0,15*2,8*7</t>
  </si>
  <si>
    <t>půdorysně :3,3*3,0</t>
  </si>
  <si>
    <t>půdorysně :2,0*3,3+1,8*5,1</t>
  </si>
  <si>
    <t>28375477</t>
  </si>
  <si>
    <t>Deska polystyrenová XPS tl 140mm</t>
  </si>
  <si>
    <t>-(68,12+90,01)</t>
  </si>
  <si>
    <t>28375478</t>
  </si>
  <si>
    <t>Deska polystyrenová XPS tl 160mm</t>
  </si>
  <si>
    <t>158,13</t>
  </si>
  <si>
    <t>63</t>
  </si>
  <si>
    <t>Podlahy a podlahové konstrukce</t>
  </si>
  <si>
    <t>63 Podlahy a podlahové konstrukce</t>
  </si>
  <si>
    <t>631312131R00</t>
  </si>
  <si>
    <t xml:space="preserve">Doplnění mazanin betonem do 4 m2, nad tl. 8 cm </t>
  </si>
  <si>
    <t>pro vložení XPS pod dveře (přerušení tep. mostu):</t>
  </si>
  <si>
    <t>dveře na terasu :1,9*0,15*4*0,08</t>
  </si>
  <si>
    <t>hlavní vstup :3,0*0,15*0,08</t>
  </si>
  <si>
    <t>vstup m12 :2,4*0,15*0,08</t>
  </si>
  <si>
    <t>vstup m45 :1,2*0,15*0,08</t>
  </si>
  <si>
    <t>vstup m50 :1,8*0,15*0,08</t>
  </si>
  <si>
    <t>vstup m68 :1,6*0,15*0,08</t>
  </si>
  <si>
    <t>vstupy m72,73,74 :2,4*0,15*3*0,08</t>
  </si>
  <si>
    <t>631319161R00</t>
  </si>
  <si>
    <t xml:space="preserve">Příplatek za konečnou úpravu mazanin tl. 8 cm </t>
  </si>
  <si>
    <t>632411150R00</t>
  </si>
  <si>
    <t xml:space="preserve">Potěr ze SMS, ruční zpracování, tl. 50 mm </t>
  </si>
  <si>
    <t>pod čistící zónu u vstupu:</t>
  </si>
  <si>
    <t>3,0*1,3</t>
  </si>
  <si>
    <t>634911113U00</t>
  </si>
  <si>
    <t xml:space="preserve">Řezání betonu hl. 50mm mazanina </t>
  </si>
  <si>
    <t>dveře na terasu :1,9*2*4</t>
  </si>
  <si>
    <t>hlavní vstup :3,0*2</t>
  </si>
  <si>
    <t>vstup m12 :2,4*2</t>
  </si>
  <si>
    <t>vstup m45 :1,2*2</t>
  </si>
  <si>
    <t>vstup m50 :1,8*2</t>
  </si>
  <si>
    <t>vstup m68 :1,6*2</t>
  </si>
  <si>
    <t>vstupy m72,73,74 :2,4*2*3</t>
  </si>
  <si>
    <t>8</t>
  </si>
  <si>
    <t>Trubní vedení</t>
  </si>
  <si>
    <t>8 Trubní vedení</t>
  </si>
  <si>
    <t>213151121R00</t>
  </si>
  <si>
    <t xml:space="preserve">Montáž geotextílie </t>
  </si>
  <si>
    <t>3,14*0,6*0,6</t>
  </si>
  <si>
    <t>3,14*1,2*1,7</t>
  </si>
  <si>
    <t>831350012RAB</t>
  </si>
  <si>
    <t>Kanalizace z trub PVC hrdlových do D 160 hloubka do 1,5 m, vč. zemních prací</t>
  </si>
  <si>
    <t>583418064</t>
  </si>
  <si>
    <t>Kamenivo drcené frakce  16/32 B kraj Vysočina</t>
  </si>
  <si>
    <t>T</t>
  </si>
  <si>
    <t>vsak:3,14*0,6*0,6*1,7*1,67*1,1</t>
  </si>
  <si>
    <t>69366198</t>
  </si>
  <si>
    <t>Geotextilie FILTEK 300 g/m2 š. 200cm 100% PP</t>
  </si>
  <si>
    <t>7,54*1,05</t>
  </si>
  <si>
    <t>94</t>
  </si>
  <si>
    <t>Lešení a stavební výtahy</t>
  </si>
  <si>
    <t>94 Lešení a stavební výtahy</t>
  </si>
  <si>
    <t>941941052R00</t>
  </si>
  <si>
    <t xml:space="preserve">Montáž lešení leh.řad.s podlahami,š.1,5 m, H 24 m </t>
  </si>
  <si>
    <t>Severozápadní pohled:</t>
  </si>
  <si>
    <t>postaveno na sousedním obj. :(17,2-4,2-1,8)*(12,2+1,5)</t>
  </si>
  <si>
    <t>pro část nad střechou :2,5*(1,5+3,69+1,5)</t>
  </si>
  <si>
    <t>postaveno na terénu :(17,2+1,25-1,8)*(41,28-12,2+1,5)</t>
  </si>
  <si>
    <t>Jihozápadní pohled:</t>
  </si>
  <si>
    <t>(17,2+1,4-1,8)*(1,5+44,98+1,5)</t>
  </si>
  <si>
    <t>-(17,2-13,75)*3,5</t>
  </si>
  <si>
    <t>-(13,75-10,57)*3,5</t>
  </si>
  <si>
    <t>-(10,57-7,27)*3,5</t>
  </si>
  <si>
    <t>-(7,27-3,97)*3,5</t>
  </si>
  <si>
    <t>Jihovýchodní pohled:</t>
  </si>
  <si>
    <t>(17,2+0,5-1,8)*(27,3+3,8+1,5*2)</t>
  </si>
  <si>
    <t>Severovýchodní pohled:</t>
  </si>
  <si>
    <t>(17,2+1,4-1,8)*(31,2+1,5)</t>
  </si>
  <si>
    <t>postaveno nad vstupem :(17,2-4,0-1,8)*(17,2+1,5*2)</t>
  </si>
  <si>
    <t>941941392R00</t>
  </si>
  <si>
    <t xml:space="preserve">Příplatek za každý měsíc použití lešení k pol.1052 </t>
  </si>
  <si>
    <t>2714,61*3</t>
  </si>
  <si>
    <t>941941852R00</t>
  </si>
  <si>
    <t xml:space="preserve">Demontáž lešení leh.řad.s podlahami,š.1,5 m,H 24 m </t>
  </si>
  <si>
    <t>941955001R00</t>
  </si>
  <si>
    <t xml:space="preserve">Lešení lehké pomocné, výška podlahy do 1,2 m </t>
  </si>
  <si>
    <t>v závětří :2,8*1,4</t>
  </si>
  <si>
    <t>2,5*1,4</t>
  </si>
  <si>
    <t>941955003R00</t>
  </si>
  <si>
    <t xml:space="preserve">Lešení lehké pomocné, výška podlahy do 2,5 m </t>
  </si>
  <si>
    <t>pro fasádu vstupu :</t>
  </si>
  <si>
    <t>1,5*(7,52+2,15+13,35+1,5*3)</t>
  </si>
  <si>
    <t>pro fasádu teras:</t>
  </si>
  <si>
    <t>1,5*13,74*4</t>
  </si>
  <si>
    <t>941955004R00</t>
  </si>
  <si>
    <t xml:space="preserve">Lešení lehké pomocné, výška podlahy do 3,5 m </t>
  </si>
  <si>
    <t>pro 1NP jihovýchodní pohled :</t>
  </si>
  <si>
    <t>1,5*13,74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</si>
  <si>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</si>
  <si>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</si>
  <si>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</si>
  <si>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</si>
  <si>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</si>
  <si>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</si>
  <si>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</si>
  <si>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</si>
  <si>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</si>
  <si>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</si>
  <si>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</si>
  <si>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dotčené místnosti vlivem dozdívání a výměny oken (2/3 celkové plochy):</t>
  </si>
  <si>
    <t>1NP:(44,98*13,74+13,74*27,5+3,7*6,36+13,4*7,5)*2/3</t>
  </si>
  <si>
    <t>2NP:((44,98-3,5)*13,74+13,74*27,5+3,7*6,36)*2/3+3,5*13,74*1/3</t>
  </si>
  <si>
    <t>3NP:((44,98-3,5*2)*13,74+13,74*27,5+3,7*6,36)*2/3+3,5*13,74*1/3</t>
  </si>
  <si>
    <t>4NP:((44,98-3,5*3)*13,74+13,74*27,5+3,7*6,36)*2/3+3,5*13,74*1/3</t>
  </si>
  <si>
    <t>5NP:((44,98-3,5*4)*13,74+13,74*27,5+3,7*6,36)*2/3+3,5*13,74*1/3</t>
  </si>
  <si>
    <t>96</t>
  </si>
  <si>
    <t>Bourání konstrukcí</t>
  </si>
  <si>
    <t>96 Bourání konstrukcí</t>
  </si>
  <si>
    <t>938532411U00</t>
  </si>
  <si>
    <t xml:space="preserve">Tryskání degradovaný beton písek </t>
  </si>
  <si>
    <t>schodiště do 1PP :</t>
  </si>
  <si>
    <t>938902122R0X</t>
  </si>
  <si>
    <t xml:space="preserve">Čištění ploch betonových konstrukcí tlakovou vodou </t>
  </si>
  <si>
    <t>962031132R00</t>
  </si>
  <si>
    <t>Bourání příček cihelných tl. 10 cm izolační přizdívka</t>
  </si>
  <si>
    <t>(2,23-0,15-0,45)*3,35</t>
  </si>
  <si>
    <t>(2,23-0,15-0,45)*(19,2-2,0+7,0+15,4)</t>
  </si>
  <si>
    <t>962032231R00</t>
  </si>
  <si>
    <t xml:space="preserve">Bourání zdiva z cihel pálených na MVC </t>
  </si>
  <si>
    <t>střecha nad 1.NP:1,8*0,375*0,35</t>
  </si>
  <si>
    <t>střecha nad 2.n.p.:1,8*0,375*0,35</t>
  </si>
  <si>
    <t>střecha nad 3.n.p.:1,8*0,375*0,35</t>
  </si>
  <si>
    <t>střecha nad 4.n.p.:1,8*0,375*0,35</t>
  </si>
  <si>
    <t>962081141R00</t>
  </si>
  <si>
    <t xml:space="preserve">Bourání příček ze skleněných tvárnic tl. 15 cm </t>
  </si>
  <si>
    <t>copilitové stěny:</t>
  </si>
  <si>
    <t>1.n.p.:2,4*3,05*4+2,4*1,45*3+2,4*1,5</t>
  </si>
  <si>
    <t>2.n.p.:2,4*3,05</t>
  </si>
  <si>
    <t>3.n.p.:2,4*3,05</t>
  </si>
  <si>
    <t>4.n.p.:2,4*3,05</t>
  </si>
  <si>
    <t>5.n.p.:2,4*3,05</t>
  </si>
  <si>
    <t>963042819R00</t>
  </si>
  <si>
    <t xml:space="preserve">Bourání schodišťových stupňů betonových </t>
  </si>
  <si>
    <t>vstup 1:3,0*2</t>
  </si>
  <si>
    <t>vstup 50:3,6*6</t>
  </si>
  <si>
    <t>965042141R00</t>
  </si>
  <si>
    <t xml:space="preserve">Bourání mazanin betonových tl. 10 cm, nad 4 m2 </t>
  </si>
  <si>
    <t>venkovní schodiště:3,3*(0,5+0,166)*0,08*6</t>
  </si>
  <si>
    <t>3,0*(1,4+0,3)*0,08</t>
  </si>
  <si>
    <t>965042141RT4</t>
  </si>
  <si>
    <t>Bourání mazanin betonových tl. 10 cm, nad 4 m2 sbíječka tl. mazaniny 8 - 10 cm</t>
  </si>
  <si>
    <t>po vložení XPS pod dveře (přerušení tep. mostu):</t>
  </si>
  <si>
    <t>965049111RT1</t>
  </si>
  <si>
    <t>Příplatek, bourání mazanin se svař. síťí tl. 10 cm jednostranná výztuž svařovanou sítí</t>
  </si>
  <si>
    <t>976071111R00</t>
  </si>
  <si>
    <t xml:space="preserve">Vybourání kovových zábradlí a madel </t>
  </si>
  <si>
    <t>střecha nad 1.n.p.:3,41*2+13,5</t>
  </si>
  <si>
    <t>střecha nad 2.n.p.:3,65*2+13,5</t>
  </si>
  <si>
    <t>střecha nad 3.n.p.:3,65*2+13,5</t>
  </si>
  <si>
    <t>střecha nad 4.n.p.:3,65*2+13,5</t>
  </si>
  <si>
    <t>976085411R00</t>
  </si>
  <si>
    <t xml:space="preserve">Vybourání poklopů plochy nad 0,6 m2 </t>
  </si>
  <si>
    <t>střecha - ocelové víko:1</t>
  </si>
  <si>
    <t>978059631R00</t>
  </si>
  <si>
    <t xml:space="preserve">Odsekání vnějších obkladů stěn nad 2 m2 </t>
  </si>
  <si>
    <t>0,5*3,35</t>
  </si>
  <si>
    <t>0,5*(19,2-2,0+7,0+15,4)</t>
  </si>
  <si>
    <t>978071221R00</t>
  </si>
  <si>
    <t xml:space="preserve">Odsekání omítky a izolace lepenk. svislé nad 1 m2 </t>
  </si>
  <si>
    <t>978071421R00</t>
  </si>
  <si>
    <t xml:space="preserve">Odsekání omítky a izol. desek nad 5 cm nad 1 m2 </t>
  </si>
  <si>
    <t>zateplovací systém:7,8*4,8+4,73*4,8+1,3*(2*2,85+1,75)+1,75*(0,7+1,95)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</si>
  <si>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</si>
  <si>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</si>
  <si>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</si>
  <si>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</si>
  <si>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</si>
  <si>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t</t>
  </si>
  <si>
    <t>711</t>
  </si>
  <si>
    <t>Izolace proti vodě</t>
  </si>
  <si>
    <t>711 Izolace proti vodě</t>
  </si>
  <si>
    <t>711111001RT1</t>
  </si>
  <si>
    <t>Izolace proti vlhkosti vodor. nátěr ALP za studena 1x nátěr - asfaltový lak ve specifikaci</t>
  </si>
  <si>
    <t>711112001RT1</t>
  </si>
  <si>
    <t>Izolace proti vlhkosti svis. nátěr ALP, za studena 1x nátěr - asfaltový lak ALP ve specifikaci</t>
  </si>
  <si>
    <t>bm :(2,23+0,15)*3,35</t>
  </si>
  <si>
    <t>bm :(2,23+0,15)*(19,2-2,0+7,0+15,4)</t>
  </si>
  <si>
    <t>711141559RT1</t>
  </si>
  <si>
    <t>Izolace proti vlhk. vodorovná pásy přitavením 1 vrstva - materiál ve specifikaci</t>
  </si>
  <si>
    <t>711142559RT2</t>
  </si>
  <si>
    <t>Izolace proti vlhkosti svislá pásy přitavením 2 vrstvy - materiál ve specifikaci</t>
  </si>
  <si>
    <t>711482020RZ1</t>
  </si>
  <si>
    <t>Izolační systém, svisle včetně dodávky nopové fólie tl. 20 mm a doplňků</t>
  </si>
  <si>
    <t>bm :(2,23+0,15-0,4)*3,35</t>
  </si>
  <si>
    <t>bm :(0,3+0,15*2)*(25,7-1,6+0,2)*0,5</t>
  </si>
  <si>
    <t>bm :(0,5+0,15*2)*(25,7-1,6+0,2)*0,5</t>
  </si>
  <si>
    <t>bm :(2,23+0,15-0,4)*(19,2-2,0+7,0+15,4)</t>
  </si>
  <si>
    <t>bm :(0,3+0,2+0,15)*(12,6+21,2+3,35)</t>
  </si>
  <si>
    <t>bm :(0,9+0,15)*13,4</t>
  </si>
  <si>
    <t>11163230</t>
  </si>
  <si>
    <t>Nátěr asfaltový penetrační</t>
  </si>
  <si>
    <t>(102,22+3,9)*0,3</t>
  </si>
  <si>
    <t>62843037</t>
  </si>
  <si>
    <t>Pás asfaltový modifikovaný tl. 4 mm</t>
  </si>
  <si>
    <t>3,9*1,15</t>
  </si>
  <si>
    <t>102,22*2*1,2</t>
  </si>
  <si>
    <t>998711103R00</t>
  </si>
  <si>
    <t xml:space="preserve">Přesun hmot pro izolace proti vodě, výšky do 60 m </t>
  </si>
  <si>
    <t>713</t>
  </si>
  <si>
    <t>Izolace tepelné</t>
  </si>
  <si>
    <t>713 Izolace tepelné</t>
  </si>
  <si>
    <t>713111125R00</t>
  </si>
  <si>
    <t xml:space="preserve">Izolace tepelné stropů rovných spodem, lepením </t>
  </si>
  <si>
    <t>minerální tl. 50 mm:</t>
  </si>
  <si>
    <t>0,3*1,7*4</t>
  </si>
  <si>
    <t>713131131R00</t>
  </si>
  <si>
    <t xml:space="preserve">Izolace tepelná stěn lepením </t>
  </si>
  <si>
    <t>XPS tl. 40 mm:</t>
  </si>
  <si>
    <t>vyrovnání tl. KZS u soklu:</t>
  </si>
  <si>
    <t>bm :0,6*(12,6+21,2+3,35)</t>
  </si>
  <si>
    <t>bm :0,5*(1,4+2,2+7,4)</t>
  </si>
  <si>
    <t>bm :0,5*13,4</t>
  </si>
  <si>
    <t>obklad atik XPS tl.100 mm:</t>
  </si>
  <si>
    <t>STŘECHY:</t>
  </si>
  <si>
    <t>ST01 :</t>
  </si>
  <si>
    <t>TI  :((0,5+0,3)*(3,5*2+13,0))*4</t>
  </si>
  <si>
    <t>ST02:</t>
  </si>
  <si>
    <t>TI  2NP:(0,5+0,3)*(7,0*2+19,0+8,0)</t>
  </si>
  <si>
    <t>ST03:</t>
  </si>
  <si>
    <t>TI :(0,3+0,3)*(5,6*2+3,2)</t>
  </si>
  <si>
    <t>na stěny u střech XPS tl.120 mm:</t>
  </si>
  <si>
    <t>TI  :0,5*13,0*4</t>
  </si>
  <si>
    <t>TI  2NP:0,5*(11,0+1,0*4)</t>
  </si>
  <si>
    <t>63140292.A</t>
  </si>
  <si>
    <t>Deska izolační omítková 100x50x 5 cm</t>
  </si>
  <si>
    <t>2,04*1,05</t>
  </si>
  <si>
    <t>998713103R00</t>
  </si>
  <si>
    <t xml:space="preserve">Přesun hmot pro izolace tepelné, výšky do 24 m </t>
  </si>
  <si>
    <t>764</t>
  </si>
  <si>
    <t>Konstrukce klempířské</t>
  </si>
  <si>
    <t>764 Konstrukce klempířské</t>
  </si>
  <si>
    <t>764410850R00</t>
  </si>
  <si>
    <t xml:space="preserve">Demontáž oplechování parapetů,rš od 100 do 330 mm </t>
  </si>
  <si>
    <t>1.n.p.:18,0+24,3+20,7+4,8+16,2</t>
  </si>
  <si>
    <t>2.n.p.:38,7+25,5+20,7+9,0+26,42+2,4</t>
  </si>
  <si>
    <t>3.n.p.:35,1+21,9+20,7+9,0+26,42+2,4</t>
  </si>
  <si>
    <t>4.n.p.:31,5+18,3+20,7+9,0+26,42+2,4</t>
  </si>
  <si>
    <t>5.n.p.:27,9+14,7+20,7+9,0+26,42+2,4</t>
  </si>
  <si>
    <t>764510440R00</t>
  </si>
  <si>
    <t xml:space="preserve">Oplechování parapetů včetně rohů Ti Zn, rš 250 mm </t>
  </si>
  <si>
    <t>K/01 :1,2</t>
  </si>
  <si>
    <t>K/02 :2,4*5</t>
  </si>
  <si>
    <t>K/03 :1,8*133</t>
  </si>
  <si>
    <t>K/04 :3,6*4</t>
  </si>
  <si>
    <t>K/05 :0,9*13</t>
  </si>
  <si>
    <t>998764103R00</t>
  </si>
  <si>
    <t xml:space="preserve">Přesun hmot pro klempířské konstr., výšky do 24 m </t>
  </si>
  <si>
    <t>767</t>
  </si>
  <si>
    <t>Konstrukce zámečnické</t>
  </si>
  <si>
    <t>767 Konstrukce zámečnické</t>
  </si>
  <si>
    <t>767.01</t>
  </si>
  <si>
    <t xml:space="preserve">Demontáž světelné reklamy na fasádě </t>
  </si>
  <si>
    <t>kompl</t>
  </si>
  <si>
    <t>Z/01</t>
  </si>
  <si>
    <t>Ocelová venkovní stříška nad vchodem 1225/3300 pozink, vč. kotev a doplňků - D+M</t>
  </si>
  <si>
    <t>Z/02</t>
  </si>
  <si>
    <t>Ocelová venkovní stříška nad vchodem 1225/1650 pozink, vč. kotev a doplňků - D+M</t>
  </si>
  <si>
    <t>Z/03</t>
  </si>
  <si>
    <t>Systémová venkovní rohož 1230/2760 mm vč. rámu a doplňků - D+M</t>
  </si>
  <si>
    <t>Z/04</t>
  </si>
  <si>
    <t>Ocelové venkovní zábradlí v.1,1m, pozink/bezp.sklo vč. kotvení a doplňků - D+M</t>
  </si>
  <si>
    <t>bm</t>
  </si>
  <si>
    <t>3,1*2+1,6*8</t>
  </si>
  <si>
    <t>Z/05</t>
  </si>
  <si>
    <t>Ocelový panel na zavěšení reklamy 13200/850 mm pozink, vč. kotvení a doplňků - D+M</t>
  </si>
  <si>
    <t>Z/06</t>
  </si>
  <si>
    <t>Ocelový panel na zavěšení reklamy 8650/3950 mm pozink, vč. kotvení a doplňků - D+M</t>
  </si>
  <si>
    <t>Z/07</t>
  </si>
  <si>
    <t>Ocelový panel na zavěšení reklamy 3600/2100 mm pozink, vč. kotvení a doplňků - D+M</t>
  </si>
  <si>
    <t>Z/08</t>
  </si>
  <si>
    <t>Ocelová mříž okna 1900/2100 mm, pozink vč. kotvení a doplňků - D+M</t>
  </si>
  <si>
    <t>Z/09</t>
  </si>
  <si>
    <t>Větrací plechový kryt 175/350 mm, barva vč. kotvení a doplňků - D+M</t>
  </si>
  <si>
    <t>Z/10</t>
  </si>
  <si>
    <t>Větrací plechový kryt 600/1000 mm, barva vč. kotvení a doplňků - D+M</t>
  </si>
  <si>
    <t>Z/11</t>
  </si>
  <si>
    <t>Větrací plechový kryt 600/400 mm, barva vč. kotvení a doplňků - D+M</t>
  </si>
  <si>
    <t>Z/12</t>
  </si>
  <si>
    <t>Větrací plechový kryt 600/500 mm, barva vč. kotvení a doplňků - D+M</t>
  </si>
  <si>
    <t>Z/13</t>
  </si>
  <si>
    <t>Větrací plechový kryt 200/200 mm, barva vč. kotvení a doplňků - D+M</t>
  </si>
  <si>
    <t>Z/14</t>
  </si>
  <si>
    <t>Větrací plechový kryt 300/150 mm, barva vč. kotvení a doplňků - D+M</t>
  </si>
  <si>
    <t>Z/15</t>
  </si>
  <si>
    <t xml:space="preserve">Zábradlí rampy dl. 3300 mm ocel zinkovaná - D+M </t>
  </si>
  <si>
    <t>998767103R00</t>
  </si>
  <si>
    <t xml:space="preserve">Přesun hmot pro zámečnické konstr., výšky do 24 m </t>
  </si>
  <si>
    <t>771</t>
  </si>
  <si>
    <t>Podlahy z dlaždic a obklady</t>
  </si>
  <si>
    <t>771 Podlahy z dlaždic a obklady</t>
  </si>
  <si>
    <t>771479001R00</t>
  </si>
  <si>
    <t xml:space="preserve">Řezání dlaždic keramických </t>
  </si>
  <si>
    <t>dveře na terasu :1,9*4</t>
  </si>
  <si>
    <t>hlavní vstup :3,0</t>
  </si>
  <si>
    <t>vstup m12 :2,4</t>
  </si>
  <si>
    <t>vstup m45 :1,2</t>
  </si>
  <si>
    <t>vstup m50 :1,8</t>
  </si>
  <si>
    <t>vstup m68 :1,6</t>
  </si>
  <si>
    <t>vstupy m72,73,74 :2,4*3</t>
  </si>
  <si>
    <t>771575107R00</t>
  </si>
  <si>
    <t xml:space="preserve">Montáž podlah keram.,režné hladké, tmel </t>
  </si>
  <si>
    <t>dveře na terasu :1,9*0,15*4</t>
  </si>
  <si>
    <t>hlavní vstup :3,0*0,15</t>
  </si>
  <si>
    <t>vstup m12 :2,4*0,15</t>
  </si>
  <si>
    <t>vstup m45 :1,2*0,15</t>
  </si>
  <si>
    <t>vstup m50 :1,8*0,15</t>
  </si>
  <si>
    <t>vstup m68 :1,6*0,15</t>
  </si>
  <si>
    <t>vstupy m72,73,74 :2,4*0,15*3</t>
  </si>
  <si>
    <t>771579790R00</t>
  </si>
  <si>
    <t xml:space="preserve">Příplatek za složitost kladení </t>
  </si>
  <si>
    <t>771579791R00</t>
  </si>
  <si>
    <t xml:space="preserve">Příplatek za plochu podlah keram. do 5 m2 jednotl. </t>
  </si>
  <si>
    <t>771579795R00</t>
  </si>
  <si>
    <t xml:space="preserve">Příplatek za spárování vodotěsnou hmotou - plošně </t>
  </si>
  <si>
    <t>597.01</t>
  </si>
  <si>
    <t xml:space="preserve">Dlažba keramická dle původní dlažby </t>
  </si>
  <si>
    <t>3,72*1,5</t>
  </si>
  <si>
    <t>998771103R00</t>
  </si>
  <si>
    <t xml:space="preserve">Přesun hmot pro podlahy z dlaždic, výšky do 24 m </t>
  </si>
  <si>
    <t>783</t>
  </si>
  <si>
    <t>Nátěry</t>
  </si>
  <si>
    <t>783 Nátěry</t>
  </si>
  <si>
    <t>783201811R00</t>
  </si>
  <si>
    <t xml:space="preserve">Odstranění nátěrů z kovových konstrukcí oškrábáním </t>
  </si>
  <si>
    <t>venkovní zábradlí :</t>
  </si>
  <si>
    <t>předpoklad :100</t>
  </si>
  <si>
    <t>783222100R00</t>
  </si>
  <si>
    <t xml:space="preserve">Nátěr syntetický kovových konstrukcí dvojnásobný </t>
  </si>
  <si>
    <t>783226100R00</t>
  </si>
  <si>
    <t xml:space="preserve">Nátěr syntetický kovových konstrukcí základní </t>
  </si>
  <si>
    <t>783851212R00</t>
  </si>
  <si>
    <t>Nátěr epoxidový stěn 2x + 1x email + 1x tmel venkovní</t>
  </si>
  <si>
    <t>venkovní betonové konstrukce:96,6</t>
  </si>
  <si>
    <t>784</t>
  </si>
  <si>
    <t>Malby</t>
  </si>
  <si>
    <t>784 Malby</t>
  </si>
  <si>
    <t>784191101R00</t>
  </si>
  <si>
    <t xml:space="preserve">Penetrace podkladu univerzální 1x </t>
  </si>
  <si>
    <t>penetrace pouze na nové omítky :47,4+779,97</t>
  </si>
  <si>
    <t>784195212R00</t>
  </si>
  <si>
    <t xml:space="preserve">Malba tekutá, bílá, 2 x </t>
  </si>
  <si>
    <t>Malby - čistá plocha bez přípočtu otvorů !:</t>
  </si>
  <si>
    <t>malba na celou stěnu v místnosti s dozdívkou:</t>
  </si>
  <si>
    <t>1NP :3,0*(3,55+3,2*14+6,4+3,2*6+3,6+4,3)</t>
  </si>
  <si>
    <t>2NP :3,0*(3,0+3,2*4+3,8+1,4+2,2+3,2*17+6,4+3,2*6+9,0)</t>
  </si>
  <si>
    <t>3NP :3,0*(3,0+3,2*4+3,8+1,4+2,2+3,2*15+6,4+3,2*6+9,0)</t>
  </si>
  <si>
    <t>4NP :3,0*(3,0+3,2*4+3,8+1,4+2,2+3,2*13+6,4+3,2*6+9,0)</t>
  </si>
  <si>
    <t>4NP :3,0*(3,0+3,2*4+3,8+1,4+2,2+3,2*11+6,4+3,2*6+9,0)</t>
  </si>
  <si>
    <t>malba zapraveného ostění:</t>
  </si>
  <si>
    <t>po výměně otvorů ve stávajícím zdivu (ne v méstnostech s dozdívkami):</t>
  </si>
  <si>
    <t>m2 :0,5*(1,65+2,15*2)</t>
  </si>
  <si>
    <t>m45 :0,5*(1,2+2,85*2)</t>
  </si>
  <si>
    <t>m70 :0,5*(2,4*2+0,75*2)*3</t>
  </si>
  <si>
    <t>m71 :0,5*(2,4*2+0,75*2)</t>
  </si>
  <si>
    <t>m72,73,74 :0,5*(2,28*2+2,4*2)*3</t>
  </si>
  <si>
    <t>m67 :0,5*(1,55+2,49*2)</t>
  </si>
  <si>
    <t>m50 :0,5*(1,65+2,85*2)</t>
  </si>
  <si>
    <t>m12 :0,5*(1,8+2,85*2)</t>
  </si>
  <si>
    <t>m1 :0,5*(2,4*2+3,05*2)</t>
  </si>
  <si>
    <t>m23 :0,5*(1,7+2,5*2)</t>
  </si>
  <si>
    <t>M99</t>
  </si>
  <si>
    <t>Ostatní práce "M"</t>
  </si>
  <si>
    <t>M99 Ostatní práce "M"</t>
  </si>
  <si>
    <t>M99.01</t>
  </si>
  <si>
    <t xml:space="preserve">Skladby kcí - pomocné výpočty, neoceňovat ! </t>
  </si>
  <si>
    <t>SOKLY:</t>
  </si>
  <si>
    <t>bm :3,35</t>
  </si>
  <si>
    <t>bm :25,7-1,6+0,2</t>
  </si>
  <si>
    <t>bm :25,3+6,4-1,5+1,2*2+3,3-1,64+5,0-1,8+1,2*2</t>
  </si>
  <si>
    <t>bm :19,2-2,0+7,0+15,4</t>
  </si>
  <si>
    <t>bm :12,6+21,2+3,35</t>
  </si>
  <si>
    <t>bm :1,4+2,2+7,4</t>
  </si>
  <si>
    <t>bm :13,4</t>
  </si>
  <si>
    <t>2NP :3,5*13,0</t>
  </si>
  <si>
    <t>3NP :3,5*13,0</t>
  </si>
  <si>
    <t>4NP :3,5*13,0</t>
  </si>
  <si>
    <t>5NP :3,5*13,0</t>
  </si>
  <si>
    <t>parozábrana :((0,7+0,3)*(3,5*2+13,0)+0,7*13,0)*4</t>
  </si>
  <si>
    <t>TI  :((0,5+0,3)*(3,5*2+13,0)+0,5*13,0)*4</t>
  </si>
  <si>
    <t>HI  :((0,5+0,5)*(3,5*2+13,0)+0,5*13,0)*4</t>
  </si>
  <si>
    <t>2NP :7,0*19,0-1,0*1,0</t>
  </si>
  <si>
    <t>nad 5NP :29,8*13,0+12,9*27,3+3,6*5,8</t>
  </si>
  <si>
    <t>-5,7*3,45</t>
  </si>
  <si>
    <t>-0,6*0,9</t>
  </si>
  <si>
    <t>-2,2*1,15</t>
  </si>
  <si>
    <t>-0,9*0,9*3</t>
  </si>
  <si>
    <t>-1,0*0,55*5</t>
  </si>
  <si>
    <t>parozábrana 2NP:(0,7+0,3)*(7,0*2+19,0+8,0)+0,7*(11,0+1,0*4)</t>
  </si>
  <si>
    <t>TI  2NP:(0,5+0,3)*(7,0*2+19,0+8,0)+0,5*(11,0+1,0*4)</t>
  </si>
  <si>
    <t>HI 2NP:(0,5+0,5)*(7,0*2+19,0+8,0)+0,5*(11,0+1,0*4)</t>
  </si>
  <si>
    <t>parozábrana nad 5NP:(0,7+0,3)*(29,8*2+13,0*2+12,9*2+27,3*2+3,6*2)</t>
  </si>
  <si>
    <t>0,7*(5,7*2+3,45*2)</t>
  </si>
  <si>
    <t>0,7*(0,6*2+0,9*2)</t>
  </si>
  <si>
    <t>0,7*(2,2*2+1,15*2)</t>
  </si>
  <si>
    <t>0,7*(0,9*2+0,9*2)*3</t>
  </si>
  <si>
    <t>0,7*(1,0*2+0,55*2)*5</t>
  </si>
  <si>
    <t>TI nad 5NP:(0,5+0,3)*(29,8*2+13,0*2+12,9*2+27,3*2+3,6*2)</t>
  </si>
  <si>
    <t>0,5*(5,7*2+3,45*2)</t>
  </si>
  <si>
    <t>0,5*(0,6*2+0,9*2)</t>
  </si>
  <si>
    <t>0,5*(2,2*2+1,15*2)</t>
  </si>
  <si>
    <t>0,5*(0,9*2+0,9*2)*3</t>
  </si>
  <si>
    <t>0,5*(1,0*2+0,55*2)*5</t>
  </si>
  <si>
    <t>HI nad 5NP:(0,5+0,5)*(29,8*2+13,0*2+12,9*2+27,3*2+3,6*2)</t>
  </si>
  <si>
    <t>5,6*3,2</t>
  </si>
  <si>
    <t>parozábrana:(0,4+0,3)*(5,6*2+3,2)</t>
  </si>
  <si>
    <t>HI :(0,15+0,5)*(5,6*2+3,2)+0,2*3,2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</si>
  <si>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</si>
  <si>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</si>
  <si>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</si>
  <si>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</si>
  <si>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</si>
  <si>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</si>
  <si>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</si>
  <si>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</si>
  <si>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</si>
  <si>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</si>
  <si>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</si>
  <si>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</si>
  <si>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</si>
  <si>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</si>
  <si>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</si>
  <si>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979999999R00</t>
  </si>
  <si>
    <t xml:space="preserve">Poplatek za skladku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</si>
  <si>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</si>
  <si>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</si>
  <si>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</si>
  <si>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</si>
  <si>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</si>
  <si>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</si>
  <si>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</si>
  <si>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</si>
  <si>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Žďár nad Sázavou</t>
  </si>
  <si>
    <t>Atelier WIK s.r.o.,BRNO</t>
  </si>
  <si>
    <t>SO.01.1F REALIZACE ENERGETICKÝCH ÚSPOR-FASÁDA</t>
  </si>
  <si>
    <t>SO.01.1O</t>
  </si>
  <si>
    <t>REALIZACE ENERGETICKÝCH ÚSPOR-OTVORY</t>
  </si>
  <si>
    <t>342901112R00</t>
  </si>
  <si>
    <t xml:space="preserve">Osazování stěn s dveřmi </t>
  </si>
  <si>
    <t>OV/01 :3,0*3,25</t>
  </si>
  <si>
    <t>OV/02 :2,4*17,06</t>
  </si>
  <si>
    <t>OV/03 :1,8*2,93</t>
  </si>
  <si>
    <t>OV/04 :1,55*2,49</t>
  </si>
  <si>
    <t>OV/05 :1,2*2,85</t>
  </si>
  <si>
    <t>OV/06 :(2,4*2,4+2,4*1,45)*3</t>
  </si>
  <si>
    <t>OV/18 :1,9*2,7*4</t>
  </si>
  <si>
    <t>610991111R00</t>
  </si>
  <si>
    <t xml:space="preserve">Zakrývání výplní vnitřních otvorů </t>
  </si>
  <si>
    <t>OV/07 :2,4*0,75*2</t>
  </si>
  <si>
    <t>OV/08 :2,4*0,75*2</t>
  </si>
  <si>
    <t>OV/09 :1,2*2,1</t>
  </si>
  <si>
    <t>OV/10 :1,8*2,1*65</t>
  </si>
  <si>
    <t>OV/11 :1,8*2,1*79</t>
  </si>
  <si>
    <t>OV/12 :0,9*0,9*8</t>
  </si>
  <si>
    <t>OV/13 :1,8*0,9*3</t>
  </si>
  <si>
    <t>OV/14 :0,8*2,1*4</t>
  </si>
  <si>
    <t>OV/15 :0,8*1,8</t>
  </si>
  <si>
    <t>OV/16 :0,9*0,9</t>
  </si>
  <si>
    <t>OV/17 :0,8*1,97</t>
  </si>
  <si>
    <t>620991121R00</t>
  </si>
  <si>
    <t xml:space="preserve">Zakrývání výplní vnějších otvorů z lešení </t>
  </si>
  <si>
    <t>64</t>
  </si>
  <si>
    <t>Výplně otvorů</t>
  </si>
  <si>
    <t>64 Výplně otvorů</t>
  </si>
  <si>
    <t>641991611U00</t>
  </si>
  <si>
    <t xml:space="preserve">Osaz rámů oken z plastů 1m2 na MPP </t>
  </si>
  <si>
    <t>OV/12 :8</t>
  </si>
  <si>
    <t>OV/16 :1</t>
  </si>
  <si>
    <t>641991721U00</t>
  </si>
  <si>
    <t xml:space="preserve">Osaz rámů oken z plastů 4m2 na MPP </t>
  </si>
  <si>
    <t>OV/07 :2</t>
  </si>
  <si>
    <t>OV/08 :2</t>
  </si>
  <si>
    <t>OV/09 :1</t>
  </si>
  <si>
    <t>OV/10 :60</t>
  </si>
  <si>
    <t>OV/11 :79</t>
  </si>
  <si>
    <t>OV/13 :3</t>
  </si>
  <si>
    <t>OV/14 :4</t>
  </si>
  <si>
    <t>641991831U00</t>
  </si>
  <si>
    <t xml:space="preserve">Osaz rámů oken z plastů 10m2 na MPP </t>
  </si>
  <si>
    <t>OV/19:1</t>
  </si>
  <si>
    <t>648951411RT2</t>
  </si>
  <si>
    <t>Osazení parapetních desek dřevěných š. do 25 cm včetně dodávky parapetní desky z MDF š. 13 cm</t>
  </si>
  <si>
    <t>T/01 :1,2</t>
  </si>
  <si>
    <t>T/02 :3,6*4</t>
  </si>
  <si>
    <t>T/03 :1,8*133</t>
  </si>
  <si>
    <t>T/04 :2,4*4</t>
  </si>
  <si>
    <t>T/05 :0,9*12</t>
  </si>
  <si>
    <t>T/06 :2,4</t>
  </si>
  <si>
    <t>T/07 :2,4*4</t>
  </si>
  <si>
    <t>položka je vč. potřebných stavebních úprav !:</t>
  </si>
  <si>
    <t>931961115RR1</t>
  </si>
  <si>
    <t>Vložky do dilatačních spár, polystyren, tl 30 mm XPS</t>
  </si>
  <si>
    <t>vložení XPS pod dveře (přerušení tep. mostu):</t>
  </si>
  <si>
    <t>968061113R00</t>
  </si>
  <si>
    <t xml:space="preserve">Vyvěšení dřevěných okenních křídel pl. nad 1,5 m2 </t>
  </si>
  <si>
    <t>1.n.p.:22*2+2+1</t>
  </si>
  <si>
    <t>2.n.p.:29*2+1</t>
  </si>
  <si>
    <t>3.n.p.:28*2+1+2+4</t>
  </si>
  <si>
    <t>4.n.p.:26*2+1+2+4</t>
  </si>
  <si>
    <t>5.n.p.:24*2+1+2+4</t>
  </si>
  <si>
    <t>968061125R00</t>
  </si>
  <si>
    <t xml:space="preserve">Vyvěšení dřevěných dveřních křídel pl. do 2 m2 </t>
  </si>
  <si>
    <t>montážní podlaží:1</t>
  </si>
  <si>
    <t>968062356R00</t>
  </si>
  <si>
    <t xml:space="preserve">Vybourání dřevěných rámů oken dvojitých pl. 4 m2 </t>
  </si>
  <si>
    <t>1.n.p.:1,8*2,1*22+2,4*2,1+1,2*2,1</t>
  </si>
  <si>
    <t>2.n.p.:1,8*2,1*29+0,9*2,1+1,8*0,9+3,6*0,9+1,2*0,9*2</t>
  </si>
  <si>
    <t>3.n.p.:1,8*2,1*28+0,9*2,1+1,8*1,8+3,6*1,8+1,2*0,9*2</t>
  </si>
  <si>
    <t>4.n.p.:1,8*2,1*26+0,9*2,1+1,8*1,8+3,6*1,8+1,2*0,9*2</t>
  </si>
  <si>
    <t>5.n.p.:1,8*2,1*24+0,9*2,1+1,8*1,8+3,6*1,8+1,2*0,9*2</t>
  </si>
  <si>
    <t>ST02:0,9*0,9</t>
  </si>
  <si>
    <t>968062991R00</t>
  </si>
  <si>
    <t xml:space="preserve">Vybourání dřevěných deštění a obkladu parapetů </t>
  </si>
  <si>
    <t>1.n.p.:1,8*0,3*22+2,4*0,3+1,2*0,3</t>
  </si>
  <si>
    <t>2.n.p.:1,8*0,3*29+0,9*0,3+1,8*0,3+3,6*0,3+1,2*0,3*2</t>
  </si>
  <si>
    <t>3.n.p.:1,8*0,3*28+0,9*0,3+1,8*0,3+3,6*0,3+1,2*0,3*2</t>
  </si>
  <si>
    <t>4.n.p.:1,8*0,3*26+0,9*0,3+1,8*0,3+3,6*0,3+1,2*0,3*2</t>
  </si>
  <si>
    <t>5.n.p.:1,8*0,3*24+0,9*0,3+1,8*0,3+3,6*0,3+1,2*0,3*2</t>
  </si>
  <si>
    <t>ST02:0,9*0,3</t>
  </si>
  <si>
    <t>968071125R00</t>
  </si>
  <si>
    <t xml:space="preserve">Vyvěšení, zavěšení kovových křídel dveří pl. 2 m2 </t>
  </si>
  <si>
    <t>1.n.p.:3*2+2+2+2</t>
  </si>
  <si>
    <t>4</t>
  </si>
  <si>
    <t>2.n.p.:2</t>
  </si>
  <si>
    <t>3.n.p.:2</t>
  </si>
  <si>
    <t>4.n.p.:2</t>
  </si>
  <si>
    <t>5.n.p.:2</t>
  </si>
  <si>
    <t>968072247R00</t>
  </si>
  <si>
    <t xml:space="preserve">Vybourání kovových rámů oken jednod. nad 4 m2 </t>
  </si>
  <si>
    <t>rám copilit 1.n.p.:2,4*3,05*4+2,4*1,45*3+2,4*1,5</t>
  </si>
  <si>
    <t>rám copilit 2.n.p.:2,4*3,05</t>
  </si>
  <si>
    <t>rám copilit 3.n.p.:2,4*3,05</t>
  </si>
  <si>
    <t>rám copilit 4.n.p.:2,4*3,05</t>
  </si>
  <si>
    <t>rám copilit 5.n.p.:2,4*3,05</t>
  </si>
  <si>
    <t>968072361U00</t>
  </si>
  <si>
    <t xml:space="preserve">Vybourání meziokenní vložky </t>
  </si>
  <si>
    <t>1.n.p.:43</t>
  </si>
  <si>
    <t>2.n.p.:65</t>
  </si>
  <si>
    <t>3.n.p.:62</t>
  </si>
  <si>
    <t>4.n.p.:58</t>
  </si>
  <si>
    <t>968072455R00</t>
  </si>
  <si>
    <t xml:space="preserve">Vybourání kovových dveřních zárubní pl. do 2 m2 </t>
  </si>
  <si>
    <t>montážní podlaží:0,9*2,075</t>
  </si>
  <si>
    <t>ST02:0,9*2,0</t>
  </si>
  <si>
    <t>968072456R00</t>
  </si>
  <si>
    <t xml:space="preserve">Vybourání kovových dveřních zárubní pl. nad 2 m2 </t>
  </si>
  <si>
    <t>1.n.p.:2,4*2,4*3+1,5*2,1+1,8*2,85+1,2*2,85</t>
  </si>
  <si>
    <t>2,4*2,35+2,76*3,25</t>
  </si>
  <si>
    <t>2.n.p.:1,8*2,7</t>
  </si>
  <si>
    <t>3.n.p.:1,8*2,7</t>
  </si>
  <si>
    <t>4.n.p.:1,8*2,7</t>
  </si>
  <si>
    <t>5.n.p.:1,8*2,7</t>
  </si>
  <si>
    <t>968072641R00</t>
  </si>
  <si>
    <t xml:space="preserve">Vybourání kovových stěn, kromě výkladních </t>
  </si>
  <si>
    <t>závětří:3,0*3,0*2+0,7*3,0*2+1,9*3,0</t>
  </si>
  <si>
    <t>769</t>
  </si>
  <si>
    <t>Otvorové prvky z plastu</t>
  </si>
  <si>
    <t>769 Otvorové prvky z plastu</t>
  </si>
  <si>
    <t>OV/07</t>
  </si>
  <si>
    <t xml:space="preserve">Okno 2400/750 mm, plast - D+M </t>
  </si>
  <si>
    <t>OV/08</t>
  </si>
  <si>
    <t>OV/09</t>
  </si>
  <si>
    <t xml:space="preserve">Okno 1200/2100 mm, plast - D+M </t>
  </si>
  <si>
    <t>OV/10</t>
  </si>
  <si>
    <t xml:space="preserve">Okno 1800/2100 mm, plast - D+M </t>
  </si>
  <si>
    <t>OV/11</t>
  </si>
  <si>
    <t>OV/12</t>
  </si>
  <si>
    <t xml:space="preserve">Okno 900/900 mm, plast - D+M </t>
  </si>
  <si>
    <t>OV/13</t>
  </si>
  <si>
    <t xml:space="preserve">Okno 1800/900 mm, plast - D+M </t>
  </si>
  <si>
    <t>OV/14</t>
  </si>
  <si>
    <t xml:space="preserve">Okno 900/2100 mm, plast - D+M </t>
  </si>
  <si>
    <t>OV/16</t>
  </si>
  <si>
    <t>OV/19</t>
  </si>
  <si>
    <t xml:space="preserve">Okno 2400/2100 mm, plast - D+M </t>
  </si>
  <si>
    <t>998766103R00</t>
  </si>
  <si>
    <t xml:space="preserve">Přesun hmot pro truhlářské konstr., výšky do 24 m </t>
  </si>
  <si>
    <t>770</t>
  </si>
  <si>
    <t>Konstrukce systemové z Al profilů</t>
  </si>
  <si>
    <t>770 Konstrukce systemové z Al profilů</t>
  </si>
  <si>
    <t>OV/01</t>
  </si>
  <si>
    <t>Vstupní sestava 3000/3250 mm Al/sklo s dveřmi vč. doplňků - D+M</t>
  </si>
  <si>
    <t>OV/02</t>
  </si>
  <si>
    <t>Proskl. fasáda 2400/17055 mm Al/sklo s dveřmi vč. doplňků - D+M</t>
  </si>
  <si>
    <t>OV/03</t>
  </si>
  <si>
    <t>Vnější dveře 1800/2925 mm Al/sklo s dveřmi vč. doplňků - D+M</t>
  </si>
  <si>
    <t>OV/04</t>
  </si>
  <si>
    <t>Vstupní sestava 1550/2485 mm Al/sklo s dveřmi vč. doplňků - D+M</t>
  </si>
  <si>
    <t>OV/05</t>
  </si>
  <si>
    <t>Vnější dveře 1200/2850 mm Al/sklo s dveřmi vč. doplňků - D+M</t>
  </si>
  <si>
    <t>OV/06</t>
  </si>
  <si>
    <t>Dveře 2400/2400+2400/1450 mm Al/sklo s dveřmi vč. doplňků - D+M</t>
  </si>
  <si>
    <t>OV/15</t>
  </si>
  <si>
    <t>Dveře 800/1800 mm Al/plné s dveřmi, zateplené vč. kování a doplňků - D+M</t>
  </si>
  <si>
    <t>OV/17</t>
  </si>
  <si>
    <t>Dveře 800/1970 mm Al/plné s dveřmi, zateplené vč. kování a doplňků - D+M</t>
  </si>
  <si>
    <t>OV/18</t>
  </si>
  <si>
    <t>Vstupní sestava 1900/2700 mm Al/sklo s dveřmi vč. doplňků - D+M</t>
  </si>
  <si>
    <t>SO.01.1O REALIZACE ENERGETICKÝCH ÚSPOR-OTVORY</t>
  </si>
  <si>
    <t>SO.01.1S</t>
  </si>
  <si>
    <t>REALIZACE ENERGETICKÝCH ÚSPOR-STŘECHA</t>
  </si>
  <si>
    <t>631342123U00</t>
  </si>
  <si>
    <t xml:space="preserve">Mazanina B polyst 700 kg/m3 tl12cm </t>
  </si>
  <si>
    <t>ST01 :182,0*(0,05+0,12)/2</t>
  </si>
  <si>
    <t>ST02 :864,53*(0,05+0,25)/2</t>
  </si>
  <si>
    <t>ST03 :17,92*(0,05+0,2)/2</t>
  </si>
  <si>
    <t>632922913R00</t>
  </si>
  <si>
    <t xml:space="preserve">Kladení dlaždic 50 x 50 cm na terče plastové </t>
  </si>
  <si>
    <t>182,0*1,05</t>
  </si>
  <si>
    <t>963013530R00</t>
  </si>
  <si>
    <t xml:space="preserve">Bourání stropů s keramickou výplní </t>
  </si>
  <si>
    <t>ST02:(30,05*13,0+27,25*13,0-5,75*3,45+3,6*5,8)*0,18</t>
  </si>
  <si>
    <t>ST03:(19,0*7,0)*0,18</t>
  </si>
  <si>
    <t>963015121R00</t>
  </si>
  <si>
    <t xml:space="preserve">Demontáž prefabrikovaných desek do 0,09 t </t>
  </si>
  <si>
    <t>střecha nad 1.n.p.:4*17+5</t>
  </si>
  <si>
    <t>střecha nad 5.n.p:26*11+10+23</t>
  </si>
  <si>
    <t>965041341R00</t>
  </si>
  <si>
    <t xml:space="preserve">Bourání mazanin škvárobet.tl. 10 cm, nad 4 m2 </t>
  </si>
  <si>
    <t>perlitbeton:</t>
  </si>
  <si>
    <t>ST01:(3,285*13,0+3,525*13,0*3)*0,04</t>
  </si>
  <si>
    <t>ST04:5,25*2,95*0,07</t>
  </si>
  <si>
    <t>965043341R00</t>
  </si>
  <si>
    <t xml:space="preserve">Bourání podkladů bet., potěr tl. 10 cm, nad 4 m2 </t>
  </si>
  <si>
    <t>ST01:(3,285*13,0+3,525*13,0*3)*0,03</t>
  </si>
  <si>
    <t>ST02:(30,05*13,0+27,25*13,0-5,75*3,45+3,6*5,8)*0,02</t>
  </si>
  <si>
    <t>ST03:(19,0*7,0)*0,02</t>
  </si>
  <si>
    <t>965081113R00</t>
  </si>
  <si>
    <t>Bourání dlažeb z dlaždic střešních plochy nad 1 m2 vč. podložek</t>
  </si>
  <si>
    <t>ST01:3,285*13,0+3,525*13,0*3</t>
  </si>
  <si>
    <t>712</t>
  </si>
  <si>
    <t>Živičné krytiny</t>
  </si>
  <si>
    <t>712 Živičné krytiny</t>
  </si>
  <si>
    <t>712300833R00</t>
  </si>
  <si>
    <t xml:space="preserve">Odstranění živičné krytiny střech do 10° 3vrstvé </t>
  </si>
  <si>
    <t>ST01:(3,285+0,5)*(13,0+0,5)+(3,525+0,5)*(13,0+0,5)*3</t>
  </si>
  <si>
    <t>ST02:(30,05+0,5)*13,5+(27,25+0,5)*13,5-5,75*3,45+(5,75+3,45)*2*0,5+4,1*6,3</t>
  </si>
  <si>
    <t>ST03:19,5*7,5</t>
  </si>
  <si>
    <t>ST04:(5,25+0,5)*(2,95+0,5)</t>
  </si>
  <si>
    <t>712300834R00</t>
  </si>
  <si>
    <t xml:space="preserve">Příplatek za odstranění každé další vrstvy </t>
  </si>
  <si>
    <t>712311101RT1</t>
  </si>
  <si>
    <t>Povlaková krytina střech do 10°, za studena ALP 1 x nátěr - materiál ve specifikaci</t>
  </si>
  <si>
    <t>ST01 :182,0</t>
  </si>
  <si>
    <t>ST02 :864,53</t>
  </si>
  <si>
    <t>ST03 :17,92</t>
  </si>
  <si>
    <t>712341659RT1</t>
  </si>
  <si>
    <t>Povlaková krytina střech do 10°, NAIP bodově 1 vrstva - materiál ve specifikaci</t>
  </si>
  <si>
    <t>712373111RT1</t>
  </si>
  <si>
    <t>Krytina střech do 10° fólie, 6 kotev/m2, na beton tl. izolace do 200 mm, fólie ve specifikaci</t>
  </si>
  <si>
    <t>712391171RT1</t>
  </si>
  <si>
    <t>Povlaková krytina střech do 10°, podklad. textilie 1 vrstva - materiál ve specifikaci</t>
  </si>
  <si>
    <t>pod PVC:</t>
  </si>
  <si>
    <t>v ploše :1064,45</t>
  </si>
  <si>
    <t>vytažení :364,85</t>
  </si>
  <si>
    <t>712391172RT1</t>
  </si>
  <si>
    <t>Povlaková krytina střech do 10°, ochran. textilie 1 vrstva - materiál ve specifikaci</t>
  </si>
  <si>
    <t>712811101RT1</t>
  </si>
  <si>
    <t>Samostatné vytažení izolace, za studena  ALP 1x nátěr - materiál ve specifikaci</t>
  </si>
  <si>
    <t>712841559RT1</t>
  </si>
  <si>
    <t>Samostatné vytažení izolace, pásy přitavením 1 vrstva - asf.pás ve specifikaci</t>
  </si>
  <si>
    <t>712871801RT1</t>
  </si>
  <si>
    <t>Samostatné vytažení izolace, fólií PVC polož.volně 1 vrstva - folie ve specifikaci</t>
  </si>
  <si>
    <t>712.01</t>
  </si>
  <si>
    <t xml:space="preserve">Dvouúrovňová střešní vpusť - D+M </t>
  </si>
  <si>
    <t>střecha :4</t>
  </si>
  <si>
    <t>2NP :2</t>
  </si>
  <si>
    <t>3NP :1</t>
  </si>
  <si>
    <t>4NP :1</t>
  </si>
  <si>
    <t>5NP :1</t>
  </si>
  <si>
    <t>712.02</t>
  </si>
  <si>
    <t xml:space="preserve">Příplatek za kotvy při tl. izolace nad 200 mm </t>
  </si>
  <si>
    <t>(1064,45+389,2)*0,3</t>
  </si>
  <si>
    <t>28322104</t>
  </si>
  <si>
    <t>Fólie střešní tl.1,5, š. 1300 mm stř. barevná s PES vložkou</t>
  </si>
  <si>
    <t>(1064,45+364,85)*1,1</t>
  </si>
  <si>
    <t>62843036</t>
  </si>
  <si>
    <t>Pás asfaltový modifikovaný s AL vložkou tl. 3,0 mm</t>
  </si>
  <si>
    <t>1064,45*1,15+389,2*1,2</t>
  </si>
  <si>
    <t>Geotextilie 300 g/m2</t>
  </si>
  <si>
    <t>(1429,3+182,0)*1,05</t>
  </si>
  <si>
    <t>998712103R00</t>
  </si>
  <si>
    <t xml:space="preserve">Přesun hmot pro povlakové krytiny, výšky do 24 m </t>
  </si>
  <si>
    <t>712997001RT1</t>
  </si>
  <si>
    <t>Přilepení polystyrénových klínů do asfaltu polystyren ve specifikaci</t>
  </si>
  <si>
    <t>okolo stěn a atik :</t>
  </si>
  <si>
    <t xml:space="preserve">  :((3,5*2+13,0)+0,5*13,0)*4</t>
  </si>
  <si>
    <t>2NP:(7,0*2+19,0+8,0)+(11,0+1,0*4)</t>
  </si>
  <si>
    <t>nad 5NP:(29,8*2+13,0*2+12,9*2+27,3*2+3,6*2)</t>
  </si>
  <si>
    <t>(5,7*2+3,45*2)</t>
  </si>
  <si>
    <t>(0,6*2+0,9*2)</t>
  </si>
  <si>
    <t>(2,2*2+1,15*2)</t>
  </si>
  <si>
    <t>(0,9*2+0,9*2)*3</t>
  </si>
  <si>
    <t>(1,0*2+0,55*2)*5</t>
  </si>
  <si>
    <t>5,6*2+3,2*2</t>
  </si>
  <si>
    <t>713100812R00</t>
  </si>
  <si>
    <t xml:space="preserve">Odstranění tepelné izolace, polystyrén tl. do 5 cm </t>
  </si>
  <si>
    <t>713100823R00</t>
  </si>
  <si>
    <t xml:space="preserve">Odstr. tepelné izolace, kombidesky 1str. tl. 5 cm </t>
  </si>
  <si>
    <t>Polsid:</t>
  </si>
  <si>
    <t>713100831U00</t>
  </si>
  <si>
    <t xml:space="preserve">Odstranění vrstvy minerální vlaknitý material </t>
  </si>
  <si>
    <t>ST02:30,05*13,0+27,25*13,0-5,75*3,45+3,6*5,8</t>
  </si>
  <si>
    <t>ST03:19,0*7,0</t>
  </si>
  <si>
    <t>ST04:5,25*2,95</t>
  </si>
  <si>
    <t>713141151R00</t>
  </si>
  <si>
    <t xml:space="preserve">Izolace tepelná střech kladená na sucho 1vrstvá </t>
  </si>
  <si>
    <t>EPS tl. 220 mm ve dvou vrstvách :</t>
  </si>
  <si>
    <t>ST01 :182,0*2</t>
  </si>
  <si>
    <t>ST02 :864,53*2</t>
  </si>
  <si>
    <t>EPS tl. 160 mm ve dvou vrstvách :</t>
  </si>
  <si>
    <t>ST03 :17,92*2</t>
  </si>
  <si>
    <t>28375461</t>
  </si>
  <si>
    <t>Deska polystyrenová XPS 40mm</t>
  </si>
  <si>
    <t>34,49</t>
  </si>
  <si>
    <t>28375464</t>
  </si>
  <si>
    <t>Deska polystyrenová XPS 100mm</t>
  </si>
  <si>
    <t>105,44*1,05</t>
  </si>
  <si>
    <t>28375465</t>
  </si>
  <si>
    <t>Deska polystyrenová XPS 120mm</t>
  </si>
  <si>
    <t>33,5*1,05</t>
  </si>
  <si>
    <t>28375768.A</t>
  </si>
  <si>
    <t>Deska polystyrén samozhášivý EPS 150 S</t>
  </si>
  <si>
    <t>do střech:</t>
  </si>
  <si>
    <t>ST01 :182,0*0,22*1,05</t>
  </si>
  <si>
    <t>ST02 :864,53*0,22*1,05</t>
  </si>
  <si>
    <t>ST03 :17,92*0,16*1,05</t>
  </si>
  <si>
    <t>28375982</t>
  </si>
  <si>
    <t>Klín pro hrany EPS 100 x 100 x 1000 mm</t>
  </si>
  <si>
    <t>407,1*1,05</t>
  </si>
  <si>
    <t>721</t>
  </si>
  <si>
    <t>Vnitřní kanalizace</t>
  </si>
  <si>
    <t>721 Vnitřní kanalizace</t>
  </si>
  <si>
    <t>721210823R00</t>
  </si>
  <si>
    <t xml:space="preserve">Demontáž střešní vpusti DN 125 </t>
  </si>
  <si>
    <t>ST01:4</t>
  </si>
  <si>
    <t>ST02:4</t>
  </si>
  <si>
    <t>ST03:1</t>
  </si>
  <si>
    <t>764252403R00</t>
  </si>
  <si>
    <t xml:space="preserve">Žlaby Ti Zn plech, podokapní půlkruhové, rš 330 mm </t>
  </si>
  <si>
    <t>K/17 :3,8</t>
  </si>
  <si>
    <t>764331830R00</t>
  </si>
  <si>
    <t xml:space="preserve">Demontáž lemování zdí, rš 250 a 330 mm, do 30° </t>
  </si>
  <si>
    <t>ST01:</t>
  </si>
  <si>
    <t>střecha nad 1.n.p.:3,285*2+13,5*2</t>
  </si>
  <si>
    <t>střecha nad 2.n.p.:13,5*2+3,525*2</t>
  </si>
  <si>
    <t>střecha nad 3.n.p.:13,5*2+3,525*2</t>
  </si>
  <si>
    <t>střecha nad 4.n.p.:13,5*2+3,525*2</t>
  </si>
  <si>
    <t>ST02:(29,8+13,0)*2+(27,25+13,0)*2+3,6*2</t>
  </si>
  <si>
    <t>0,85*4*3+(1,0+0,6)*2*5+(2,3+1,2)*2+(0,9+1,2)*2+5,75*2+3,45</t>
  </si>
  <si>
    <t>ST03:7,0*2+19,0*2+1,25*4</t>
  </si>
  <si>
    <t>ST04:(5,25+2,95)*2</t>
  </si>
  <si>
    <t>764345831R00</t>
  </si>
  <si>
    <t xml:space="preserve">Demontáž ventilačních nástavců D do 150 mm, do 30° </t>
  </si>
  <si>
    <t>ST02:11</t>
  </si>
  <si>
    <t>764352810R00</t>
  </si>
  <si>
    <t xml:space="preserve">Demontáž žlabů půlkruh. rovných, rš 330 mm, do 30° </t>
  </si>
  <si>
    <t>764395812R00</t>
  </si>
  <si>
    <t xml:space="preserve">Demontáž střešní dilatace, rš 250 mm, nad 45° </t>
  </si>
  <si>
    <t>2,3+4,2+19,25+7,5+18,2</t>
  </si>
  <si>
    <t>764430840R00</t>
  </si>
  <si>
    <t xml:space="preserve">Demontáž oplechování zdí,rš od 330 do 500 mm </t>
  </si>
  <si>
    <t>střecha nad 1.n.p.:13,5+3,41*2</t>
  </si>
  <si>
    <t>střecha nad 2.n.p.:13,5+3,525*2</t>
  </si>
  <si>
    <t>střecha nad 3.n.p.:13,5+3,525*2</t>
  </si>
  <si>
    <t>střecha nad 4.n.p.:13,5+3,525*2</t>
  </si>
  <si>
    <t>ST02:(30,3+13,0)*2+(27,75+13,0)*2+3,6*2</t>
  </si>
  <si>
    <t>ST03:8,4+7,0*2+19,5</t>
  </si>
  <si>
    <t>ST04:5,25*2+3,45</t>
  </si>
  <si>
    <t>půdorys 3.n.p.,severní roh:19</t>
  </si>
  <si>
    <t>764454802R00</t>
  </si>
  <si>
    <t xml:space="preserve">Demontáž odpadních trub kruhových,D 120 mm </t>
  </si>
  <si>
    <t>764521420R00</t>
  </si>
  <si>
    <t xml:space="preserve">Oplechování říms z Ti Zn plechu, rš 150 mm </t>
  </si>
  <si>
    <t>K/10 :297,0</t>
  </si>
  <si>
    <t>764521460R00</t>
  </si>
  <si>
    <t xml:space="preserve">Oplechování říms z Ti Zn plechu, rš 400 mm </t>
  </si>
  <si>
    <t>K/06 :11,0</t>
  </si>
  <si>
    <t>764530410R00</t>
  </si>
  <si>
    <t xml:space="preserve">Oplechování zdí z Ti Zn plechu, rš 250 mm </t>
  </si>
  <si>
    <t>část K/07 :11,6</t>
  </si>
  <si>
    <t>764530440R00</t>
  </si>
  <si>
    <t xml:space="preserve">Oplechování zdí z Ti Zn plechu, rš 500 mm </t>
  </si>
  <si>
    <t>K/18 :14,0</t>
  </si>
  <si>
    <t>764530450R00</t>
  </si>
  <si>
    <t xml:space="preserve">Oplechování zdí z Ti Zn plechu, rš 600 mm </t>
  </si>
  <si>
    <t>K/12 :3,8</t>
  </si>
  <si>
    <t>764530460R00</t>
  </si>
  <si>
    <t xml:space="preserve">Oplechování zdí z Ti Zn plechu, rš 750 mm </t>
  </si>
  <si>
    <t>K/08 :31,9</t>
  </si>
  <si>
    <t>K/09 :21,5</t>
  </si>
  <si>
    <t>K/11 :150,0</t>
  </si>
  <si>
    <t>K/13 :13,0</t>
  </si>
  <si>
    <t>K/14 :14,0*3</t>
  </si>
  <si>
    <t>K/15 :3,8*6</t>
  </si>
  <si>
    <t>K/16 :15,9</t>
  </si>
  <si>
    <t>764554402R00</t>
  </si>
  <si>
    <t xml:space="preserve">Odpadní trouby z Ti Zn plechu, kruhové, D 100 mm </t>
  </si>
  <si>
    <t>K/18 :2,8</t>
  </si>
  <si>
    <t>K/19</t>
  </si>
  <si>
    <t xml:space="preserve">Větrací komínek PVC DN100 mm - D+M </t>
  </si>
  <si>
    <t>767.D01</t>
  </si>
  <si>
    <t xml:space="preserve">Demontáž ocelového poklopu stř. výlezu </t>
  </si>
  <si>
    <t>Systémová krycí dvířka výlezu 800/1000 mm vč. rámu, kotvení a doplňků - D+M</t>
  </si>
  <si>
    <t>Z/16</t>
  </si>
  <si>
    <t>Nové zateplené uzamykatelné víko výlezu 1100/810 vč. rámu, kotvení a doplňků - D+M</t>
  </si>
  <si>
    <t>M21</t>
  </si>
  <si>
    <t>Elektromontáže</t>
  </si>
  <si>
    <t>M21 Elektromontáže</t>
  </si>
  <si>
    <t>21.01</t>
  </si>
  <si>
    <t>Hromosvod, kompletní provedení dle podrobného propočtu</t>
  </si>
  <si>
    <t>soubor</t>
  </si>
  <si>
    <t>SO.01.1S REALIZACE ENERGETICKÝCH ÚSPOR-STŘECHA</t>
  </si>
  <si>
    <t>Slepý rozpočet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</si>
</sst>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5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" fontId="2" fillId="0" borderId="14" xfId="46" applyNumberFormat="1" applyFont="1" applyBorder="1">
      <alignment/>
      <protection/>
    </xf>
    <xf numFmtId="0" fontId="15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6" fillId="36" borderId="63" xfId="46" applyNumberFormat="1" applyFont="1" applyFill="1" applyBorder="1" applyAlignment="1">
      <alignment horizontal="right" wrapText="1"/>
      <protection/>
    </xf>
    <xf numFmtId="0" fontId="16" fillId="36" borderId="13" xfId="46" applyFont="1" applyFill="1" applyBorder="1" applyAlignment="1">
      <alignment horizontal="left" wrapText="1"/>
      <protection/>
    </xf>
    <xf numFmtId="0" fontId="16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8" fillId="33" borderId="21" xfId="46" applyNumberFormat="1" applyFont="1" applyFill="1" applyBorder="1" applyAlignment="1">
      <alignment horizontal="left"/>
      <protection/>
    </xf>
    <xf numFmtId="0" fontId="18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9" fillId="0" borderId="0" xfId="46" applyFont="1" applyAlignment="1">
      <alignment/>
      <protection/>
    </xf>
    <xf numFmtId="0" fontId="20" fillId="0" borderId="0" xfId="46" applyFont="1" applyBorder="1">
      <alignment/>
      <protection/>
    </xf>
    <xf numFmtId="3" fontId="20" fillId="0" borderId="0" xfId="46" applyNumberFormat="1" applyFont="1" applyBorder="1" applyAlignment="1">
      <alignment horizontal="right"/>
      <protection/>
    </xf>
    <xf numFmtId="4" fontId="20" fillId="0" borderId="0" xfId="46" applyNumberFormat="1" applyFont="1" applyBorder="1">
      <alignment/>
      <protection/>
    </xf>
    <xf numFmtId="0" fontId="19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14" fillId="36" borderId="63" xfId="46" applyNumberFormat="1" applyFont="1" applyFill="1" applyBorder="1" applyAlignment="1">
      <alignment horizontal="right" wrapText="1"/>
      <protection/>
    </xf>
    <xf numFmtId="4" fontId="21" fillId="36" borderId="63" xfId="46" applyNumberFormat="1" applyFont="1" applyFill="1" applyBorder="1" applyAlignment="1">
      <alignment horizontal="right" wrapText="1"/>
      <protection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49" fontId="16" fillId="36" borderId="73" xfId="46" applyNumberFormat="1" applyFont="1" applyFill="1" applyBorder="1" applyAlignment="1">
      <alignment horizontal="left" wrapText="1"/>
      <protection/>
    </xf>
    <xf numFmtId="49" fontId="17" fillId="0" borderId="74" xfId="0" applyNumberFormat="1" applyFont="1" applyBorder="1" applyAlignment="1">
      <alignment horizontal="left" wrapText="1"/>
    </xf>
    <xf numFmtId="49" fontId="21" fillId="36" borderId="73" xfId="46" applyNumberFormat="1" applyFont="1" applyFill="1" applyBorder="1" applyAlignment="1">
      <alignment horizontal="left" wrapText="1"/>
      <protection/>
    </xf>
    <xf numFmtId="49" fontId="14" fillId="36" borderId="73" xfId="46" applyNumberFormat="1" applyFont="1" applyFill="1" applyBorder="1" applyAlignment="1">
      <alignment horizontal="left" wrapText="1"/>
      <protection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"/>
  <sheetViews>
    <sheetView showGridLines="0" tabSelected="1" zoomScaleSheetLayoutView="75" zoomScalePageLayoutView="0" workbookViewId="0" topLeftCell="B1">
      <selection activeCell="L38" sqref="L38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1291</v>
      </c>
      <c r="E2" s="5"/>
      <c r="F2" s="4"/>
      <c r="G2" s="6"/>
      <c r="H2" s="7" t="s">
        <v>0</v>
      </c>
      <c r="I2" s="8">
        <f ca="1">TODAY()</f>
        <v>41470</v>
      </c>
      <c r="K2" s="3"/>
    </row>
    <row r="3" spans="3:4" ht="6" customHeight="1">
      <c r="C3" s="9"/>
      <c r="D3" s="10" t="s">
        <v>1</v>
      </c>
    </row>
    <row r="4" ht="4.5" customHeight="1"/>
    <row r="5" spans="3:15" ht="15" customHeight="1">
      <c r="C5" s="11" t="s">
        <v>2</v>
      </c>
      <c r="D5" s="12" t="s">
        <v>100</v>
      </c>
      <c r="E5" s="13" t="s">
        <v>101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910</v>
      </c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85">
        <f>ROUND(G31,0)</f>
        <v>0</v>
      </c>
      <c r="J19" s="286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87">
        <f>ROUND(I19*D20/100,0)</f>
        <v>0</v>
      </c>
      <c r="J20" s="288"/>
      <c r="K20" s="34"/>
    </row>
    <row r="21" spans="2:11" ht="12.75">
      <c r="B21" s="28" t="s">
        <v>11</v>
      </c>
      <c r="C21" s="29"/>
      <c r="D21" s="30">
        <v>20</v>
      </c>
      <c r="E21" s="31" t="s">
        <v>12</v>
      </c>
      <c r="F21" s="35"/>
      <c r="G21" s="36"/>
      <c r="H21" s="36"/>
      <c r="I21" s="287">
        <f>ROUND(H31,0)</f>
        <v>0</v>
      </c>
      <c r="J21" s="288"/>
      <c r="K21" s="34"/>
    </row>
    <row r="22" spans="2:11" ht="13.5" thickBot="1">
      <c r="B22" s="28" t="s">
        <v>13</v>
      </c>
      <c r="C22" s="29"/>
      <c r="D22" s="30">
        <f>SazbaDPH2</f>
        <v>20</v>
      </c>
      <c r="E22" s="31" t="s">
        <v>12</v>
      </c>
      <c r="F22" s="37"/>
      <c r="G22" s="38"/>
      <c r="H22" s="38"/>
      <c r="I22" s="289">
        <f>ROUND(I21*D21/100,0)</f>
        <v>0</v>
      </c>
      <c r="J22" s="290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291">
        <f>SUM(I19:I22)</f>
        <v>0</v>
      </c>
      <c r="J23" s="292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20 %</v>
      </c>
      <c r="I29" s="50" t="s">
        <v>18</v>
      </c>
      <c r="J29" s="50" t="s">
        <v>12</v>
      </c>
    </row>
    <row r="30" spans="2:10" ht="12.75">
      <c r="B30" s="52" t="s">
        <v>103</v>
      </c>
      <c r="C30" s="53" t="s">
        <v>104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7.25" customHeight="1">
      <c r="B31" s="65" t="s">
        <v>19</v>
      </c>
      <c r="C31" s="66"/>
      <c r="D31" s="67"/>
      <c r="E31" s="68"/>
      <c r="F31" s="69">
        <f>SUM(F30:F30)</f>
        <v>0</v>
      </c>
      <c r="G31" s="69">
        <f>SUM(G30:G30)</f>
        <v>0</v>
      </c>
      <c r="H31" s="69">
        <f>SUM(H30:H30)</f>
        <v>0</v>
      </c>
      <c r="I31" s="69">
        <f>SUM(I30:I30)</f>
        <v>0</v>
      </c>
      <c r="J31" s="70">
        <f>IF(CelkemObjekty=0,"",F31/CelkemObjekty*100)</f>
      </c>
    </row>
    <row r="32" spans="2:11" ht="12.75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 ht="9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7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ht="18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71"/>
    </row>
    <row r="36" ht="12.75">
      <c r="K36" s="71"/>
    </row>
    <row r="37" spans="2:10" ht="25.5">
      <c r="B37" s="72" t="s">
        <v>21</v>
      </c>
      <c r="C37" s="73" t="s">
        <v>22</v>
      </c>
      <c r="D37" s="48"/>
      <c r="E37" s="49"/>
      <c r="F37" s="50" t="s">
        <v>17</v>
      </c>
      <c r="G37" s="51" t="str">
        <f>CONCATENATE("Základ DPH ",SazbaDPH1," %")</f>
        <v>Základ DPH 15 %</v>
      </c>
      <c r="H37" s="50" t="str">
        <f>CONCATENATE("Základ DPH ",SazbaDPH2," %")</f>
        <v>Základ DPH 20 %</v>
      </c>
      <c r="I37" s="51" t="s">
        <v>18</v>
      </c>
      <c r="J37" s="50" t="s">
        <v>12</v>
      </c>
    </row>
    <row r="38" spans="2:10" ht="12.75">
      <c r="B38" s="74" t="s">
        <v>103</v>
      </c>
      <c r="C38" s="75" t="s">
        <v>912</v>
      </c>
      <c r="D38" s="54"/>
      <c r="E38" s="55"/>
      <c r="F38" s="56">
        <f>G38+H38+I38</f>
        <v>0</v>
      </c>
      <c r="G38" s="57">
        <v>0</v>
      </c>
      <c r="H38" s="58">
        <v>0</v>
      </c>
      <c r="I38" s="63">
        <f>(G38*SazbaDPH1)/100+(H38*SazbaDPH2)/100</f>
        <v>0</v>
      </c>
      <c r="J38" s="59">
        <f>IF(CelkemObjekty=0,"",F38/CelkemObjekty*100)</f>
      </c>
    </row>
    <row r="39" spans="2:10" ht="12.75">
      <c r="B39" s="76" t="s">
        <v>103</v>
      </c>
      <c r="C39" s="77" t="s">
        <v>1076</v>
      </c>
      <c r="D39" s="60"/>
      <c r="E39" s="61"/>
      <c r="F39" s="62">
        <f>G39+H39+I39</f>
        <v>0</v>
      </c>
      <c r="G39" s="63">
        <v>0</v>
      </c>
      <c r="H39" s="64">
        <v>0</v>
      </c>
      <c r="I39" s="63">
        <f>(G39*SazbaDPH1)/100+(H39*SazbaDPH2)/100</f>
        <v>0</v>
      </c>
      <c r="J39" s="59">
        <f>IF(CelkemObjekty=0,"",F39/CelkemObjekty*100)</f>
      </c>
    </row>
    <row r="40" spans="2:10" ht="12.75">
      <c r="B40" s="76" t="s">
        <v>103</v>
      </c>
      <c r="C40" s="77" t="s">
        <v>1290</v>
      </c>
      <c r="D40" s="60"/>
      <c r="E40" s="61"/>
      <c r="F40" s="62">
        <f>G40+H40+I40</f>
        <v>0</v>
      </c>
      <c r="G40" s="63">
        <v>0</v>
      </c>
      <c r="H40" s="64">
        <v>0</v>
      </c>
      <c r="I40" s="63">
        <f>(G40*SazbaDPH1)/100+(H40*SazbaDPH2)/100</f>
        <v>0</v>
      </c>
      <c r="J40" s="59">
        <f>IF(CelkemObjekty=0,"",F40/CelkemObjekty*100)</f>
      </c>
    </row>
    <row r="41" spans="2:10" ht="12.75">
      <c r="B41" s="65" t="s">
        <v>19</v>
      </c>
      <c r="C41" s="66"/>
      <c r="D41" s="67"/>
      <c r="E41" s="68"/>
      <c r="F41" s="69">
        <f>SUM(F38:F40)</f>
        <v>0</v>
      </c>
      <c r="G41" s="78">
        <f>SUM(G38:G40)</f>
        <v>0</v>
      </c>
      <c r="H41" s="69">
        <f>SUM(H38:H40)</f>
        <v>0</v>
      </c>
      <c r="I41" s="78">
        <f>SUM(I38:I40)</f>
        <v>0</v>
      </c>
      <c r="J41" s="70">
        <f>IF(CelkemObjekty=0,"",F41/CelkemObjekty*100)</f>
      </c>
    </row>
    <row r="42" ht="9" customHeight="1"/>
    <row r="43" ht="6" customHeight="1"/>
    <row r="44" ht="3" customHeight="1"/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389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18" customWidth="1"/>
    <col min="2" max="2" width="11.625" style="218" customWidth="1"/>
    <col min="3" max="3" width="40.375" style="218" customWidth="1"/>
    <col min="4" max="4" width="5.625" style="218" customWidth="1"/>
    <col min="5" max="5" width="8.625" style="228" customWidth="1"/>
    <col min="6" max="6" width="9.875" style="218" customWidth="1"/>
    <col min="7" max="7" width="13.875" style="218" customWidth="1"/>
    <col min="8" max="8" width="11.75390625" style="218" hidden="1" customWidth="1"/>
    <col min="9" max="9" width="11.625" style="218" hidden="1" customWidth="1"/>
    <col min="10" max="10" width="11.00390625" style="218" hidden="1" customWidth="1"/>
    <col min="11" max="11" width="10.375" style="218" hidden="1" customWidth="1"/>
    <col min="12" max="12" width="75.25390625" style="218" customWidth="1"/>
    <col min="13" max="13" width="45.25390625" style="218" customWidth="1"/>
    <col min="14" max="16384" width="9.125" style="218" customWidth="1"/>
  </cols>
  <sheetData>
    <row r="1" spans="1:7" ht="15.75">
      <c r="A1" s="317" t="s">
        <v>99</v>
      </c>
      <c r="B1" s="317"/>
      <c r="C1" s="317"/>
      <c r="D1" s="317"/>
      <c r="E1" s="317"/>
      <c r="F1" s="317"/>
      <c r="G1" s="317"/>
    </row>
    <row r="2" spans="2:7" ht="14.25" customHeight="1" thickBot="1">
      <c r="B2" s="219"/>
      <c r="C2" s="220"/>
      <c r="D2" s="220"/>
      <c r="E2" s="221"/>
      <c r="F2" s="220"/>
      <c r="G2" s="220"/>
    </row>
    <row r="3" spans="1:7" ht="13.5" thickTop="1">
      <c r="A3" s="304" t="s">
        <v>2</v>
      </c>
      <c r="B3" s="305"/>
      <c r="C3" s="172" t="s">
        <v>102</v>
      </c>
      <c r="D3" s="222"/>
      <c r="E3" s="223" t="s">
        <v>81</v>
      </c>
      <c r="F3" s="224" t="str">
        <f>'SO.01 SO.01.1S Rek'!H1</f>
        <v>SO.01.1S</v>
      </c>
      <c r="G3" s="225"/>
    </row>
    <row r="4" spans="1:7" ht="13.5" thickBot="1">
      <c r="A4" s="318" t="s">
        <v>72</v>
      </c>
      <c r="B4" s="307"/>
      <c r="C4" s="178" t="s">
        <v>105</v>
      </c>
      <c r="D4" s="226"/>
      <c r="E4" s="319" t="str">
        <f>'SO.01 SO.01.1S Rek'!G2</f>
        <v>REALIZACE ENERGETICKÝCH ÚSPOR-STŘECHA</v>
      </c>
      <c r="F4" s="320"/>
      <c r="G4" s="321"/>
    </row>
    <row r="5" spans="1:7" ht="13.5" thickTop="1">
      <c r="A5" s="227"/>
      <c r="G5" s="229"/>
    </row>
    <row r="6" spans="1:11" ht="27" customHeight="1">
      <c r="A6" s="230" t="s">
        <v>82</v>
      </c>
      <c r="B6" s="231" t="s">
        <v>83</v>
      </c>
      <c r="C6" s="231" t="s">
        <v>84</v>
      </c>
      <c r="D6" s="231" t="s">
        <v>85</v>
      </c>
      <c r="E6" s="232" t="s">
        <v>86</v>
      </c>
      <c r="F6" s="231" t="s">
        <v>87</v>
      </c>
      <c r="G6" s="233" t="s">
        <v>88</v>
      </c>
      <c r="H6" s="234" t="s">
        <v>89</v>
      </c>
      <c r="I6" s="234" t="s">
        <v>90</v>
      </c>
      <c r="J6" s="234" t="s">
        <v>91</v>
      </c>
      <c r="K6" s="234" t="s">
        <v>92</v>
      </c>
    </row>
    <row r="7" spans="1:15" ht="12.75">
      <c r="A7" s="235" t="s">
        <v>93</v>
      </c>
      <c r="B7" s="236" t="s">
        <v>484</v>
      </c>
      <c r="C7" s="237" t="s">
        <v>485</v>
      </c>
      <c r="D7" s="238"/>
      <c r="E7" s="239"/>
      <c r="F7" s="239"/>
      <c r="G7" s="240"/>
      <c r="H7" s="241"/>
      <c r="I7" s="242"/>
      <c r="J7" s="243"/>
      <c r="K7" s="244"/>
      <c r="O7" s="245">
        <v>1</v>
      </c>
    </row>
    <row r="8" spans="1:80" ht="12.75">
      <c r="A8" s="246">
        <v>1</v>
      </c>
      <c r="B8" s="247" t="s">
        <v>1079</v>
      </c>
      <c r="C8" s="248" t="s">
        <v>1080</v>
      </c>
      <c r="D8" s="249" t="s">
        <v>111</v>
      </c>
      <c r="E8" s="250">
        <v>147.3895</v>
      </c>
      <c r="F8" s="250">
        <v>0</v>
      </c>
      <c r="G8" s="251">
        <f>E8*F8</f>
        <v>0</v>
      </c>
      <c r="H8" s="252">
        <v>0.707</v>
      </c>
      <c r="I8" s="253">
        <f>E8*H8</f>
        <v>104.2043765</v>
      </c>
      <c r="J8" s="252">
        <v>0</v>
      </c>
      <c r="K8" s="253">
        <f>E8*J8</f>
        <v>0</v>
      </c>
      <c r="O8" s="245">
        <v>2</v>
      </c>
      <c r="AA8" s="218">
        <v>1</v>
      </c>
      <c r="AB8" s="218">
        <v>1</v>
      </c>
      <c r="AC8" s="218">
        <v>1</v>
      </c>
      <c r="AZ8" s="218">
        <v>1</v>
      </c>
      <c r="BA8" s="218">
        <f>IF(AZ8=1,G8,0)</f>
        <v>0</v>
      </c>
      <c r="BB8" s="218">
        <f>IF(AZ8=2,G8,0)</f>
        <v>0</v>
      </c>
      <c r="BC8" s="218">
        <f>IF(AZ8=3,G8,0)</f>
        <v>0</v>
      </c>
      <c r="BD8" s="218">
        <f>IF(AZ8=4,G8,0)</f>
        <v>0</v>
      </c>
      <c r="BE8" s="218">
        <f>IF(AZ8=5,G8,0)</f>
        <v>0</v>
      </c>
      <c r="CA8" s="245">
        <v>1</v>
      </c>
      <c r="CB8" s="245">
        <v>1</v>
      </c>
    </row>
    <row r="9" spans="1:15" ht="12.75">
      <c r="A9" s="254"/>
      <c r="B9" s="257"/>
      <c r="C9" s="313" t="s">
        <v>1081</v>
      </c>
      <c r="D9" s="314"/>
      <c r="E9" s="258">
        <v>15.47</v>
      </c>
      <c r="F9" s="259"/>
      <c r="G9" s="260"/>
      <c r="H9" s="261"/>
      <c r="I9" s="255"/>
      <c r="J9" s="262"/>
      <c r="K9" s="255"/>
      <c r="M9" s="256" t="s">
        <v>1081</v>
      </c>
      <c r="O9" s="245"/>
    </row>
    <row r="10" spans="1:15" ht="12.75">
      <c r="A10" s="254"/>
      <c r="B10" s="257"/>
      <c r="C10" s="313" t="s">
        <v>1082</v>
      </c>
      <c r="D10" s="314"/>
      <c r="E10" s="258">
        <v>129.6795</v>
      </c>
      <c r="F10" s="259"/>
      <c r="G10" s="260"/>
      <c r="H10" s="261"/>
      <c r="I10" s="255"/>
      <c r="J10" s="262"/>
      <c r="K10" s="255"/>
      <c r="M10" s="256" t="s">
        <v>1082</v>
      </c>
      <c r="O10" s="245"/>
    </row>
    <row r="11" spans="1:15" ht="12.75">
      <c r="A11" s="254"/>
      <c r="B11" s="257"/>
      <c r="C11" s="313" t="s">
        <v>1083</v>
      </c>
      <c r="D11" s="314"/>
      <c r="E11" s="258">
        <v>2.24</v>
      </c>
      <c r="F11" s="259"/>
      <c r="G11" s="260"/>
      <c r="H11" s="261"/>
      <c r="I11" s="255"/>
      <c r="J11" s="262"/>
      <c r="K11" s="255"/>
      <c r="M11" s="256" t="s">
        <v>1083</v>
      </c>
      <c r="O11" s="245"/>
    </row>
    <row r="12" spans="1:80" ht="12.75">
      <c r="A12" s="246">
        <v>2</v>
      </c>
      <c r="B12" s="247" t="s">
        <v>1084</v>
      </c>
      <c r="C12" s="248" t="s">
        <v>1085</v>
      </c>
      <c r="D12" s="249" t="s">
        <v>138</v>
      </c>
      <c r="E12" s="250">
        <v>182</v>
      </c>
      <c r="F12" s="250">
        <v>0</v>
      </c>
      <c r="G12" s="251">
        <f>E12*F12</f>
        <v>0</v>
      </c>
      <c r="H12" s="252">
        <v>0.0002</v>
      </c>
      <c r="I12" s="253">
        <f>E12*H12</f>
        <v>0.0364</v>
      </c>
      <c r="J12" s="252">
        <v>0</v>
      </c>
      <c r="K12" s="253">
        <f>E12*J12</f>
        <v>0</v>
      </c>
      <c r="O12" s="245">
        <v>2</v>
      </c>
      <c r="AA12" s="218">
        <v>1</v>
      </c>
      <c r="AB12" s="218">
        <v>1</v>
      </c>
      <c r="AC12" s="218">
        <v>1</v>
      </c>
      <c r="AZ12" s="218">
        <v>1</v>
      </c>
      <c r="BA12" s="218">
        <f>IF(AZ12=1,G12,0)</f>
        <v>0</v>
      </c>
      <c r="BB12" s="218">
        <f>IF(AZ12=2,G12,0)</f>
        <v>0</v>
      </c>
      <c r="BC12" s="218">
        <f>IF(AZ12=3,G12,0)</f>
        <v>0</v>
      </c>
      <c r="BD12" s="218">
        <f>IF(AZ12=4,G12,0)</f>
        <v>0</v>
      </c>
      <c r="BE12" s="218">
        <f>IF(AZ12=5,G12,0)</f>
        <v>0</v>
      </c>
      <c r="CA12" s="245">
        <v>1</v>
      </c>
      <c r="CB12" s="245">
        <v>1</v>
      </c>
    </row>
    <row r="13" spans="1:15" ht="12.75">
      <c r="A13" s="254"/>
      <c r="B13" s="257"/>
      <c r="C13" s="313" t="s">
        <v>693</v>
      </c>
      <c r="D13" s="314"/>
      <c r="E13" s="258">
        <v>0</v>
      </c>
      <c r="F13" s="259"/>
      <c r="G13" s="260"/>
      <c r="H13" s="261"/>
      <c r="I13" s="255"/>
      <c r="J13" s="262"/>
      <c r="K13" s="255"/>
      <c r="M13" s="256" t="s">
        <v>693</v>
      </c>
      <c r="O13" s="245"/>
    </row>
    <row r="14" spans="1:15" ht="12.75">
      <c r="A14" s="254"/>
      <c r="B14" s="257"/>
      <c r="C14" s="313" t="s">
        <v>852</v>
      </c>
      <c r="D14" s="314"/>
      <c r="E14" s="258">
        <v>45.5</v>
      </c>
      <c r="F14" s="259"/>
      <c r="G14" s="260"/>
      <c r="H14" s="261"/>
      <c r="I14" s="255"/>
      <c r="J14" s="262"/>
      <c r="K14" s="255"/>
      <c r="M14" s="256" t="s">
        <v>852</v>
      </c>
      <c r="O14" s="245"/>
    </row>
    <row r="15" spans="1:15" ht="12.75">
      <c r="A15" s="254"/>
      <c r="B15" s="257"/>
      <c r="C15" s="313" t="s">
        <v>853</v>
      </c>
      <c r="D15" s="314"/>
      <c r="E15" s="258">
        <v>45.5</v>
      </c>
      <c r="F15" s="259"/>
      <c r="G15" s="260"/>
      <c r="H15" s="261"/>
      <c r="I15" s="255"/>
      <c r="J15" s="262"/>
      <c r="K15" s="255"/>
      <c r="M15" s="256" t="s">
        <v>853</v>
      </c>
      <c r="O15" s="245"/>
    </row>
    <row r="16" spans="1:15" ht="12.75">
      <c r="A16" s="254"/>
      <c r="B16" s="257"/>
      <c r="C16" s="313" t="s">
        <v>854</v>
      </c>
      <c r="D16" s="314"/>
      <c r="E16" s="258">
        <v>45.5</v>
      </c>
      <c r="F16" s="259"/>
      <c r="G16" s="260"/>
      <c r="H16" s="261"/>
      <c r="I16" s="255"/>
      <c r="J16" s="262"/>
      <c r="K16" s="255"/>
      <c r="M16" s="256" t="s">
        <v>854</v>
      </c>
      <c r="O16" s="245"/>
    </row>
    <row r="17" spans="1:15" ht="12.75">
      <c r="A17" s="254"/>
      <c r="B17" s="257"/>
      <c r="C17" s="313" t="s">
        <v>855</v>
      </c>
      <c r="D17" s="314"/>
      <c r="E17" s="258">
        <v>45.5</v>
      </c>
      <c r="F17" s="259"/>
      <c r="G17" s="260"/>
      <c r="H17" s="261"/>
      <c r="I17" s="255"/>
      <c r="J17" s="262"/>
      <c r="K17" s="255"/>
      <c r="M17" s="256" t="s">
        <v>855</v>
      </c>
      <c r="O17" s="245"/>
    </row>
    <row r="18" spans="1:80" ht="12.75">
      <c r="A18" s="246">
        <v>3</v>
      </c>
      <c r="B18" s="247" t="s">
        <v>230</v>
      </c>
      <c r="C18" s="248" t="s">
        <v>231</v>
      </c>
      <c r="D18" s="249" t="s">
        <v>138</v>
      </c>
      <c r="E18" s="250">
        <v>191.1</v>
      </c>
      <c r="F18" s="250">
        <v>0</v>
      </c>
      <c r="G18" s="251">
        <f>E18*F18</f>
        <v>0</v>
      </c>
      <c r="H18" s="252">
        <v>0.108</v>
      </c>
      <c r="I18" s="253">
        <f>E18*H18</f>
        <v>20.6388</v>
      </c>
      <c r="J18" s="252"/>
      <c r="K18" s="253">
        <f>E18*J18</f>
        <v>0</v>
      </c>
      <c r="O18" s="245">
        <v>2</v>
      </c>
      <c r="AA18" s="218">
        <v>3</v>
      </c>
      <c r="AB18" s="218">
        <v>1</v>
      </c>
      <c r="AC18" s="218">
        <v>59245601</v>
      </c>
      <c r="AZ18" s="218">
        <v>1</v>
      </c>
      <c r="BA18" s="218">
        <f>IF(AZ18=1,G18,0)</f>
        <v>0</v>
      </c>
      <c r="BB18" s="218">
        <f>IF(AZ18=2,G18,0)</f>
        <v>0</v>
      </c>
      <c r="BC18" s="218">
        <f>IF(AZ18=3,G18,0)</f>
        <v>0</v>
      </c>
      <c r="BD18" s="218">
        <f>IF(AZ18=4,G18,0)</f>
        <v>0</v>
      </c>
      <c r="BE18" s="218">
        <f>IF(AZ18=5,G18,0)</f>
        <v>0</v>
      </c>
      <c r="CA18" s="245">
        <v>3</v>
      </c>
      <c r="CB18" s="245">
        <v>1</v>
      </c>
    </row>
    <row r="19" spans="1:15" ht="12.75">
      <c r="A19" s="254"/>
      <c r="B19" s="257"/>
      <c r="C19" s="313" t="s">
        <v>1086</v>
      </c>
      <c r="D19" s="314"/>
      <c r="E19" s="258">
        <v>191.1</v>
      </c>
      <c r="F19" s="259"/>
      <c r="G19" s="260"/>
      <c r="H19" s="261"/>
      <c r="I19" s="255"/>
      <c r="J19" s="262"/>
      <c r="K19" s="255"/>
      <c r="M19" s="256" t="s">
        <v>1086</v>
      </c>
      <c r="O19" s="245"/>
    </row>
    <row r="20" spans="1:57" ht="12.75">
      <c r="A20" s="263"/>
      <c r="B20" s="264" t="s">
        <v>97</v>
      </c>
      <c r="C20" s="265" t="s">
        <v>486</v>
      </c>
      <c r="D20" s="266"/>
      <c r="E20" s="267"/>
      <c r="F20" s="268"/>
      <c r="G20" s="269">
        <f>SUM(G7:G19)</f>
        <v>0</v>
      </c>
      <c r="H20" s="270"/>
      <c r="I20" s="271">
        <f>SUM(I7:I19)</f>
        <v>124.8795765</v>
      </c>
      <c r="J20" s="270"/>
      <c r="K20" s="271">
        <f>SUM(K7:K19)</f>
        <v>0</v>
      </c>
      <c r="O20" s="245">
        <v>4</v>
      </c>
      <c r="BA20" s="272">
        <f>SUM(BA7:BA19)</f>
        <v>0</v>
      </c>
      <c r="BB20" s="272">
        <f>SUM(BB7:BB19)</f>
        <v>0</v>
      </c>
      <c r="BC20" s="272">
        <f>SUM(BC7:BC19)</f>
        <v>0</v>
      </c>
      <c r="BD20" s="272">
        <f>SUM(BD7:BD19)</f>
        <v>0</v>
      </c>
      <c r="BE20" s="272">
        <f>SUM(BE7:BE19)</f>
        <v>0</v>
      </c>
    </row>
    <row r="21" spans="1:15" ht="12.75">
      <c r="A21" s="235" t="s">
        <v>93</v>
      </c>
      <c r="B21" s="236" t="s">
        <v>584</v>
      </c>
      <c r="C21" s="237" t="s">
        <v>585</v>
      </c>
      <c r="D21" s="238"/>
      <c r="E21" s="239"/>
      <c r="F21" s="239"/>
      <c r="G21" s="240"/>
      <c r="H21" s="241"/>
      <c r="I21" s="242"/>
      <c r="J21" s="243"/>
      <c r="K21" s="244"/>
      <c r="O21" s="245">
        <v>1</v>
      </c>
    </row>
    <row r="22" spans="1:80" ht="12.75">
      <c r="A22" s="246">
        <v>4</v>
      </c>
      <c r="B22" s="247" t="s">
        <v>1087</v>
      </c>
      <c r="C22" s="248" t="s">
        <v>1088</v>
      </c>
      <c r="D22" s="249" t="s">
        <v>111</v>
      </c>
      <c r="E22" s="250">
        <v>158.2097</v>
      </c>
      <c r="F22" s="250">
        <v>0</v>
      </c>
      <c r="G22" s="251">
        <f>E22*F22</f>
        <v>0</v>
      </c>
      <c r="H22" s="252">
        <v>0.00266</v>
      </c>
      <c r="I22" s="253">
        <f>E22*H22</f>
        <v>0.420837802</v>
      </c>
      <c r="J22" s="252">
        <v>-1.7</v>
      </c>
      <c r="K22" s="253">
        <f>E22*J22</f>
        <v>-268.95649</v>
      </c>
      <c r="O22" s="245">
        <v>2</v>
      </c>
      <c r="AA22" s="218">
        <v>1</v>
      </c>
      <c r="AB22" s="218">
        <v>1</v>
      </c>
      <c r="AC22" s="218">
        <v>1</v>
      </c>
      <c r="AZ22" s="218">
        <v>1</v>
      </c>
      <c r="BA22" s="218">
        <f>IF(AZ22=1,G22,0)</f>
        <v>0</v>
      </c>
      <c r="BB22" s="218">
        <f>IF(AZ22=2,G22,0)</f>
        <v>0</v>
      </c>
      <c r="BC22" s="218">
        <f>IF(AZ22=3,G22,0)</f>
        <v>0</v>
      </c>
      <c r="BD22" s="218">
        <f>IF(AZ22=4,G22,0)</f>
        <v>0</v>
      </c>
      <c r="BE22" s="218">
        <f>IF(AZ22=5,G22,0)</f>
        <v>0</v>
      </c>
      <c r="CA22" s="245">
        <v>1</v>
      </c>
      <c r="CB22" s="245">
        <v>1</v>
      </c>
    </row>
    <row r="23" spans="1:15" ht="12.75">
      <c r="A23" s="254"/>
      <c r="B23" s="257"/>
      <c r="C23" s="313" t="s">
        <v>1089</v>
      </c>
      <c r="D23" s="314"/>
      <c r="E23" s="258">
        <v>134.2697</v>
      </c>
      <c r="F23" s="259"/>
      <c r="G23" s="260"/>
      <c r="H23" s="261"/>
      <c r="I23" s="255"/>
      <c r="J23" s="262"/>
      <c r="K23" s="255"/>
      <c r="M23" s="256" t="s">
        <v>1089</v>
      </c>
      <c r="O23" s="245"/>
    </row>
    <row r="24" spans="1:15" ht="12.75">
      <c r="A24" s="254"/>
      <c r="B24" s="257"/>
      <c r="C24" s="313" t="s">
        <v>1090</v>
      </c>
      <c r="D24" s="314"/>
      <c r="E24" s="258">
        <v>23.94</v>
      </c>
      <c r="F24" s="259"/>
      <c r="G24" s="260"/>
      <c r="H24" s="261"/>
      <c r="I24" s="255"/>
      <c r="J24" s="262"/>
      <c r="K24" s="255"/>
      <c r="M24" s="256" t="s">
        <v>1090</v>
      </c>
      <c r="O24" s="245"/>
    </row>
    <row r="25" spans="1:80" ht="12.75">
      <c r="A25" s="246">
        <v>5</v>
      </c>
      <c r="B25" s="247" t="s">
        <v>1091</v>
      </c>
      <c r="C25" s="248" t="s">
        <v>1092</v>
      </c>
      <c r="D25" s="249" t="s">
        <v>225</v>
      </c>
      <c r="E25" s="250">
        <v>392</v>
      </c>
      <c r="F25" s="250">
        <v>0</v>
      </c>
      <c r="G25" s="251">
        <f>E25*F25</f>
        <v>0</v>
      </c>
      <c r="H25" s="252">
        <v>0</v>
      </c>
      <c r="I25" s="253">
        <f>E25*H25</f>
        <v>0</v>
      </c>
      <c r="J25" s="252">
        <v>-0.09</v>
      </c>
      <c r="K25" s="253">
        <f>E25*J25</f>
        <v>-35.28</v>
      </c>
      <c r="O25" s="245">
        <v>2</v>
      </c>
      <c r="AA25" s="218">
        <v>1</v>
      </c>
      <c r="AB25" s="218">
        <v>1</v>
      </c>
      <c r="AC25" s="218">
        <v>1</v>
      </c>
      <c r="AZ25" s="218">
        <v>1</v>
      </c>
      <c r="BA25" s="218">
        <f>IF(AZ25=1,G25,0)</f>
        <v>0</v>
      </c>
      <c r="BB25" s="218">
        <f>IF(AZ25=2,G25,0)</f>
        <v>0</v>
      </c>
      <c r="BC25" s="218">
        <f>IF(AZ25=3,G25,0)</f>
        <v>0</v>
      </c>
      <c r="BD25" s="218">
        <f>IF(AZ25=4,G25,0)</f>
        <v>0</v>
      </c>
      <c r="BE25" s="218">
        <f>IF(AZ25=5,G25,0)</f>
        <v>0</v>
      </c>
      <c r="CA25" s="245">
        <v>1</v>
      </c>
      <c r="CB25" s="245">
        <v>1</v>
      </c>
    </row>
    <row r="26" spans="1:15" ht="12.75">
      <c r="A26" s="254"/>
      <c r="B26" s="257"/>
      <c r="C26" s="313" t="s">
        <v>1093</v>
      </c>
      <c r="D26" s="314"/>
      <c r="E26" s="258">
        <v>73</v>
      </c>
      <c r="F26" s="259"/>
      <c r="G26" s="260"/>
      <c r="H26" s="261"/>
      <c r="I26" s="255"/>
      <c r="J26" s="262"/>
      <c r="K26" s="255"/>
      <c r="M26" s="256" t="s">
        <v>1093</v>
      </c>
      <c r="O26" s="245"/>
    </row>
    <row r="27" spans="1:15" ht="12.75">
      <c r="A27" s="254"/>
      <c r="B27" s="257"/>
      <c r="C27" s="313" t="s">
        <v>1094</v>
      </c>
      <c r="D27" s="314"/>
      <c r="E27" s="258">
        <v>319</v>
      </c>
      <c r="F27" s="259"/>
      <c r="G27" s="260"/>
      <c r="H27" s="261"/>
      <c r="I27" s="255"/>
      <c r="J27" s="262"/>
      <c r="K27" s="255"/>
      <c r="M27" s="256" t="s">
        <v>1094</v>
      </c>
      <c r="O27" s="245"/>
    </row>
    <row r="28" spans="1:80" ht="12.75">
      <c r="A28" s="246">
        <v>6</v>
      </c>
      <c r="B28" s="247" t="s">
        <v>1095</v>
      </c>
      <c r="C28" s="248" t="s">
        <v>1096</v>
      </c>
      <c r="D28" s="249" t="s">
        <v>111</v>
      </c>
      <c r="E28" s="250">
        <v>8.2913</v>
      </c>
      <c r="F28" s="250">
        <v>0</v>
      </c>
      <c r="G28" s="251">
        <f>E28*F28</f>
        <v>0</v>
      </c>
      <c r="H28" s="252">
        <v>0</v>
      </c>
      <c r="I28" s="253">
        <f>E28*H28</f>
        <v>0</v>
      </c>
      <c r="J28" s="252">
        <v>-1.6</v>
      </c>
      <c r="K28" s="253">
        <f>E28*J28</f>
        <v>-13.26608</v>
      </c>
      <c r="O28" s="245">
        <v>2</v>
      </c>
      <c r="AA28" s="218">
        <v>1</v>
      </c>
      <c r="AB28" s="218">
        <v>1</v>
      </c>
      <c r="AC28" s="218">
        <v>1</v>
      </c>
      <c r="AZ28" s="218">
        <v>1</v>
      </c>
      <c r="BA28" s="218">
        <f>IF(AZ28=1,G28,0)</f>
        <v>0</v>
      </c>
      <c r="BB28" s="218">
        <f>IF(AZ28=2,G28,0)</f>
        <v>0</v>
      </c>
      <c r="BC28" s="218">
        <f>IF(AZ28=3,G28,0)</f>
        <v>0</v>
      </c>
      <c r="BD28" s="218">
        <f>IF(AZ28=4,G28,0)</f>
        <v>0</v>
      </c>
      <c r="BE28" s="218">
        <f>IF(AZ28=5,G28,0)</f>
        <v>0</v>
      </c>
      <c r="CA28" s="245">
        <v>1</v>
      </c>
      <c r="CB28" s="245">
        <v>1</v>
      </c>
    </row>
    <row r="29" spans="1:15" ht="12.75">
      <c r="A29" s="254"/>
      <c r="B29" s="257"/>
      <c r="C29" s="313" t="s">
        <v>1097</v>
      </c>
      <c r="D29" s="314"/>
      <c r="E29" s="258">
        <v>0</v>
      </c>
      <c r="F29" s="259"/>
      <c r="G29" s="260"/>
      <c r="H29" s="261"/>
      <c r="I29" s="255"/>
      <c r="J29" s="262"/>
      <c r="K29" s="255"/>
      <c r="M29" s="256" t="s">
        <v>1097</v>
      </c>
      <c r="O29" s="245"/>
    </row>
    <row r="30" spans="1:15" ht="12.75">
      <c r="A30" s="254"/>
      <c r="B30" s="257"/>
      <c r="C30" s="313" t="s">
        <v>1098</v>
      </c>
      <c r="D30" s="314"/>
      <c r="E30" s="258">
        <v>7.2072</v>
      </c>
      <c r="F30" s="259"/>
      <c r="G30" s="260"/>
      <c r="H30" s="261"/>
      <c r="I30" s="255"/>
      <c r="J30" s="262"/>
      <c r="K30" s="255"/>
      <c r="M30" s="256" t="s">
        <v>1098</v>
      </c>
      <c r="O30" s="245"/>
    </row>
    <row r="31" spans="1:15" ht="12.75">
      <c r="A31" s="254"/>
      <c r="B31" s="257"/>
      <c r="C31" s="313" t="s">
        <v>1099</v>
      </c>
      <c r="D31" s="314"/>
      <c r="E31" s="258">
        <v>1.0841</v>
      </c>
      <c r="F31" s="259"/>
      <c r="G31" s="260"/>
      <c r="H31" s="261"/>
      <c r="I31" s="255"/>
      <c r="J31" s="262"/>
      <c r="K31" s="255"/>
      <c r="M31" s="256" t="s">
        <v>1099</v>
      </c>
      <c r="O31" s="245"/>
    </row>
    <row r="32" spans="1:80" ht="12.75">
      <c r="A32" s="246">
        <v>7</v>
      </c>
      <c r="B32" s="247" t="s">
        <v>1100</v>
      </c>
      <c r="C32" s="248" t="s">
        <v>1101</v>
      </c>
      <c r="D32" s="249" t="s">
        <v>111</v>
      </c>
      <c r="E32" s="250">
        <v>22.9843</v>
      </c>
      <c r="F32" s="250">
        <v>0</v>
      </c>
      <c r="G32" s="251">
        <f>E32*F32</f>
        <v>0</v>
      </c>
      <c r="H32" s="252">
        <v>0</v>
      </c>
      <c r="I32" s="253">
        <f>E32*H32</f>
        <v>0</v>
      </c>
      <c r="J32" s="252">
        <v>-2.2</v>
      </c>
      <c r="K32" s="253">
        <f>E32*J32</f>
        <v>-50.56546000000001</v>
      </c>
      <c r="O32" s="245">
        <v>2</v>
      </c>
      <c r="AA32" s="218">
        <v>1</v>
      </c>
      <c r="AB32" s="218">
        <v>1</v>
      </c>
      <c r="AC32" s="218">
        <v>1</v>
      </c>
      <c r="AZ32" s="218">
        <v>1</v>
      </c>
      <c r="BA32" s="218">
        <f>IF(AZ32=1,G32,0)</f>
        <v>0</v>
      </c>
      <c r="BB32" s="218">
        <f>IF(AZ32=2,G32,0)</f>
        <v>0</v>
      </c>
      <c r="BC32" s="218">
        <f>IF(AZ32=3,G32,0)</f>
        <v>0</v>
      </c>
      <c r="BD32" s="218">
        <f>IF(AZ32=4,G32,0)</f>
        <v>0</v>
      </c>
      <c r="BE32" s="218">
        <f>IF(AZ32=5,G32,0)</f>
        <v>0</v>
      </c>
      <c r="CA32" s="245">
        <v>1</v>
      </c>
      <c r="CB32" s="245">
        <v>1</v>
      </c>
    </row>
    <row r="33" spans="1:15" ht="12.75">
      <c r="A33" s="254"/>
      <c r="B33" s="257"/>
      <c r="C33" s="313" t="s">
        <v>1102</v>
      </c>
      <c r="D33" s="314"/>
      <c r="E33" s="258">
        <v>5.4054</v>
      </c>
      <c r="F33" s="259"/>
      <c r="G33" s="260"/>
      <c r="H33" s="261"/>
      <c r="I33" s="255"/>
      <c r="J33" s="262"/>
      <c r="K33" s="255"/>
      <c r="M33" s="256" t="s">
        <v>1102</v>
      </c>
      <c r="O33" s="245"/>
    </row>
    <row r="34" spans="1:15" ht="12.75">
      <c r="A34" s="254"/>
      <c r="B34" s="257"/>
      <c r="C34" s="313" t="s">
        <v>1103</v>
      </c>
      <c r="D34" s="314"/>
      <c r="E34" s="258">
        <v>14.9189</v>
      </c>
      <c r="F34" s="259"/>
      <c r="G34" s="260"/>
      <c r="H34" s="261"/>
      <c r="I34" s="255"/>
      <c r="J34" s="262"/>
      <c r="K34" s="255"/>
      <c r="M34" s="256" t="s">
        <v>1103</v>
      </c>
      <c r="O34" s="245"/>
    </row>
    <row r="35" spans="1:15" ht="12.75">
      <c r="A35" s="254"/>
      <c r="B35" s="257"/>
      <c r="C35" s="313" t="s">
        <v>1104</v>
      </c>
      <c r="D35" s="314"/>
      <c r="E35" s="258">
        <v>2.66</v>
      </c>
      <c r="F35" s="259"/>
      <c r="G35" s="260"/>
      <c r="H35" s="261"/>
      <c r="I35" s="255"/>
      <c r="J35" s="262"/>
      <c r="K35" s="255"/>
      <c r="M35" s="256" t="s">
        <v>1104</v>
      </c>
      <c r="O35" s="245"/>
    </row>
    <row r="36" spans="1:80" ht="22.5">
      <c r="A36" s="246">
        <v>8</v>
      </c>
      <c r="B36" s="247" t="s">
        <v>1105</v>
      </c>
      <c r="C36" s="248" t="s">
        <v>1106</v>
      </c>
      <c r="D36" s="249" t="s">
        <v>138</v>
      </c>
      <c r="E36" s="250">
        <v>180.18</v>
      </c>
      <c r="F36" s="250">
        <v>0</v>
      </c>
      <c r="G36" s="251">
        <f>E36*F36</f>
        <v>0</v>
      </c>
      <c r="H36" s="252">
        <v>0</v>
      </c>
      <c r="I36" s="253">
        <f>E36*H36</f>
        <v>0</v>
      </c>
      <c r="J36" s="252">
        <v>-0.0450000000000159</v>
      </c>
      <c r="K36" s="253">
        <f>E36*J36</f>
        <v>-8.108100000002866</v>
      </c>
      <c r="O36" s="245">
        <v>2</v>
      </c>
      <c r="AA36" s="218">
        <v>1</v>
      </c>
      <c r="AB36" s="218">
        <v>1</v>
      </c>
      <c r="AC36" s="218">
        <v>1</v>
      </c>
      <c r="AZ36" s="218">
        <v>1</v>
      </c>
      <c r="BA36" s="218">
        <f>IF(AZ36=1,G36,0)</f>
        <v>0</v>
      </c>
      <c r="BB36" s="218">
        <f>IF(AZ36=2,G36,0)</f>
        <v>0</v>
      </c>
      <c r="BC36" s="218">
        <f>IF(AZ36=3,G36,0)</f>
        <v>0</v>
      </c>
      <c r="BD36" s="218">
        <f>IF(AZ36=4,G36,0)</f>
        <v>0</v>
      </c>
      <c r="BE36" s="218">
        <f>IF(AZ36=5,G36,0)</f>
        <v>0</v>
      </c>
      <c r="CA36" s="245">
        <v>1</v>
      </c>
      <c r="CB36" s="245">
        <v>1</v>
      </c>
    </row>
    <row r="37" spans="1:15" ht="12.75">
      <c r="A37" s="254"/>
      <c r="B37" s="257"/>
      <c r="C37" s="313" t="s">
        <v>1107</v>
      </c>
      <c r="D37" s="314"/>
      <c r="E37" s="258">
        <v>180.18</v>
      </c>
      <c r="F37" s="259"/>
      <c r="G37" s="260"/>
      <c r="H37" s="261"/>
      <c r="I37" s="255"/>
      <c r="J37" s="262"/>
      <c r="K37" s="255"/>
      <c r="M37" s="256" t="s">
        <v>1107</v>
      </c>
      <c r="O37" s="245"/>
    </row>
    <row r="38" spans="1:57" ht="12.75">
      <c r="A38" s="263"/>
      <c r="B38" s="264" t="s">
        <v>97</v>
      </c>
      <c r="C38" s="265" t="s">
        <v>586</v>
      </c>
      <c r="D38" s="266"/>
      <c r="E38" s="267"/>
      <c r="F38" s="268"/>
      <c r="G38" s="269">
        <f>SUM(G21:G37)</f>
        <v>0</v>
      </c>
      <c r="H38" s="270"/>
      <c r="I38" s="271">
        <f>SUM(I21:I37)</f>
        <v>0.420837802</v>
      </c>
      <c r="J38" s="270"/>
      <c r="K38" s="271">
        <f>SUM(K21:K37)</f>
        <v>-376.1761300000029</v>
      </c>
      <c r="O38" s="245">
        <v>4</v>
      </c>
      <c r="BA38" s="272">
        <f>SUM(BA21:BA37)</f>
        <v>0</v>
      </c>
      <c r="BB38" s="272">
        <f>SUM(BB21:BB37)</f>
        <v>0</v>
      </c>
      <c r="BC38" s="272">
        <f>SUM(BC21:BC37)</f>
        <v>0</v>
      </c>
      <c r="BD38" s="272">
        <f>SUM(BD21:BD37)</f>
        <v>0</v>
      </c>
      <c r="BE38" s="272">
        <f>SUM(BE21:BE37)</f>
        <v>0</v>
      </c>
    </row>
    <row r="39" spans="1:15" ht="12.75">
      <c r="A39" s="235" t="s">
        <v>93</v>
      </c>
      <c r="B39" s="236" t="s">
        <v>641</v>
      </c>
      <c r="C39" s="237" t="s">
        <v>642</v>
      </c>
      <c r="D39" s="238"/>
      <c r="E39" s="239"/>
      <c r="F39" s="239"/>
      <c r="G39" s="240"/>
      <c r="H39" s="241"/>
      <c r="I39" s="242"/>
      <c r="J39" s="243"/>
      <c r="K39" s="244"/>
      <c r="O39" s="245">
        <v>1</v>
      </c>
    </row>
    <row r="40" spans="1:80" ht="12.75">
      <c r="A40" s="246">
        <v>9</v>
      </c>
      <c r="B40" s="247" t="s">
        <v>644</v>
      </c>
      <c r="C40" s="248" t="s">
        <v>645</v>
      </c>
      <c r="D40" s="249" t="s">
        <v>646</v>
      </c>
      <c r="E40" s="250">
        <v>125.300414302</v>
      </c>
      <c r="F40" s="250">
        <v>0</v>
      </c>
      <c r="G40" s="251">
        <f>E40*F40</f>
        <v>0</v>
      </c>
      <c r="H40" s="252">
        <v>0</v>
      </c>
      <c r="I40" s="253">
        <f>E40*H40</f>
        <v>0</v>
      </c>
      <c r="J40" s="252"/>
      <c r="K40" s="253">
        <f>E40*J40</f>
        <v>0</v>
      </c>
      <c r="O40" s="245">
        <v>2</v>
      </c>
      <c r="AA40" s="218">
        <v>7</v>
      </c>
      <c r="AB40" s="218">
        <v>1</v>
      </c>
      <c r="AC40" s="218">
        <v>2</v>
      </c>
      <c r="AZ40" s="218">
        <v>1</v>
      </c>
      <c r="BA40" s="218">
        <f>IF(AZ40=1,G40,0)</f>
        <v>0</v>
      </c>
      <c r="BB40" s="218">
        <f>IF(AZ40=2,G40,0)</f>
        <v>0</v>
      </c>
      <c r="BC40" s="218">
        <f>IF(AZ40=3,G40,0)</f>
        <v>0</v>
      </c>
      <c r="BD40" s="218">
        <f>IF(AZ40=4,G40,0)</f>
        <v>0</v>
      </c>
      <c r="BE40" s="218">
        <f>IF(AZ40=5,G40,0)</f>
        <v>0</v>
      </c>
      <c r="CA40" s="245">
        <v>7</v>
      </c>
      <c r="CB40" s="245">
        <v>1</v>
      </c>
    </row>
    <row r="41" spans="1:57" ht="12.75">
      <c r="A41" s="263"/>
      <c r="B41" s="264" t="s">
        <v>97</v>
      </c>
      <c r="C41" s="265" t="s">
        <v>643</v>
      </c>
      <c r="D41" s="266"/>
      <c r="E41" s="267"/>
      <c r="F41" s="268"/>
      <c r="G41" s="269">
        <f>SUM(G39:G40)</f>
        <v>0</v>
      </c>
      <c r="H41" s="270"/>
      <c r="I41" s="271">
        <f>SUM(I39:I40)</f>
        <v>0</v>
      </c>
      <c r="J41" s="270"/>
      <c r="K41" s="271">
        <f>SUM(K39:K40)</f>
        <v>0</v>
      </c>
      <c r="O41" s="245">
        <v>4</v>
      </c>
      <c r="BA41" s="272">
        <f>SUM(BA39:BA40)</f>
        <v>0</v>
      </c>
      <c r="BB41" s="272">
        <f>SUM(BB39:BB40)</f>
        <v>0</v>
      </c>
      <c r="BC41" s="272">
        <f>SUM(BC39:BC40)</f>
        <v>0</v>
      </c>
      <c r="BD41" s="272">
        <f>SUM(BD39:BD40)</f>
        <v>0</v>
      </c>
      <c r="BE41" s="272">
        <f>SUM(BE39:BE40)</f>
        <v>0</v>
      </c>
    </row>
    <row r="42" spans="1:15" ht="12.75">
      <c r="A42" s="235" t="s">
        <v>93</v>
      </c>
      <c r="B42" s="236" t="s">
        <v>1108</v>
      </c>
      <c r="C42" s="237" t="s">
        <v>1109</v>
      </c>
      <c r="D42" s="238"/>
      <c r="E42" s="239"/>
      <c r="F42" s="239"/>
      <c r="G42" s="240"/>
      <c r="H42" s="241"/>
      <c r="I42" s="242"/>
      <c r="J42" s="243"/>
      <c r="K42" s="244"/>
      <c r="O42" s="245">
        <v>1</v>
      </c>
    </row>
    <row r="43" spans="1:80" ht="12.75">
      <c r="A43" s="246">
        <v>10</v>
      </c>
      <c r="B43" s="247" t="s">
        <v>1111</v>
      </c>
      <c r="C43" s="248" t="s">
        <v>1112</v>
      </c>
      <c r="D43" s="249" t="s">
        <v>138</v>
      </c>
      <c r="E43" s="250">
        <v>1182.44</v>
      </c>
      <c r="F43" s="250">
        <v>0</v>
      </c>
      <c r="G43" s="251">
        <f>E43*F43</f>
        <v>0</v>
      </c>
      <c r="H43" s="252">
        <v>0</v>
      </c>
      <c r="I43" s="253">
        <f>E43*H43</f>
        <v>0</v>
      </c>
      <c r="J43" s="252">
        <v>-0.0139999999999958</v>
      </c>
      <c r="K43" s="253">
        <f>E43*J43</f>
        <v>-16.554159999995036</v>
      </c>
      <c r="O43" s="245">
        <v>2</v>
      </c>
      <c r="AA43" s="218">
        <v>1</v>
      </c>
      <c r="AB43" s="218">
        <v>7</v>
      </c>
      <c r="AC43" s="218">
        <v>7</v>
      </c>
      <c r="AZ43" s="218">
        <v>2</v>
      </c>
      <c r="BA43" s="218">
        <f>IF(AZ43=1,G43,0)</f>
        <v>0</v>
      </c>
      <c r="BB43" s="218">
        <f>IF(AZ43=2,G43,0)</f>
        <v>0</v>
      </c>
      <c r="BC43" s="218">
        <f>IF(AZ43=3,G43,0)</f>
        <v>0</v>
      </c>
      <c r="BD43" s="218">
        <f>IF(AZ43=4,G43,0)</f>
        <v>0</v>
      </c>
      <c r="BE43" s="218">
        <f>IF(AZ43=5,G43,0)</f>
        <v>0</v>
      </c>
      <c r="CA43" s="245">
        <v>1</v>
      </c>
      <c r="CB43" s="245">
        <v>7</v>
      </c>
    </row>
    <row r="44" spans="1:15" ht="12.75">
      <c r="A44" s="254"/>
      <c r="B44" s="257"/>
      <c r="C44" s="313" t="s">
        <v>1113</v>
      </c>
      <c r="D44" s="314"/>
      <c r="E44" s="258">
        <v>214.11</v>
      </c>
      <c r="F44" s="259"/>
      <c r="G44" s="260"/>
      <c r="H44" s="261"/>
      <c r="I44" s="255"/>
      <c r="J44" s="262"/>
      <c r="K44" s="255"/>
      <c r="M44" s="256" t="s">
        <v>1113</v>
      </c>
      <c r="O44" s="245"/>
    </row>
    <row r="45" spans="1:15" ht="22.5">
      <c r="A45" s="254"/>
      <c r="B45" s="257"/>
      <c r="C45" s="313" t="s">
        <v>1114</v>
      </c>
      <c r="D45" s="314"/>
      <c r="E45" s="258">
        <v>802.2425</v>
      </c>
      <c r="F45" s="259"/>
      <c r="G45" s="260"/>
      <c r="H45" s="261"/>
      <c r="I45" s="255"/>
      <c r="J45" s="262"/>
      <c r="K45" s="255"/>
      <c r="M45" s="256" t="s">
        <v>1114</v>
      </c>
      <c r="O45" s="245"/>
    </row>
    <row r="46" spans="1:15" ht="12.75">
      <c r="A46" s="254"/>
      <c r="B46" s="257"/>
      <c r="C46" s="313" t="s">
        <v>1115</v>
      </c>
      <c r="D46" s="314"/>
      <c r="E46" s="258">
        <v>146.25</v>
      </c>
      <c r="F46" s="259"/>
      <c r="G46" s="260"/>
      <c r="H46" s="261"/>
      <c r="I46" s="255"/>
      <c r="J46" s="262"/>
      <c r="K46" s="255"/>
      <c r="M46" s="256" t="s">
        <v>1115</v>
      </c>
      <c r="O46" s="245"/>
    </row>
    <row r="47" spans="1:15" ht="12.75">
      <c r="A47" s="254"/>
      <c r="B47" s="257"/>
      <c r="C47" s="313" t="s">
        <v>1116</v>
      </c>
      <c r="D47" s="314"/>
      <c r="E47" s="258">
        <v>19.8375</v>
      </c>
      <c r="F47" s="259"/>
      <c r="G47" s="260"/>
      <c r="H47" s="261"/>
      <c r="I47" s="255"/>
      <c r="J47" s="262"/>
      <c r="K47" s="255"/>
      <c r="M47" s="256" t="s">
        <v>1116</v>
      </c>
      <c r="O47" s="245"/>
    </row>
    <row r="48" spans="1:80" ht="12.75">
      <c r="A48" s="246">
        <v>11</v>
      </c>
      <c r="B48" s="247" t="s">
        <v>1117</v>
      </c>
      <c r="C48" s="248" t="s">
        <v>1118</v>
      </c>
      <c r="D48" s="249" t="s">
        <v>138</v>
      </c>
      <c r="E48" s="250">
        <v>1182.44</v>
      </c>
      <c r="F48" s="250">
        <v>0</v>
      </c>
      <c r="G48" s="251">
        <f>E48*F48</f>
        <v>0</v>
      </c>
      <c r="H48" s="252">
        <v>0</v>
      </c>
      <c r="I48" s="253">
        <f>E48*H48</f>
        <v>0</v>
      </c>
      <c r="J48" s="252">
        <v>-0.00600000000000023</v>
      </c>
      <c r="K48" s="253">
        <f>E48*J48</f>
        <v>-7.094640000000272</v>
      </c>
      <c r="O48" s="245">
        <v>2</v>
      </c>
      <c r="AA48" s="218">
        <v>1</v>
      </c>
      <c r="AB48" s="218">
        <v>7</v>
      </c>
      <c r="AC48" s="218">
        <v>7</v>
      </c>
      <c r="AZ48" s="218">
        <v>2</v>
      </c>
      <c r="BA48" s="218">
        <f>IF(AZ48=1,G48,0)</f>
        <v>0</v>
      </c>
      <c r="BB48" s="218">
        <f>IF(AZ48=2,G48,0)</f>
        <v>0</v>
      </c>
      <c r="BC48" s="218">
        <f>IF(AZ48=3,G48,0)</f>
        <v>0</v>
      </c>
      <c r="BD48" s="218">
        <f>IF(AZ48=4,G48,0)</f>
        <v>0</v>
      </c>
      <c r="BE48" s="218">
        <f>IF(AZ48=5,G48,0)</f>
        <v>0</v>
      </c>
      <c r="CA48" s="245">
        <v>1</v>
      </c>
      <c r="CB48" s="245">
        <v>7</v>
      </c>
    </row>
    <row r="49" spans="1:15" ht="12.75">
      <c r="A49" s="254"/>
      <c r="B49" s="257"/>
      <c r="C49" s="313" t="s">
        <v>1113</v>
      </c>
      <c r="D49" s="314"/>
      <c r="E49" s="258">
        <v>214.11</v>
      </c>
      <c r="F49" s="259"/>
      <c r="G49" s="260"/>
      <c r="H49" s="261"/>
      <c r="I49" s="255"/>
      <c r="J49" s="262"/>
      <c r="K49" s="255"/>
      <c r="M49" s="256" t="s">
        <v>1113</v>
      </c>
      <c r="O49" s="245"/>
    </row>
    <row r="50" spans="1:15" ht="22.5">
      <c r="A50" s="254"/>
      <c r="B50" s="257"/>
      <c r="C50" s="313" t="s">
        <v>1114</v>
      </c>
      <c r="D50" s="314"/>
      <c r="E50" s="258">
        <v>802.2425</v>
      </c>
      <c r="F50" s="259"/>
      <c r="G50" s="260"/>
      <c r="H50" s="261"/>
      <c r="I50" s="255"/>
      <c r="J50" s="262"/>
      <c r="K50" s="255"/>
      <c r="M50" s="256" t="s">
        <v>1114</v>
      </c>
      <c r="O50" s="245"/>
    </row>
    <row r="51" spans="1:15" ht="12.75">
      <c r="A51" s="254"/>
      <c r="B51" s="257"/>
      <c r="C51" s="313" t="s">
        <v>1115</v>
      </c>
      <c r="D51" s="314"/>
      <c r="E51" s="258">
        <v>146.25</v>
      </c>
      <c r="F51" s="259"/>
      <c r="G51" s="260"/>
      <c r="H51" s="261"/>
      <c r="I51" s="255"/>
      <c r="J51" s="262"/>
      <c r="K51" s="255"/>
      <c r="M51" s="256" t="s">
        <v>1115</v>
      </c>
      <c r="O51" s="245"/>
    </row>
    <row r="52" spans="1:15" ht="12.75">
      <c r="A52" s="254"/>
      <c r="B52" s="257"/>
      <c r="C52" s="313" t="s">
        <v>1116</v>
      </c>
      <c r="D52" s="314"/>
      <c r="E52" s="258">
        <v>19.8375</v>
      </c>
      <c r="F52" s="259"/>
      <c r="G52" s="260"/>
      <c r="H52" s="261"/>
      <c r="I52" s="255"/>
      <c r="J52" s="262"/>
      <c r="K52" s="255"/>
      <c r="M52" s="256" t="s">
        <v>1116</v>
      </c>
      <c r="O52" s="245"/>
    </row>
    <row r="53" spans="1:80" ht="22.5">
      <c r="A53" s="246">
        <v>12</v>
      </c>
      <c r="B53" s="247" t="s">
        <v>1119</v>
      </c>
      <c r="C53" s="248" t="s">
        <v>1120</v>
      </c>
      <c r="D53" s="249" t="s">
        <v>138</v>
      </c>
      <c r="E53" s="250">
        <v>1064.45</v>
      </c>
      <c r="F53" s="250">
        <v>0</v>
      </c>
      <c r="G53" s="251">
        <f>E53*F53</f>
        <v>0</v>
      </c>
      <c r="H53" s="252">
        <v>0</v>
      </c>
      <c r="I53" s="253">
        <f>E53*H53</f>
        <v>0</v>
      </c>
      <c r="J53" s="252">
        <v>0</v>
      </c>
      <c r="K53" s="253">
        <f>E53*J53</f>
        <v>0</v>
      </c>
      <c r="O53" s="245">
        <v>2</v>
      </c>
      <c r="AA53" s="218">
        <v>1</v>
      </c>
      <c r="AB53" s="218">
        <v>7</v>
      </c>
      <c r="AC53" s="218">
        <v>7</v>
      </c>
      <c r="AZ53" s="218">
        <v>2</v>
      </c>
      <c r="BA53" s="218">
        <f>IF(AZ53=1,G53,0)</f>
        <v>0</v>
      </c>
      <c r="BB53" s="218">
        <f>IF(AZ53=2,G53,0)</f>
        <v>0</v>
      </c>
      <c r="BC53" s="218">
        <f>IF(AZ53=3,G53,0)</f>
        <v>0</v>
      </c>
      <c r="BD53" s="218">
        <f>IF(AZ53=4,G53,0)</f>
        <v>0</v>
      </c>
      <c r="BE53" s="218">
        <f>IF(AZ53=5,G53,0)</f>
        <v>0</v>
      </c>
      <c r="CA53" s="245">
        <v>1</v>
      </c>
      <c r="CB53" s="245">
        <v>7</v>
      </c>
    </row>
    <row r="54" spans="1:15" ht="12.75">
      <c r="A54" s="254"/>
      <c r="B54" s="257"/>
      <c r="C54" s="313" t="s">
        <v>1121</v>
      </c>
      <c r="D54" s="314"/>
      <c r="E54" s="258">
        <v>182</v>
      </c>
      <c r="F54" s="259"/>
      <c r="G54" s="260"/>
      <c r="H54" s="261"/>
      <c r="I54" s="255"/>
      <c r="J54" s="262"/>
      <c r="K54" s="255"/>
      <c r="M54" s="256" t="s">
        <v>1121</v>
      </c>
      <c r="O54" s="245"/>
    </row>
    <row r="55" spans="1:15" ht="12.75">
      <c r="A55" s="254"/>
      <c r="B55" s="257"/>
      <c r="C55" s="313" t="s">
        <v>1122</v>
      </c>
      <c r="D55" s="314"/>
      <c r="E55" s="258">
        <v>864.53</v>
      </c>
      <c r="F55" s="259"/>
      <c r="G55" s="260"/>
      <c r="H55" s="261"/>
      <c r="I55" s="255"/>
      <c r="J55" s="262"/>
      <c r="K55" s="255"/>
      <c r="M55" s="256" t="s">
        <v>1122</v>
      </c>
      <c r="O55" s="245"/>
    </row>
    <row r="56" spans="1:15" ht="12.75">
      <c r="A56" s="254"/>
      <c r="B56" s="257"/>
      <c r="C56" s="313" t="s">
        <v>1123</v>
      </c>
      <c r="D56" s="314"/>
      <c r="E56" s="258">
        <v>17.92</v>
      </c>
      <c r="F56" s="259"/>
      <c r="G56" s="260"/>
      <c r="H56" s="261"/>
      <c r="I56" s="255"/>
      <c r="J56" s="262"/>
      <c r="K56" s="255"/>
      <c r="M56" s="256" t="s">
        <v>1123</v>
      </c>
      <c r="O56" s="245"/>
    </row>
    <row r="57" spans="1:80" ht="22.5">
      <c r="A57" s="246">
        <v>13</v>
      </c>
      <c r="B57" s="247" t="s">
        <v>1124</v>
      </c>
      <c r="C57" s="248" t="s">
        <v>1125</v>
      </c>
      <c r="D57" s="249" t="s">
        <v>138</v>
      </c>
      <c r="E57" s="250">
        <v>1064.45</v>
      </c>
      <c r="F57" s="250">
        <v>0</v>
      </c>
      <c r="G57" s="251">
        <f>E57*F57</f>
        <v>0</v>
      </c>
      <c r="H57" s="252">
        <v>0.00036</v>
      </c>
      <c r="I57" s="253">
        <f>E57*H57</f>
        <v>0.38320200000000004</v>
      </c>
      <c r="J57" s="252">
        <v>0</v>
      </c>
      <c r="K57" s="253">
        <f>E57*J57</f>
        <v>0</v>
      </c>
      <c r="O57" s="245">
        <v>2</v>
      </c>
      <c r="AA57" s="218">
        <v>1</v>
      </c>
      <c r="AB57" s="218">
        <v>7</v>
      </c>
      <c r="AC57" s="218">
        <v>7</v>
      </c>
      <c r="AZ57" s="218">
        <v>2</v>
      </c>
      <c r="BA57" s="218">
        <f>IF(AZ57=1,G57,0)</f>
        <v>0</v>
      </c>
      <c r="BB57" s="218">
        <f>IF(AZ57=2,G57,0)</f>
        <v>0</v>
      </c>
      <c r="BC57" s="218">
        <f>IF(AZ57=3,G57,0)</f>
        <v>0</v>
      </c>
      <c r="BD57" s="218">
        <f>IF(AZ57=4,G57,0)</f>
        <v>0</v>
      </c>
      <c r="BE57" s="218">
        <f>IF(AZ57=5,G57,0)</f>
        <v>0</v>
      </c>
      <c r="CA57" s="245">
        <v>1</v>
      </c>
      <c r="CB57" s="245">
        <v>7</v>
      </c>
    </row>
    <row r="58" spans="1:80" ht="22.5">
      <c r="A58" s="246">
        <v>14</v>
      </c>
      <c r="B58" s="247" t="s">
        <v>1126</v>
      </c>
      <c r="C58" s="248" t="s">
        <v>1127</v>
      </c>
      <c r="D58" s="249" t="s">
        <v>138</v>
      </c>
      <c r="E58" s="250">
        <v>1064.45</v>
      </c>
      <c r="F58" s="250">
        <v>0</v>
      </c>
      <c r="G58" s="251">
        <f>E58*F58</f>
        <v>0</v>
      </c>
      <c r="H58" s="252">
        <v>0</v>
      </c>
      <c r="I58" s="253">
        <f>E58*H58</f>
        <v>0</v>
      </c>
      <c r="J58" s="252">
        <v>0</v>
      </c>
      <c r="K58" s="253">
        <f>E58*J58</f>
        <v>0</v>
      </c>
      <c r="O58" s="245">
        <v>2</v>
      </c>
      <c r="AA58" s="218">
        <v>1</v>
      </c>
      <c r="AB58" s="218">
        <v>7</v>
      </c>
      <c r="AC58" s="218">
        <v>7</v>
      </c>
      <c r="AZ58" s="218">
        <v>2</v>
      </c>
      <c r="BA58" s="218">
        <f>IF(AZ58=1,G58,0)</f>
        <v>0</v>
      </c>
      <c r="BB58" s="218">
        <f>IF(AZ58=2,G58,0)</f>
        <v>0</v>
      </c>
      <c r="BC58" s="218">
        <f>IF(AZ58=3,G58,0)</f>
        <v>0</v>
      </c>
      <c r="BD58" s="218">
        <f>IF(AZ58=4,G58,0)</f>
        <v>0</v>
      </c>
      <c r="BE58" s="218">
        <f>IF(AZ58=5,G58,0)</f>
        <v>0</v>
      </c>
      <c r="CA58" s="245">
        <v>1</v>
      </c>
      <c r="CB58" s="245">
        <v>7</v>
      </c>
    </row>
    <row r="59" spans="1:15" ht="12.75">
      <c r="A59" s="254"/>
      <c r="B59" s="257"/>
      <c r="C59" s="313" t="s">
        <v>1121</v>
      </c>
      <c r="D59" s="314"/>
      <c r="E59" s="258">
        <v>182</v>
      </c>
      <c r="F59" s="259"/>
      <c r="G59" s="260"/>
      <c r="H59" s="261"/>
      <c r="I59" s="255"/>
      <c r="J59" s="262"/>
      <c r="K59" s="255"/>
      <c r="M59" s="256" t="s">
        <v>1121</v>
      </c>
      <c r="O59" s="245"/>
    </row>
    <row r="60" spans="1:15" ht="12.75">
      <c r="A60" s="254"/>
      <c r="B60" s="257"/>
      <c r="C60" s="313" t="s">
        <v>1122</v>
      </c>
      <c r="D60" s="314"/>
      <c r="E60" s="258">
        <v>864.53</v>
      </c>
      <c r="F60" s="259"/>
      <c r="G60" s="260"/>
      <c r="H60" s="261"/>
      <c r="I60" s="255"/>
      <c r="J60" s="262"/>
      <c r="K60" s="255"/>
      <c r="M60" s="256" t="s">
        <v>1122</v>
      </c>
      <c r="O60" s="245"/>
    </row>
    <row r="61" spans="1:15" ht="12.75">
      <c r="A61" s="254"/>
      <c r="B61" s="257"/>
      <c r="C61" s="313" t="s">
        <v>1123</v>
      </c>
      <c r="D61" s="314"/>
      <c r="E61" s="258">
        <v>17.92</v>
      </c>
      <c r="F61" s="259"/>
      <c r="G61" s="260"/>
      <c r="H61" s="261"/>
      <c r="I61" s="255"/>
      <c r="J61" s="262"/>
      <c r="K61" s="255"/>
      <c r="M61" s="256" t="s">
        <v>1123</v>
      </c>
      <c r="O61" s="245"/>
    </row>
    <row r="62" spans="1:80" ht="22.5">
      <c r="A62" s="246">
        <v>15</v>
      </c>
      <c r="B62" s="247" t="s">
        <v>1128</v>
      </c>
      <c r="C62" s="248" t="s">
        <v>1129</v>
      </c>
      <c r="D62" s="249" t="s">
        <v>138</v>
      </c>
      <c r="E62" s="250">
        <v>1429.3</v>
      </c>
      <c r="F62" s="250">
        <v>0</v>
      </c>
      <c r="G62" s="251">
        <f>E62*F62</f>
        <v>0</v>
      </c>
      <c r="H62" s="252">
        <v>0</v>
      </c>
      <c r="I62" s="253">
        <f>E62*H62</f>
        <v>0</v>
      </c>
      <c r="J62" s="252">
        <v>0</v>
      </c>
      <c r="K62" s="253">
        <f>E62*J62</f>
        <v>0</v>
      </c>
      <c r="O62" s="245">
        <v>2</v>
      </c>
      <c r="AA62" s="218">
        <v>1</v>
      </c>
      <c r="AB62" s="218">
        <v>7</v>
      </c>
      <c r="AC62" s="218">
        <v>7</v>
      </c>
      <c r="AZ62" s="218">
        <v>2</v>
      </c>
      <c r="BA62" s="218">
        <f>IF(AZ62=1,G62,0)</f>
        <v>0</v>
      </c>
      <c r="BB62" s="218">
        <f>IF(AZ62=2,G62,0)</f>
        <v>0</v>
      </c>
      <c r="BC62" s="218">
        <f>IF(AZ62=3,G62,0)</f>
        <v>0</v>
      </c>
      <c r="BD62" s="218">
        <f>IF(AZ62=4,G62,0)</f>
        <v>0</v>
      </c>
      <c r="BE62" s="218">
        <f>IF(AZ62=5,G62,0)</f>
        <v>0</v>
      </c>
      <c r="CA62" s="245">
        <v>1</v>
      </c>
      <c r="CB62" s="245">
        <v>7</v>
      </c>
    </row>
    <row r="63" spans="1:15" ht="12.75">
      <c r="A63" s="254"/>
      <c r="B63" s="257"/>
      <c r="C63" s="313" t="s">
        <v>1130</v>
      </c>
      <c r="D63" s="314"/>
      <c r="E63" s="258">
        <v>0</v>
      </c>
      <c r="F63" s="259"/>
      <c r="G63" s="260"/>
      <c r="H63" s="261"/>
      <c r="I63" s="255"/>
      <c r="J63" s="262"/>
      <c r="K63" s="255"/>
      <c r="M63" s="256" t="s">
        <v>1130</v>
      </c>
      <c r="O63" s="245"/>
    </row>
    <row r="64" spans="1:15" ht="12.75">
      <c r="A64" s="254"/>
      <c r="B64" s="257"/>
      <c r="C64" s="313" t="s">
        <v>1131</v>
      </c>
      <c r="D64" s="314"/>
      <c r="E64" s="258">
        <v>1064.45</v>
      </c>
      <c r="F64" s="259"/>
      <c r="G64" s="260"/>
      <c r="H64" s="261"/>
      <c r="I64" s="255"/>
      <c r="J64" s="262"/>
      <c r="K64" s="255"/>
      <c r="M64" s="256" t="s">
        <v>1131</v>
      </c>
      <c r="O64" s="245"/>
    </row>
    <row r="65" spans="1:15" ht="12.75">
      <c r="A65" s="254"/>
      <c r="B65" s="257"/>
      <c r="C65" s="313" t="s">
        <v>1132</v>
      </c>
      <c r="D65" s="314"/>
      <c r="E65" s="258">
        <v>364.85</v>
      </c>
      <c r="F65" s="259"/>
      <c r="G65" s="260"/>
      <c r="H65" s="261"/>
      <c r="I65" s="255"/>
      <c r="J65" s="262"/>
      <c r="K65" s="255"/>
      <c r="M65" s="256" t="s">
        <v>1132</v>
      </c>
      <c r="O65" s="245"/>
    </row>
    <row r="66" spans="1:80" ht="22.5">
      <c r="A66" s="246">
        <v>16</v>
      </c>
      <c r="B66" s="247" t="s">
        <v>1133</v>
      </c>
      <c r="C66" s="248" t="s">
        <v>1134</v>
      </c>
      <c r="D66" s="249" t="s">
        <v>138</v>
      </c>
      <c r="E66" s="250">
        <v>182</v>
      </c>
      <c r="F66" s="250">
        <v>0</v>
      </c>
      <c r="G66" s="251">
        <f>E66*F66</f>
        <v>0</v>
      </c>
      <c r="H66" s="252">
        <v>3E-05</v>
      </c>
      <c r="I66" s="253">
        <f>E66*H66</f>
        <v>0.0054600000000000004</v>
      </c>
      <c r="J66" s="252">
        <v>0</v>
      </c>
      <c r="K66" s="253">
        <f>E66*J66</f>
        <v>0</v>
      </c>
      <c r="O66" s="245">
        <v>2</v>
      </c>
      <c r="AA66" s="218">
        <v>1</v>
      </c>
      <c r="AB66" s="218">
        <v>7</v>
      </c>
      <c r="AC66" s="218">
        <v>7</v>
      </c>
      <c r="AZ66" s="218">
        <v>2</v>
      </c>
      <c r="BA66" s="218">
        <f>IF(AZ66=1,G66,0)</f>
        <v>0</v>
      </c>
      <c r="BB66" s="218">
        <f>IF(AZ66=2,G66,0)</f>
        <v>0</v>
      </c>
      <c r="BC66" s="218">
        <f>IF(AZ66=3,G66,0)</f>
        <v>0</v>
      </c>
      <c r="BD66" s="218">
        <f>IF(AZ66=4,G66,0)</f>
        <v>0</v>
      </c>
      <c r="BE66" s="218">
        <f>IF(AZ66=5,G66,0)</f>
        <v>0</v>
      </c>
      <c r="CA66" s="245">
        <v>1</v>
      </c>
      <c r="CB66" s="245">
        <v>7</v>
      </c>
    </row>
    <row r="67" spans="1:15" ht="12.75">
      <c r="A67" s="254"/>
      <c r="B67" s="257"/>
      <c r="C67" s="313" t="s">
        <v>1121</v>
      </c>
      <c r="D67" s="314"/>
      <c r="E67" s="258">
        <v>182</v>
      </c>
      <c r="F67" s="259"/>
      <c r="G67" s="260"/>
      <c r="H67" s="261"/>
      <c r="I67" s="255"/>
      <c r="J67" s="262"/>
      <c r="K67" s="255"/>
      <c r="M67" s="256" t="s">
        <v>1121</v>
      </c>
      <c r="O67" s="245"/>
    </row>
    <row r="68" spans="1:80" ht="22.5">
      <c r="A68" s="246">
        <v>17</v>
      </c>
      <c r="B68" s="247" t="s">
        <v>1135</v>
      </c>
      <c r="C68" s="248" t="s">
        <v>1136</v>
      </c>
      <c r="D68" s="249" t="s">
        <v>138</v>
      </c>
      <c r="E68" s="250">
        <v>389.19</v>
      </c>
      <c r="F68" s="250">
        <v>0</v>
      </c>
      <c r="G68" s="251">
        <f>E68*F68</f>
        <v>0</v>
      </c>
      <c r="H68" s="252">
        <v>0</v>
      </c>
      <c r="I68" s="253">
        <f>E68*H68</f>
        <v>0</v>
      </c>
      <c r="J68" s="252">
        <v>0</v>
      </c>
      <c r="K68" s="253">
        <f>E68*J68</f>
        <v>0</v>
      </c>
      <c r="O68" s="245">
        <v>2</v>
      </c>
      <c r="AA68" s="218">
        <v>1</v>
      </c>
      <c r="AB68" s="218">
        <v>7</v>
      </c>
      <c r="AC68" s="218">
        <v>7</v>
      </c>
      <c r="AZ68" s="218">
        <v>2</v>
      </c>
      <c r="BA68" s="218">
        <f>IF(AZ68=1,G68,0)</f>
        <v>0</v>
      </c>
      <c r="BB68" s="218">
        <f>IF(AZ68=2,G68,0)</f>
        <v>0</v>
      </c>
      <c r="BC68" s="218">
        <f>IF(AZ68=3,G68,0)</f>
        <v>0</v>
      </c>
      <c r="BD68" s="218">
        <f>IF(AZ68=4,G68,0)</f>
        <v>0</v>
      </c>
      <c r="BE68" s="218">
        <f>IF(AZ68=5,G68,0)</f>
        <v>0</v>
      </c>
      <c r="CA68" s="245">
        <v>1</v>
      </c>
      <c r="CB68" s="245">
        <v>7</v>
      </c>
    </row>
    <row r="69" spans="1:15" ht="12.75">
      <c r="A69" s="254"/>
      <c r="B69" s="257"/>
      <c r="C69" s="313" t="s">
        <v>693</v>
      </c>
      <c r="D69" s="314"/>
      <c r="E69" s="258">
        <v>0</v>
      </c>
      <c r="F69" s="259"/>
      <c r="G69" s="260"/>
      <c r="H69" s="261"/>
      <c r="I69" s="255"/>
      <c r="J69" s="262"/>
      <c r="K69" s="255"/>
      <c r="M69" s="256" t="s">
        <v>693</v>
      </c>
      <c r="O69" s="245"/>
    </row>
    <row r="70" spans="1:15" ht="12.75">
      <c r="A70" s="254"/>
      <c r="B70" s="257"/>
      <c r="C70" s="313" t="s">
        <v>856</v>
      </c>
      <c r="D70" s="314"/>
      <c r="E70" s="258">
        <v>116.4</v>
      </c>
      <c r="F70" s="259"/>
      <c r="G70" s="260"/>
      <c r="H70" s="261"/>
      <c r="I70" s="255"/>
      <c r="J70" s="262"/>
      <c r="K70" s="255"/>
      <c r="M70" s="256" t="s">
        <v>856</v>
      </c>
      <c r="O70" s="245"/>
    </row>
    <row r="71" spans="1:15" ht="12.75">
      <c r="A71" s="254"/>
      <c r="B71" s="257"/>
      <c r="C71" s="315" t="s">
        <v>277</v>
      </c>
      <c r="D71" s="314"/>
      <c r="E71" s="284">
        <v>116.4</v>
      </c>
      <c r="F71" s="259"/>
      <c r="G71" s="260"/>
      <c r="H71" s="261"/>
      <c r="I71" s="255"/>
      <c r="J71" s="262"/>
      <c r="K71" s="255"/>
      <c r="M71" s="256" t="s">
        <v>277</v>
      </c>
      <c r="O71" s="245"/>
    </row>
    <row r="72" spans="1:15" ht="12.75">
      <c r="A72" s="254"/>
      <c r="B72" s="257"/>
      <c r="C72" s="313" t="s">
        <v>695</v>
      </c>
      <c r="D72" s="314"/>
      <c r="E72" s="258">
        <v>0</v>
      </c>
      <c r="F72" s="259"/>
      <c r="G72" s="260"/>
      <c r="H72" s="261"/>
      <c r="I72" s="255"/>
      <c r="J72" s="262"/>
      <c r="K72" s="255"/>
      <c r="M72" s="256" t="s">
        <v>695</v>
      </c>
      <c r="O72" s="245"/>
    </row>
    <row r="73" spans="1:15" ht="12.75">
      <c r="A73" s="254"/>
      <c r="B73" s="257"/>
      <c r="C73" s="313" t="s">
        <v>866</v>
      </c>
      <c r="D73" s="314"/>
      <c r="E73" s="258">
        <v>51.5</v>
      </c>
      <c r="F73" s="259"/>
      <c r="G73" s="260"/>
      <c r="H73" s="261"/>
      <c r="I73" s="255"/>
      <c r="J73" s="262"/>
      <c r="K73" s="255"/>
      <c r="M73" s="256" t="s">
        <v>866</v>
      </c>
      <c r="O73" s="245"/>
    </row>
    <row r="74" spans="1:15" ht="22.5">
      <c r="A74" s="254"/>
      <c r="B74" s="257"/>
      <c r="C74" s="313" t="s">
        <v>869</v>
      </c>
      <c r="D74" s="314"/>
      <c r="E74" s="258">
        <v>173.2</v>
      </c>
      <c r="F74" s="259"/>
      <c r="G74" s="260"/>
      <c r="H74" s="261"/>
      <c r="I74" s="255"/>
      <c r="J74" s="262"/>
      <c r="K74" s="255"/>
      <c r="M74" s="256" t="s">
        <v>869</v>
      </c>
      <c r="O74" s="245"/>
    </row>
    <row r="75" spans="1:15" ht="12.75">
      <c r="A75" s="254"/>
      <c r="B75" s="257"/>
      <c r="C75" s="313" t="s">
        <v>870</v>
      </c>
      <c r="D75" s="314"/>
      <c r="E75" s="258">
        <v>12.81</v>
      </c>
      <c r="F75" s="259"/>
      <c r="G75" s="260"/>
      <c r="H75" s="261"/>
      <c r="I75" s="255"/>
      <c r="J75" s="262"/>
      <c r="K75" s="255"/>
      <c r="M75" s="256" t="s">
        <v>870</v>
      </c>
      <c r="O75" s="245"/>
    </row>
    <row r="76" spans="1:15" ht="12.75">
      <c r="A76" s="254"/>
      <c r="B76" s="257"/>
      <c r="C76" s="313" t="s">
        <v>871</v>
      </c>
      <c r="D76" s="314"/>
      <c r="E76" s="258">
        <v>2.1</v>
      </c>
      <c r="F76" s="259"/>
      <c r="G76" s="260"/>
      <c r="H76" s="261"/>
      <c r="I76" s="255"/>
      <c r="J76" s="262"/>
      <c r="K76" s="255"/>
      <c r="M76" s="256" t="s">
        <v>871</v>
      </c>
      <c r="O76" s="245"/>
    </row>
    <row r="77" spans="1:15" ht="12.75">
      <c r="A77" s="254"/>
      <c r="B77" s="257"/>
      <c r="C77" s="313" t="s">
        <v>872</v>
      </c>
      <c r="D77" s="314"/>
      <c r="E77" s="258">
        <v>4.69</v>
      </c>
      <c r="F77" s="259"/>
      <c r="G77" s="260"/>
      <c r="H77" s="261"/>
      <c r="I77" s="255"/>
      <c r="J77" s="262"/>
      <c r="K77" s="255"/>
      <c r="M77" s="256" t="s">
        <v>872</v>
      </c>
      <c r="O77" s="245"/>
    </row>
    <row r="78" spans="1:15" ht="12.75">
      <c r="A78" s="254"/>
      <c r="B78" s="257"/>
      <c r="C78" s="313" t="s">
        <v>873</v>
      </c>
      <c r="D78" s="314"/>
      <c r="E78" s="258">
        <v>7.56</v>
      </c>
      <c r="F78" s="259"/>
      <c r="G78" s="260"/>
      <c r="H78" s="261"/>
      <c r="I78" s="255"/>
      <c r="J78" s="262"/>
      <c r="K78" s="255"/>
      <c r="M78" s="256" t="s">
        <v>873</v>
      </c>
      <c r="O78" s="245"/>
    </row>
    <row r="79" spans="1:15" ht="12.75">
      <c r="A79" s="254"/>
      <c r="B79" s="257"/>
      <c r="C79" s="313" t="s">
        <v>874</v>
      </c>
      <c r="D79" s="314"/>
      <c r="E79" s="258">
        <v>10.85</v>
      </c>
      <c r="F79" s="259"/>
      <c r="G79" s="260"/>
      <c r="H79" s="261"/>
      <c r="I79" s="255"/>
      <c r="J79" s="262"/>
      <c r="K79" s="255"/>
      <c r="M79" s="256" t="s">
        <v>874</v>
      </c>
      <c r="O79" s="245"/>
    </row>
    <row r="80" spans="1:15" ht="12.75">
      <c r="A80" s="254"/>
      <c r="B80" s="257"/>
      <c r="C80" s="315" t="s">
        <v>277</v>
      </c>
      <c r="D80" s="314"/>
      <c r="E80" s="284">
        <v>262.71</v>
      </c>
      <c r="F80" s="259"/>
      <c r="G80" s="260"/>
      <c r="H80" s="261"/>
      <c r="I80" s="255"/>
      <c r="J80" s="262"/>
      <c r="K80" s="255"/>
      <c r="M80" s="256" t="s">
        <v>277</v>
      </c>
      <c r="O80" s="245"/>
    </row>
    <row r="81" spans="1:15" ht="12.75">
      <c r="A81" s="254"/>
      <c r="B81" s="257"/>
      <c r="C81" s="313" t="s">
        <v>697</v>
      </c>
      <c r="D81" s="314"/>
      <c r="E81" s="258">
        <v>0</v>
      </c>
      <c r="F81" s="259"/>
      <c r="G81" s="260"/>
      <c r="H81" s="261"/>
      <c r="I81" s="255"/>
      <c r="J81" s="262"/>
      <c r="K81" s="255"/>
      <c r="M81" s="256" t="s">
        <v>697</v>
      </c>
      <c r="O81" s="245"/>
    </row>
    <row r="82" spans="1:15" ht="12.75">
      <c r="A82" s="254"/>
      <c r="B82" s="257"/>
      <c r="C82" s="313" t="s">
        <v>883</v>
      </c>
      <c r="D82" s="314"/>
      <c r="E82" s="258">
        <v>10.08</v>
      </c>
      <c r="F82" s="259"/>
      <c r="G82" s="260"/>
      <c r="H82" s="261"/>
      <c r="I82" s="255"/>
      <c r="J82" s="262"/>
      <c r="K82" s="255"/>
      <c r="M82" s="256" t="s">
        <v>883</v>
      </c>
      <c r="O82" s="245"/>
    </row>
    <row r="83" spans="1:15" ht="12.75">
      <c r="A83" s="254"/>
      <c r="B83" s="257"/>
      <c r="C83" s="315" t="s">
        <v>277</v>
      </c>
      <c r="D83" s="314"/>
      <c r="E83" s="284">
        <v>10.08</v>
      </c>
      <c r="F83" s="259"/>
      <c r="G83" s="260"/>
      <c r="H83" s="261"/>
      <c r="I83" s="255"/>
      <c r="J83" s="262"/>
      <c r="K83" s="255"/>
      <c r="M83" s="256" t="s">
        <v>277</v>
      </c>
      <c r="O83" s="245"/>
    </row>
    <row r="84" spans="1:80" ht="22.5">
      <c r="A84" s="246">
        <v>18</v>
      </c>
      <c r="B84" s="247" t="s">
        <v>1137</v>
      </c>
      <c r="C84" s="248" t="s">
        <v>1138</v>
      </c>
      <c r="D84" s="249" t="s">
        <v>138</v>
      </c>
      <c r="E84" s="250">
        <v>389.19</v>
      </c>
      <c r="F84" s="250">
        <v>0</v>
      </c>
      <c r="G84" s="251">
        <f>E84*F84</f>
        <v>0</v>
      </c>
      <c r="H84" s="252">
        <v>0.00042</v>
      </c>
      <c r="I84" s="253">
        <f>E84*H84</f>
        <v>0.16345980000000002</v>
      </c>
      <c r="J84" s="252">
        <v>0</v>
      </c>
      <c r="K84" s="253">
        <f>E84*J84</f>
        <v>0</v>
      </c>
      <c r="O84" s="245">
        <v>2</v>
      </c>
      <c r="AA84" s="218">
        <v>1</v>
      </c>
      <c r="AB84" s="218">
        <v>7</v>
      </c>
      <c r="AC84" s="218">
        <v>7</v>
      </c>
      <c r="AZ84" s="218">
        <v>2</v>
      </c>
      <c r="BA84" s="218">
        <f>IF(AZ84=1,G84,0)</f>
        <v>0</v>
      </c>
      <c r="BB84" s="218">
        <f>IF(AZ84=2,G84,0)</f>
        <v>0</v>
      </c>
      <c r="BC84" s="218">
        <f>IF(AZ84=3,G84,0)</f>
        <v>0</v>
      </c>
      <c r="BD84" s="218">
        <f>IF(AZ84=4,G84,0)</f>
        <v>0</v>
      </c>
      <c r="BE84" s="218">
        <f>IF(AZ84=5,G84,0)</f>
        <v>0</v>
      </c>
      <c r="CA84" s="245">
        <v>1</v>
      </c>
      <c r="CB84" s="245">
        <v>7</v>
      </c>
    </row>
    <row r="85" spans="1:80" ht="22.5">
      <c r="A85" s="246">
        <v>19</v>
      </c>
      <c r="B85" s="247" t="s">
        <v>1139</v>
      </c>
      <c r="C85" s="248" t="s">
        <v>1140</v>
      </c>
      <c r="D85" s="249" t="s">
        <v>138</v>
      </c>
      <c r="E85" s="250">
        <v>364.85</v>
      </c>
      <c r="F85" s="250">
        <v>0</v>
      </c>
      <c r="G85" s="251">
        <f>E85*F85</f>
        <v>0</v>
      </c>
      <c r="H85" s="252">
        <v>3E-05</v>
      </c>
      <c r="I85" s="253">
        <f>E85*H85</f>
        <v>0.0109455</v>
      </c>
      <c r="J85" s="252">
        <v>0</v>
      </c>
      <c r="K85" s="253">
        <f>E85*J85</f>
        <v>0</v>
      </c>
      <c r="O85" s="245">
        <v>2</v>
      </c>
      <c r="AA85" s="218">
        <v>1</v>
      </c>
      <c r="AB85" s="218">
        <v>7</v>
      </c>
      <c r="AC85" s="218">
        <v>7</v>
      </c>
      <c r="AZ85" s="218">
        <v>2</v>
      </c>
      <c r="BA85" s="218">
        <f>IF(AZ85=1,G85,0)</f>
        <v>0</v>
      </c>
      <c r="BB85" s="218">
        <f>IF(AZ85=2,G85,0)</f>
        <v>0</v>
      </c>
      <c r="BC85" s="218">
        <f>IF(AZ85=3,G85,0)</f>
        <v>0</v>
      </c>
      <c r="BD85" s="218">
        <f>IF(AZ85=4,G85,0)</f>
        <v>0</v>
      </c>
      <c r="BE85" s="218">
        <f>IF(AZ85=5,G85,0)</f>
        <v>0</v>
      </c>
      <c r="CA85" s="245">
        <v>1</v>
      </c>
      <c r="CB85" s="245">
        <v>7</v>
      </c>
    </row>
    <row r="86" spans="1:15" ht="12.75">
      <c r="A86" s="254"/>
      <c r="B86" s="257"/>
      <c r="C86" s="313" t="s">
        <v>693</v>
      </c>
      <c r="D86" s="314"/>
      <c r="E86" s="258">
        <v>0</v>
      </c>
      <c r="F86" s="259"/>
      <c r="G86" s="260"/>
      <c r="H86" s="261"/>
      <c r="I86" s="255"/>
      <c r="J86" s="262"/>
      <c r="K86" s="255"/>
      <c r="M86" s="256" t="s">
        <v>693</v>
      </c>
      <c r="O86" s="245"/>
    </row>
    <row r="87" spans="1:15" ht="12.75">
      <c r="A87" s="254"/>
      <c r="B87" s="257"/>
      <c r="C87" s="313" t="s">
        <v>858</v>
      </c>
      <c r="D87" s="314"/>
      <c r="E87" s="258">
        <v>106</v>
      </c>
      <c r="F87" s="259"/>
      <c r="G87" s="260"/>
      <c r="H87" s="261"/>
      <c r="I87" s="255"/>
      <c r="J87" s="262"/>
      <c r="K87" s="255"/>
      <c r="M87" s="256" t="s">
        <v>858</v>
      </c>
      <c r="O87" s="245"/>
    </row>
    <row r="88" spans="1:15" ht="12.75">
      <c r="A88" s="254"/>
      <c r="B88" s="257"/>
      <c r="C88" s="315" t="s">
        <v>277</v>
      </c>
      <c r="D88" s="314"/>
      <c r="E88" s="284">
        <v>106</v>
      </c>
      <c r="F88" s="259"/>
      <c r="G88" s="260"/>
      <c r="H88" s="261"/>
      <c r="I88" s="255"/>
      <c r="J88" s="262"/>
      <c r="K88" s="255"/>
      <c r="M88" s="256" t="s">
        <v>277</v>
      </c>
      <c r="O88" s="245"/>
    </row>
    <row r="89" spans="1:15" ht="12.75">
      <c r="A89" s="254"/>
      <c r="B89" s="257"/>
      <c r="C89" s="313" t="s">
        <v>695</v>
      </c>
      <c r="D89" s="314"/>
      <c r="E89" s="258">
        <v>0</v>
      </c>
      <c r="F89" s="259"/>
      <c r="G89" s="260"/>
      <c r="H89" s="261"/>
      <c r="I89" s="255"/>
      <c r="J89" s="262"/>
      <c r="K89" s="255"/>
      <c r="M89" s="256" t="s">
        <v>695</v>
      </c>
      <c r="O89" s="245"/>
    </row>
    <row r="90" spans="1:15" ht="12.75">
      <c r="A90" s="254"/>
      <c r="B90" s="257"/>
      <c r="C90" s="313" t="s">
        <v>868</v>
      </c>
      <c r="D90" s="314"/>
      <c r="E90" s="258">
        <v>48.5</v>
      </c>
      <c r="F90" s="259"/>
      <c r="G90" s="260"/>
      <c r="H90" s="261"/>
      <c r="I90" s="255"/>
      <c r="J90" s="262"/>
      <c r="K90" s="255"/>
      <c r="M90" s="256" t="s">
        <v>868</v>
      </c>
      <c r="O90" s="245"/>
    </row>
    <row r="91" spans="1:15" ht="12.75">
      <c r="A91" s="254"/>
      <c r="B91" s="257"/>
      <c r="C91" s="313" t="s">
        <v>881</v>
      </c>
      <c r="D91" s="314"/>
      <c r="E91" s="258">
        <v>173.2</v>
      </c>
      <c r="F91" s="259"/>
      <c r="G91" s="260"/>
      <c r="H91" s="261"/>
      <c r="I91" s="255"/>
      <c r="J91" s="262"/>
      <c r="K91" s="255"/>
      <c r="M91" s="256" t="s">
        <v>881</v>
      </c>
      <c r="O91" s="245"/>
    </row>
    <row r="92" spans="1:15" ht="12.75">
      <c r="A92" s="254"/>
      <c r="B92" s="257"/>
      <c r="C92" s="313" t="s">
        <v>876</v>
      </c>
      <c r="D92" s="314"/>
      <c r="E92" s="258">
        <v>9.15</v>
      </c>
      <c r="F92" s="259"/>
      <c r="G92" s="260"/>
      <c r="H92" s="261"/>
      <c r="I92" s="255"/>
      <c r="J92" s="262"/>
      <c r="K92" s="255"/>
      <c r="M92" s="256" t="s">
        <v>876</v>
      </c>
      <c r="O92" s="245"/>
    </row>
    <row r="93" spans="1:15" ht="12.75">
      <c r="A93" s="254"/>
      <c r="B93" s="257"/>
      <c r="C93" s="313" t="s">
        <v>877</v>
      </c>
      <c r="D93" s="314"/>
      <c r="E93" s="258">
        <v>1.5</v>
      </c>
      <c r="F93" s="259"/>
      <c r="G93" s="260"/>
      <c r="H93" s="261"/>
      <c r="I93" s="255"/>
      <c r="J93" s="262"/>
      <c r="K93" s="255"/>
      <c r="M93" s="256" t="s">
        <v>877</v>
      </c>
      <c r="O93" s="245"/>
    </row>
    <row r="94" spans="1:15" ht="12.75">
      <c r="A94" s="254"/>
      <c r="B94" s="257"/>
      <c r="C94" s="313" t="s">
        <v>878</v>
      </c>
      <c r="D94" s="314"/>
      <c r="E94" s="258">
        <v>3.35</v>
      </c>
      <c r="F94" s="259"/>
      <c r="G94" s="260"/>
      <c r="H94" s="261"/>
      <c r="I94" s="255"/>
      <c r="J94" s="262"/>
      <c r="K94" s="255"/>
      <c r="M94" s="256" t="s">
        <v>878</v>
      </c>
      <c r="O94" s="245"/>
    </row>
    <row r="95" spans="1:15" ht="12.75">
      <c r="A95" s="254"/>
      <c r="B95" s="257"/>
      <c r="C95" s="313" t="s">
        <v>879</v>
      </c>
      <c r="D95" s="314"/>
      <c r="E95" s="258">
        <v>5.4</v>
      </c>
      <c r="F95" s="259"/>
      <c r="G95" s="260"/>
      <c r="H95" s="261"/>
      <c r="I95" s="255"/>
      <c r="J95" s="262"/>
      <c r="K95" s="255"/>
      <c r="M95" s="256" t="s">
        <v>879</v>
      </c>
      <c r="O95" s="245"/>
    </row>
    <row r="96" spans="1:15" ht="12.75">
      <c r="A96" s="254"/>
      <c r="B96" s="257"/>
      <c r="C96" s="313" t="s">
        <v>880</v>
      </c>
      <c r="D96" s="314"/>
      <c r="E96" s="258">
        <v>7.75</v>
      </c>
      <c r="F96" s="259"/>
      <c r="G96" s="260"/>
      <c r="H96" s="261"/>
      <c r="I96" s="255"/>
      <c r="J96" s="262"/>
      <c r="K96" s="255"/>
      <c r="M96" s="256" t="s">
        <v>880</v>
      </c>
      <c r="O96" s="245"/>
    </row>
    <row r="97" spans="1:15" ht="12.75">
      <c r="A97" s="254"/>
      <c r="B97" s="257"/>
      <c r="C97" s="315" t="s">
        <v>277</v>
      </c>
      <c r="D97" s="314"/>
      <c r="E97" s="284">
        <v>248.85</v>
      </c>
      <c r="F97" s="259"/>
      <c r="G97" s="260"/>
      <c r="H97" s="261"/>
      <c r="I97" s="255"/>
      <c r="J97" s="262"/>
      <c r="K97" s="255"/>
      <c r="M97" s="256" t="s">
        <v>277</v>
      </c>
      <c r="O97" s="245"/>
    </row>
    <row r="98" spans="1:15" ht="12.75">
      <c r="A98" s="254"/>
      <c r="B98" s="257"/>
      <c r="C98" s="313" t="s">
        <v>697</v>
      </c>
      <c r="D98" s="314"/>
      <c r="E98" s="258">
        <v>0</v>
      </c>
      <c r="F98" s="259"/>
      <c r="G98" s="260"/>
      <c r="H98" s="261"/>
      <c r="I98" s="255"/>
      <c r="J98" s="262"/>
      <c r="K98" s="255"/>
      <c r="M98" s="256" t="s">
        <v>697</v>
      </c>
      <c r="O98" s="245"/>
    </row>
    <row r="99" spans="1:15" ht="12.75">
      <c r="A99" s="254"/>
      <c r="B99" s="257"/>
      <c r="C99" s="313" t="s">
        <v>884</v>
      </c>
      <c r="D99" s="314"/>
      <c r="E99" s="258">
        <v>10</v>
      </c>
      <c r="F99" s="259"/>
      <c r="G99" s="260"/>
      <c r="H99" s="261"/>
      <c r="I99" s="255"/>
      <c r="J99" s="262"/>
      <c r="K99" s="255"/>
      <c r="M99" s="256" t="s">
        <v>884</v>
      </c>
      <c r="O99" s="245"/>
    </row>
    <row r="100" spans="1:15" ht="12.75">
      <c r="A100" s="254"/>
      <c r="B100" s="257"/>
      <c r="C100" s="315" t="s">
        <v>277</v>
      </c>
      <c r="D100" s="314"/>
      <c r="E100" s="284">
        <v>10</v>
      </c>
      <c r="F100" s="259"/>
      <c r="G100" s="260"/>
      <c r="H100" s="261"/>
      <c r="I100" s="255"/>
      <c r="J100" s="262"/>
      <c r="K100" s="255"/>
      <c r="M100" s="256" t="s">
        <v>277</v>
      </c>
      <c r="O100" s="245"/>
    </row>
    <row r="101" spans="1:80" ht="12.75">
      <c r="A101" s="246">
        <v>20</v>
      </c>
      <c r="B101" s="247" t="s">
        <v>1141</v>
      </c>
      <c r="C101" s="248" t="s">
        <v>1142</v>
      </c>
      <c r="D101" s="249" t="s">
        <v>225</v>
      </c>
      <c r="E101" s="250">
        <v>9</v>
      </c>
      <c r="F101" s="250">
        <v>0</v>
      </c>
      <c r="G101" s="251">
        <f>E101*F101</f>
        <v>0</v>
      </c>
      <c r="H101" s="252">
        <v>0.01</v>
      </c>
      <c r="I101" s="253">
        <f>E101*H101</f>
        <v>0.09</v>
      </c>
      <c r="J101" s="252"/>
      <c r="K101" s="253">
        <f>E101*J101</f>
        <v>0</v>
      </c>
      <c r="O101" s="245">
        <v>2</v>
      </c>
      <c r="AA101" s="218">
        <v>12</v>
      </c>
      <c r="AB101" s="218">
        <v>0</v>
      </c>
      <c r="AC101" s="218">
        <v>26</v>
      </c>
      <c r="AZ101" s="218">
        <v>2</v>
      </c>
      <c r="BA101" s="218">
        <f>IF(AZ101=1,G101,0)</f>
        <v>0</v>
      </c>
      <c r="BB101" s="218">
        <f>IF(AZ101=2,G101,0)</f>
        <v>0</v>
      </c>
      <c r="BC101" s="218">
        <f>IF(AZ101=3,G101,0)</f>
        <v>0</v>
      </c>
      <c r="BD101" s="218">
        <f>IF(AZ101=4,G101,0)</f>
        <v>0</v>
      </c>
      <c r="BE101" s="218">
        <f>IF(AZ101=5,G101,0)</f>
        <v>0</v>
      </c>
      <c r="CA101" s="245">
        <v>12</v>
      </c>
      <c r="CB101" s="245">
        <v>0</v>
      </c>
    </row>
    <row r="102" spans="1:15" ht="12.75">
      <c r="A102" s="254"/>
      <c r="B102" s="257"/>
      <c r="C102" s="313" t="s">
        <v>1143</v>
      </c>
      <c r="D102" s="314"/>
      <c r="E102" s="258">
        <v>4</v>
      </c>
      <c r="F102" s="259"/>
      <c r="G102" s="260"/>
      <c r="H102" s="261"/>
      <c r="I102" s="255"/>
      <c r="J102" s="262"/>
      <c r="K102" s="255"/>
      <c r="M102" s="256" t="s">
        <v>1143</v>
      </c>
      <c r="O102" s="245"/>
    </row>
    <row r="103" spans="1:15" ht="12.75">
      <c r="A103" s="254"/>
      <c r="B103" s="257"/>
      <c r="C103" s="313" t="s">
        <v>1144</v>
      </c>
      <c r="D103" s="314"/>
      <c r="E103" s="258">
        <v>2</v>
      </c>
      <c r="F103" s="259"/>
      <c r="G103" s="260"/>
      <c r="H103" s="261"/>
      <c r="I103" s="255"/>
      <c r="J103" s="262"/>
      <c r="K103" s="255"/>
      <c r="M103" s="256" t="s">
        <v>1144</v>
      </c>
      <c r="O103" s="245"/>
    </row>
    <row r="104" spans="1:15" ht="12.75">
      <c r="A104" s="254"/>
      <c r="B104" s="257"/>
      <c r="C104" s="313" t="s">
        <v>1145</v>
      </c>
      <c r="D104" s="314"/>
      <c r="E104" s="258">
        <v>1</v>
      </c>
      <c r="F104" s="259"/>
      <c r="G104" s="260"/>
      <c r="H104" s="261"/>
      <c r="I104" s="255"/>
      <c r="J104" s="262"/>
      <c r="K104" s="255"/>
      <c r="M104" s="256" t="s">
        <v>1145</v>
      </c>
      <c r="O104" s="245"/>
    </row>
    <row r="105" spans="1:15" ht="12.75">
      <c r="A105" s="254"/>
      <c r="B105" s="257"/>
      <c r="C105" s="313" t="s">
        <v>1146</v>
      </c>
      <c r="D105" s="314"/>
      <c r="E105" s="258">
        <v>1</v>
      </c>
      <c r="F105" s="259"/>
      <c r="G105" s="260"/>
      <c r="H105" s="261"/>
      <c r="I105" s="255"/>
      <c r="J105" s="262"/>
      <c r="K105" s="255"/>
      <c r="M105" s="256" t="s">
        <v>1146</v>
      </c>
      <c r="O105" s="245"/>
    </row>
    <row r="106" spans="1:15" ht="12.75">
      <c r="A106" s="254"/>
      <c r="B106" s="257"/>
      <c r="C106" s="313" t="s">
        <v>1147</v>
      </c>
      <c r="D106" s="314"/>
      <c r="E106" s="258">
        <v>1</v>
      </c>
      <c r="F106" s="259"/>
      <c r="G106" s="260"/>
      <c r="H106" s="261"/>
      <c r="I106" s="255"/>
      <c r="J106" s="262"/>
      <c r="K106" s="255"/>
      <c r="M106" s="256" t="s">
        <v>1147</v>
      </c>
      <c r="O106" s="245"/>
    </row>
    <row r="107" spans="1:80" ht="12.75">
      <c r="A107" s="246">
        <v>21</v>
      </c>
      <c r="B107" s="247" t="s">
        <v>1148</v>
      </c>
      <c r="C107" s="248" t="s">
        <v>1149</v>
      </c>
      <c r="D107" s="249" t="s">
        <v>138</v>
      </c>
      <c r="E107" s="250">
        <v>1064.45</v>
      </c>
      <c r="F107" s="250">
        <v>0</v>
      </c>
      <c r="G107" s="251">
        <f>E107*F107</f>
        <v>0</v>
      </c>
      <c r="H107" s="252">
        <v>0</v>
      </c>
      <c r="I107" s="253">
        <f>E107*H107</f>
        <v>0</v>
      </c>
      <c r="J107" s="252"/>
      <c r="K107" s="253">
        <f>E107*J107</f>
        <v>0</v>
      </c>
      <c r="O107" s="245">
        <v>2</v>
      </c>
      <c r="AA107" s="218">
        <v>12</v>
      </c>
      <c r="AB107" s="218">
        <v>0</v>
      </c>
      <c r="AC107" s="218">
        <v>25</v>
      </c>
      <c r="AZ107" s="218">
        <v>2</v>
      </c>
      <c r="BA107" s="218">
        <f>IF(AZ107=1,G107,0)</f>
        <v>0</v>
      </c>
      <c r="BB107" s="218">
        <f>IF(AZ107=2,G107,0)</f>
        <v>0</v>
      </c>
      <c r="BC107" s="218">
        <f>IF(AZ107=3,G107,0)</f>
        <v>0</v>
      </c>
      <c r="BD107" s="218">
        <f>IF(AZ107=4,G107,0)</f>
        <v>0</v>
      </c>
      <c r="BE107" s="218">
        <f>IF(AZ107=5,G107,0)</f>
        <v>0</v>
      </c>
      <c r="CA107" s="245">
        <v>12</v>
      </c>
      <c r="CB107" s="245">
        <v>0</v>
      </c>
    </row>
    <row r="108" spans="1:80" ht="12.75">
      <c r="A108" s="246">
        <v>22</v>
      </c>
      <c r="B108" s="247" t="s">
        <v>668</v>
      </c>
      <c r="C108" s="248" t="s">
        <v>669</v>
      </c>
      <c r="D108" s="249" t="s">
        <v>152</v>
      </c>
      <c r="E108" s="250">
        <v>436.095</v>
      </c>
      <c r="F108" s="250">
        <v>0</v>
      </c>
      <c r="G108" s="251">
        <f>E108*F108</f>
        <v>0</v>
      </c>
      <c r="H108" s="252">
        <v>0.001</v>
      </c>
      <c r="I108" s="253">
        <f>E108*H108</f>
        <v>0.436095</v>
      </c>
      <c r="J108" s="252"/>
      <c r="K108" s="253">
        <f>E108*J108</f>
        <v>0</v>
      </c>
      <c r="O108" s="245">
        <v>2</v>
      </c>
      <c r="AA108" s="218">
        <v>3</v>
      </c>
      <c r="AB108" s="218">
        <v>7</v>
      </c>
      <c r="AC108" s="218">
        <v>11163230</v>
      </c>
      <c r="AZ108" s="218">
        <v>2</v>
      </c>
      <c r="BA108" s="218">
        <f>IF(AZ108=1,G108,0)</f>
        <v>0</v>
      </c>
      <c r="BB108" s="218">
        <f>IF(AZ108=2,G108,0)</f>
        <v>0</v>
      </c>
      <c r="BC108" s="218">
        <f>IF(AZ108=3,G108,0)</f>
        <v>0</v>
      </c>
      <c r="BD108" s="218">
        <f>IF(AZ108=4,G108,0)</f>
        <v>0</v>
      </c>
      <c r="BE108" s="218">
        <f>IF(AZ108=5,G108,0)</f>
        <v>0</v>
      </c>
      <c r="CA108" s="245">
        <v>3</v>
      </c>
      <c r="CB108" s="245">
        <v>7</v>
      </c>
    </row>
    <row r="109" spans="1:15" ht="12.75">
      <c r="A109" s="254"/>
      <c r="B109" s="257"/>
      <c r="C109" s="313" t="s">
        <v>1150</v>
      </c>
      <c r="D109" s="314"/>
      <c r="E109" s="258">
        <v>436.095</v>
      </c>
      <c r="F109" s="259"/>
      <c r="G109" s="260"/>
      <c r="H109" s="261"/>
      <c r="I109" s="255"/>
      <c r="J109" s="262"/>
      <c r="K109" s="255"/>
      <c r="M109" s="256" t="s">
        <v>1150</v>
      </c>
      <c r="O109" s="245"/>
    </row>
    <row r="110" spans="1:80" ht="22.5">
      <c r="A110" s="246">
        <v>23</v>
      </c>
      <c r="B110" s="247" t="s">
        <v>1151</v>
      </c>
      <c r="C110" s="248" t="s">
        <v>1152</v>
      </c>
      <c r="D110" s="249" t="s">
        <v>138</v>
      </c>
      <c r="E110" s="250">
        <v>1572.23</v>
      </c>
      <c r="F110" s="250">
        <v>0</v>
      </c>
      <c r="G110" s="251">
        <f>E110*F110</f>
        <v>0</v>
      </c>
      <c r="H110" s="252">
        <v>0.0023</v>
      </c>
      <c r="I110" s="253">
        <f>E110*H110</f>
        <v>3.616129</v>
      </c>
      <c r="J110" s="252"/>
      <c r="K110" s="253">
        <f>E110*J110</f>
        <v>0</v>
      </c>
      <c r="O110" s="245">
        <v>2</v>
      </c>
      <c r="AA110" s="218">
        <v>3</v>
      </c>
      <c r="AB110" s="218">
        <v>7</v>
      </c>
      <c r="AC110" s="218">
        <v>28322104</v>
      </c>
      <c r="AZ110" s="218">
        <v>2</v>
      </c>
      <c r="BA110" s="218">
        <f>IF(AZ110=1,G110,0)</f>
        <v>0</v>
      </c>
      <c r="BB110" s="218">
        <f>IF(AZ110=2,G110,0)</f>
        <v>0</v>
      </c>
      <c r="BC110" s="218">
        <f>IF(AZ110=3,G110,0)</f>
        <v>0</v>
      </c>
      <c r="BD110" s="218">
        <f>IF(AZ110=4,G110,0)</f>
        <v>0</v>
      </c>
      <c r="BE110" s="218">
        <f>IF(AZ110=5,G110,0)</f>
        <v>0</v>
      </c>
      <c r="CA110" s="245">
        <v>3</v>
      </c>
      <c r="CB110" s="245">
        <v>7</v>
      </c>
    </row>
    <row r="111" spans="1:15" ht="12.75">
      <c r="A111" s="254"/>
      <c r="B111" s="257"/>
      <c r="C111" s="313" t="s">
        <v>1153</v>
      </c>
      <c r="D111" s="314"/>
      <c r="E111" s="258">
        <v>1572.23</v>
      </c>
      <c r="F111" s="259"/>
      <c r="G111" s="260"/>
      <c r="H111" s="261"/>
      <c r="I111" s="255"/>
      <c r="J111" s="262"/>
      <c r="K111" s="255"/>
      <c r="M111" s="256" t="s">
        <v>1153</v>
      </c>
      <c r="O111" s="245"/>
    </row>
    <row r="112" spans="1:80" ht="12.75">
      <c r="A112" s="246">
        <v>24</v>
      </c>
      <c r="B112" s="247" t="s">
        <v>1154</v>
      </c>
      <c r="C112" s="248" t="s">
        <v>1155</v>
      </c>
      <c r="D112" s="249" t="s">
        <v>138</v>
      </c>
      <c r="E112" s="250">
        <v>1691.1575</v>
      </c>
      <c r="F112" s="250">
        <v>0</v>
      </c>
      <c r="G112" s="251">
        <f>E112*F112</f>
        <v>0</v>
      </c>
      <c r="H112" s="252">
        <v>0.0042</v>
      </c>
      <c r="I112" s="253">
        <f>E112*H112</f>
        <v>7.1028614999999995</v>
      </c>
      <c r="J112" s="252"/>
      <c r="K112" s="253">
        <f>E112*J112</f>
        <v>0</v>
      </c>
      <c r="O112" s="245">
        <v>2</v>
      </c>
      <c r="AA112" s="218">
        <v>3</v>
      </c>
      <c r="AB112" s="218">
        <v>7</v>
      </c>
      <c r="AC112" s="218">
        <v>62843036</v>
      </c>
      <c r="AZ112" s="218">
        <v>2</v>
      </c>
      <c r="BA112" s="218">
        <f>IF(AZ112=1,G112,0)</f>
        <v>0</v>
      </c>
      <c r="BB112" s="218">
        <f>IF(AZ112=2,G112,0)</f>
        <v>0</v>
      </c>
      <c r="BC112" s="218">
        <f>IF(AZ112=3,G112,0)</f>
        <v>0</v>
      </c>
      <c r="BD112" s="218">
        <f>IF(AZ112=4,G112,0)</f>
        <v>0</v>
      </c>
      <c r="BE112" s="218">
        <f>IF(AZ112=5,G112,0)</f>
        <v>0</v>
      </c>
      <c r="CA112" s="245">
        <v>3</v>
      </c>
      <c r="CB112" s="245">
        <v>7</v>
      </c>
    </row>
    <row r="113" spans="1:15" ht="12.75">
      <c r="A113" s="254"/>
      <c r="B113" s="257"/>
      <c r="C113" s="313" t="s">
        <v>1156</v>
      </c>
      <c r="D113" s="314"/>
      <c r="E113" s="258">
        <v>1691.1575</v>
      </c>
      <c r="F113" s="259"/>
      <c r="G113" s="260"/>
      <c r="H113" s="261"/>
      <c r="I113" s="255"/>
      <c r="J113" s="262"/>
      <c r="K113" s="255"/>
      <c r="M113" s="256" t="s">
        <v>1156</v>
      </c>
      <c r="O113" s="245"/>
    </row>
    <row r="114" spans="1:80" ht="12.75">
      <c r="A114" s="246">
        <v>25</v>
      </c>
      <c r="B114" s="247" t="s">
        <v>525</v>
      </c>
      <c r="C114" s="248" t="s">
        <v>1157</v>
      </c>
      <c r="D114" s="249" t="s">
        <v>138</v>
      </c>
      <c r="E114" s="250">
        <v>1691.865</v>
      </c>
      <c r="F114" s="250">
        <v>0</v>
      </c>
      <c r="G114" s="251">
        <f>E114*F114</f>
        <v>0</v>
      </c>
      <c r="H114" s="252">
        <v>0.0003</v>
      </c>
      <c r="I114" s="253">
        <f>E114*H114</f>
        <v>0.5075594999999999</v>
      </c>
      <c r="J114" s="252"/>
      <c r="K114" s="253">
        <f>E114*J114</f>
        <v>0</v>
      </c>
      <c r="O114" s="245">
        <v>2</v>
      </c>
      <c r="AA114" s="218">
        <v>3</v>
      </c>
      <c r="AB114" s="218">
        <v>7</v>
      </c>
      <c r="AC114" s="218">
        <v>69366198</v>
      </c>
      <c r="AZ114" s="218">
        <v>2</v>
      </c>
      <c r="BA114" s="218">
        <f>IF(AZ114=1,G114,0)</f>
        <v>0</v>
      </c>
      <c r="BB114" s="218">
        <f>IF(AZ114=2,G114,0)</f>
        <v>0</v>
      </c>
      <c r="BC114" s="218">
        <f>IF(AZ114=3,G114,0)</f>
        <v>0</v>
      </c>
      <c r="BD114" s="218">
        <f>IF(AZ114=4,G114,0)</f>
        <v>0</v>
      </c>
      <c r="BE114" s="218">
        <f>IF(AZ114=5,G114,0)</f>
        <v>0</v>
      </c>
      <c r="CA114" s="245">
        <v>3</v>
      </c>
      <c r="CB114" s="245">
        <v>7</v>
      </c>
    </row>
    <row r="115" spans="1:15" ht="12.75">
      <c r="A115" s="254"/>
      <c r="B115" s="257"/>
      <c r="C115" s="313" t="s">
        <v>1158</v>
      </c>
      <c r="D115" s="314"/>
      <c r="E115" s="258">
        <v>1691.865</v>
      </c>
      <c r="F115" s="259"/>
      <c r="G115" s="260"/>
      <c r="H115" s="261"/>
      <c r="I115" s="255"/>
      <c r="J115" s="262"/>
      <c r="K115" s="255"/>
      <c r="M115" s="256" t="s">
        <v>1158</v>
      </c>
      <c r="O115" s="245"/>
    </row>
    <row r="116" spans="1:80" ht="12.75">
      <c r="A116" s="246">
        <v>26</v>
      </c>
      <c r="B116" s="247" t="s">
        <v>1159</v>
      </c>
      <c r="C116" s="248" t="s">
        <v>1160</v>
      </c>
      <c r="D116" s="249" t="s">
        <v>646</v>
      </c>
      <c r="E116" s="250">
        <v>12.3157123</v>
      </c>
      <c r="F116" s="250">
        <v>0</v>
      </c>
      <c r="G116" s="251">
        <f>E116*F116</f>
        <v>0</v>
      </c>
      <c r="H116" s="252">
        <v>0</v>
      </c>
      <c r="I116" s="253">
        <f>E116*H116</f>
        <v>0</v>
      </c>
      <c r="J116" s="252"/>
      <c r="K116" s="253">
        <f>E116*J116</f>
        <v>0</v>
      </c>
      <c r="O116" s="245">
        <v>2</v>
      </c>
      <c r="AA116" s="218">
        <v>7</v>
      </c>
      <c r="AB116" s="218">
        <v>1001</v>
      </c>
      <c r="AC116" s="218">
        <v>5</v>
      </c>
      <c r="AZ116" s="218">
        <v>2</v>
      </c>
      <c r="BA116" s="218">
        <f>IF(AZ116=1,G116,0)</f>
        <v>0</v>
      </c>
      <c r="BB116" s="218">
        <f>IF(AZ116=2,G116,0)</f>
        <v>0</v>
      </c>
      <c r="BC116" s="218">
        <f>IF(AZ116=3,G116,0)</f>
        <v>0</v>
      </c>
      <c r="BD116" s="218">
        <f>IF(AZ116=4,G116,0)</f>
        <v>0</v>
      </c>
      <c r="BE116" s="218">
        <f>IF(AZ116=5,G116,0)</f>
        <v>0</v>
      </c>
      <c r="CA116" s="245">
        <v>7</v>
      </c>
      <c r="CB116" s="245">
        <v>1001</v>
      </c>
    </row>
    <row r="117" spans="1:57" ht="12.75">
      <c r="A117" s="263"/>
      <c r="B117" s="264" t="s">
        <v>97</v>
      </c>
      <c r="C117" s="265" t="s">
        <v>1110</v>
      </c>
      <c r="D117" s="266"/>
      <c r="E117" s="267"/>
      <c r="F117" s="268"/>
      <c r="G117" s="269">
        <f>SUM(G42:G116)</f>
        <v>0</v>
      </c>
      <c r="H117" s="270"/>
      <c r="I117" s="271">
        <f>SUM(I42:I116)</f>
        <v>12.315712299999998</v>
      </c>
      <c r="J117" s="270"/>
      <c r="K117" s="271">
        <f>SUM(K42:K116)</f>
        <v>-23.64879999999531</v>
      </c>
      <c r="O117" s="245">
        <v>4</v>
      </c>
      <c r="BA117" s="272">
        <f>SUM(BA42:BA116)</f>
        <v>0</v>
      </c>
      <c r="BB117" s="272">
        <f>SUM(BB42:BB116)</f>
        <v>0</v>
      </c>
      <c r="BC117" s="272">
        <f>SUM(BC42:BC116)</f>
        <v>0</v>
      </c>
      <c r="BD117" s="272">
        <f>SUM(BD42:BD116)</f>
        <v>0</v>
      </c>
      <c r="BE117" s="272">
        <f>SUM(BE42:BE116)</f>
        <v>0</v>
      </c>
    </row>
    <row r="118" spans="1:15" ht="12.75">
      <c r="A118" s="235" t="s">
        <v>93</v>
      </c>
      <c r="B118" s="236" t="s">
        <v>677</v>
      </c>
      <c r="C118" s="237" t="s">
        <v>678</v>
      </c>
      <c r="D118" s="238"/>
      <c r="E118" s="239"/>
      <c r="F118" s="239"/>
      <c r="G118" s="240"/>
      <c r="H118" s="241"/>
      <c r="I118" s="242"/>
      <c r="J118" s="243"/>
      <c r="K118" s="244"/>
      <c r="O118" s="245">
        <v>1</v>
      </c>
    </row>
    <row r="119" spans="1:80" ht="22.5">
      <c r="A119" s="246">
        <v>27</v>
      </c>
      <c r="B119" s="247" t="s">
        <v>1161</v>
      </c>
      <c r="C119" s="248" t="s">
        <v>1162</v>
      </c>
      <c r="D119" s="249" t="s">
        <v>194</v>
      </c>
      <c r="E119" s="250">
        <v>407.1</v>
      </c>
      <c r="F119" s="250">
        <v>0</v>
      </c>
      <c r="G119" s="251">
        <f>E119*F119</f>
        <v>0</v>
      </c>
      <c r="H119" s="252">
        <v>0.00034</v>
      </c>
      <c r="I119" s="253">
        <f>E119*H119</f>
        <v>0.138414</v>
      </c>
      <c r="J119" s="252">
        <v>0</v>
      </c>
      <c r="K119" s="253">
        <f>E119*J119</f>
        <v>0</v>
      </c>
      <c r="O119" s="245">
        <v>2</v>
      </c>
      <c r="AA119" s="218">
        <v>1</v>
      </c>
      <c r="AB119" s="218">
        <v>0</v>
      </c>
      <c r="AC119" s="218">
        <v>0</v>
      </c>
      <c r="AZ119" s="218">
        <v>2</v>
      </c>
      <c r="BA119" s="218">
        <f>IF(AZ119=1,G119,0)</f>
        <v>0</v>
      </c>
      <c r="BB119" s="218">
        <f>IF(AZ119=2,G119,0)</f>
        <v>0</v>
      </c>
      <c r="BC119" s="218">
        <f>IF(AZ119=3,G119,0)</f>
        <v>0</v>
      </c>
      <c r="BD119" s="218">
        <f>IF(AZ119=4,G119,0)</f>
        <v>0</v>
      </c>
      <c r="BE119" s="218">
        <f>IF(AZ119=5,G119,0)</f>
        <v>0</v>
      </c>
      <c r="CA119" s="245">
        <v>1</v>
      </c>
      <c r="CB119" s="245">
        <v>0</v>
      </c>
    </row>
    <row r="120" spans="1:15" ht="12.75">
      <c r="A120" s="254"/>
      <c r="B120" s="257"/>
      <c r="C120" s="313" t="s">
        <v>1163</v>
      </c>
      <c r="D120" s="314"/>
      <c r="E120" s="258">
        <v>0</v>
      </c>
      <c r="F120" s="259"/>
      <c r="G120" s="260"/>
      <c r="H120" s="261"/>
      <c r="I120" s="255"/>
      <c r="J120" s="262"/>
      <c r="K120" s="255"/>
      <c r="M120" s="256" t="s">
        <v>1163</v>
      </c>
      <c r="O120" s="245"/>
    </row>
    <row r="121" spans="1:15" ht="12.75">
      <c r="A121" s="254"/>
      <c r="B121" s="257"/>
      <c r="C121" s="313" t="s">
        <v>693</v>
      </c>
      <c r="D121" s="314"/>
      <c r="E121" s="258">
        <v>0</v>
      </c>
      <c r="F121" s="259"/>
      <c r="G121" s="260"/>
      <c r="H121" s="261"/>
      <c r="I121" s="255"/>
      <c r="J121" s="262"/>
      <c r="K121" s="255"/>
      <c r="M121" s="256" t="s">
        <v>693</v>
      </c>
      <c r="O121" s="245"/>
    </row>
    <row r="122" spans="1:15" ht="12.75">
      <c r="A122" s="254"/>
      <c r="B122" s="257"/>
      <c r="C122" s="313" t="s">
        <v>1164</v>
      </c>
      <c r="D122" s="314"/>
      <c r="E122" s="258">
        <v>106</v>
      </c>
      <c r="F122" s="259"/>
      <c r="G122" s="260"/>
      <c r="H122" s="261"/>
      <c r="I122" s="255"/>
      <c r="J122" s="262"/>
      <c r="K122" s="255"/>
      <c r="M122" s="256" t="s">
        <v>1164</v>
      </c>
      <c r="O122" s="245"/>
    </row>
    <row r="123" spans="1:15" ht="12.75">
      <c r="A123" s="254"/>
      <c r="B123" s="257"/>
      <c r="C123" s="313" t="s">
        <v>695</v>
      </c>
      <c r="D123" s="314"/>
      <c r="E123" s="258">
        <v>0</v>
      </c>
      <c r="F123" s="259"/>
      <c r="G123" s="260"/>
      <c r="H123" s="261"/>
      <c r="I123" s="255"/>
      <c r="J123" s="262"/>
      <c r="K123" s="255"/>
      <c r="M123" s="256" t="s">
        <v>695</v>
      </c>
      <c r="O123" s="245"/>
    </row>
    <row r="124" spans="1:15" ht="12.75">
      <c r="A124" s="254"/>
      <c r="B124" s="257"/>
      <c r="C124" s="313" t="s">
        <v>1165</v>
      </c>
      <c r="D124" s="314"/>
      <c r="E124" s="258">
        <v>56</v>
      </c>
      <c r="F124" s="259"/>
      <c r="G124" s="260"/>
      <c r="H124" s="261"/>
      <c r="I124" s="255"/>
      <c r="J124" s="262"/>
      <c r="K124" s="255"/>
      <c r="M124" s="256" t="s">
        <v>1165</v>
      </c>
      <c r="O124" s="245"/>
    </row>
    <row r="125" spans="1:15" ht="12.75">
      <c r="A125" s="254"/>
      <c r="B125" s="257"/>
      <c r="C125" s="313" t="s">
        <v>1166</v>
      </c>
      <c r="D125" s="314"/>
      <c r="E125" s="258">
        <v>173.2</v>
      </c>
      <c r="F125" s="259"/>
      <c r="G125" s="260"/>
      <c r="H125" s="261"/>
      <c r="I125" s="255"/>
      <c r="J125" s="262"/>
      <c r="K125" s="255"/>
      <c r="M125" s="256" t="s">
        <v>1166</v>
      </c>
      <c r="O125" s="245"/>
    </row>
    <row r="126" spans="1:15" ht="12.75">
      <c r="A126" s="254"/>
      <c r="B126" s="257"/>
      <c r="C126" s="313" t="s">
        <v>1167</v>
      </c>
      <c r="D126" s="314"/>
      <c r="E126" s="258">
        <v>18.3</v>
      </c>
      <c r="F126" s="259"/>
      <c r="G126" s="260"/>
      <c r="H126" s="261"/>
      <c r="I126" s="255"/>
      <c r="J126" s="262"/>
      <c r="K126" s="255"/>
      <c r="M126" s="256" t="s">
        <v>1167</v>
      </c>
      <c r="O126" s="245"/>
    </row>
    <row r="127" spans="1:15" ht="12.75">
      <c r="A127" s="254"/>
      <c r="B127" s="257"/>
      <c r="C127" s="313" t="s">
        <v>1168</v>
      </c>
      <c r="D127" s="314"/>
      <c r="E127" s="258">
        <v>3</v>
      </c>
      <c r="F127" s="259"/>
      <c r="G127" s="260"/>
      <c r="H127" s="261"/>
      <c r="I127" s="255"/>
      <c r="J127" s="262"/>
      <c r="K127" s="255"/>
      <c r="M127" s="256" t="s">
        <v>1168</v>
      </c>
      <c r="O127" s="245"/>
    </row>
    <row r="128" spans="1:15" ht="12.75">
      <c r="A128" s="254"/>
      <c r="B128" s="257"/>
      <c r="C128" s="313" t="s">
        <v>1169</v>
      </c>
      <c r="D128" s="314"/>
      <c r="E128" s="258">
        <v>6.7</v>
      </c>
      <c r="F128" s="259"/>
      <c r="G128" s="260"/>
      <c r="H128" s="261"/>
      <c r="I128" s="255"/>
      <c r="J128" s="262"/>
      <c r="K128" s="255"/>
      <c r="M128" s="256" t="s">
        <v>1169</v>
      </c>
      <c r="O128" s="245"/>
    </row>
    <row r="129" spans="1:15" ht="12.75">
      <c r="A129" s="254"/>
      <c r="B129" s="257"/>
      <c r="C129" s="313" t="s">
        <v>1170</v>
      </c>
      <c r="D129" s="314"/>
      <c r="E129" s="258">
        <v>10.8</v>
      </c>
      <c r="F129" s="259"/>
      <c r="G129" s="260"/>
      <c r="H129" s="261"/>
      <c r="I129" s="255"/>
      <c r="J129" s="262"/>
      <c r="K129" s="255"/>
      <c r="M129" s="256" t="s">
        <v>1170</v>
      </c>
      <c r="O129" s="245"/>
    </row>
    <row r="130" spans="1:15" ht="12.75">
      <c r="A130" s="254"/>
      <c r="B130" s="257"/>
      <c r="C130" s="313" t="s">
        <v>1171</v>
      </c>
      <c r="D130" s="314"/>
      <c r="E130" s="258">
        <v>15.5</v>
      </c>
      <c r="F130" s="259"/>
      <c r="G130" s="260"/>
      <c r="H130" s="261"/>
      <c r="I130" s="255"/>
      <c r="J130" s="262"/>
      <c r="K130" s="255"/>
      <c r="M130" s="256" t="s">
        <v>1171</v>
      </c>
      <c r="O130" s="245"/>
    </row>
    <row r="131" spans="1:15" ht="12.75">
      <c r="A131" s="254"/>
      <c r="B131" s="257"/>
      <c r="C131" s="313" t="s">
        <v>697</v>
      </c>
      <c r="D131" s="314"/>
      <c r="E131" s="258">
        <v>0</v>
      </c>
      <c r="F131" s="259"/>
      <c r="G131" s="260"/>
      <c r="H131" s="261"/>
      <c r="I131" s="255"/>
      <c r="J131" s="262"/>
      <c r="K131" s="255"/>
      <c r="M131" s="256" t="s">
        <v>697</v>
      </c>
      <c r="O131" s="245"/>
    </row>
    <row r="132" spans="1:15" ht="12.75">
      <c r="A132" s="254"/>
      <c r="B132" s="257"/>
      <c r="C132" s="313" t="s">
        <v>1172</v>
      </c>
      <c r="D132" s="314"/>
      <c r="E132" s="258">
        <v>17.6</v>
      </c>
      <c r="F132" s="259"/>
      <c r="G132" s="260"/>
      <c r="H132" s="261"/>
      <c r="I132" s="255"/>
      <c r="J132" s="262"/>
      <c r="K132" s="255"/>
      <c r="M132" s="256" t="s">
        <v>1172</v>
      </c>
      <c r="O132" s="245"/>
    </row>
    <row r="133" spans="1:80" ht="12.75">
      <c r="A133" s="246">
        <v>28</v>
      </c>
      <c r="B133" s="247" t="s">
        <v>1173</v>
      </c>
      <c r="C133" s="248" t="s">
        <v>1174</v>
      </c>
      <c r="D133" s="249" t="s">
        <v>138</v>
      </c>
      <c r="E133" s="250">
        <v>180.18</v>
      </c>
      <c r="F133" s="250">
        <v>0</v>
      </c>
      <c r="G133" s="251">
        <f>E133*F133</f>
        <v>0</v>
      </c>
      <c r="H133" s="252">
        <v>0</v>
      </c>
      <c r="I133" s="253">
        <f>E133*H133</f>
        <v>0</v>
      </c>
      <c r="J133" s="252">
        <v>-0.00109999999999921</v>
      </c>
      <c r="K133" s="253">
        <f>E133*J133</f>
        <v>-0.19819799999985765</v>
      </c>
      <c r="O133" s="245">
        <v>2</v>
      </c>
      <c r="AA133" s="218">
        <v>1</v>
      </c>
      <c r="AB133" s="218">
        <v>7</v>
      </c>
      <c r="AC133" s="218">
        <v>7</v>
      </c>
      <c r="AZ133" s="218">
        <v>2</v>
      </c>
      <c r="BA133" s="218">
        <f>IF(AZ133=1,G133,0)</f>
        <v>0</v>
      </c>
      <c r="BB133" s="218">
        <f>IF(AZ133=2,G133,0)</f>
        <v>0</v>
      </c>
      <c r="BC133" s="218">
        <f>IF(AZ133=3,G133,0)</f>
        <v>0</v>
      </c>
      <c r="BD133" s="218">
        <f>IF(AZ133=4,G133,0)</f>
        <v>0</v>
      </c>
      <c r="BE133" s="218">
        <f>IF(AZ133=5,G133,0)</f>
        <v>0</v>
      </c>
      <c r="CA133" s="245">
        <v>1</v>
      </c>
      <c r="CB133" s="245">
        <v>7</v>
      </c>
    </row>
    <row r="134" spans="1:15" ht="12.75">
      <c r="A134" s="254"/>
      <c r="B134" s="257"/>
      <c r="C134" s="313" t="s">
        <v>1107</v>
      </c>
      <c r="D134" s="314"/>
      <c r="E134" s="258">
        <v>180.18</v>
      </c>
      <c r="F134" s="259"/>
      <c r="G134" s="260"/>
      <c r="H134" s="261"/>
      <c r="I134" s="255"/>
      <c r="J134" s="262"/>
      <c r="K134" s="255"/>
      <c r="M134" s="256" t="s">
        <v>1107</v>
      </c>
      <c r="O134" s="245"/>
    </row>
    <row r="135" spans="1:80" ht="12.75">
      <c r="A135" s="246">
        <v>29</v>
      </c>
      <c r="B135" s="247" t="s">
        <v>1175</v>
      </c>
      <c r="C135" s="248" t="s">
        <v>1176</v>
      </c>
      <c r="D135" s="249" t="s">
        <v>138</v>
      </c>
      <c r="E135" s="250">
        <v>180.18</v>
      </c>
      <c r="F135" s="250">
        <v>0</v>
      </c>
      <c r="G135" s="251">
        <f>E135*F135</f>
        <v>0</v>
      </c>
      <c r="H135" s="252">
        <v>0</v>
      </c>
      <c r="I135" s="253">
        <f>E135*H135</f>
        <v>0</v>
      </c>
      <c r="J135" s="252">
        <v>-0.0104999999999933</v>
      </c>
      <c r="K135" s="253">
        <f>E135*J135</f>
        <v>-1.8918899999987928</v>
      </c>
      <c r="O135" s="245">
        <v>2</v>
      </c>
      <c r="AA135" s="218">
        <v>1</v>
      </c>
      <c r="AB135" s="218">
        <v>7</v>
      </c>
      <c r="AC135" s="218">
        <v>7</v>
      </c>
      <c r="AZ135" s="218">
        <v>2</v>
      </c>
      <c r="BA135" s="218">
        <f>IF(AZ135=1,G135,0)</f>
        <v>0</v>
      </c>
      <c r="BB135" s="218">
        <f>IF(AZ135=2,G135,0)</f>
        <v>0</v>
      </c>
      <c r="BC135" s="218">
        <f>IF(AZ135=3,G135,0)</f>
        <v>0</v>
      </c>
      <c r="BD135" s="218">
        <f>IF(AZ135=4,G135,0)</f>
        <v>0</v>
      </c>
      <c r="BE135" s="218">
        <f>IF(AZ135=5,G135,0)</f>
        <v>0</v>
      </c>
      <c r="CA135" s="245">
        <v>1</v>
      </c>
      <c r="CB135" s="245">
        <v>7</v>
      </c>
    </row>
    <row r="136" spans="1:15" ht="12.75">
      <c r="A136" s="254"/>
      <c r="B136" s="257"/>
      <c r="C136" s="313" t="s">
        <v>1177</v>
      </c>
      <c r="D136" s="314"/>
      <c r="E136" s="258">
        <v>0</v>
      </c>
      <c r="F136" s="259"/>
      <c r="G136" s="260"/>
      <c r="H136" s="261"/>
      <c r="I136" s="255"/>
      <c r="J136" s="262"/>
      <c r="K136" s="255"/>
      <c r="M136" s="256" t="s">
        <v>1177</v>
      </c>
      <c r="O136" s="245"/>
    </row>
    <row r="137" spans="1:15" ht="12.75">
      <c r="A137" s="254"/>
      <c r="B137" s="257"/>
      <c r="C137" s="313" t="s">
        <v>1107</v>
      </c>
      <c r="D137" s="314"/>
      <c r="E137" s="258">
        <v>180.18</v>
      </c>
      <c r="F137" s="259"/>
      <c r="G137" s="260"/>
      <c r="H137" s="261"/>
      <c r="I137" s="255"/>
      <c r="J137" s="262"/>
      <c r="K137" s="255"/>
      <c r="M137" s="256" t="s">
        <v>1107</v>
      </c>
      <c r="O137" s="245"/>
    </row>
    <row r="138" spans="1:80" ht="12.75">
      <c r="A138" s="246">
        <v>30</v>
      </c>
      <c r="B138" s="247" t="s">
        <v>1178</v>
      </c>
      <c r="C138" s="248" t="s">
        <v>1179</v>
      </c>
      <c r="D138" s="249" t="s">
        <v>138</v>
      </c>
      <c r="E138" s="250">
        <v>894.43</v>
      </c>
      <c r="F138" s="250">
        <v>0</v>
      </c>
      <c r="G138" s="251">
        <f>E138*F138</f>
        <v>0</v>
      </c>
      <c r="H138" s="252">
        <v>0</v>
      </c>
      <c r="I138" s="253">
        <f>E138*H138</f>
        <v>0</v>
      </c>
      <c r="J138" s="252">
        <v>0</v>
      </c>
      <c r="K138" s="253">
        <f>E138*J138</f>
        <v>0</v>
      </c>
      <c r="O138" s="245">
        <v>2</v>
      </c>
      <c r="AA138" s="218">
        <v>1</v>
      </c>
      <c r="AB138" s="218">
        <v>7</v>
      </c>
      <c r="AC138" s="218">
        <v>7</v>
      </c>
      <c r="AZ138" s="218">
        <v>2</v>
      </c>
      <c r="BA138" s="218">
        <f>IF(AZ138=1,G138,0)</f>
        <v>0</v>
      </c>
      <c r="BB138" s="218">
        <f>IF(AZ138=2,G138,0)</f>
        <v>0</v>
      </c>
      <c r="BC138" s="218">
        <f>IF(AZ138=3,G138,0)</f>
        <v>0</v>
      </c>
      <c r="BD138" s="218">
        <f>IF(AZ138=4,G138,0)</f>
        <v>0</v>
      </c>
      <c r="BE138" s="218">
        <f>IF(AZ138=5,G138,0)</f>
        <v>0</v>
      </c>
      <c r="CA138" s="245">
        <v>1</v>
      </c>
      <c r="CB138" s="245">
        <v>7</v>
      </c>
    </row>
    <row r="139" spans="1:15" ht="12.75">
      <c r="A139" s="254"/>
      <c r="B139" s="257"/>
      <c r="C139" s="313" t="s">
        <v>1180</v>
      </c>
      <c r="D139" s="314"/>
      <c r="E139" s="258">
        <v>745.9425</v>
      </c>
      <c r="F139" s="259"/>
      <c r="G139" s="260"/>
      <c r="H139" s="261"/>
      <c r="I139" s="255"/>
      <c r="J139" s="262"/>
      <c r="K139" s="255"/>
      <c r="M139" s="256" t="s">
        <v>1180</v>
      </c>
      <c r="O139" s="245"/>
    </row>
    <row r="140" spans="1:15" ht="12.75">
      <c r="A140" s="254"/>
      <c r="B140" s="257"/>
      <c r="C140" s="313" t="s">
        <v>1181</v>
      </c>
      <c r="D140" s="314"/>
      <c r="E140" s="258">
        <v>133</v>
      </c>
      <c r="F140" s="259"/>
      <c r="G140" s="260"/>
      <c r="H140" s="261"/>
      <c r="I140" s="255"/>
      <c r="J140" s="262"/>
      <c r="K140" s="255"/>
      <c r="M140" s="256" t="s">
        <v>1181</v>
      </c>
      <c r="O140" s="245"/>
    </row>
    <row r="141" spans="1:15" ht="12.75">
      <c r="A141" s="254"/>
      <c r="B141" s="257"/>
      <c r="C141" s="313" t="s">
        <v>1182</v>
      </c>
      <c r="D141" s="314"/>
      <c r="E141" s="258">
        <v>15.4875</v>
      </c>
      <c r="F141" s="259"/>
      <c r="G141" s="260"/>
      <c r="H141" s="261"/>
      <c r="I141" s="255"/>
      <c r="J141" s="262"/>
      <c r="K141" s="255"/>
      <c r="M141" s="256" t="s">
        <v>1182</v>
      </c>
      <c r="O141" s="245"/>
    </row>
    <row r="142" spans="1:80" ht="12.75">
      <c r="A142" s="246">
        <v>31</v>
      </c>
      <c r="B142" s="247" t="s">
        <v>1183</v>
      </c>
      <c r="C142" s="248" t="s">
        <v>1184</v>
      </c>
      <c r="D142" s="249" t="s">
        <v>138</v>
      </c>
      <c r="E142" s="250">
        <v>2128.9</v>
      </c>
      <c r="F142" s="250">
        <v>0</v>
      </c>
      <c r="G142" s="251">
        <f>E142*F142</f>
        <v>0</v>
      </c>
      <c r="H142" s="252">
        <v>0</v>
      </c>
      <c r="I142" s="253">
        <f>E142*H142</f>
        <v>0</v>
      </c>
      <c r="J142" s="252">
        <v>0</v>
      </c>
      <c r="K142" s="253">
        <f>E142*J142</f>
        <v>0</v>
      </c>
      <c r="O142" s="245">
        <v>2</v>
      </c>
      <c r="AA142" s="218">
        <v>1</v>
      </c>
      <c r="AB142" s="218">
        <v>7</v>
      </c>
      <c r="AC142" s="218">
        <v>7</v>
      </c>
      <c r="AZ142" s="218">
        <v>2</v>
      </c>
      <c r="BA142" s="218">
        <f>IF(AZ142=1,G142,0)</f>
        <v>0</v>
      </c>
      <c r="BB142" s="218">
        <f>IF(AZ142=2,G142,0)</f>
        <v>0</v>
      </c>
      <c r="BC142" s="218">
        <f>IF(AZ142=3,G142,0)</f>
        <v>0</v>
      </c>
      <c r="BD142" s="218">
        <f>IF(AZ142=4,G142,0)</f>
        <v>0</v>
      </c>
      <c r="BE142" s="218">
        <f>IF(AZ142=5,G142,0)</f>
        <v>0</v>
      </c>
      <c r="CA142" s="245">
        <v>1</v>
      </c>
      <c r="CB142" s="245">
        <v>7</v>
      </c>
    </row>
    <row r="143" spans="1:15" ht="12.75">
      <c r="A143" s="254"/>
      <c r="B143" s="257"/>
      <c r="C143" s="313" t="s">
        <v>1185</v>
      </c>
      <c r="D143" s="314"/>
      <c r="E143" s="258">
        <v>0</v>
      </c>
      <c r="F143" s="259"/>
      <c r="G143" s="260"/>
      <c r="H143" s="261"/>
      <c r="I143" s="255"/>
      <c r="J143" s="262"/>
      <c r="K143" s="255"/>
      <c r="M143" s="256" t="s">
        <v>1185</v>
      </c>
      <c r="O143" s="245"/>
    </row>
    <row r="144" spans="1:15" ht="12.75">
      <c r="A144" s="254"/>
      <c r="B144" s="257"/>
      <c r="C144" s="313" t="s">
        <v>1186</v>
      </c>
      <c r="D144" s="314"/>
      <c r="E144" s="258">
        <v>364</v>
      </c>
      <c r="F144" s="259"/>
      <c r="G144" s="260"/>
      <c r="H144" s="261"/>
      <c r="I144" s="255"/>
      <c r="J144" s="262"/>
      <c r="K144" s="255"/>
      <c r="M144" s="256" t="s">
        <v>1186</v>
      </c>
      <c r="O144" s="245"/>
    </row>
    <row r="145" spans="1:15" ht="12.75">
      <c r="A145" s="254"/>
      <c r="B145" s="257"/>
      <c r="C145" s="313" t="s">
        <v>1187</v>
      </c>
      <c r="D145" s="314"/>
      <c r="E145" s="258">
        <v>1729.06</v>
      </c>
      <c r="F145" s="259"/>
      <c r="G145" s="260"/>
      <c r="H145" s="261"/>
      <c r="I145" s="255"/>
      <c r="J145" s="262"/>
      <c r="K145" s="255"/>
      <c r="M145" s="256" t="s">
        <v>1187</v>
      </c>
      <c r="O145" s="245"/>
    </row>
    <row r="146" spans="1:15" ht="12.75">
      <c r="A146" s="254"/>
      <c r="B146" s="257"/>
      <c r="C146" s="313" t="s">
        <v>1188</v>
      </c>
      <c r="D146" s="314"/>
      <c r="E146" s="258">
        <v>0</v>
      </c>
      <c r="F146" s="259"/>
      <c r="G146" s="260"/>
      <c r="H146" s="261"/>
      <c r="I146" s="255"/>
      <c r="J146" s="262"/>
      <c r="K146" s="255"/>
      <c r="M146" s="256" t="s">
        <v>1188</v>
      </c>
      <c r="O146" s="245"/>
    </row>
    <row r="147" spans="1:15" ht="12.75">
      <c r="A147" s="254"/>
      <c r="B147" s="257"/>
      <c r="C147" s="313" t="s">
        <v>1189</v>
      </c>
      <c r="D147" s="314"/>
      <c r="E147" s="258">
        <v>35.84</v>
      </c>
      <c r="F147" s="259"/>
      <c r="G147" s="260"/>
      <c r="H147" s="261"/>
      <c r="I147" s="255"/>
      <c r="J147" s="262"/>
      <c r="K147" s="255"/>
      <c r="M147" s="256" t="s">
        <v>1189</v>
      </c>
      <c r="O147" s="245"/>
    </row>
    <row r="148" spans="1:80" ht="12.75">
      <c r="A148" s="246">
        <v>32</v>
      </c>
      <c r="B148" s="247" t="s">
        <v>1190</v>
      </c>
      <c r="C148" s="248" t="s">
        <v>1191</v>
      </c>
      <c r="D148" s="249" t="s">
        <v>138</v>
      </c>
      <c r="E148" s="250">
        <v>34.49</v>
      </c>
      <c r="F148" s="250">
        <v>0</v>
      </c>
      <c r="G148" s="251">
        <f>E148*F148</f>
        <v>0</v>
      </c>
      <c r="H148" s="252">
        <v>0.0014</v>
      </c>
      <c r="I148" s="253">
        <f>E148*H148</f>
        <v>0.048286</v>
      </c>
      <c r="J148" s="252"/>
      <c r="K148" s="253">
        <f>E148*J148</f>
        <v>0</v>
      </c>
      <c r="O148" s="245">
        <v>2</v>
      </c>
      <c r="AA148" s="218">
        <v>3</v>
      </c>
      <c r="AB148" s="218">
        <v>7</v>
      </c>
      <c r="AC148" s="218">
        <v>28375461</v>
      </c>
      <c r="AZ148" s="218">
        <v>2</v>
      </c>
      <c r="BA148" s="218">
        <f>IF(AZ148=1,G148,0)</f>
        <v>0</v>
      </c>
      <c r="BB148" s="218">
        <f>IF(AZ148=2,G148,0)</f>
        <v>0</v>
      </c>
      <c r="BC148" s="218">
        <f>IF(AZ148=3,G148,0)</f>
        <v>0</v>
      </c>
      <c r="BD148" s="218">
        <f>IF(AZ148=4,G148,0)</f>
        <v>0</v>
      </c>
      <c r="BE148" s="218">
        <f>IF(AZ148=5,G148,0)</f>
        <v>0</v>
      </c>
      <c r="CA148" s="245">
        <v>3</v>
      </c>
      <c r="CB148" s="245">
        <v>7</v>
      </c>
    </row>
    <row r="149" spans="1:15" ht="12.75">
      <c r="A149" s="254"/>
      <c r="B149" s="257"/>
      <c r="C149" s="313" t="s">
        <v>1192</v>
      </c>
      <c r="D149" s="314"/>
      <c r="E149" s="258">
        <v>34.49</v>
      </c>
      <c r="F149" s="259"/>
      <c r="G149" s="260"/>
      <c r="H149" s="261"/>
      <c r="I149" s="255"/>
      <c r="J149" s="262"/>
      <c r="K149" s="255"/>
      <c r="M149" s="256" t="s">
        <v>1192</v>
      </c>
      <c r="O149" s="245"/>
    </row>
    <row r="150" spans="1:80" ht="12.75">
      <c r="A150" s="246">
        <v>33</v>
      </c>
      <c r="B150" s="247" t="s">
        <v>1193</v>
      </c>
      <c r="C150" s="248" t="s">
        <v>1194</v>
      </c>
      <c r="D150" s="249" t="s">
        <v>138</v>
      </c>
      <c r="E150" s="250">
        <v>110.712</v>
      </c>
      <c r="F150" s="250">
        <v>0</v>
      </c>
      <c r="G150" s="251">
        <f>E150*F150</f>
        <v>0</v>
      </c>
      <c r="H150" s="252">
        <v>0.0035</v>
      </c>
      <c r="I150" s="253">
        <f>E150*H150</f>
        <v>0.387492</v>
      </c>
      <c r="J150" s="252"/>
      <c r="K150" s="253">
        <f>E150*J150</f>
        <v>0</v>
      </c>
      <c r="O150" s="245">
        <v>2</v>
      </c>
      <c r="AA150" s="218">
        <v>3</v>
      </c>
      <c r="AB150" s="218">
        <v>7</v>
      </c>
      <c r="AC150" s="218">
        <v>28375464</v>
      </c>
      <c r="AZ150" s="218">
        <v>2</v>
      </c>
      <c r="BA150" s="218">
        <f>IF(AZ150=1,G150,0)</f>
        <v>0</v>
      </c>
      <c r="BB150" s="218">
        <f>IF(AZ150=2,G150,0)</f>
        <v>0</v>
      </c>
      <c r="BC150" s="218">
        <f>IF(AZ150=3,G150,0)</f>
        <v>0</v>
      </c>
      <c r="BD150" s="218">
        <f>IF(AZ150=4,G150,0)</f>
        <v>0</v>
      </c>
      <c r="BE150" s="218">
        <f>IF(AZ150=5,G150,0)</f>
        <v>0</v>
      </c>
      <c r="CA150" s="245">
        <v>3</v>
      </c>
      <c r="CB150" s="245">
        <v>7</v>
      </c>
    </row>
    <row r="151" spans="1:15" ht="12.75">
      <c r="A151" s="254"/>
      <c r="B151" s="257"/>
      <c r="C151" s="313" t="s">
        <v>1195</v>
      </c>
      <c r="D151" s="314"/>
      <c r="E151" s="258">
        <v>110.712</v>
      </c>
      <c r="F151" s="259"/>
      <c r="G151" s="260"/>
      <c r="H151" s="261"/>
      <c r="I151" s="255"/>
      <c r="J151" s="262"/>
      <c r="K151" s="255"/>
      <c r="M151" s="256" t="s">
        <v>1195</v>
      </c>
      <c r="O151" s="245"/>
    </row>
    <row r="152" spans="1:80" ht="12.75">
      <c r="A152" s="246">
        <v>34</v>
      </c>
      <c r="B152" s="247" t="s">
        <v>1196</v>
      </c>
      <c r="C152" s="248" t="s">
        <v>1197</v>
      </c>
      <c r="D152" s="249" t="s">
        <v>138</v>
      </c>
      <c r="E152" s="250">
        <v>35.175</v>
      </c>
      <c r="F152" s="250">
        <v>0</v>
      </c>
      <c r="G152" s="251">
        <f>E152*F152</f>
        <v>0</v>
      </c>
      <c r="H152" s="252">
        <v>0.0042</v>
      </c>
      <c r="I152" s="253">
        <f>E152*H152</f>
        <v>0.14773499999999998</v>
      </c>
      <c r="J152" s="252"/>
      <c r="K152" s="253">
        <f>E152*J152</f>
        <v>0</v>
      </c>
      <c r="O152" s="245">
        <v>2</v>
      </c>
      <c r="AA152" s="218">
        <v>3</v>
      </c>
      <c r="AB152" s="218">
        <v>7</v>
      </c>
      <c r="AC152" s="218">
        <v>28375465</v>
      </c>
      <c r="AZ152" s="218">
        <v>2</v>
      </c>
      <c r="BA152" s="218">
        <f>IF(AZ152=1,G152,0)</f>
        <v>0</v>
      </c>
      <c r="BB152" s="218">
        <f>IF(AZ152=2,G152,0)</f>
        <v>0</v>
      </c>
      <c r="BC152" s="218">
        <f>IF(AZ152=3,G152,0)</f>
        <v>0</v>
      </c>
      <c r="BD152" s="218">
        <f>IF(AZ152=4,G152,0)</f>
        <v>0</v>
      </c>
      <c r="BE152" s="218">
        <f>IF(AZ152=5,G152,0)</f>
        <v>0</v>
      </c>
      <c r="CA152" s="245">
        <v>3</v>
      </c>
      <c r="CB152" s="245">
        <v>7</v>
      </c>
    </row>
    <row r="153" spans="1:15" ht="12.75">
      <c r="A153" s="254"/>
      <c r="B153" s="257"/>
      <c r="C153" s="313" t="s">
        <v>1198</v>
      </c>
      <c r="D153" s="314"/>
      <c r="E153" s="258">
        <v>35.175</v>
      </c>
      <c r="F153" s="259"/>
      <c r="G153" s="260"/>
      <c r="H153" s="261"/>
      <c r="I153" s="255"/>
      <c r="J153" s="262"/>
      <c r="K153" s="255"/>
      <c r="M153" s="256" t="s">
        <v>1198</v>
      </c>
      <c r="O153" s="245"/>
    </row>
    <row r="154" spans="1:80" ht="12.75">
      <c r="A154" s="246">
        <v>35</v>
      </c>
      <c r="B154" s="247" t="s">
        <v>1199</v>
      </c>
      <c r="C154" s="248" t="s">
        <v>1200</v>
      </c>
      <c r="D154" s="249" t="s">
        <v>111</v>
      </c>
      <c r="E154" s="250">
        <v>244.759</v>
      </c>
      <c r="F154" s="250">
        <v>0</v>
      </c>
      <c r="G154" s="251">
        <f>E154*F154</f>
        <v>0</v>
      </c>
      <c r="H154" s="252">
        <v>0.025</v>
      </c>
      <c r="I154" s="253">
        <f>E154*H154</f>
        <v>6.118975</v>
      </c>
      <c r="J154" s="252"/>
      <c r="K154" s="253">
        <f>E154*J154</f>
        <v>0</v>
      </c>
      <c r="O154" s="245">
        <v>2</v>
      </c>
      <c r="AA154" s="218">
        <v>3</v>
      </c>
      <c r="AB154" s="218">
        <v>7</v>
      </c>
      <c r="AC154" s="218" t="s">
        <v>1199</v>
      </c>
      <c r="AZ154" s="218">
        <v>2</v>
      </c>
      <c r="BA154" s="218">
        <f>IF(AZ154=1,G154,0)</f>
        <v>0</v>
      </c>
      <c r="BB154" s="218">
        <f>IF(AZ154=2,G154,0)</f>
        <v>0</v>
      </c>
      <c r="BC154" s="218">
        <f>IF(AZ154=3,G154,0)</f>
        <v>0</v>
      </c>
      <c r="BD154" s="218">
        <f>IF(AZ154=4,G154,0)</f>
        <v>0</v>
      </c>
      <c r="BE154" s="218">
        <f>IF(AZ154=5,G154,0)</f>
        <v>0</v>
      </c>
      <c r="CA154" s="245">
        <v>3</v>
      </c>
      <c r="CB154" s="245">
        <v>7</v>
      </c>
    </row>
    <row r="155" spans="1:15" ht="12.75">
      <c r="A155" s="254"/>
      <c r="B155" s="257"/>
      <c r="C155" s="313" t="s">
        <v>1201</v>
      </c>
      <c r="D155" s="314"/>
      <c r="E155" s="258">
        <v>0</v>
      </c>
      <c r="F155" s="259"/>
      <c r="G155" s="260"/>
      <c r="H155" s="261"/>
      <c r="I155" s="255"/>
      <c r="J155" s="262"/>
      <c r="K155" s="255"/>
      <c r="M155" s="256" t="s">
        <v>1201</v>
      </c>
      <c r="O155" s="245"/>
    </row>
    <row r="156" spans="1:15" ht="12.75">
      <c r="A156" s="254"/>
      <c r="B156" s="257"/>
      <c r="C156" s="313" t="s">
        <v>1202</v>
      </c>
      <c r="D156" s="314"/>
      <c r="E156" s="258">
        <v>42.042</v>
      </c>
      <c r="F156" s="259"/>
      <c r="G156" s="260"/>
      <c r="H156" s="261"/>
      <c r="I156" s="255"/>
      <c r="J156" s="262"/>
      <c r="K156" s="255"/>
      <c r="M156" s="256" t="s">
        <v>1202</v>
      </c>
      <c r="O156" s="245"/>
    </row>
    <row r="157" spans="1:15" ht="12.75">
      <c r="A157" s="254"/>
      <c r="B157" s="257"/>
      <c r="C157" s="313" t="s">
        <v>1203</v>
      </c>
      <c r="D157" s="314"/>
      <c r="E157" s="258">
        <v>199.7064</v>
      </c>
      <c r="F157" s="259"/>
      <c r="G157" s="260"/>
      <c r="H157" s="261"/>
      <c r="I157" s="255"/>
      <c r="J157" s="262"/>
      <c r="K157" s="255"/>
      <c r="M157" s="256" t="s">
        <v>1203</v>
      </c>
      <c r="O157" s="245"/>
    </row>
    <row r="158" spans="1:15" ht="12.75">
      <c r="A158" s="254"/>
      <c r="B158" s="257"/>
      <c r="C158" s="313" t="s">
        <v>1204</v>
      </c>
      <c r="D158" s="314"/>
      <c r="E158" s="258">
        <v>3.0106</v>
      </c>
      <c r="F158" s="259"/>
      <c r="G158" s="260"/>
      <c r="H158" s="261"/>
      <c r="I158" s="255"/>
      <c r="J158" s="262"/>
      <c r="K158" s="255"/>
      <c r="M158" s="256" t="s">
        <v>1204</v>
      </c>
      <c r="O158" s="245"/>
    </row>
    <row r="159" spans="1:80" ht="12.75">
      <c r="A159" s="246">
        <v>36</v>
      </c>
      <c r="B159" s="247" t="s">
        <v>1205</v>
      </c>
      <c r="C159" s="248" t="s">
        <v>1206</v>
      </c>
      <c r="D159" s="249" t="s">
        <v>194</v>
      </c>
      <c r="E159" s="250">
        <v>427.455</v>
      </c>
      <c r="F159" s="250">
        <v>0</v>
      </c>
      <c r="G159" s="251">
        <f>E159*F159</f>
        <v>0</v>
      </c>
      <c r="H159" s="252">
        <v>0.0002</v>
      </c>
      <c r="I159" s="253">
        <f>E159*H159</f>
        <v>0.085491</v>
      </c>
      <c r="J159" s="252"/>
      <c r="K159" s="253">
        <f>E159*J159</f>
        <v>0</v>
      </c>
      <c r="O159" s="245">
        <v>2</v>
      </c>
      <c r="AA159" s="218">
        <v>3</v>
      </c>
      <c r="AB159" s="218">
        <v>7</v>
      </c>
      <c r="AC159" s="218">
        <v>28375982</v>
      </c>
      <c r="AZ159" s="218">
        <v>2</v>
      </c>
      <c r="BA159" s="218">
        <f>IF(AZ159=1,G159,0)</f>
        <v>0</v>
      </c>
      <c r="BB159" s="218">
        <f>IF(AZ159=2,G159,0)</f>
        <v>0</v>
      </c>
      <c r="BC159" s="218">
        <f>IF(AZ159=3,G159,0)</f>
        <v>0</v>
      </c>
      <c r="BD159" s="218">
        <f>IF(AZ159=4,G159,0)</f>
        <v>0</v>
      </c>
      <c r="BE159" s="218">
        <f>IF(AZ159=5,G159,0)</f>
        <v>0</v>
      </c>
      <c r="CA159" s="245">
        <v>3</v>
      </c>
      <c r="CB159" s="245">
        <v>7</v>
      </c>
    </row>
    <row r="160" spans="1:15" ht="12.75">
      <c r="A160" s="254"/>
      <c r="B160" s="257"/>
      <c r="C160" s="313" t="s">
        <v>1207</v>
      </c>
      <c r="D160" s="314"/>
      <c r="E160" s="258">
        <v>427.455</v>
      </c>
      <c r="F160" s="259"/>
      <c r="G160" s="260"/>
      <c r="H160" s="261"/>
      <c r="I160" s="255"/>
      <c r="J160" s="262"/>
      <c r="K160" s="255"/>
      <c r="M160" s="256" t="s">
        <v>1207</v>
      </c>
      <c r="O160" s="245"/>
    </row>
    <row r="161" spans="1:80" ht="12.75">
      <c r="A161" s="246">
        <v>37</v>
      </c>
      <c r="B161" s="247" t="s">
        <v>705</v>
      </c>
      <c r="C161" s="248" t="s">
        <v>706</v>
      </c>
      <c r="D161" s="249" t="s">
        <v>646</v>
      </c>
      <c r="E161" s="250">
        <v>6.926393</v>
      </c>
      <c r="F161" s="250">
        <v>0</v>
      </c>
      <c r="G161" s="251">
        <f>E161*F161</f>
        <v>0</v>
      </c>
      <c r="H161" s="252">
        <v>0</v>
      </c>
      <c r="I161" s="253">
        <f>E161*H161</f>
        <v>0</v>
      </c>
      <c r="J161" s="252"/>
      <c r="K161" s="253">
        <f>E161*J161</f>
        <v>0</v>
      </c>
      <c r="O161" s="245">
        <v>2</v>
      </c>
      <c r="AA161" s="218">
        <v>7</v>
      </c>
      <c r="AB161" s="218">
        <v>1001</v>
      </c>
      <c r="AC161" s="218">
        <v>5</v>
      </c>
      <c r="AZ161" s="218">
        <v>2</v>
      </c>
      <c r="BA161" s="218">
        <f>IF(AZ161=1,G161,0)</f>
        <v>0</v>
      </c>
      <c r="BB161" s="218">
        <f>IF(AZ161=2,G161,0)</f>
        <v>0</v>
      </c>
      <c r="BC161" s="218">
        <f>IF(AZ161=3,G161,0)</f>
        <v>0</v>
      </c>
      <c r="BD161" s="218">
        <f>IF(AZ161=4,G161,0)</f>
        <v>0</v>
      </c>
      <c r="BE161" s="218">
        <f>IF(AZ161=5,G161,0)</f>
        <v>0</v>
      </c>
      <c r="CA161" s="245">
        <v>7</v>
      </c>
      <c r="CB161" s="245">
        <v>1001</v>
      </c>
    </row>
    <row r="162" spans="1:57" ht="12.75">
      <c r="A162" s="263"/>
      <c r="B162" s="264" t="s">
        <v>97</v>
      </c>
      <c r="C162" s="265" t="s">
        <v>679</v>
      </c>
      <c r="D162" s="266"/>
      <c r="E162" s="267"/>
      <c r="F162" s="268"/>
      <c r="G162" s="269">
        <f>SUM(G118:G161)</f>
        <v>0</v>
      </c>
      <c r="H162" s="270"/>
      <c r="I162" s="271">
        <f>SUM(I118:I161)</f>
        <v>6.926393</v>
      </c>
      <c r="J162" s="270"/>
      <c r="K162" s="271">
        <f>SUM(K118:K161)</f>
        <v>-2.0900879999986506</v>
      </c>
      <c r="O162" s="245">
        <v>4</v>
      </c>
      <c r="BA162" s="272">
        <f>SUM(BA118:BA161)</f>
        <v>0</v>
      </c>
      <c r="BB162" s="272">
        <f>SUM(BB118:BB161)</f>
        <v>0</v>
      </c>
      <c r="BC162" s="272">
        <f>SUM(BC118:BC161)</f>
        <v>0</v>
      </c>
      <c r="BD162" s="272">
        <f>SUM(BD118:BD161)</f>
        <v>0</v>
      </c>
      <c r="BE162" s="272">
        <f>SUM(BE118:BE161)</f>
        <v>0</v>
      </c>
    </row>
    <row r="163" spans="1:15" ht="12.75">
      <c r="A163" s="235" t="s">
        <v>93</v>
      </c>
      <c r="B163" s="236" t="s">
        <v>1208</v>
      </c>
      <c r="C163" s="237" t="s">
        <v>1209</v>
      </c>
      <c r="D163" s="238"/>
      <c r="E163" s="239"/>
      <c r="F163" s="239"/>
      <c r="G163" s="240"/>
      <c r="H163" s="241"/>
      <c r="I163" s="242"/>
      <c r="J163" s="243"/>
      <c r="K163" s="244"/>
      <c r="O163" s="245">
        <v>1</v>
      </c>
    </row>
    <row r="164" spans="1:80" ht="12.75">
      <c r="A164" s="246">
        <v>38</v>
      </c>
      <c r="B164" s="247" t="s">
        <v>1211</v>
      </c>
      <c r="C164" s="248" t="s">
        <v>1212</v>
      </c>
      <c r="D164" s="249" t="s">
        <v>225</v>
      </c>
      <c r="E164" s="250">
        <v>9</v>
      </c>
      <c r="F164" s="250">
        <v>0</v>
      </c>
      <c r="G164" s="251">
        <f>E164*F164</f>
        <v>0</v>
      </c>
      <c r="H164" s="252">
        <v>0</v>
      </c>
      <c r="I164" s="253">
        <f>E164*H164</f>
        <v>0</v>
      </c>
      <c r="J164" s="252">
        <v>-0.02011</v>
      </c>
      <c r="K164" s="253">
        <f>E164*J164</f>
        <v>-0.18098999999999998</v>
      </c>
      <c r="O164" s="245">
        <v>2</v>
      </c>
      <c r="AA164" s="218">
        <v>1</v>
      </c>
      <c r="AB164" s="218">
        <v>7</v>
      </c>
      <c r="AC164" s="218">
        <v>7</v>
      </c>
      <c r="AZ164" s="218">
        <v>2</v>
      </c>
      <c r="BA164" s="218">
        <f>IF(AZ164=1,G164,0)</f>
        <v>0</v>
      </c>
      <c r="BB164" s="218">
        <f>IF(AZ164=2,G164,0)</f>
        <v>0</v>
      </c>
      <c r="BC164" s="218">
        <f>IF(AZ164=3,G164,0)</f>
        <v>0</v>
      </c>
      <c r="BD164" s="218">
        <f>IF(AZ164=4,G164,0)</f>
        <v>0</v>
      </c>
      <c r="BE164" s="218">
        <f>IF(AZ164=5,G164,0)</f>
        <v>0</v>
      </c>
      <c r="CA164" s="245">
        <v>1</v>
      </c>
      <c r="CB164" s="245">
        <v>7</v>
      </c>
    </row>
    <row r="165" spans="1:15" ht="12.75">
      <c r="A165" s="254"/>
      <c r="B165" s="257"/>
      <c r="C165" s="313" t="s">
        <v>1213</v>
      </c>
      <c r="D165" s="314"/>
      <c r="E165" s="258">
        <v>4</v>
      </c>
      <c r="F165" s="259"/>
      <c r="G165" s="260"/>
      <c r="H165" s="261"/>
      <c r="I165" s="255"/>
      <c r="J165" s="262"/>
      <c r="K165" s="255"/>
      <c r="M165" s="256" t="s">
        <v>1213</v>
      </c>
      <c r="O165" s="245"/>
    </row>
    <row r="166" spans="1:15" ht="12.75">
      <c r="A166" s="254"/>
      <c r="B166" s="257"/>
      <c r="C166" s="313" t="s">
        <v>1214</v>
      </c>
      <c r="D166" s="314"/>
      <c r="E166" s="258">
        <v>4</v>
      </c>
      <c r="F166" s="259"/>
      <c r="G166" s="260"/>
      <c r="H166" s="261"/>
      <c r="I166" s="255"/>
      <c r="J166" s="262"/>
      <c r="K166" s="255"/>
      <c r="M166" s="256" t="s">
        <v>1214</v>
      </c>
      <c r="O166" s="245"/>
    </row>
    <row r="167" spans="1:15" ht="12.75">
      <c r="A167" s="254"/>
      <c r="B167" s="257"/>
      <c r="C167" s="313" t="s">
        <v>1215</v>
      </c>
      <c r="D167" s="314"/>
      <c r="E167" s="258">
        <v>1</v>
      </c>
      <c r="F167" s="259"/>
      <c r="G167" s="260"/>
      <c r="H167" s="261"/>
      <c r="I167" s="255"/>
      <c r="J167" s="262"/>
      <c r="K167" s="255"/>
      <c r="M167" s="256" t="s">
        <v>1215</v>
      </c>
      <c r="O167" s="245"/>
    </row>
    <row r="168" spans="1:57" ht="12.75">
      <c r="A168" s="263"/>
      <c r="B168" s="264" t="s">
        <v>97</v>
      </c>
      <c r="C168" s="265" t="s">
        <v>1210</v>
      </c>
      <c r="D168" s="266"/>
      <c r="E168" s="267"/>
      <c r="F168" s="268"/>
      <c r="G168" s="269">
        <f>SUM(G163:G167)</f>
        <v>0</v>
      </c>
      <c r="H168" s="270"/>
      <c r="I168" s="271">
        <f>SUM(I163:I167)</f>
        <v>0</v>
      </c>
      <c r="J168" s="270"/>
      <c r="K168" s="271">
        <f>SUM(K163:K167)</f>
        <v>-0.18098999999999998</v>
      </c>
      <c r="O168" s="245">
        <v>4</v>
      </c>
      <c r="BA168" s="272">
        <f>SUM(BA163:BA167)</f>
        <v>0</v>
      </c>
      <c r="BB168" s="272">
        <f>SUM(BB163:BB167)</f>
        <v>0</v>
      </c>
      <c r="BC168" s="272">
        <f>SUM(BC163:BC167)</f>
        <v>0</v>
      </c>
      <c r="BD168" s="272">
        <f>SUM(BD163:BD167)</f>
        <v>0</v>
      </c>
      <c r="BE168" s="272">
        <f>SUM(BE163:BE167)</f>
        <v>0</v>
      </c>
    </row>
    <row r="169" spans="1:15" ht="12.75">
      <c r="A169" s="235" t="s">
        <v>93</v>
      </c>
      <c r="B169" s="236" t="s">
        <v>707</v>
      </c>
      <c r="C169" s="237" t="s">
        <v>708</v>
      </c>
      <c r="D169" s="238"/>
      <c r="E169" s="239"/>
      <c r="F169" s="239"/>
      <c r="G169" s="240"/>
      <c r="H169" s="241"/>
      <c r="I169" s="242"/>
      <c r="J169" s="243"/>
      <c r="K169" s="244"/>
      <c r="O169" s="245">
        <v>1</v>
      </c>
    </row>
    <row r="170" spans="1:80" ht="12.75">
      <c r="A170" s="246">
        <v>39</v>
      </c>
      <c r="B170" s="247" t="s">
        <v>1216</v>
      </c>
      <c r="C170" s="248" t="s">
        <v>1217</v>
      </c>
      <c r="D170" s="249" t="s">
        <v>194</v>
      </c>
      <c r="E170" s="250">
        <v>3.8</v>
      </c>
      <c r="F170" s="250">
        <v>0</v>
      </c>
      <c r="G170" s="251">
        <f>E170*F170</f>
        <v>0</v>
      </c>
      <c r="H170" s="252">
        <v>0.003</v>
      </c>
      <c r="I170" s="253">
        <f>E170*H170</f>
        <v>0.0114</v>
      </c>
      <c r="J170" s="252">
        <v>0</v>
      </c>
      <c r="K170" s="253">
        <f>E170*J170</f>
        <v>0</v>
      </c>
      <c r="O170" s="245">
        <v>2</v>
      </c>
      <c r="AA170" s="218">
        <v>1</v>
      </c>
      <c r="AB170" s="218">
        <v>7</v>
      </c>
      <c r="AC170" s="218">
        <v>7</v>
      </c>
      <c r="AZ170" s="218">
        <v>2</v>
      </c>
      <c r="BA170" s="218">
        <f>IF(AZ170=1,G170,0)</f>
        <v>0</v>
      </c>
      <c r="BB170" s="218">
        <f>IF(AZ170=2,G170,0)</f>
        <v>0</v>
      </c>
      <c r="BC170" s="218">
        <f>IF(AZ170=3,G170,0)</f>
        <v>0</v>
      </c>
      <c r="BD170" s="218">
        <f>IF(AZ170=4,G170,0)</f>
        <v>0</v>
      </c>
      <c r="BE170" s="218">
        <f>IF(AZ170=5,G170,0)</f>
        <v>0</v>
      </c>
      <c r="CA170" s="245">
        <v>1</v>
      </c>
      <c r="CB170" s="245">
        <v>7</v>
      </c>
    </row>
    <row r="171" spans="1:15" ht="12.75">
      <c r="A171" s="254"/>
      <c r="B171" s="257"/>
      <c r="C171" s="313" t="s">
        <v>1218</v>
      </c>
      <c r="D171" s="314"/>
      <c r="E171" s="258">
        <v>3.8</v>
      </c>
      <c r="F171" s="259"/>
      <c r="G171" s="260"/>
      <c r="H171" s="261"/>
      <c r="I171" s="255"/>
      <c r="J171" s="262"/>
      <c r="K171" s="255"/>
      <c r="M171" s="256" t="s">
        <v>1218</v>
      </c>
      <c r="O171" s="245"/>
    </row>
    <row r="172" spans="1:80" ht="12.75">
      <c r="A172" s="246">
        <v>40</v>
      </c>
      <c r="B172" s="247" t="s">
        <v>1219</v>
      </c>
      <c r="C172" s="248" t="s">
        <v>1220</v>
      </c>
      <c r="D172" s="249" t="s">
        <v>194</v>
      </c>
      <c r="E172" s="250">
        <v>434.77</v>
      </c>
      <c r="F172" s="250">
        <v>0</v>
      </c>
      <c r="G172" s="251">
        <f>E172*F172</f>
        <v>0</v>
      </c>
      <c r="H172" s="252">
        <v>0</v>
      </c>
      <c r="I172" s="253">
        <f>E172*H172</f>
        <v>0</v>
      </c>
      <c r="J172" s="252">
        <v>-0.00205000000000055</v>
      </c>
      <c r="K172" s="253">
        <f>E172*J172</f>
        <v>-0.8912785000002391</v>
      </c>
      <c r="O172" s="245">
        <v>2</v>
      </c>
      <c r="AA172" s="218">
        <v>1</v>
      </c>
      <c r="AB172" s="218">
        <v>7</v>
      </c>
      <c r="AC172" s="218">
        <v>7</v>
      </c>
      <c r="AZ172" s="218">
        <v>2</v>
      </c>
      <c r="BA172" s="218">
        <f>IF(AZ172=1,G172,0)</f>
        <v>0</v>
      </c>
      <c r="BB172" s="218">
        <f>IF(AZ172=2,G172,0)</f>
        <v>0</v>
      </c>
      <c r="BC172" s="218">
        <f>IF(AZ172=3,G172,0)</f>
        <v>0</v>
      </c>
      <c r="BD172" s="218">
        <f>IF(AZ172=4,G172,0)</f>
        <v>0</v>
      </c>
      <c r="BE172" s="218">
        <f>IF(AZ172=5,G172,0)</f>
        <v>0</v>
      </c>
      <c r="CA172" s="245">
        <v>1</v>
      </c>
      <c r="CB172" s="245">
        <v>7</v>
      </c>
    </row>
    <row r="173" spans="1:15" ht="12.75">
      <c r="A173" s="254"/>
      <c r="B173" s="257"/>
      <c r="C173" s="313" t="s">
        <v>1221</v>
      </c>
      <c r="D173" s="314"/>
      <c r="E173" s="258">
        <v>0</v>
      </c>
      <c r="F173" s="259"/>
      <c r="G173" s="260"/>
      <c r="H173" s="261"/>
      <c r="I173" s="255"/>
      <c r="J173" s="262"/>
      <c r="K173" s="255"/>
      <c r="M173" s="256" t="s">
        <v>1221</v>
      </c>
      <c r="O173" s="245"/>
    </row>
    <row r="174" spans="1:15" ht="12.75">
      <c r="A174" s="254"/>
      <c r="B174" s="257"/>
      <c r="C174" s="313" t="s">
        <v>1222</v>
      </c>
      <c r="D174" s="314"/>
      <c r="E174" s="258">
        <v>33.57</v>
      </c>
      <c r="F174" s="259"/>
      <c r="G174" s="260"/>
      <c r="H174" s="261"/>
      <c r="I174" s="255"/>
      <c r="J174" s="262"/>
      <c r="K174" s="255"/>
      <c r="M174" s="256" t="s">
        <v>1222</v>
      </c>
      <c r="O174" s="245"/>
    </row>
    <row r="175" spans="1:15" ht="12.75">
      <c r="A175" s="254"/>
      <c r="B175" s="257"/>
      <c r="C175" s="313" t="s">
        <v>1223</v>
      </c>
      <c r="D175" s="314"/>
      <c r="E175" s="258">
        <v>34.05</v>
      </c>
      <c r="F175" s="259"/>
      <c r="G175" s="260"/>
      <c r="H175" s="261"/>
      <c r="I175" s="255"/>
      <c r="J175" s="262"/>
      <c r="K175" s="255"/>
      <c r="M175" s="256" t="s">
        <v>1223</v>
      </c>
      <c r="O175" s="245"/>
    </row>
    <row r="176" spans="1:15" ht="12.75">
      <c r="A176" s="254"/>
      <c r="B176" s="257"/>
      <c r="C176" s="313" t="s">
        <v>1224</v>
      </c>
      <c r="D176" s="314"/>
      <c r="E176" s="258">
        <v>34.05</v>
      </c>
      <c r="F176" s="259"/>
      <c r="G176" s="260"/>
      <c r="H176" s="261"/>
      <c r="I176" s="255"/>
      <c r="J176" s="262"/>
      <c r="K176" s="255"/>
      <c r="M176" s="256" t="s">
        <v>1224</v>
      </c>
      <c r="O176" s="245"/>
    </row>
    <row r="177" spans="1:15" ht="12.75">
      <c r="A177" s="254"/>
      <c r="B177" s="257"/>
      <c r="C177" s="313" t="s">
        <v>1225</v>
      </c>
      <c r="D177" s="314"/>
      <c r="E177" s="258">
        <v>34.05</v>
      </c>
      <c r="F177" s="259"/>
      <c r="G177" s="260"/>
      <c r="H177" s="261"/>
      <c r="I177" s="255"/>
      <c r="J177" s="262"/>
      <c r="K177" s="255"/>
      <c r="M177" s="256" t="s">
        <v>1225</v>
      </c>
      <c r="O177" s="245"/>
    </row>
    <row r="178" spans="1:15" ht="12.75">
      <c r="A178" s="254"/>
      <c r="B178" s="257"/>
      <c r="C178" s="315" t="s">
        <v>277</v>
      </c>
      <c r="D178" s="314"/>
      <c r="E178" s="284">
        <v>135.72</v>
      </c>
      <c r="F178" s="259"/>
      <c r="G178" s="260"/>
      <c r="H178" s="261"/>
      <c r="I178" s="255"/>
      <c r="J178" s="262"/>
      <c r="K178" s="255"/>
      <c r="M178" s="256" t="s">
        <v>277</v>
      </c>
      <c r="O178" s="245"/>
    </row>
    <row r="179" spans="1:15" ht="12.75">
      <c r="A179" s="254"/>
      <c r="B179" s="257"/>
      <c r="C179" s="313" t="s">
        <v>1226</v>
      </c>
      <c r="D179" s="314"/>
      <c r="E179" s="258">
        <v>173.3</v>
      </c>
      <c r="F179" s="259"/>
      <c r="G179" s="260"/>
      <c r="H179" s="261"/>
      <c r="I179" s="255"/>
      <c r="J179" s="262"/>
      <c r="K179" s="255"/>
      <c r="M179" s="256" t="s">
        <v>1226</v>
      </c>
      <c r="O179" s="245"/>
    </row>
    <row r="180" spans="1:15" ht="12.75">
      <c r="A180" s="254"/>
      <c r="B180" s="257"/>
      <c r="C180" s="313" t="s">
        <v>1227</v>
      </c>
      <c r="D180" s="314"/>
      <c r="E180" s="258">
        <v>52.35</v>
      </c>
      <c r="F180" s="259"/>
      <c r="G180" s="260"/>
      <c r="H180" s="261"/>
      <c r="I180" s="255"/>
      <c r="J180" s="262"/>
      <c r="K180" s="255"/>
      <c r="M180" s="256" t="s">
        <v>1227</v>
      </c>
      <c r="O180" s="245"/>
    </row>
    <row r="181" spans="1:15" ht="12.75">
      <c r="A181" s="254"/>
      <c r="B181" s="257"/>
      <c r="C181" s="315" t="s">
        <v>277</v>
      </c>
      <c r="D181" s="314"/>
      <c r="E181" s="284">
        <v>225.65</v>
      </c>
      <c r="F181" s="259"/>
      <c r="G181" s="260"/>
      <c r="H181" s="261"/>
      <c r="I181" s="255"/>
      <c r="J181" s="262"/>
      <c r="K181" s="255"/>
      <c r="M181" s="256" t="s">
        <v>277</v>
      </c>
      <c r="O181" s="245"/>
    </row>
    <row r="182" spans="1:15" ht="12.75">
      <c r="A182" s="254"/>
      <c r="B182" s="257"/>
      <c r="C182" s="313" t="s">
        <v>211</v>
      </c>
      <c r="D182" s="314"/>
      <c r="E182" s="258">
        <v>0</v>
      </c>
      <c r="F182" s="259"/>
      <c r="G182" s="260"/>
      <c r="H182" s="261"/>
      <c r="I182" s="255"/>
      <c r="J182" s="262"/>
      <c r="K182" s="255"/>
      <c r="M182" s="256">
        <v>0</v>
      </c>
      <c r="O182" s="245"/>
    </row>
    <row r="183" spans="1:15" ht="12.75">
      <c r="A183" s="254"/>
      <c r="B183" s="257"/>
      <c r="C183" s="313" t="s">
        <v>1228</v>
      </c>
      <c r="D183" s="314"/>
      <c r="E183" s="258">
        <v>57</v>
      </c>
      <c r="F183" s="259"/>
      <c r="G183" s="260"/>
      <c r="H183" s="261"/>
      <c r="I183" s="255"/>
      <c r="J183" s="262"/>
      <c r="K183" s="255"/>
      <c r="M183" s="256" t="s">
        <v>1228</v>
      </c>
      <c r="O183" s="245"/>
    </row>
    <row r="184" spans="1:15" ht="12.75">
      <c r="A184" s="254"/>
      <c r="B184" s="257"/>
      <c r="C184" s="313" t="s">
        <v>1229</v>
      </c>
      <c r="D184" s="314"/>
      <c r="E184" s="258">
        <v>16.4</v>
      </c>
      <c r="F184" s="259"/>
      <c r="G184" s="260"/>
      <c r="H184" s="261"/>
      <c r="I184" s="255"/>
      <c r="J184" s="262"/>
      <c r="K184" s="255"/>
      <c r="M184" s="256" t="s">
        <v>1229</v>
      </c>
      <c r="O184" s="245"/>
    </row>
    <row r="185" spans="1:80" ht="12.75">
      <c r="A185" s="246">
        <v>41</v>
      </c>
      <c r="B185" s="247" t="s">
        <v>1230</v>
      </c>
      <c r="C185" s="248" t="s">
        <v>1231</v>
      </c>
      <c r="D185" s="249" t="s">
        <v>225</v>
      </c>
      <c r="E185" s="250">
        <v>11</v>
      </c>
      <c r="F185" s="250">
        <v>0</v>
      </c>
      <c r="G185" s="251">
        <f>E185*F185</f>
        <v>0</v>
      </c>
      <c r="H185" s="252">
        <v>0</v>
      </c>
      <c r="I185" s="253">
        <f>E185*H185</f>
        <v>0</v>
      </c>
      <c r="J185" s="252">
        <v>-0.00302999999999898</v>
      </c>
      <c r="K185" s="253">
        <f>E185*J185</f>
        <v>-0.03332999999998878</v>
      </c>
      <c r="O185" s="245">
        <v>2</v>
      </c>
      <c r="AA185" s="218">
        <v>1</v>
      </c>
      <c r="AB185" s="218">
        <v>7</v>
      </c>
      <c r="AC185" s="218">
        <v>7</v>
      </c>
      <c r="AZ185" s="218">
        <v>2</v>
      </c>
      <c r="BA185" s="218">
        <f>IF(AZ185=1,G185,0)</f>
        <v>0</v>
      </c>
      <c r="BB185" s="218">
        <f>IF(AZ185=2,G185,0)</f>
        <v>0</v>
      </c>
      <c r="BC185" s="218">
        <f>IF(AZ185=3,G185,0)</f>
        <v>0</v>
      </c>
      <c r="BD185" s="218">
        <f>IF(AZ185=4,G185,0)</f>
        <v>0</v>
      </c>
      <c r="BE185" s="218">
        <f>IF(AZ185=5,G185,0)</f>
        <v>0</v>
      </c>
      <c r="CA185" s="245">
        <v>1</v>
      </c>
      <c r="CB185" s="245">
        <v>7</v>
      </c>
    </row>
    <row r="186" spans="1:15" ht="12.75">
      <c r="A186" s="254"/>
      <c r="B186" s="257"/>
      <c r="C186" s="313" t="s">
        <v>1232</v>
      </c>
      <c r="D186" s="314"/>
      <c r="E186" s="258">
        <v>11</v>
      </c>
      <c r="F186" s="259"/>
      <c r="G186" s="260"/>
      <c r="H186" s="261"/>
      <c r="I186" s="255"/>
      <c r="J186" s="262"/>
      <c r="K186" s="255"/>
      <c r="M186" s="256" t="s">
        <v>1232</v>
      </c>
      <c r="O186" s="245"/>
    </row>
    <row r="187" spans="1:80" ht="12.75">
      <c r="A187" s="246">
        <v>42</v>
      </c>
      <c r="B187" s="247" t="s">
        <v>1233</v>
      </c>
      <c r="C187" s="248" t="s">
        <v>1234</v>
      </c>
      <c r="D187" s="249" t="s">
        <v>194</v>
      </c>
      <c r="E187" s="250">
        <v>3.8</v>
      </c>
      <c r="F187" s="250">
        <v>0</v>
      </c>
      <c r="G187" s="251">
        <f>E187*F187</f>
        <v>0</v>
      </c>
      <c r="H187" s="252">
        <v>0</v>
      </c>
      <c r="I187" s="253">
        <f>E187*H187</f>
        <v>0</v>
      </c>
      <c r="J187" s="252">
        <v>-0.00336</v>
      </c>
      <c r="K187" s="253">
        <f>E187*J187</f>
        <v>-0.012768</v>
      </c>
      <c r="O187" s="245">
        <v>2</v>
      </c>
      <c r="AA187" s="218">
        <v>1</v>
      </c>
      <c r="AB187" s="218">
        <v>7</v>
      </c>
      <c r="AC187" s="218">
        <v>7</v>
      </c>
      <c r="AZ187" s="218">
        <v>2</v>
      </c>
      <c r="BA187" s="218">
        <f>IF(AZ187=1,G187,0)</f>
        <v>0</v>
      </c>
      <c r="BB187" s="218">
        <f>IF(AZ187=2,G187,0)</f>
        <v>0</v>
      </c>
      <c r="BC187" s="218">
        <f>IF(AZ187=3,G187,0)</f>
        <v>0</v>
      </c>
      <c r="BD187" s="218">
        <f>IF(AZ187=4,G187,0)</f>
        <v>0</v>
      </c>
      <c r="BE187" s="218">
        <f>IF(AZ187=5,G187,0)</f>
        <v>0</v>
      </c>
      <c r="CA187" s="245">
        <v>1</v>
      </c>
      <c r="CB187" s="245">
        <v>7</v>
      </c>
    </row>
    <row r="188" spans="1:80" ht="12.75">
      <c r="A188" s="246">
        <v>43</v>
      </c>
      <c r="B188" s="247" t="s">
        <v>1235</v>
      </c>
      <c r="C188" s="248" t="s">
        <v>1236</v>
      </c>
      <c r="D188" s="249" t="s">
        <v>194</v>
      </c>
      <c r="E188" s="250">
        <v>51.45</v>
      </c>
      <c r="F188" s="250">
        <v>0</v>
      </c>
      <c r="G188" s="251">
        <f>E188*F188</f>
        <v>0</v>
      </c>
      <c r="H188" s="252">
        <v>0</v>
      </c>
      <c r="I188" s="253">
        <f>E188*H188</f>
        <v>0</v>
      </c>
      <c r="J188" s="252">
        <v>-0.00164000000000009</v>
      </c>
      <c r="K188" s="253">
        <f>E188*J188</f>
        <v>-0.08437800000000463</v>
      </c>
      <c r="O188" s="245">
        <v>2</v>
      </c>
      <c r="AA188" s="218">
        <v>1</v>
      </c>
      <c r="AB188" s="218">
        <v>7</v>
      </c>
      <c r="AC188" s="218">
        <v>7</v>
      </c>
      <c r="AZ188" s="218">
        <v>2</v>
      </c>
      <c r="BA188" s="218">
        <f>IF(AZ188=1,G188,0)</f>
        <v>0</v>
      </c>
      <c r="BB188" s="218">
        <f>IF(AZ188=2,G188,0)</f>
        <v>0</v>
      </c>
      <c r="BC188" s="218">
        <f>IF(AZ188=3,G188,0)</f>
        <v>0</v>
      </c>
      <c r="BD188" s="218">
        <f>IF(AZ188=4,G188,0)</f>
        <v>0</v>
      </c>
      <c r="BE188" s="218">
        <f>IF(AZ188=5,G188,0)</f>
        <v>0</v>
      </c>
      <c r="CA188" s="245">
        <v>1</v>
      </c>
      <c r="CB188" s="245">
        <v>7</v>
      </c>
    </row>
    <row r="189" spans="1:15" ht="12.75">
      <c r="A189" s="254"/>
      <c r="B189" s="257"/>
      <c r="C189" s="313" t="s">
        <v>1237</v>
      </c>
      <c r="D189" s="314"/>
      <c r="E189" s="258">
        <v>51.45</v>
      </c>
      <c r="F189" s="259"/>
      <c r="G189" s="260"/>
      <c r="H189" s="261"/>
      <c r="I189" s="255"/>
      <c r="J189" s="262"/>
      <c r="K189" s="255"/>
      <c r="M189" s="256" t="s">
        <v>1237</v>
      </c>
      <c r="O189" s="245"/>
    </row>
    <row r="190" spans="1:80" ht="12.75">
      <c r="A190" s="246">
        <v>44</v>
      </c>
      <c r="B190" s="247" t="s">
        <v>1238</v>
      </c>
      <c r="C190" s="248" t="s">
        <v>1239</v>
      </c>
      <c r="D190" s="249" t="s">
        <v>194</v>
      </c>
      <c r="E190" s="250">
        <v>332.12</v>
      </c>
      <c r="F190" s="250">
        <v>0</v>
      </c>
      <c r="G190" s="251">
        <f>E190*F190</f>
        <v>0</v>
      </c>
      <c r="H190" s="252">
        <v>0</v>
      </c>
      <c r="I190" s="253">
        <f>E190*H190</f>
        <v>0</v>
      </c>
      <c r="J190" s="252">
        <v>-0.00230000000000175</v>
      </c>
      <c r="K190" s="253">
        <f>E190*J190</f>
        <v>-0.7638760000005812</v>
      </c>
      <c r="O190" s="245">
        <v>2</v>
      </c>
      <c r="AA190" s="218">
        <v>1</v>
      </c>
      <c r="AB190" s="218">
        <v>7</v>
      </c>
      <c r="AC190" s="218">
        <v>7</v>
      </c>
      <c r="AZ190" s="218">
        <v>2</v>
      </c>
      <c r="BA190" s="218">
        <f>IF(AZ190=1,G190,0)</f>
        <v>0</v>
      </c>
      <c r="BB190" s="218">
        <f>IF(AZ190=2,G190,0)</f>
        <v>0</v>
      </c>
      <c r="BC190" s="218">
        <f>IF(AZ190=3,G190,0)</f>
        <v>0</v>
      </c>
      <c r="BD190" s="218">
        <f>IF(AZ190=4,G190,0)</f>
        <v>0</v>
      </c>
      <c r="BE190" s="218">
        <f>IF(AZ190=5,G190,0)</f>
        <v>0</v>
      </c>
      <c r="CA190" s="245">
        <v>1</v>
      </c>
      <c r="CB190" s="245">
        <v>7</v>
      </c>
    </row>
    <row r="191" spans="1:15" ht="12.75">
      <c r="A191" s="254"/>
      <c r="B191" s="257"/>
      <c r="C191" s="313" t="s">
        <v>1221</v>
      </c>
      <c r="D191" s="314"/>
      <c r="E191" s="258">
        <v>0</v>
      </c>
      <c r="F191" s="259"/>
      <c r="G191" s="260"/>
      <c r="H191" s="261"/>
      <c r="I191" s="255"/>
      <c r="J191" s="262"/>
      <c r="K191" s="255"/>
      <c r="M191" s="256" t="s">
        <v>1221</v>
      </c>
      <c r="O191" s="245"/>
    </row>
    <row r="192" spans="1:15" ht="12.75">
      <c r="A192" s="254"/>
      <c r="B192" s="257"/>
      <c r="C192" s="313" t="s">
        <v>1240</v>
      </c>
      <c r="D192" s="314"/>
      <c r="E192" s="258">
        <v>20.32</v>
      </c>
      <c r="F192" s="259"/>
      <c r="G192" s="260"/>
      <c r="H192" s="261"/>
      <c r="I192" s="255"/>
      <c r="J192" s="262"/>
      <c r="K192" s="255"/>
      <c r="M192" s="256" t="s">
        <v>1240</v>
      </c>
      <c r="O192" s="245"/>
    </row>
    <row r="193" spans="1:15" ht="12.75">
      <c r="A193" s="254"/>
      <c r="B193" s="257"/>
      <c r="C193" s="313" t="s">
        <v>1241</v>
      </c>
      <c r="D193" s="314"/>
      <c r="E193" s="258">
        <v>20.55</v>
      </c>
      <c r="F193" s="259"/>
      <c r="G193" s="260"/>
      <c r="H193" s="261"/>
      <c r="I193" s="255"/>
      <c r="J193" s="262"/>
      <c r="K193" s="255"/>
      <c r="M193" s="256" t="s">
        <v>1241</v>
      </c>
      <c r="O193" s="245"/>
    </row>
    <row r="194" spans="1:15" ht="12.75">
      <c r="A194" s="254"/>
      <c r="B194" s="257"/>
      <c r="C194" s="313" t="s">
        <v>1242</v>
      </c>
      <c r="D194" s="314"/>
      <c r="E194" s="258">
        <v>20.55</v>
      </c>
      <c r="F194" s="259"/>
      <c r="G194" s="260"/>
      <c r="H194" s="261"/>
      <c r="I194" s="255"/>
      <c r="J194" s="262"/>
      <c r="K194" s="255"/>
      <c r="M194" s="256" t="s">
        <v>1242</v>
      </c>
      <c r="O194" s="245"/>
    </row>
    <row r="195" spans="1:15" ht="12.75">
      <c r="A195" s="254"/>
      <c r="B195" s="257"/>
      <c r="C195" s="313" t="s">
        <v>1243</v>
      </c>
      <c r="D195" s="314"/>
      <c r="E195" s="258">
        <v>20.55</v>
      </c>
      <c r="F195" s="259"/>
      <c r="G195" s="260"/>
      <c r="H195" s="261"/>
      <c r="I195" s="255"/>
      <c r="J195" s="262"/>
      <c r="K195" s="255"/>
      <c r="M195" s="256" t="s">
        <v>1243</v>
      </c>
      <c r="O195" s="245"/>
    </row>
    <row r="196" spans="1:15" ht="12.75">
      <c r="A196" s="254"/>
      <c r="B196" s="257"/>
      <c r="C196" s="315" t="s">
        <v>277</v>
      </c>
      <c r="D196" s="314"/>
      <c r="E196" s="284">
        <v>81.97</v>
      </c>
      <c r="F196" s="259"/>
      <c r="G196" s="260"/>
      <c r="H196" s="261"/>
      <c r="I196" s="255"/>
      <c r="J196" s="262"/>
      <c r="K196" s="255"/>
      <c r="M196" s="256" t="s">
        <v>277</v>
      </c>
      <c r="O196" s="245"/>
    </row>
    <row r="197" spans="1:15" ht="12.75">
      <c r="A197" s="254"/>
      <c r="B197" s="257"/>
      <c r="C197" s="313" t="s">
        <v>211</v>
      </c>
      <c r="D197" s="314"/>
      <c r="E197" s="258">
        <v>0</v>
      </c>
      <c r="F197" s="259"/>
      <c r="G197" s="260"/>
      <c r="H197" s="261"/>
      <c r="I197" s="255"/>
      <c r="J197" s="262"/>
      <c r="K197" s="255"/>
      <c r="M197" s="256">
        <v>0</v>
      </c>
      <c r="O197" s="245"/>
    </row>
    <row r="198" spans="1:15" ht="12.75">
      <c r="A198" s="254"/>
      <c r="B198" s="257"/>
      <c r="C198" s="313" t="s">
        <v>1244</v>
      </c>
      <c r="D198" s="314"/>
      <c r="E198" s="258">
        <v>175.3</v>
      </c>
      <c r="F198" s="259"/>
      <c r="G198" s="260"/>
      <c r="H198" s="261"/>
      <c r="I198" s="255"/>
      <c r="J198" s="262"/>
      <c r="K198" s="255"/>
      <c r="M198" s="256" t="s">
        <v>1244</v>
      </c>
      <c r="O198" s="245"/>
    </row>
    <row r="199" spans="1:15" ht="12.75">
      <c r="A199" s="254"/>
      <c r="B199" s="257"/>
      <c r="C199" s="313" t="s">
        <v>1245</v>
      </c>
      <c r="D199" s="314"/>
      <c r="E199" s="258">
        <v>41.9</v>
      </c>
      <c r="F199" s="259"/>
      <c r="G199" s="260"/>
      <c r="H199" s="261"/>
      <c r="I199" s="255"/>
      <c r="J199" s="262"/>
      <c r="K199" s="255"/>
      <c r="M199" s="256" t="s">
        <v>1245</v>
      </c>
      <c r="O199" s="245"/>
    </row>
    <row r="200" spans="1:15" ht="12.75">
      <c r="A200" s="254"/>
      <c r="B200" s="257"/>
      <c r="C200" s="313" t="s">
        <v>1246</v>
      </c>
      <c r="D200" s="314"/>
      <c r="E200" s="258">
        <v>13.95</v>
      </c>
      <c r="F200" s="259"/>
      <c r="G200" s="260"/>
      <c r="H200" s="261"/>
      <c r="I200" s="255"/>
      <c r="J200" s="262"/>
      <c r="K200" s="255"/>
      <c r="M200" s="256" t="s">
        <v>1246</v>
      </c>
      <c r="O200" s="245"/>
    </row>
    <row r="201" spans="1:15" ht="12.75">
      <c r="A201" s="254"/>
      <c r="B201" s="257"/>
      <c r="C201" s="313" t="s">
        <v>1247</v>
      </c>
      <c r="D201" s="314"/>
      <c r="E201" s="258">
        <v>19</v>
      </c>
      <c r="F201" s="259"/>
      <c r="G201" s="260"/>
      <c r="H201" s="261"/>
      <c r="I201" s="255"/>
      <c r="J201" s="262"/>
      <c r="K201" s="255"/>
      <c r="M201" s="256" t="s">
        <v>1247</v>
      </c>
      <c r="O201" s="245"/>
    </row>
    <row r="202" spans="1:80" ht="12.75">
      <c r="A202" s="246">
        <v>45</v>
      </c>
      <c r="B202" s="247" t="s">
        <v>1248</v>
      </c>
      <c r="C202" s="248" t="s">
        <v>1249</v>
      </c>
      <c r="D202" s="249" t="s">
        <v>194</v>
      </c>
      <c r="E202" s="250">
        <v>2.8</v>
      </c>
      <c r="F202" s="250">
        <v>0</v>
      </c>
      <c r="G202" s="251">
        <f>E202*F202</f>
        <v>0</v>
      </c>
      <c r="H202" s="252">
        <v>0</v>
      </c>
      <c r="I202" s="253">
        <f>E202*H202</f>
        <v>0</v>
      </c>
      <c r="J202" s="252">
        <v>-0.00285</v>
      </c>
      <c r="K202" s="253">
        <f>E202*J202</f>
        <v>-0.00798</v>
      </c>
      <c r="O202" s="245">
        <v>2</v>
      </c>
      <c r="AA202" s="218">
        <v>1</v>
      </c>
      <c r="AB202" s="218">
        <v>7</v>
      </c>
      <c r="AC202" s="218">
        <v>7</v>
      </c>
      <c r="AZ202" s="218">
        <v>2</v>
      </c>
      <c r="BA202" s="218">
        <f>IF(AZ202=1,G202,0)</f>
        <v>0</v>
      </c>
      <c r="BB202" s="218">
        <f>IF(AZ202=2,G202,0)</f>
        <v>0</v>
      </c>
      <c r="BC202" s="218">
        <f>IF(AZ202=3,G202,0)</f>
        <v>0</v>
      </c>
      <c r="BD202" s="218">
        <f>IF(AZ202=4,G202,0)</f>
        <v>0</v>
      </c>
      <c r="BE202" s="218">
        <f>IF(AZ202=5,G202,0)</f>
        <v>0</v>
      </c>
      <c r="CA202" s="245">
        <v>1</v>
      </c>
      <c r="CB202" s="245">
        <v>7</v>
      </c>
    </row>
    <row r="203" spans="1:80" ht="12.75">
      <c r="A203" s="246">
        <v>46</v>
      </c>
      <c r="B203" s="247" t="s">
        <v>1250</v>
      </c>
      <c r="C203" s="248" t="s">
        <v>1251</v>
      </c>
      <c r="D203" s="249" t="s">
        <v>194</v>
      </c>
      <c r="E203" s="250">
        <v>297</v>
      </c>
      <c r="F203" s="250">
        <v>0</v>
      </c>
      <c r="G203" s="251">
        <f>E203*F203</f>
        <v>0</v>
      </c>
      <c r="H203" s="252">
        <v>0.00239</v>
      </c>
      <c r="I203" s="253">
        <f>E203*H203</f>
        <v>0.7098300000000001</v>
      </c>
      <c r="J203" s="252">
        <v>0</v>
      </c>
      <c r="K203" s="253">
        <f>E203*J203</f>
        <v>0</v>
      </c>
      <c r="O203" s="245">
        <v>2</v>
      </c>
      <c r="AA203" s="218">
        <v>1</v>
      </c>
      <c r="AB203" s="218">
        <v>7</v>
      </c>
      <c r="AC203" s="218">
        <v>7</v>
      </c>
      <c r="AZ203" s="218">
        <v>2</v>
      </c>
      <c r="BA203" s="218">
        <f>IF(AZ203=1,G203,0)</f>
        <v>0</v>
      </c>
      <c r="BB203" s="218">
        <f>IF(AZ203=2,G203,0)</f>
        <v>0</v>
      </c>
      <c r="BC203" s="218">
        <f>IF(AZ203=3,G203,0)</f>
        <v>0</v>
      </c>
      <c r="BD203" s="218">
        <f>IF(AZ203=4,G203,0)</f>
        <v>0</v>
      </c>
      <c r="BE203" s="218">
        <f>IF(AZ203=5,G203,0)</f>
        <v>0</v>
      </c>
      <c r="CA203" s="245">
        <v>1</v>
      </c>
      <c r="CB203" s="245">
        <v>7</v>
      </c>
    </row>
    <row r="204" spans="1:15" ht="12.75">
      <c r="A204" s="254"/>
      <c r="B204" s="257"/>
      <c r="C204" s="313" t="s">
        <v>1252</v>
      </c>
      <c r="D204" s="314"/>
      <c r="E204" s="258">
        <v>297</v>
      </c>
      <c r="F204" s="259"/>
      <c r="G204" s="260"/>
      <c r="H204" s="261"/>
      <c r="I204" s="255"/>
      <c r="J204" s="262"/>
      <c r="K204" s="255"/>
      <c r="M204" s="256" t="s">
        <v>1252</v>
      </c>
      <c r="O204" s="245"/>
    </row>
    <row r="205" spans="1:80" ht="12.75">
      <c r="A205" s="246">
        <v>47</v>
      </c>
      <c r="B205" s="247" t="s">
        <v>1253</v>
      </c>
      <c r="C205" s="248" t="s">
        <v>1254</v>
      </c>
      <c r="D205" s="249" t="s">
        <v>194</v>
      </c>
      <c r="E205" s="250">
        <v>11</v>
      </c>
      <c r="F205" s="250">
        <v>0</v>
      </c>
      <c r="G205" s="251">
        <f>E205*F205</f>
        <v>0</v>
      </c>
      <c r="H205" s="252">
        <v>0.00335</v>
      </c>
      <c r="I205" s="253">
        <f>E205*H205</f>
        <v>0.03685</v>
      </c>
      <c r="J205" s="252">
        <v>0</v>
      </c>
      <c r="K205" s="253">
        <f>E205*J205</f>
        <v>0</v>
      </c>
      <c r="O205" s="245">
        <v>2</v>
      </c>
      <c r="AA205" s="218">
        <v>1</v>
      </c>
      <c r="AB205" s="218">
        <v>7</v>
      </c>
      <c r="AC205" s="218">
        <v>7</v>
      </c>
      <c r="AZ205" s="218">
        <v>2</v>
      </c>
      <c r="BA205" s="218">
        <f>IF(AZ205=1,G205,0)</f>
        <v>0</v>
      </c>
      <c r="BB205" s="218">
        <f>IF(AZ205=2,G205,0)</f>
        <v>0</v>
      </c>
      <c r="BC205" s="218">
        <f>IF(AZ205=3,G205,0)</f>
        <v>0</v>
      </c>
      <c r="BD205" s="218">
        <f>IF(AZ205=4,G205,0)</f>
        <v>0</v>
      </c>
      <c r="BE205" s="218">
        <f>IF(AZ205=5,G205,0)</f>
        <v>0</v>
      </c>
      <c r="CA205" s="245">
        <v>1</v>
      </c>
      <c r="CB205" s="245">
        <v>7</v>
      </c>
    </row>
    <row r="206" spans="1:15" ht="12.75">
      <c r="A206" s="254"/>
      <c r="B206" s="257"/>
      <c r="C206" s="313" t="s">
        <v>1255</v>
      </c>
      <c r="D206" s="314"/>
      <c r="E206" s="258">
        <v>11</v>
      </c>
      <c r="F206" s="259"/>
      <c r="G206" s="260"/>
      <c r="H206" s="261"/>
      <c r="I206" s="255"/>
      <c r="J206" s="262"/>
      <c r="K206" s="255"/>
      <c r="M206" s="256" t="s">
        <v>1255</v>
      </c>
      <c r="O206" s="245"/>
    </row>
    <row r="207" spans="1:80" ht="12.75">
      <c r="A207" s="246">
        <v>48</v>
      </c>
      <c r="B207" s="247" t="s">
        <v>1256</v>
      </c>
      <c r="C207" s="248" t="s">
        <v>1257</v>
      </c>
      <c r="D207" s="249" t="s">
        <v>194</v>
      </c>
      <c r="E207" s="250">
        <v>11.6</v>
      </c>
      <c r="F207" s="250">
        <v>0</v>
      </c>
      <c r="G207" s="251">
        <f>E207*F207</f>
        <v>0</v>
      </c>
      <c r="H207" s="252">
        <v>0.00295</v>
      </c>
      <c r="I207" s="253">
        <f>E207*H207</f>
        <v>0.03422</v>
      </c>
      <c r="J207" s="252">
        <v>0</v>
      </c>
      <c r="K207" s="253">
        <f>E207*J207</f>
        <v>0</v>
      </c>
      <c r="O207" s="245">
        <v>2</v>
      </c>
      <c r="AA207" s="218">
        <v>1</v>
      </c>
      <c r="AB207" s="218">
        <v>7</v>
      </c>
      <c r="AC207" s="218">
        <v>7</v>
      </c>
      <c r="AZ207" s="218">
        <v>2</v>
      </c>
      <c r="BA207" s="218">
        <f>IF(AZ207=1,G207,0)</f>
        <v>0</v>
      </c>
      <c r="BB207" s="218">
        <f>IF(AZ207=2,G207,0)</f>
        <v>0</v>
      </c>
      <c r="BC207" s="218">
        <f>IF(AZ207=3,G207,0)</f>
        <v>0</v>
      </c>
      <c r="BD207" s="218">
        <f>IF(AZ207=4,G207,0)</f>
        <v>0</v>
      </c>
      <c r="BE207" s="218">
        <f>IF(AZ207=5,G207,0)</f>
        <v>0</v>
      </c>
      <c r="CA207" s="245">
        <v>1</v>
      </c>
      <c r="CB207" s="245">
        <v>7</v>
      </c>
    </row>
    <row r="208" spans="1:15" ht="12.75">
      <c r="A208" s="254"/>
      <c r="B208" s="257"/>
      <c r="C208" s="313" t="s">
        <v>1258</v>
      </c>
      <c r="D208" s="314"/>
      <c r="E208" s="258">
        <v>11.6</v>
      </c>
      <c r="F208" s="259"/>
      <c r="G208" s="260"/>
      <c r="H208" s="261"/>
      <c r="I208" s="255"/>
      <c r="J208" s="262"/>
      <c r="K208" s="255"/>
      <c r="M208" s="256" t="s">
        <v>1258</v>
      </c>
      <c r="O208" s="245"/>
    </row>
    <row r="209" spans="1:80" ht="12.75">
      <c r="A209" s="246">
        <v>49</v>
      </c>
      <c r="B209" s="247" t="s">
        <v>1259</v>
      </c>
      <c r="C209" s="248" t="s">
        <v>1260</v>
      </c>
      <c r="D209" s="249" t="s">
        <v>194</v>
      </c>
      <c r="E209" s="250">
        <v>25.6</v>
      </c>
      <c r="F209" s="250">
        <v>0</v>
      </c>
      <c r="G209" s="251">
        <f>E209*F209</f>
        <v>0</v>
      </c>
      <c r="H209" s="252">
        <v>0.00428</v>
      </c>
      <c r="I209" s="253">
        <f>E209*H209</f>
        <v>0.109568</v>
      </c>
      <c r="J209" s="252">
        <v>0</v>
      </c>
      <c r="K209" s="253">
        <f>E209*J209</f>
        <v>0</v>
      </c>
      <c r="O209" s="245">
        <v>2</v>
      </c>
      <c r="AA209" s="218">
        <v>1</v>
      </c>
      <c r="AB209" s="218">
        <v>7</v>
      </c>
      <c r="AC209" s="218">
        <v>7</v>
      </c>
      <c r="AZ209" s="218">
        <v>2</v>
      </c>
      <c r="BA209" s="218">
        <f>IF(AZ209=1,G209,0)</f>
        <v>0</v>
      </c>
      <c r="BB209" s="218">
        <f>IF(AZ209=2,G209,0)</f>
        <v>0</v>
      </c>
      <c r="BC209" s="218">
        <f>IF(AZ209=3,G209,0)</f>
        <v>0</v>
      </c>
      <c r="BD209" s="218">
        <f>IF(AZ209=4,G209,0)</f>
        <v>0</v>
      </c>
      <c r="BE209" s="218">
        <f>IF(AZ209=5,G209,0)</f>
        <v>0</v>
      </c>
      <c r="CA209" s="245">
        <v>1</v>
      </c>
      <c r="CB209" s="245">
        <v>7</v>
      </c>
    </row>
    <row r="210" spans="1:15" ht="12.75">
      <c r="A210" s="254"/>
      <c r="B210" s="257"/>
      <c r="C210" s="313" t="s">
        <v>1258</v>
      </c>
      <c r="D210" s="314"/>
      <c r="E210" s="258">
        <v>11.6</v>
      </c>
      <c r="F210" s="259"/>
      <c r="G210" s="260"/>
      <c r="H210" s="261"/>
      <c r="I210" s="255"/>
      <c r="J210" s="262"/>
      <c r="K210" s="255"/>
      <c r="M210" s="256" t="s">
        <v>1258</v>
      </c>
      <c r="O210" s="245"/>
    </row>
    <row r="211" spans="1:15" ht="12.75">
      <c r="A211" s="254"/>
      <c r="B211" s="257"/>
      <c r="C211" s="313" t="s">
        <v>1261</v>
      </c>
      <c r="D211" s="314"/>
      <c r="E211" s="258">
        <v>14</v>
      </c>
      <c r="F211" s="259"/>
      <c r="G211" s="260"/>
      <c r="H211" s="261"/>
      <c r="I211" s="255"/>
      <c r="J211" s="262"/>
      <c r="K211" s="255"/>
      <c r="M211" s="256" t="s">
        <v>1261</v>
      </c>
      <c r="O211" s="245"/>
    </row>
    <row r="212" spans="1:80" ht="12.75">
      <c r="A212" s="246">
        <v>50</v>
      </c>
      <c r="B212" s="247" t="s">
        <v>1262</v>
      </c>
      <c r="C212" s="248" t="s">
        <v>1263</v>
      </c>
      <c r="D212" s="249" t="s">
        <v>194</v>
      </c>
      <c r="E212" s="250">
        <v>3.8</v>
      </c>
      <c r="F212" s="250">
        <v>0</v>
      </c>
      <c r="G212" s="251">
        <f>E212*F212</f>
        <v>0</v>
      </c>
      <c r="H212" s="252">
        <v>0.00526</v>
      </c>
      <c r="I212" s="253">
        <f>E212*H212</f>
        <v>0.019988</v>
      </c>
      <c r="J212" s="252">
        <v>0</v>
      </c>
      <c r="K212" s="253">
        <f>E212*J212</f>
        <v>0</v>
      </c>
      <c r="O212" s="245">
        <v>2</v>
      </c>
      <c r="AA212" s="218">
        <v>1</v>
      </c>
      <c r="AB212" s="218">
        <v>7</v>
      </c>
      <c r="AC212" s="218">
        <v>7</v>
      </c>
      <c r="AZ212" s="218">
        <v>2</v>
      </c>
      <c r="BA212" s="218">
        <f>IF(AZ212=1,G212,0)</f>
        <v>0</v>
      </c>
      <c r="BB212" s="218">
        <f>IF(AZ212=2,G212,0)</f>
        <v>0</v>
      </c>
      <c r="BC212" s="218">
        <f>IF(AZ212=3,G212,0)</f>
        <v>0</v>
      </c>
      <c r="BD212" s="218">
        <f>IF(AZ212=4,G212,0)</f>
        <v>0</v>
      </c>
      <c r="BE212" s="218">
        <f>IF(AZ212=5,G212,0)</f>
        <v>0</v>
      </c>
      <c r="CA212" s="245">
        <v>1</v>
      </c>
      <c r="CB212" s="245">
        <v>7</v>
      </c>
    </row>
    <row r="213" spans="1:15" ht="12.75">
      <c r="A213" s="254"/>
      <c r="B213" s="257"/>
      <c r="C213" s="313" t="s">
        <v>1264</v>
      </c>
      <c r="D213" s="314"/>
      <c r="E213" s="258">
        <v>3.8</v>
      </c>
      <c r="F213" s="259"/>
      <c r="G213" s="260"/>
      <c r="H213" s="261"/>
      <c r="I213" s="255"/>
      <c r="J213" s="262"/>
      <c r="K213" s="255"/>
      <c r="M213" s="256" t="s">
        <v>1264</v>
      </c>
      <c r="O213" s="245"/>
    </row>
    <row r="214" spans="1:80" ht="12.75">
      <c r="A214" s="246">
        <v>51</v>
      </c>
      <c r="B214" s="247" t="s">
        <v>1265</v>
      </c>
      <c r="C214" s="248" t="s">
        <v>1266</v>
      </c>
      <c r="D214" s="249" t="s">
        <v>194</v>
      </c>
      <c r="E214" s="250">
        <v>297.1</v>
      </c>
      <c r="F214" s="250">
        <v>0</v>
      </c>
      <c r="G214" s="251">
        <f>E214*F214</f>
        <v>0</v>
      </c>
      <c r="H214" s="252">
        <v>0.00615</v>
      </c>
      <c r="I214" s="253">
        <f>E214*H214</f>
        <v>1.8271650000000002</v>
      </c>
      <c r="J214" s="252">
        <v>0</v>
      </c>
      <c r="K214" s="253">
        <f>E214*J214</f>
        <v>0</v>
      </c>
      <c r="O214" s="245">
        <v>2</v>
      </c>
      <c r="AA214" s="218">
        <v>1</v>
      </c>
      <c r="AB214" s="218">
        <v>7</v>
      </c>
      <c r="AC214" s="218">
        <v>7</v>
      </c>
      <c r="AZ214" s="218">
        <v>2</v>
      </c>
      <c r="BA214" s="218">
        <f>IF(AZ214=1,G214,0)</f>
        <v>0</v>
      </c>
      <c r="BB214" s="218">
        <f>IF(AZ214=2,G214,0)</f>
        <v>0</v>
      </c>
      <c r="BC214" s="218">
        <f>IF(AZ214=3,G214,0)</f>
        <v>0</v>
      </c>
      <c r="BD214" s="218">
        <f>IF(AZ214=4,G214,0)</f>
        <v>0</v>
      </c>
      <c r="BE214" s="218">
        <f>IF(AZ214=5,G214,0)</f>
        <v>0</v>
      </c>
      <c r="CA214" s="245">
        <v>1</v>
      </c>
      <c r="CB214" s="245">
        <v>7</v>
      </c>
    </row>
    <row r="215" spans="1:15" ht="12.75">
      <c r="A215" s="254"/>
      <c r="B215" s="257"/>
      <c r="C215" s="313" t="s">
        <v>1267</v>
      </c>
      <c r="D215" s="314"/>
      <c r="E215" s="258">
        <v>31.9</v>
      </c>
      <c r="F215" s="259"/>
      <c r="G215" s="260"/>
      <c r="H215" s="261"/>
      <c r="I215" s="255"/>
      <c r="J215" s="262"/>
      <c r="K215" s="255"/>
      <c r="M215" s="256" t="s">
        <v>1267</v>
      </c>
      <c r="O215" s="245"/>
    </row>
    <row r="216" spans="1:15" ht="12.75">
      <c r="A216" s="254"/>
      <c r="B216" s="257"/>
      <c r="C216" s="313" t="s">
        <v>1268</v>
      </c>
      <c r="D216" s="314"/>
      <c r="E216" s="258">
        <v>21.5</v>
      </c>
      <c r="F216" s="259"/>
      <c r="G216" s="260"/>
      <c r="H216" s="261"/>
      <c r="I216" s="255"/>
      <c r="J216" s="262"/>
      <c r="K216" s="255"/>
      <c r="M216" s="256" t="s">
        <v>1268</v>
      </c>
      <c r="O216" s="245"/>
    </row>
    <row r="217" spans="1:15" ht="12.75">
      <c r="A217" s="254"/>
      <c r="B217" s="257"/>
      <c r="C217" s="313" t="s">
        <v>1269</v>
      </c>
      <c r="D217" s="314"/>
      <c r="E217" s="258">
        <v>150</v>
      </c>
      <c r="F217" s="259"/>
      <c r="G217" s="260"/>
      <c r="H217" s="261"/>
      <c r="I217" s="255"/>
      <c r="J217" s="262"/>
      <c r="K217" s="255"/>
      <c r="M217" s="256" t="s">
        <v>1269</v>
      </c>
      <c r="O217" s="245"/>
    </row>
    <row r="218" spans="1:15" ht="12.75">
      <c r="A218" s="254"/>
      <c r="B218" s="257"/>
      <c r="C218" s="313" t="s">
        <v>1270</v>
      </c>
      <c r="D218" s="314"/>
      <c r="E218" s="258">
        <v>13</v>
      </c>
      <c r="F218" s="259"/>
      <c r="G218" s="260"/>
      <c r="H218" s="261"/>
      <c r="I218" s="255"/>
      <c r="J218" s="262"/>
      <c r="K218" s="255"/>
      <c r="M218" s="256" t="s">
        <v>1270</v>
      </c>
      <c r="O218" s="245"/>
    </row>
    <row r="219" spans="1:15" ht="12.75">
      <c r="A219" s="254"/>
      <c r="B219" s="257"/>
      <c r="C219" s="313" t="s">
        <v>1271</v>
      </c>
      <c r="D219" s="314"/>
      <c r="E219" s="258">
        <v>42</v>
      </c>
      <c r="F219" s="259"/>
      <c r="G219" s="260"/>
      <c r="H219" s="261"/>
      <c r="I219" s="255"/>
      <c r="J219" s="262"/>
      <c r="K219" s="255"/>
      <c r="M219" s="256" t="s">
        <v>1271</v>
      </c>
      <c r="O219" s="245"/>
    </row>
    <row r="220" spans="1:15" ht="12.75">
      <c r="A220" s="254"/>
      <c r="B220" s="257"/>
      <c r="C220" s="313" t="s">
        <v>1272</v>
      </c>
      <c r="D220" s="314"/>
      <c r="E220" s="258">
        <v>22.8</v>
      </c>
      <c r="F220" s="259"/>
      <c r="G220" s="260"/>
      <c r="H220" s="261"/>
      <c r="I220" s="255"/>
      <c r="J220" s="262"/>
      <c r="K220" s="255"/>
      <c r="M220" s="256" t="s">
        <v>1272</v>
      </c>
      <c r="O220" s="245"/>
    </row>
    <row r="221" spans="1:15" ht="12.75">
      <c r="A221" s="254"/>
      <c r="B221" s="257"/>
      <c r="C221" s="313" t="s">
        <v>1273</v>
      </c>
      <c r="D221" s="314"/>
      <c r="E221" s="258">
        <v>15.9</v>
      </c>
      <c r="F221" s="259"/>
      <c r="G221" s="260"/>
      <c r="H221" s="261"/>
      <c r="I221" s="255"/>
      <c r="J221" s="262"/>
      <c r="K221" s="255"/>
      <c r="M221" s="256" t="s">
        <v>1273</v>
      </c>
      <c r="O221" s="245"/>
    </row>
    <row r="222" spans="1:80" ht="12.75">
      <c r="A222" s="246">
        <v>52</v>
      </c>
      <c r="B222" s="247" t="s">
        <v>1274</v>
      </c>
      <c r="C222" s="248" t="s">
        <v>1275</v>
      </c>
      <c r="D222" s="249" t="s">
        <v>194</v>
      </c>
      <c r="E222" s="250">
        <v>2.8</v>
      </c>
      <c r="F222" s="250">
        <v>0</v>
      </c>
      <c r="G222" s="251">
        <f>E222*F222</f>
        <v>0</v>
      </c>
      <c r="H222" s="252">
        <v>0.00262</v>
      </c>
      <c r="I222" s="253">
        <f>E222*H222</f>
        <v>0.007336</v>
      </c>
      <c r="J222" s="252">
        <v>0</v>
      </c>
      <c r="K222" s="253">
        <f>E222*J222</f>
        <v>0</v>
      </c>
      <c r="O222" s="245">
        <v>2</v>
      </c>
      <c r="AA222" s="218">
        <v>1</v>
      </c>
      <c r="AB222" s="218">
        <v>7</v>
      </c>
      <c r="AC222" s="218">
        <v>7</v>
      </c>
      <c r="AZ222" s="218">
        <v>2</v>
      </c>
      <c r="BA222" s="218">
        <f>IF(AZ222=1,G222,0)</f>
        <v>0</v>
      </c>
      <c r="BB222" s="218">
        <f>IF(AZ222=2,G222,0)</f>
        <v>0</v>
      </c>
      <c r="BC222" s="218">
        <f>IF(AZ222=3,G222,0)</f>
        <v>0</v>
      </c>
      <c r="BD222" s="218">
        <f>IF(AZ222=4,G222,0)</f>
        <v>0</v>
      </c>
      <c r="BE222" s="218">
        <f>IF(AZ222=5,G222,0)</f>
        <v>0</v>
      </c>
      <c r="CA222" s="245">
        <v>1</v>
      </c>
      <c r="CB222" s="245">
        <v>7</v>
      </c>
    </row>
    <row r="223" spans="1:15" ht="12.75">
      <c r="A223" s="254"/>
      <c r="B223" s="257"/>
      <c r="C223" s="313" t="s">
        <v>1276</v>
      </c>
      <c r="D223" s="314"/>
      <c r="E223" s="258">
        <v>2.8</v>
      </c>
      <c r="F223" s="259"/>
      <c r="G223" s="260"/>
      <c r="H223" s="261"/>
      <c r="I223" s="255"/>
      <c r="J223" s="262"/>
      <c r="K223" s="255"/>
      <c r="M223" s="256" t="s">
        <v>1276</v>
      </c>
      <c r="O223" s="245"/>
    </row>
    <row r="224" spans="1:80" ht="12.75">
      <c r="A224" s="246">
        <v>53</v>
      </c>
      <c r="B224" s="247" t="s">
        <v>1277</v>
      </c>
      <c r="C224" s="248" t="s">
        <v>1278</v>
      </c>
      <c r="D224" s="249" t="s">
        <v>225</v>
      </c>
      <c r="E224" s="250">
        <v>11</v>
      </c>
      <c r="F224" s="250">
        <v>0</v>
      </c>
      <c r="G224" s="251">
        <f>E224*F224</f>
        <v>0</v>
      </c>
      <c r="H224" s="252">
        <v>0.002</v>
      </c>
      <c r="I224" s="253">
        <f>E224*H224</f>
        <v>0.022</v>
      </c>
      <c r="J224" s="252"/>
      <c r="K224" s="253">
        <f>E224*J224</f>
        <v>0</v>
      </c>
      <c r="O224" s="245">
        <v>2</v>
      </c>
      <c r="AA224" s="218">
        <v>12</v>
      </c>
      <c r="AB224" s="218">
        <v>0</v>
      </c>
      <c r="AC224" s="218">
        <v>175</v>
      </c>
      <c r="AZ224" s="218">
        <v>2</v>
      </c>
      <c r="BA224" s="218">
        <f>IF(AZ224=1,G224,0)</f>
        <v>0</v>
      </c>
      <c r="BB224" s="218">
        <f>IF(AZ224=2,G224,0)</f>
        <v>0</v>
      </c>
      <c r="BC224" s="218">
        <f>IF(AZ224=3,G224,0)</f>
        <v>0</v>
      </c>
      <c r="BD224" s="218">
        <f>IF(AZ224=4,G224,0)</f>
        <v>0</v>
      </c>
      <c r="BE224" s="218">
        <f>IF(AZ224=5,G224,0)</f>
        <v>0</v>
      </c>
      <c r="CA224" s="245">
        <v>12</v>
      </c>
      <c r="CB224" s="245">
        <v>0</v>
      </c>
    </row>
    <row r="225" spans="1:80" ht="12.75">
      <c r="A225" s="246">
        <v>54</v>
      </c>
      <c r="B225" s="247" t="s">
        <v>724</v>
      </c>
      <c r="C225" s="248" t="s">
        <v>725</v>
      </c>
      <c r="D225" s="249" t="s">
        <v>646</v>
      </c>
      <c r="E225" s="250">
        <v>2.778357</v>
      </c>
      <c r="F225" s="250">
        <v>0</v>
      </c>
      <c r="G225" s="251">
        <f>E225*F225</f>
        <v>0</v>
      </c>
      <c r="H225" s="252">
        <v>0</v>
      </c>
      <c r="I225" s="253">
        <f>E225*H225</f>
        <v>0</v>
      </c>
      <c r="J225" s="252"/>
      <c r="K225" s="253">
        <f>E225*J225</f>
        <v>0</v>
      </c>
      <c r="O225" s="245">
        <v>2</v>
      </c>
      <c r="AA225" s="218">
        <v>7</v>
      </c>
      <c r="AB225" s="218">
        <v>1001</v>
      </c>
      <c r="AC225" s="218">
        <v>5</v>
      </c>
      <c r="AZ225" s="218">
        <v>2</v>
      </c>
      <c r="BA225" s="218">
        <f>IF(AZ225=1,G225,0)</f>
        <v>0</v>
      </c>
      <c r="BB225" s="218">
        <f>IF(AZ225=2,G225,0)</f>
        <v>0</v>
      </c>
      <c r="BC225" s="218">
        <f>IF(AZ225=3,G225,0)</f>
        <v>0</v>
      </c>
      <c r="BD225" s="218">
        <f>IF(AZ225=4,G225,0)</f>
        <v>0</v>
      </c>
      <c r="BE225" s="218">
        <f>IF(AZ225=5,G225,0)</f>
        <v>0</v>
      </c>
      <c r="CA225" s="245">
        <v>7</v>
      </c>
      <c r="CB225" s="245">
        <v>1001</v>
      </c>
    </row>
    <row r="226" spans="1:57" ht="12.75">
      <c r="A226" s="263"/>
      <c r="B226" s="264" t="s">
        <v>97</v>
      </c>
      <c r="C226" s="265" t="s">
        <v>709</v>
      </c>
      <c r="D226" s="266"/>
      <c r="E226" s="267"/>
      <c r="F226" s="268"/>
      <c r="G226" s="269">
        <f>SUM(G169:G225)</f>
        <v>0</v>
      </c>
      <c r="H226" s="270"/>
      <c r="I226" s="271">
        <f>SUM(I169:I225)</f>
        <v>2.778357</v>
      </c>
      <c r="J226" s="270"/>
      <c r="K226" s="271">
        <f>SUM(K169:K225)</f>
        <v>-1.793610500000814</v>
      </c>
      <c r="O226" s="245">
        <v>4</v>
      </c>
      <c r="BA226" s="272">
        <f>SUM(BA169:BA225)</f>
        <v>0</v>
      </c>
      <c r="BB226" s="272">
        <f>SUM(BB169:BB225)</f>
        <v>0</v>
      </c>
      <c r="BC226" s="272">
        <f>SUM(BC169:BC225)</f>
        <v>0</v>
      </c>
      <c r="BD226" s="272">
        <f>SUM(BD169:BD225)</f>
        <v>0</v>
      </c>
      <c r="BE226" s="272">
        <f>SUM(BE169:BE225)</f>
        <v>0</v>
      </c>
    </row>
    <row r="227" spans="1:15" ht="12.75">
      <c r="A227" s="235" t="s">
        <v>93</v>
      </c>
      <c r="B227" s="236" t="s">
        <v>726</v>
      </c>
      <c r="C227" s="237" t="s">
        <v>727</v>
      </c>
      <c r="D227" s="238"/>
      <c r="E227" s="239"/>
      <c r="F227" s="239"/>
      <c r="G227" s="240"/>
      <c r="H227" s="241"/>
      <c r="I227" s="242"/>
      <c r="J227" s="243"/>
      <c r="K227" s="244"/>
      <c r="O227" s="245">
        <v>1</v>
      </c>
    </row>
    <row r="228" spans="1:80" ht="12.75">
      <c r="A228" s="246">
        <v>55</v>
      </c>
      <c r="B228" s="247" t="s">
        <v>1279</v>
      </c>
      <c r="C228" s="248" t="s">
        <v>1280</v>
      </c>
      <c r="D228" s="249" t="s">
        <v>225</v>
      </c>
      <c r="E228" s="250">
        <v>1</v>
      </c>
      <c r="F228" s="250">
        <v>0</v>
      </c>
      <c r="G228" s="251">
        <f>E228*F228</f>
        <v>0</v>
      </c>
      <c r="H228" s="252">
        <v>0</v>
      </c>
      <c r="I228" s="253">
        <f>E228*H228</f>
        <v>0</v>
      </c>
      <c r="J228" s="252"/>
      <c r="K228" s="253">
        <f>E228*J228</f>
        <v>0</v>
      </c>
      <c r="O228" s="245">
        <v>2</v>
      </c>
      <c r="AA228" s="218">
        <v>12</v>
      </c>
      <c r="AB228" s="218">
        <v>0</v>
      </c>
      <c r="AC228" s="218">
        <v>202</v>
      </c>
      <c r="AZ228" s="218">
        <v>2</v>
      </c>
      <c r="BA228" s="218">
        <f>IF(AZ228=1,G228,0)</f>
        <v>0</v>
      </c>
      <c r="BB228" s="218">
        <f>IF(AZ228=2,G228,0)</f>
        <v>0</v>
      </c>
      <c r="BC228" s="218">
        <f>IF(AZ228=3,G228,0)</f>
        <v>0</v>
      </c>
      <c r="BD228" s="218">
        <f>IF(AZ228=4,G228,0)</f>
        <v>0</v>
      </c>
      <c r="BE228" s="218">
        <f>IF(AZ228=5,G228,0)</f>
        <v>0</v>
      </c>
      <c r="CA228" s="245">
        <v>12</v>
      </c>
      <c r="CB228" s="245">
        <v>0</v>
      </c>
    </row>
    <row r="229" spans="1:80" ht="22.5">
      <c r="A229" s="246">
        <v>56</v>
      </c>
      <c r="B229" s="247" t="s">
        <v>762</v>
      </c>
      <c r="C229" s="248" t="s">
        <v>1281</v>
      </c>
      <c r="D229" s="249" t="s">
        <v>731</v>
      </c>
      <c r="E229" s="250">
        <v>1</v>
      </c>
      <c r="F229" s="250">
        <v>0</v>
      </c>
      <c r="G229" s="251">
        <f>E229*F229</f>
        <v>0</v>
      </c>
      <c r="H229" s="252">
        <v>0.04</v>
      </c>
      <c r="I229" s="253">
        <f>E229*H229</f>
        <v>0.04</v>
      </c>
      <c r="J229" s="252"/>
      <c r="K229" s="253">
        <f>E229*J229</f>
        <v>0</v>
      </c>
      <c r="O229" s="245">
        <v>2</v>
      </c>
      <c r="AA229" s="218">
        <v>12</v>
      </c>
      <c r="AB229" s="218">
        <v>0</v>
      </c>
      <c r="AC229" s="218">
        <v>271</v>
      </c>
      <c r="AZ229" s="218">
        <v>2</v>
      </c>
      <c r="BA229" s="218">
        <f>IF(AZ229=1,G229,0)</f>
        <v>0</v>
      </c>
      <c r="BB229" s="218">
        <f>IF(AZ229=2,G229,0)</f>
        <v>0</v>
      </c>
      <c r="BC229" s="218">
        <f>IF(AZ229=3,G229,0)</f>
        <v>0</v>
      </c>
      <c r="BD229" s="218">
        <f>IF(AZ229=4,G229,0)</f>
        <v>0</v>
      </c>
      <c r="BE229" s="218">
        <f>IF(AZ229=5,G229,0)</f>
        <v>0</v>
      </c>
      <c r="CA229" s="245">
        <v>12</v>
      </c>
      <c r="CB229" s="245">
        <v>0</v>
      </c>
    </row>
    <row r="230" spans="1:80" ht="22.5">
      <c r="A230" s="246">
        <v>57</v>
      </c>
      <c r="B230" s="247" t="s">
        <v>1282</v>
      </c>
      <c r="C230" s="248" t="s">
        <v>1283</v>
      </c>
      <c r="D230" s="249" t="s">
        <v>731</v>
      </c>
      <c r="E230" s="250">
        <v>1</v>
      </c>
      <c r="F230" s="250">
        <v>0</v>
      </c>
      <c r="G230" s="251">
        <f>E230*F230</f>
        <v>0</v>
      </c>
      <c r="H230" s="252">
        <v>0.05</v>
      </c>
      <c r="I230" s="253">
        <f>E230*H230</f>
        <v>0.05</v>
      </c>
      <c r="J230" s="252"/>
      <c r="K230" s="253">
        <f>E230*J230</f>
        <v>0</v>
      </c>
      <c r="O230" s="245">
        <v>2</v>
      </c>
      <c r="AA230" s="218">
        <v>12</v>
      </c>
      <c r="AB230" s="218">
        <v>0</v>
      </c>
      <c r="AC230" s="218">
        <v>272</v>
      </c>
      <c r="AZ230" s="218">
        <v>2</v>
      </c>
      <c r="BA230" s="218">
        <f>IF(AZ230=1,G230,0)</f>
        <v>0</v>
      </c>
      <c r="BB230" s="218">
        <f>IF(AZ230=2,G230,0)</f>
        <v>0</v>
      </c>
      <c r="BC230" s="218">
        <f>IF(AZ230=3,G230,0)</f>
        <v>0</v>
      </c>
      <c r="BD230" s="218">
        <f>IF(AZ230=4,G230,0)</f>
        <v>0</v>
      </c>
      <c r="BE230" s="218">
        <f>IF(AZ230=5,G230,0)</f>
        <v>0</v>
      </c>
      <c r="CA230" s="245">
        <v>12</v>
      </c>
      <c r="CB230" s="245">
        <v>0</v>
      </c>
    </row>
    <row r="231" spans="1:80" ht="12.75">
      <c r="A231" s="246">
        <v>58</v>
      </c>
      <c r="B231" s="247" t="s">
        <v>764</v>
      </c>
      <c r="C231" s="248" t="s">
        <v>765</v>
      </c>
      <c r="D231" s="249" t="s">
        <v>646</v>
      </c>
      <c r="E231" s="250">
        <v>0.09</v>
      </c>
      <c r="F231" s="250">
        <v>0</v>
      </c>
      <c r="G231" s="251">
        <f>E231*F231</f>
        <v>0</v>
      </c>
      <c r="H231" s="252">
        <v>0</v>
      </c>
      <c r="I231" s="253">
        <f>E231*H231</f>
        <v>0</v>
      </c>
      <c r="J231" s="252"/>
      <c r="K231" s="253">
        <f>E231*J231</f>
        <v>0</v>
      </c>
      <c r="O231" s="245">
        <v>2</v>
      </c>
      <c r="AA231" s="218">
        <v>7</v>
      </c>
      <c r="AB231" s="218">
        <v>1001</v>
      </c>
      <c r="AC231" s="218">
        <v>5</v>
      </c>
      <c r="AZ231" s="218">
        <v>2</v>
      </c>
      <c r="BA231" s="218">
        <f>IF(AZ231=1,G231,0)</f>
        <v>0</v>
      </c>
      <c r="BB231" s="218">
        <f>IF(AZ231=2,G231,0)</f>
        <v>0</v>
      </c>
      <c r="BC231" s="218">
        <f>IF(AZ231=3,G231,0)</f>
        <v>0</v>
      </c>
      <c r="BD231" s="218">
        <f>IF(AZ231=4,G231,0)</f>
        <v>0</v>
      </c>
      <c r="BE231" s="218">
        <f>IF(AZ231=5,G231,0)</f>
        <v>0</v>
      </c>
      <c r="CA231" s="245">
        <v>7</v>
      </c>
      <c r="CB231" s="245">
        <v>1001</v>
      </c>
    </row>
    <row r="232" spans="1:57" ht="12.75">
      <c r="A232" s="263"/>
      <c r="B232" s="264" t="s">
        <v>97</v>
      </c>
      <c r="C232" s="265" t="s">
        <v>728</v>
      </c>
      <c r="D232" s="266"/>
      <c r="E232" s="267"/>
      <c r="F232" s="268"/>
      <c r="G232" s="269">
        <f>SUM(G227:G231)</f>
        <v>0</v>
      </c>
      <c r="H232" s="270"/>
      <c r="I232" s="271">
        <f>SUM(I227:I231)</f>
        <v>0.09</v>
      </c>
      <c r="J232" s="270"/>
      <c r="K232" s="271">
        <f>SUM(K227:K231)</f>
        <v>0</v>
      </c>
      <c r="O232" s="245">
        <v>4</v>
      </c>
      <c r="BA232" s="272">
        <f>SUM(BA227:BA231)</f>
        <v>0</v>
      </c>
      <c r="BB232" s="272">
        <f>SUM(BB227:BB231)</f>
        <v>0</v>
      </c>
      <c r="BC232" s="272">
        <f>SUM(BC227:BC231)</f>
        <v>0</v>
      </c>
      <c r="BD232" s="272">
        <f>SUM(BD227:BD231)</f>
        <v>0</v>
      </c>
      <c r="BE232" s="272">
        <f>SUM(BE227:BE231)</f>
        <v>0</v>
      </c>
    </row>
    <row r="233" spans="1:15" ht="12.75">
      <c r="A233" s="235" t="s">
        <v>93</v>
      </c>
      <c r="B233" s="236" t="s">
        <v>1284</v>
      </c>
      <c r="C233" s="237" t="s">
        <v>1285</v>
      </c>
      <c r="D233" s="238"/>
      <c r="E233" s="239"/>
      <c r="F233" s="239"/>
      <c r="G233" s="240"/>
      <c r="H233" s="241"/>
      <c r="I233" s="242"/>
      <c r="J233" s="243"/>
      <c r="K233" s="244"/>
      <c r="O233" s="245">
        <v>1</v>
      </c>
    </row>
    <row r="234" spans="1:80" ht="22.5">
      <c r="A234" s="246">
        <v>59</v>
      </c>
      <c r="B234" s="247" t="s">
        <v>1287</v>
      </c>
      <c r="C234" s="248" t="s">
        <v>1288</v>
      </c>
      <c r="D234" s="249" t="s">
        <v>1289</v>
      </c>
      <c r="E234" s="250">
        <v>1</v>
      </c>
      <c r="F234" s="250">
        <v>0</v>
      </c>
      <c r="G234" s="251">
        <f>E234*F234</f>
        <v>0</v>
      </c>
      <c r="H234" s="252">
        <v>0</v>
      </c>
      <c r="I234" s="253">
        <f>E234*H234</f>
        <v>0</v>
      </c>
      <c r="J234" s="252"/>
      <c r="K234" s="253">
        <f>E234*J234</f>
        <v>0</v>
      </c>
      <c r="O234" s="245">
        <v>2</v>
      </c>
      <c r="AA234" s="218">
        <v>12</v>
      </c>
      <c r="AB234" s="218">
        <v>0</v>
      </c>
      <c r="AC234" s="218">
        <v>274</v>
      </c>
      <c r="AZ234" s="218">
        <v>4</v>
      </c>
      <c r="BA234" s="218">
        <f>IF(AZ234=1,G234,0)</f>
        <v>0</v>
      </c>
      <c r="BB234" s="218">
        <f>IF(AZ234=2,G234,0)</f>
        <v>0</v>
      </c>
      <c r="BC234" s="218">
        <f>IF(AZ234=3,G234,0)</f>
        <v>0</v>
      </c>
      <c r="BD234" s="218">
        <f>IF(AZ234=4,G234,0)</f>
        <v>0</v>
      </c>
      <c r="BE234" s="218">
        <f>IF(AZ234=5,G234,0)</f>
        <v>0</v>
      </c>
      <c r="CA234" s="245">
        <v>12</v>
      </c>
      <c r="CB234" s="245">
        <v>0</v>
      </c>
    </row>
    <row r="235" spans="1:57" ht="12.75">
      <c r="A235" s="263"/>
      <c r="B235" s="264" t="s">
        <v>97</v>
      </c>
      <c r="C235" s="265" t="s">
        <v>1286</v>
      </c>
      <c r="D235" s="266"/>
      <c r="E235" s="267"/>
      <c r="F235" s="268"/>
      <c r="G235" s="269">
        <f>SUM(G233:G234)</f>
        <v>0</v>
      </c>
      <c r="H235" s="270"/>
      <c r="I235" s="271">
        <f>SUM(I233:I234)</f>
        <v>0</v>
      </c>
      <c r="J235" s="270"/>
      <c r="K235" s="271">
        <f>SUM(K233:K234)</f>
        <v>0</v>
      </c>
      <c r="O235" s="245">
        <v>4</v>
      </c>
      <c r="BA235" s="272">
        <f>SUM(BA233:BA234)</f>
        <v>0</v>
      </c>
      <c r="BB235" s="272">
        <f>SUM(BB233:BB234)</f>
        <v>0</v>
      </c>
      <c r="BC235" s="272">
        <f>SUM(BC233:BC234)</f>
        <v>0</v>
      </c>
      <c r="BD235" s="272">
        <f>SUM(BD233:BD234)</f>
        <v>0</v>
      </c>
      <c r="BE235" s="272">
        <f>SUM(BE233:BE234)</f>
        <v>0</v>
      </c>
    </row>
    <row r="236" spans="1:15" ht="12.75">
      <c r="A236" s="235" t="s">
        <v>93</v>
      </c>
      <c r="B236" s="236" t="s">
        <v>839</v>
      </c>
      <c r="C236" s="237" t="s">
        <v>840</v>
      </c>
      <c r="D236" s="238"/>
      <c r="E236" s="239"/>
      <c r="F236" s="239"/>
      <c r="G236" s="240"/>
      <c r="H236" s="241"/>
      <c r="I236" s="242"/>
      <c r="J236" s="243"/>
      <c r="K236" s="244"/>
      <c r="O236" s="245">
        <v>1</v>
      </c>
    </row>
    <row r="237" spans="1:80" ht="12.75">
      <c r="A237" s="246">
        <v>60</v>
      </c>
      <c r="B237" s="247" t="s">
        <v>842</v>
      </c>
      <c r="C237" s="248" t="s">
        <v>843</v>
      </c>
      <c r="D237" s="249" t="s">
        <v>138</v>
      </c>
      <c r="E237" s="250">
        <v>2291.805</v>
      </c>
      <c r="F237" s="250">
        <v>0</v>
      </c>
      <c r="G237" s="251">
        <f>E237*F237</f>
        <v>0</v>
      </c>
      <c r="H237" s="252">
        <v>0</v>
      </c>
      <c r="I237" s="253">
        <f>E237*H237</f>
        <v>0</v>
      </c>
      <c r="J237" s="252"/>
      <c r="K237" s="253">
        <f>E237*J237</f>
        <v>0</v>
      </c>
      <c r="O237" s="245">
        <v>2</v>
      </c>
      <c r="AA237" s="218">
        <v>12</v>
      </c>
      <c r="AB237" s="218">
        <v>0</v>
      </c>
      <c r="AC237" s="218">
        <v>29</v>
      </c>
      <c r="AZ237" s="218">
        <v>4</v>
      </c>
      <c r="BA237" s="218">
        <f>IF(AZ237=1,G237,0)</f>
        <v>0</v>
      </c>
      <c r="BB237" s="218">
        <f>IF(AZ237=2,G237,0)</f>
        <v>0</v>
      </c>
      <c r="BC237" s="218">
        <f>IF(AZ237=3,G237,0)</f>
        <v>0</v>
      </c>
      <c r="BD237" s="218">
        <f>IF(AZ237=4,G237,0)</f>
        <v>0</v>
      </c>
      <c r="BE237" s="218">
        <f>IF(AZ237=5,G237,0)</f>
        <v>0</v>
      </c>
      <c r="CA237" s="245">
        <v>12</v>
      </c>
      <c r="CB237" s="245">
        <v>0</v>
      </c>
    </row>
    <row r="238" spans="1:15" ht="12.75">
      <c r="A238" s="254"/>
      <c r="B238" s="257"/>
      <c r="C238" s="313" t="s">
        <v>844</v>
      </c>
      <c r="D238" s="314"/>
      <c r="E238" s="258">
        <v>0</v>
      </c>
      <c r="F238" s="259"/>
      <c r="G238" s="260"/>
      <c r="H238" s="261"/>
      <c r="I238" s="255"/>
      <c r="J238" s="262"/>
      <c r="K238" s="255"/>
      <c r="M238" s="256" t="s">
        <v>844</v>
      </c>
      <c r="O238" s="245"/>
    </row>
    <row r="239" spans="1:15" ht="12.75">
      <c r="A239" s="254"/>
      <c r="B239" s="257"/>
      <c r="C239" s="313" t="s">
        <v>296</v>
      </c>
      <c r="D239" s="314"/>
      <c r="E239" s="258">
        <v>0</v>
      </c>
      <c r="F239" s="259"/>
      <c r="G239" s="260"/>
      <c r="H239" s="261"/>
      <c r="I239" s="255"/>
      <c r="J239" s="262"/>
      <c r="K239" s="255"/>
      <c r="M239" s="256" t="s">
        <v>296</v>
      </c>
      <c r="O239" s="245"/>
    </row>
    <row r="240" spans="1:15" ht="12.75">
      <c r="A240" s="254"/>
      <c r="B240" s="257"/>
      <c r="C240" s="313" t="s">
        <v>845</v>
      </c>
      <c r="D240" s="314"/>
      <c r="E240" s="258">
        <v>3.35</v>
      </c>
      <c r="F240" s="259"/>
      <c r="G240" s="260"/>
      <c r="H240" s="261"/>
      <c r="I240" s="255"/>
      <c r="J240" s="262"/>
      <c r="K240" s="255"/>
      <c r="M240" s="256" t="s">
        <v>845</v>
      </c>
      <c r="O240" s="245"/>
    </row>
    <row r="241" spans="1:15" ht="12.75">
      <c r="A241" s="254"/>
      <c r="B241" s="257"/>
      <c r="C241" s="313" t="s">
        <v>285</v>
      </c>
      <c r="D241" s="314"/>
      <c r="E241" s="258">
        <v>0</v>
      </c>
      <c r="F241" s="259"/>
      <c r="G241" s="260"/>
      <c r="H241" s="261"/>
      <c r="I241" s="255"/>
      <c r="J241" s="262"/>
      <c r="K241" s="255"/>
      <c r="M241" s="256" t="s">
        <v>285</v>
      </c>
      <c r="O241" s="245"/>
    </row>
    <row r="242" spans="1:15" ht="12.75">
      <c r="A242" s="254"/>
      <c r="B242" s="257"/>
      <c r="C242" s="313" t="s">
        <v>846</v>
      </c>
      <c r="D242" s="314"/>
      <c r="E242" s="258">
        <v>24.3</v>
      </c>
      <c r="F242" s="259"/>
      <c r="G242" s="260"/>
      <c r="H242" s="261"/>
      <c r="I242" s="255"/>
      <c r="J242" s="262"/>
      <c r="K242" s="255"/>
      <c r="M242" s="256" t="s">
        <v>846</v>
      </c>
      <c r="O242" s="245"/>
    </row>
    <row r="243" spans="1:15" ht="12.75">
      <c r="A243" s="254"/>
      <c r="B243" s="257"/>
      <c r="C243" s="313" t="s">
        <v>311</v>
      </c>
      <c r="D243" s="314"/>
      <c r="E243" s="258">
        <v>0</v>
      </c>
      <c r="F243" s="259"/>
      <c r="G243" s="260"/>
      <c r="H243" s="261"/>
      <c r="I243" s="255"/>
      <c r="J243" s="262"/>
      <c r="K243" s="255"/>
      <c r="M243" s="256" t="s">
        <v>311</v>
      </c>
      <c r="O243" s="245"/>
    </row>
    <row r="244" spans="1:15" ht="12.75">
      <c r="A244" s="254"/>
      <c r="B244" s="257"/>
      <c r="C244" s="313" t="s">
        <v>847</v>
      </c>
      <c r="D244" s="314"/>
      <c r="E244" s="258">
        <v>39.86</v>
      </c>
      <c r="F244" s="259"/>
      <c r="G244" s="260"/>
      <c r="H244" s="261"/>
      <c r="I244" s="255"/>
      <c r="J244" s="262"/>
      <c r="K244" s="255"/>
      <c r="M244" s="256" t="s">
        <v>847</v>
      </c>
      <c r="O244" s="245"/>
    </row>
    <row r="245" spans="1:15" ht="12.75">
      <c r="A245" s="254"/>
      <c r="B245" s="257"/>
      <c r="C245" s="313" t="s">
        <v>298</v>
      </c>
      <c r="D245" s="314"/>
      <c r="E245" s="258">
        <v>0</v>
      </c>
      <c r="F245" s="259"/>
      <c r="G245" s="260"/>
      <c r="H245" s="261"/>
      <c r="I245" s="255"/>
      <c r="J245" s="262"/>
      <c r="K245" s="255"/>
      <c r="M245" s="256" t="s">
        <v>298</v>
      </c>
      <c r="O245" s="245"/>
    </row>
    <row r="246" spans="1:15" ht="12.75">
      <c r="A246" s="254"/>
      <c r="B246" s="257"/>
      <c r="C246" s="313" t="s">
        <v>848</v>
      </c>
      <c r="D246" s="314"/>
      <c r="E246" s="258">
        <v>39.6</v>
      </c>
      <c r="F246" s="259"/>
      <c r="G246" s="260"/>
      <c r="H246" s="261"/>
      <c r="I246" s="255"/>
      <c r="J246" s="262"/>
      <c r="K246" s="255"/>
      <c r="M246" s="256" t="s">
        <v>848</v>
      </c>
      <c r="O246" s="245"/>
    </row>
    <row r="247" spans="1:15" ht="12.75">
      <c r="A247" s="254"/>
      <c r="B247" s="257"/>
      <c r="C247" s="313" t="s">
        <v>288</v>
      </c>
      <c r="D247" s="314"/>
      <c r="E247" s="258">
        <v>0</v>
      </c>
      <c r="F247" s="259"/>
      <c r="G247" s="260"/>
      <c r="H247" s="261"/>
      <c r="I247" s="255"/>
      <c r="J247" s="262"/>
      <c r="K247" s="255"/>
      <c r="M247" s="256" t="s">
        <v>288</v>
      </c>
      <c r="O247" s="245"/>
    </row>
    <row r="248" spans="1:15" ht="12.75">
      <c r="A248" s="254"/>
      <c r="B248" s="257"/>
      <c r="C248" s="313" t="s">
        <v>849</v>
      </c>
      <c r="D248" s="314"/>
      <c r="E248" s="258">
        <v>37.15</v>
      </c>
      <c r="F248" s="259"/>
      <c r="G248" s="260"/>
      <c r="H248" s="261"/>
      <c r="I248" s="255"/>
      <c r="J248" s="262"/>
      <c r="K248" s="255"/>
      <c r="M248" s="256" t="s">
        <v>849</v>
      </c>
      <c r="O248" s="245"/>
    </row>
    <row r="249" spans="1:15" ht="12.75">
      <c r="A249" s="254"/>
      <c r="B249" s="257"/>
      <c r="C249" s="313" t="s">
        <v>290</v>
      </c>
      <c r="D249" s="314"/>
      <c r="E249" s="258">
        <v>0</v>
      </c>
      <c r="F249" s="259"/>
      <c r="G249" s="260"/>
      <c r="H249" s="261"/>
      <c r="I249" s="255"/>
      <c r="J249" s="262"/>
      <c r="K249" s="255"/>
      <c r="M249" s="256" t="s">
        <v>290</v>
      </c>
      <c r="O249" s="245"/>
    </row>
    <row r="250" spans="1:15" ht="12.75">
      <c r="A250" s="254"/>
      <c r="B250" s="257"/>
      <c r="C250" s="313" t="s">
        <v>850</v>
      </c>
      <c r="D250" s="314"/>
      <c r="E250" s="258">
        <v>11</v>
      </c>
      <c r="F250" s="259"/>
      <c r="G250" s="260"/>
      <c r="H250" s="261"/>
      <c r="I250" s="255"/>
      <c r="J250" s="262"/>
      <c r="K250" s="255"/>
      <c r="M250" s="256" t="s">
        <v>850</v>
      </c>
      <c r="O250" s="245"/>
    </row>
    <row r="251" spans="1:15" ht="12.75">
      <c r="A251" s="254"/>
      <c r="B251" s="257"/>
      <c r="C251" s="313" t="s">
        <v>292</v>
      </c>
      <c r="D251" s="314"/>
      <c r="E251" s="258">
        <v>0</v>
      </c>
      <c r="F251" s="259"/>
      <c r="G251" s="260"/>
      <c r="H251" s="261"/>
      <c r="I251" s="255"/>
      <c r="J251" s="262"/>
      <c r="K251" s="255"/>
      <c r="M251" s="256" t="s">
        <v>292</v>
      </c>
      <c r="O251" s="245"/>
    </row>
    <row r="252" spans="1:15" ht="12.75">
      <c r="A252" s="254"/>
      <c r="B252" s="257"/>
      <c r="C252" s="313" t="s">
        <v>851</v>
      </c>
      <c r="D252" s="314"/>
      <c r="E252" s="258">
        <v>13.4</v>
      </c>
      <c r="F252" s="259"/>
      <c r="G252" s="260"/>
      <c r="H252" s="261"/>
      <c r="I252" s="255"/>
      <c r="J252" s="262"/>
      <c r="K252" s="255"/>
      <c r="M252" s="256" t="s">
        <v>851</v>
      </c>
      <c r="O252" s="245"/>
    </row>
    <row r="253" spans="1:15" ht="12.75">
      <c r="A253" s="254"/>
      <c r="B253" s="257"/>
      <c r="C253" s="315" t="s">
        <v>277</v>
      </c>
      <c r="D253" s="314"/>
      <c r="E253" s="284">
        <v>168.66000000000003</v>
      </c>
      <c r="F253" s="259"/>
      <c r="G253" s="260"/>
      <c r="H253" s="261"/>
      <c r="I253" s="255"/>
      <c r="J253" s="262"/>
      <c r="K253" s="255"/>
      <c r="M253" s="256" t="s">
        <v>277</v>
      </c>
      <c r="O253" s="245"/>
    </row>
    <row r="254" spans="1:15" ht="12.75">
      <c r="A254" s="254"/>
      <c r="B254" s="257"/>
      <c r="C254" s="313" t="s">
        <v>692</v>
      </c>
      <c r="D254" s="314"/>
      <c r="E254" s="258">
        <v>0</v>
      </c>
      <c r="F254" s="259"/>
      <c r="G254" s="260"/>
      <c r="H254" s="261"/>
      <c r="I254" s="255"/>
      <c r="J254" s="262"/>
      <c r="K254" s="255"/>
      <c r="M254" s="256" t="s">
        <v>692</v>
      </c>
      <c r="O254" s="245"/>
    </row>
    <row r="255" spans="1:15" ht="12.75">
      <c r="A255" s="254"/>
      <c r="B255" s="257"/>
      <c r="C255" s="313" t="s">
        <v>211</v>
      </c>
      <c r="D255" s="314"/>
      <c r="E255" s="258">
        <v>0</v>
      </c>
      <c r="F255" s="259"/>
      <c r="G255" s="260"/>
      <c r="H255" s="261"/>
      <c r="I255" s="255"/>
      <c r="J255" s="262"/>
      <c r="K255" s="255"/>
      <c r="M255" s="256">
        <v>0</v>
      </c>
      <c r="O255" s="245"/>
    </row>
    <row r="256" spans="1:15" ht="12.75">
      <c r="A256" s="254"/>
      <c r="B256" s="257"/>
      <c r="C256" s="313" t="s">
        <v>693</v>
      </c>
      <c r="D256" s="314"/>
      <c r="E256" s="258">
        <v>0</v>
      </c>
      <c r="F256" s="259"/>
      <c r="G256" s="260"/>
      <c r="H256" s="261"/>
      <c r="I256" s="255"/>
      <c r="J256" s="262"/>
      <c r="K256" s="255"/>
      <c r="M256" s="256" t="s">
        <v>693</v>
      </c>
      <c r="O256" s="245"/>
    </row>
    <row r="257" spans="1:15" ht="12.75">
      <c r="A257" s="254"/>
      <c r="B257" s="257"/>
      <c r="C257" s="313" t="s">
        <v>852</v>
      </c>
      <c r="D257" s="314"/>
      <c r="E257" s="258">
        <v>45.5</v>
      </c>
      <c r="F257" s="259"/>
      <c r="G257" s="260"/>
      <c r="H257" s="261"/>
      <c r="I257" s="255"/>
      <c r="J257" s="262"/>
      <c r="K257" s="255"/>
      <c r="M257" s="256" t="s">
        <v>852</v>
      </c>
      <c r="O257" s="245"/>
    </row>
    <row r="258" spans="1:15" ht="12.75">
      <c r="A258" s="254"/>
      <c r="B258" s="257"/>
      <c r="C258" s="313" t="s">
        <v>853</v>
      </c>
      <c r="D258" s="314"/>
      <c r="E258" s="258">
        <v>45.5</v>
      </c>
      <c r="F258" s="259"/>
      <c r="G258" s="260"/>
      <c r="H258" s="261"/>
      <c r="I258" s="255"/>
      <c r="J258" s="262"/>
      <c r="K258" s="255"/>
      <c r="M258" s="256" t="s">
        <v>853</v>
      </c>
      <c r="O258" s="245"/>
    </row>
    <row r="259" spans="1:15" ht="12.75">
      <c r="A259" s="254"/>
      <c r="B259" s="257"/>
      <c r="C259" s="313" t="s">
        <v>854</v>
      </c>
      <c r="D259" s="314"/>
      <c r="E259" s="258">
        <v>45.5</v>
      </c>
      <c r="F259" s="259"/>
      <c r="G259" s="260"/>
      <c r="H259" s="261"/>
      <c r="I259" s="255"/>
      <c r="J259" s="262"/>
      <c r="K259" s="255"/>
      <c r="M259" s="256" t="s">
        <v>854</v>
      </c>
      <c r="O259" s="245"/>
    </row>
    <row r="260" spans="1:15" ht="12.75">
      <c r="A260" s="254"/>
      <c r="B260" s="257"/>
      <c r="C260" s="313" t="s">
        <v>855</v>
      </c>
      <c r="D260" s="314"/>
      <c r="E260" s="258">
        <v>45.5</v>
      </c>
      <c r="F260" s="259"/>
      <c r="G260" s="260"/>
      <c r="H260" s="261"/>
      <c r="I260" s="255"/>
      <c r="J260" s="262"/>
      <c r="K260" s="255"/>
      <c r="M260" s="256" t="s">
        <v>855</v>
      </c>
      <c r="O260" s="245"/>
    </row>
    <row r="261" spans="1:15" ht="12.75">
      <c r="A261" s="254"/>
      <c r="B261" s="257"/>
      <c r="C261" s="315" t="s">
        <v>277</v>
      </c>
      <c r="D261" s="314"/>
      <c r="E261" s="284">
        <v>182</v>
      </c>
      <c r="F261" s="259"/>
      <c r="G261" s="260"/>
      <c r="H261" s="261"/>
      <c r="I261" s="255"/>
      <c r="J261" s="262"/>
      <c r="K261" s="255"/>
      <c r="M261" s="256" t="s">
        <v>277</v>
      </c>
      <c r="O261" s="245"/>
    </row>
    <row r="262" spans="1:15" ht="12.75">
      <c r="A262" s="254"/>
      <c r="B262" s="257"/>
      <c r="C262" s="313" t="s">
        <v>211</v>
      </c>
      <c r="D262" s="314"/>
      <c r="E262" s="258">
        <v>0</v>
      </c>
      <c r="F262" s="259"/>
      <c r="G262" s="260"/>
      <c r="H262" s="261"/>
      <c r="I262" s="255"/>
      <c r="J262" s="262"/>
      <c r="K262" s="255"/>
      <c r="M262" s="256">
        <v>0</v>
      </c>
      <c r="O262" s="245"/>
    </row>
    <row r="263" spans="1:15" ht="12.75">
      <c r="A263" s="254"/>
      <c r="B263" s="257"/>
      <c r="C263" s="313" t="s">
        <v>856</v>
      </c>
      <c r="D263" s="314"/>
      <c r="E263" s="258">
        <v>116.4</v>
      </c>
      <c r="F263" s="259"/>
      <c r="G263" s="260"/>
      <c r="H263" s="261"/>
      <c r="I263" s="255"/>
      <c r="J263" s="262"/>
      <c r="K263" s="255"/>
      <c r="M263" s="256" t="s">
        <v>856</v>
      </c>
      <c r="O263" s="245"/>
    </row>
    <row r="264" spans="1:15" ht="12.75">
      <c r="A264" s="254"/>
      <c r="B264" s="257"/>
      <c r="C264" s="313" t="s">
        <v>857</v>
      </c>
      <c r="D264" s="314"/>
      <c r="E264" s="258">
        <v>90</v>
      </c>
      <c r="F264" s="259"/>
      <c r="G264" s="260"/>
      <c r="H264" s="261"/>
      <c r="I264" s="255"/>
      <c r="J264" s="262"/>
      <c r="K264" s="255"/>
      <c r="M264" s="256" t="s">
        <v>857</v>
      </c>
      <c r="O264" s="245"/>
    </row>
    <row r="265" spans="1:15" ht="12.75">
      <c r="A265" s="254"/>
      <c r="B265" s="257"/>
      <c r="C265" s="313" t="s">
        <v>858</v>
      </c>
      <c r="D265" s="314"/>
      <c r="E265" s="258">
        <v>106</v>
      </c>
      <c r="F265" s="259"/>
      <c r="G265" s="260"/>
      <c r="H265" s="261"/>
      <c r="I265" s="255"/>
      <c r="J265" s="262"/>
      <c r="K265" s="255"/>
      <c r="M265" s="256" t="s">
        <v>858</v>
      </c>
      <c r="O265" s="245"/>
    </row>
    <row r="266" spans="1:15" ht="12.75">
      <c r="A266" s="254"/>
      <c r="B266" s="257"/>
      <c r="C266" s="315" t="s">
        <v>277</v>
      </c>
      <c r="D266" s="314"/>
      <c r="E266" s="284">
        <v>312.4</v>
      </c>
      <c r="F266" s="259"/>
      <c r="G266" s="260"/>
      <c r="H266" s="261"/>
      <c r="I266" s="255"/>
      <c r="J266" s="262"/>
      <c r="K266" s="255"/>
      <c r="M266" s="256" t="s">
        <v>277</v>
      </c>
      <c r="O266" s="245"/>
    </row>
    <row r="267" spans="1:15" ht="12.75">
      <c r="A267" s="254"/>
      <c r="B267" s="257"/>
      <c r="C267" s="313" t="s">
        <v>695</v>
      </c>
      <c r="D267" s="314"/>
      <c r="E267" s="258">
        <v>0</v>
      </c>
      <c r="F267" s="259"/>
      <c r="G267" s="260"/>
      <c r="H267" s="261"/>
      <c r="I267" s="255"/>
      <c r="J267" s="262"/>
      <c r="K267" s="255"/>
      <c r="M267" s="256" t="s">
        <v>695</v>
      </c>
      <c r="O267" s="245"/>
    </row>
    <row r="268" spans="1:15" ht="12.75">
      <c r="A268" s="254"/>
      <c r="B268" s="257"/>
      <c r="C268" s="313" t="s">
        <v>859</v>
      </c>
      <c r="D268" s="314"/>
      <c r="E268" s="258">
        <v>132</v>
      </c>
      <c r="F268" s="259"/>
      <c r="G268" s="260"/>
      <c r="H268" s="261"/>
      <c r="I268" s="255"/>
      <c r="J268" s="262"/>
      <c r="K268" s="255"/>
      <c r="M268" s="256" t="s">
        <v>859</v>
      </c>
      <c r="O268" s="245"/>
    </row>
    <row r="269" spans="1:15" ht="12.75">
      <c r="A269" s="254"/>
      <c r="B269" s="257"/>
      <c r="C269" s="313" t="s">
        <v>860</v>
      </c>
      <c r="D269" s="314"/>
      <c r="E269" s="258">
        <v>760.45</v>
      </c>
      <c r="F269" s="259"/>
      <c r="G269" s="260"/>
      <c r="H269" s="261"/>
      <c r="I269" s="255"/>
      <c r="J269" s="262"/>
      <c r="K269" s="255"/>
      <c r="M269" s="256" t="s">
        <v>860</v>
      </c>
      <c r="O269" s="245"/>
    </row>
    <row r="270" spans="1:15" ht="12.75">
      <c r="A270" s="254"/>
      <c r="B270" s="257"/>
      <c r="C270" s="313" t="s">
        <v>861</v>
      </c>
      <c r="D270" s="314"/>
      <c r="E270" s="258">
        <v>-19.665</v>
      </c>
      <c r="F270" s="259"/>
      <c r="G270" s="260"/>
      <c r="H270" s="261"/>
      <c r="I270" s="255"/>
      <c r="J270" s="262"/>
      <c r="K270" s="255"/>
      <c r="M270" s="256" t="s">
        <v>861</v>
      </c>
      <c r="O270" s="245"/>
    </row>
    <row r="271" spans="1:15" ht="12.75">
      <c r="A271" s="254"/>
      <c r="B271" s="257"/>
      <c r="C271" s="313" t="s">
        <v>862</v>
      </c>
      <c r="D271" s="314"/>
      <c r="E271" s="258">
        <v>-0.54</v>
      </c>
      <c r="F271" s="259"/>
      <c r="G271" s="260"/>
      <c r="H271" s="261"/>
      <c r="I271" s="255"/>
      <c r="J271" s="262"/>
      <c r="K271" s="255"/>
      <c r="M271" s="256" t="s">
        <v>862</v>
      </c>
      <c r="O271" s="245"/>
    </row>
    <row r="272" spans="1:15" ht="12.75">
      <c r="A272" s="254"/>
      <c r="B272" s="257"/>
      <c r="C272" s="313" t="s">
        <v>863</v>
      </c>
      <c r="D272" s="314"/>
      <c r="E272" s="258">
        <v>-2.53</v>
      </c>
      <c r="F272" s="259"/>
      <c r="G272" s="260"/>
      <c r="H272" s="261"/>
      <c r="I272" s="255"/>
      <c r="J272" s="262"/>
      <c r="K272" s="255"/>
      <c r="M272" s="256" t="s">
        <v>863</v>
      </c>
      <c r="O272" s="245"/>
    </row>
    <row r="273" spans="1:15" ht="12.75">
      <c r="A273" s="254"/>
      <c r="B273" s="257"/>
      <c r="C273" s="313" t="s">
        <v>864</v>
      </c>
      <c r="D273" s="314"/>
      <c r="E273" s="258">
        <v>-2.43</v>
      </c>
      <c r="F273" s="259"/>
      <c r="G273" s="260"/>
      <c r="H273" s="261"/>
      <c r="I273" s="255"/>
      <c r="J273" s="262"/>
      <c r="K273" s="255"/>
      <c r="M273" s="256" t="s">
        <v>864</v>
      </c>
      <c r="O273" s="245"/>
    </row>
    <row r="274" spans="1:15" ht="12.75">
      <c r="A274" s="254"/>
      <c r="B274" s="257"/>
      <c r="C274" s="313" t="s">
        <v>865</v>
      </c>
      <c r="D274" s="314"/>
      <c r="E274" s="258">
        <v>-2.75</v>
      </c>
      <c r="F274" s="259"/>
      <c r="G274" s="260"/>
      <c r="H274" s="261"/>
      <c r="I274" s="255"/>
      <c r="J274" s="262"/>
      <c r="K274" s="255"/>
      <c r="M274" s="256" t="s">
        <v>865</v>
      </c>
      <c r="O274" s="245"/>
    </row>
    <row r="275" spans="1:15" ht="12.75">
      <c r="A275" s="254"/>
      <c r="B275" s="257"/>
      <c r="C275" s="315" t="s">
        <v>277</v>
      </c>
      <c r="D275" s="314"/>
      <c r="E275" s="284">
        <v>864.5350000000002</v>
      </c>
      <c r="F275" s="259"/>
      <c r="G275" s="260"/>
      <c r="H275" s="261"/>
      <c r="I275" s="255"/>
      <c r="J275" s="262"/>
      <c r="K275" s="255"/>
      <c r="M275" s="256" t="s">
        <v>277</v>
      </c>
      <c r="O275" s="245"/>
    </row>
    <row r="276" spans="1:15" ht="12.75">
      <c r="A276" s="254"/>
      <c r="B276" s="257"/>
      <c r="C276" s="313" t="s">
        <v>211</v>
      </c>
      <c r="D276" s="314"/>
      <c r="E276" s="258">
        <v>0</v>
      </c>
      <c r="F276" s="259"/>
      <c r="G276" s="260"/>
      <c r="H276" s="261"/>
      <c r="I276" s="255"/>
      <c r="J276" s="262"/>
      <c r="K276" s="255"/>
      <c r="M276" s="256">
        <v>0</v>
      </c>
      <c r="O276" s="245"/>
    </row>
    <row r="277" spans="1:15" ht="12.75">
      <c r="A277" s="254"/>
      <c r="B277" s="257"/>
      <c r="C277" s="313" t="s">
        <v>866</v>
      </c>
      <c r="D277" s="314"/>
      <c r="E277" s="258">
        <v>51.5</v>
      </c>
      <c r="F277" s="259"/>
      <c r="G277" s="260"/>
      <c r="H277" s="261"/>
      <c r="I277" s="255"/>
      <c r="J277" s="262"/>
      <c r="K277" s="255"/>
      <c r="M277" s="256" t="s">
        <v>866</v>
      </c>
      <c r="O277" s="245"/>
    </row>
    <row r="278" spans="1:15" ht="12.75">
      <c r="A278" s="254"/>
      <c r="B278" s="257"/>
      <c r="C278" s="313" t="s">
        <v>867</v>
      </c>
      <c r="D278" s="314"/>
      <c r="E278" s="258">
        <v>40.3</v>
      </c>
      <c r="F278" s="259"/>
      <c r="G278" s="260"/>
      <c r="H278" s="261"/>
      <c r="I278" s="255"/>
      <c r="J278" s="262"/>
      <c r="K278" s="255"/>
      <c r="M278" s="256" t="s">
        <v>867</v>
      </c>
      <c r="O278" s="245"/>
    </row>
    <row r="279" spans="1:15" ht="12.75">
      <c r="A279" s="254"/>
      <c r="B279" s="257"/>
      <c r="C279" s="313" t="s">
        <v>868</v>
      </c>
      <c r="D279" s="314"/>
      <c r="E279" s="258">
        <v>48.5</v>
      </c>
      <c r="F279" s="259"/>
      <c r="G279" s="260"/>
      <c r="H279" s="261"/>
      <c r="I279" s="255"/>
      <c r="J279" s="262"/>
      <c r="K279" s="255"/>
      <c r="M279" s="256" t="s">
        <v>868</v>
      </c>
      <c r="O279" s="245"/>
    </row>
    <row r="280" spans="1:15" ht="12.75">
      <c r="A280" s="254"/>
      <c r="B280" s="257"/>
      <c r="C280" s="313" t="s">
        <v>211</v>
      </c>
      <c r="D280" s="314"/>
      <c r="E280" s="258">
        <v>0</v>
      </c>
      <c r="F280" s="259"/>
      <c r="G280" s="260"/>
      <c r="H280" s="261"/>
      <c r="I280" s="255"/>
      <c r="J280" s="262"/>
      <c r="K280" s="255"/>
      <c r="M280" s="256">
        <v>0</v>
      </c>
      <c r="O280" s="245"/>
    </row>
    <row r="281" spans="1:15" ht="22.5">
      <c r="A281" s="254"/>
      <c r="B281" s="257"/>
      <c r="C281" s="313" t="s">
        <v>869</v>
      </c>
      <c r="D281" s="314"/>
      <c r="E281" s="258">
        <v>173.2</v>
      </c>
      <c r="F281" s="259"/>
      <c r="G281" s="260"/>
      <c r="H281" s="261"/>
      <c r="I281" s="255"/>
      <c r="J281" s="262"/>
      <c r="K281" s="255"/>
      <c r="M281" s="256" t="s">
        <v>869</v>
      </c>
      <c r="O281" s="245"/>
    </row>
    <row r="282" spans="1:15" ht="12.75">
      <c r="A282" s="254"/>
      <c r="B282" s="257"/>
      <c r="C282" s="313" t="s">
        <v>870</v>
      </c>
      <c r="D282" s="314"/>
      <c r="E282" s="258">
        <v>12.81</v>
      </c>
      <c r="F282" s="259"/>
      <c r="G282" s="260"/>
      <c r="H282" s="261"/>
      <c r="I282" s="255"/>
      <c r="J282" s="262"/>
      <c r="K282" s="255"/>
      <c r="M282" s="256" t="s">
        <v>870</v>
      </c>
      <c r="O282" s="245"/>
    </row>
    <row r="283" spans="1:15" ht="12.75">
      <c r="A283" s="254"/>
      <c r="B283" s="257"/>
      <c r="C283" s="313" t="s">
        <v>871</v>
      </c>
      <c r="D283" s="314"/>
      <c r="E283" s="258">
        <v>2.1</v>
      </c>
      <c r="F283" s="259"/>
      <c r="G283" s="260"/>
      <c r="H283" s="261"/>
      <c r="I283" s="255"/>
      <c r="J283" s="262"/>
      <c r="K283" s="255"/>
      <c r="M283" s="256" t="s">
        <v>871</v>
      </c>
      <c r="O283" s="245"/>
    </row>
    <row r="284" spans="1:15" ht="12.75">
      <c r="A284" s="254"/>
      <c r="B284" s="257"/>
      <c r="C284" s="313" t="s">
        <v>872</v>
      </c>
      <c r="D284" s="314"/>
      <c r="E284" s="258">
        <v>4.69</v>
      </c>
      <c r="F284" s="259"/>
      <c r="G284" s="260"/>
      <c r="H284" s="261"/>
      <c r="I284" s="255"/>
      <c r="J284" s="262"/>
      <c r="K284" s="255"/>
      <c r="M284" s="256" t="s">
        <v>872</v>
      </c>
      <c r="O284" s="245"/>
    </row>
    <row r="285" spans="1:15" ht="12.75">
      <c r="A285" s="254"/>
      <c r="B285" s="257"/>
      <c r="C285" s="313" t="s">
        <v>873</v>
      </c>
      <c r="D285" s="314"/>
      <c r="E285" s="258">
        <v>7.56</v>
      </c>
      <c r="F285" s="259"/>
      <c r="G285" s="260"/>
      <c r="H285" s="261"/>
      <c r="I285" s="255"/>
      <c r="J285" s="262"/>
      <c r="K285" s="255"/>
      <c r="M285" s="256" t="s">
        <v>873</v>
      </c>
      <c r="O285" s="245"/>
    </row>
    <row r="286" spans="1:15" ht="12.75">
      <c r="A286" s="254"/>
      <c r="B286" s="257"/>
      <c r="C286" s="313" t="s">
        <v>874</v>
      </c>
      <c r="D286" s="314"/>
      <c r="E286" s="258">
        <v>10.85</v>
      </c>
      <c r="F286" s="259"/>
      <c r="G286" s="260"/>
      <c r="H286" s="261"/>
      <c r="I286" s="255"/>
      <c r="J286" s="262"/>
      <c r="K286" s="255"/>
      <c r="M286" s="256" t="s">
        <v>874</v>
      </c>
      <c r="O286" s="245"/>
    </row>
    <row r="287" spans="1:15" ht="12.75">
      <c r="A287" s="254"/>
      <c r="B287" s="257"/>
      <c r="C287" s="313" t="s">
        <v>875</v>
      </c>
      <c r="D287" s="314"/>
      <c r="E287" s="258">
        <v>138.56</v>
      </c>
      <c r="F287" s="259"/>
      <c r="G287" s="260"/>
      <c r="H287" s="261"/>
      <c r="I287" s="255"/>
      <c r="J287" s="262"/>
      <c r="K287" s="255"/>
      <c r="M287" s="256" t="s">
        <v>875</v>
      </c>
      <c r="O287" s="245"/>
    </row>
    <row r="288" spans="1:15" ht="12.75">
      <c r="A288" s="254"/>
      <c r="B288" s="257"/>
      <c r="C288" s="313" t="s">
        <v>876</v>
      </c>
      <c r="D288" s="314"/>
      <c r="E288" s="258">
        <v>9.15</v>
      </c>
      <c r="F288" s="259"/>
      <c r="G288" s="260"/>
      <c r="H288" s="261"/>
      <c r="I288" s="255"/>
      <c r="J288" s="262"/>
      <c r="K288" s="255"/>
      <c r="M288" s="256" t="s">
        <v>876</v>
      </c>
      <c r="O288" s="245"/>
    </row>
    <row r="289" spans="1:15" ht="12.75">
      <c r="A289" s="254"/>
      <c r="B289" s="257"/>
      <c r="C289" s="313" t="s">
        <v>877</v>
      </c>
      <c r="D289" s="314"/>
      <c r="E289" s="258">
        <v>1.5</v>
      </c>
      <c r="F289" s="259"/>
      <c r="G289" s="260"/>
      <c r="H289" s="261"/>
      <c r="I289" s="255"/>
      <c r="J289" s="262"/>
      <c r="K289" s="255"/>
      <c r="M289" s="256" t="s">
        <v>877</v>
      </c>
      <c r="O289" s="245"/>
    </row>
    <row r="290" spans="1:15" ht="12.75">
      <c r="A290" s="254"/>
      <c r="B290" s="257"/>
      <c r="C290" s="313" t="s">
        <v>878</v>
      </c>
      <c r="D290" s="314"/>
      <c r="E290" s="258">
        <v>3.35</v>
      </c>
      <c r="F290" s="259"/>
      <c r="G290" s="260"/>
      <c r="H290" s="261"/>
      <c r="I290" s="255"/>
      <c r="J290" s="262"/>
      <c r="K290" s="255"/>
      <c r="M290" s="256" t="s">
        <v>878</v>
      </c>
      <c r="O290" s="245"/>
    </row>
    <row r="291" spans="1:15" ht="12.75">
      <c r="A291" s="254"/>
      <c r="B291" s="257"/>
      <c r="C291" s="313" t="s">
        <v>879</v>
      </c>
      <c r="D291" s="314"/>
      <c r="E291" s="258">
        <v>5.4</v>
      </c>
      <c r="F291" s="259"/>
      <c r="G291" s="260"/>
      <c r="H291" s="261"/>
      <c r="I291" s="255"/>
      <c r="J291" s="262"/>
      <c r="K291" s="255"/>
      <c r="M291" s="256" t="s">
        <v>879</v>
      </c>
      <c r="O291" s="245"/>
    </row>
    <row r="292" spans="1:15" ht="12.75">
      <c r="A292" s="254"/>
      <c r="B292" s="257"/>
      <c r="C292" s="313" t="s">
        <v>880</v>
      </c>
      <c r="D292" s="314"/>
      <c r="E292" s="258">
        <v>7.75</v>
      </c>
      <c r="F292" s="259"/>
      <c r="G292" s="260"/>
      <c r="H292" s="261"/>
      <c r="I292" s="255"/>
      <c r="J292" s="262"/>
      <c r="K292" s="255"/>
      <c r="M292" s="256" t="s">
        <v>880</v>
      </c>
      <c r="O292" s="245"/>
    </row>
    <row r="293" spans="1:15" ht="12.75">
      <c r="A293" s="254"/>
      <c r="B293" s="257"/>
      <c r="C293" s="313" t="s">
        <v>881</v>
      </c>
      <c r="D293" s="314"/>
      <c r="E293" s="258">
        <v>173.2</v>
      </c>
      <c r="F293" s="259"/>
      <c r="G293" s="260"/>
      <c r="H293" s="261"/>
      <c r="I293" s="255"/>
      <c r="J293" s="262"/>
      <c r="K293" s="255"/>
      <c r="M293" s="256" t="s">
        <v>881</v>
      </c>
      <c r="O293" s="245"/>
    </row>
    <row r="294" spans="1:15" ht="12.75">
      <c r="A294" s="254"/>
      <c r="B294" s="257"/>
      <c r="C294" s="313" t="s">
        <v>876</v>
      </c>
      <c r="D294" s="314"/>
      <c r="E294" s="258">
        <v>9.15</v>
      </c>
      <c r="F294" s="259"/>
      <c r="G294" s="260"/>
      <c r="H294" s="261"/>
      <c r="I294" s="255"/>
      <c r="J294" s="262"/>
      <c r="K294" s="255"/>
      <c r="M294" s="256" t="s">
        <v>876</v>
      </c>
      <c r="O294" s="245"/>
    </row>
    <row r="295" spans="1:15" ht="12.75">
      <c r="A295" s="254"/>
      <c r="B295" s="257"/>
      <c r="C295" s="313" t="s">
        <v>877</v>
      </c>
      <c r="D295" s="314"/>
      <c r="E295" s="258">
        <v>1.5</v>
      </c>
      <c r="F295" s="259"/>
      <c r="G295" s="260"/>
      <c r="H295" s="261"/>
      <c r="I295" s="255"/>
      <c r="J295" s="262"/>
      <c r="K295" s="255"/>
      <c r="M295" s="256" t="s">
        <v>877</v>
      </c>
      <c r="O295" s="245"/>
    </row>
    <row r="296" spans="1:15" ht="12.75">
      <c r="A296" s="254"/>
      <c r="B296" s="257"/>
      <c r="C296" s="313" t="s">
        <v>878</v>
      </c>
      <c r="D296" s="314"/>
      <c r="E296" s="258">
        <v>3.35</v>
      </c>
      <c r="F296" s="259"/>
      <c r="G296" s="260"/>
      <c r="H296" s="261"/>
      <c r="I296" s="255"/>
      <c r="J296" s="262"/>
      <c r="K296" s="255"/>
      <c r="M296" s="256" t="s">
        <v>878</v>
      </c>
      <c r="O296" s="245"/>
    </row>
    <row r="297" spans="1:15" ht="12.75">
      <c r="A297" s="254"/>
      <c r="B297" s="257"/>
      <c r="C297" s="313" t="s">
        <v>879</v>
      </c>
      <c r="D297" s="314"/>
      <c r="E297" s="258">
        <v>5.4</v>
      </c>
      <c r="F297" s="259"/>
      <c r="G297" s="260"/>
      <c r="H297" s="261"/>
      <c r="I297" s="255"/>
      <c r="J297" s="262"/>
      <c r="K297" s="255"/>
      <c r="M297" s="256" t="s">
        <v>879</v>
      </c>
      <c r="O297" s="245"/>
    </row>
    <row r="298" spans="1:15" ht="12.75">
      <c r="A298" s="254"/>
      <c r="B298" s="257"/>
      <c r="C298" s="313" t="s">
        <v>880</v>
      </c>
      <c r="D298" s="314"/>
      <c r="E298" s="258">
        <v>7.75</v>
      </c>
      <c r="F298" s="259"/>
      <c r="G298" s="260"/>
      <c r="H298" s="261"/>
      <c r="I298" s="255"/>
      <c r="J298" s="262"/>
      <c r="K298" s="255"/>
      <c r="M298" s="256" t="s">
        <v>880</v>
      </c>
      <c r="O298" s="245"/>
    </row>
    <row r="299" spans="1:15" ht="12.75">
      <c r="A299" s="254"/>
      <c r="B299" s="257"/>
      <c r="C299" s="315" t="s">
        <v>277</v>
      </c>
      <c r="D299" s="314"/>
      <c r="E299" s="284">
        <v>717.57</v>
      </c>
      <c r="F299" s="259"/>
      <c r="G299" s="260"/>
      <c r="H299" s="261"/>
      <c r="I299" s="255"/>
      <c r="J299" s="262"/>
      <c r="K299" s="255"/>
      <c r="M299" s="256" t="s">
        <v>277</v>
      </c>
      <c r="O299" s="245"/>
    </row>
    <row r="300" spans="1:15" ht="12.75">
      <c r="A300" s="254"/>
      <c r="B300" s="257"/>
      <c r="C300" s="313" t="s">
        <v>697</v>
      </c>
      <c r="D300" s="314"/>
      <c r="E300" s="258">
        <v>0</v>
      </c>
      <c r="F300" s="259"/>
      <c r="G300" s="260"/>
      <c r="H300" s="261"/>
      <c r="I300" s="255"/>
      <c r="J300" s="262"/>
      <c r="K300" s="255"/>
      <c r="M300" s="256" t="s">
        <v>697</v>
      </c>
      <c r="O300" s="245"/>
    </row>
    <row r="301" spans="1:15" ht="12.75">
      <c r="A301" s="254"/>
      <c r="B301" s="257"/>
      <c r="C301" s="313" t="s">
        <v>882</v>
      </c>
      <c r="D301" s="314"/>
      <c r="E301" s="258">
        <v>17.92</v>
      </c>
      <c r="F301" s="259"/>
      <c r="G301" s="260"/>
      <c r="H301" s="261"/>
      <c r="I301" s="255"/>
      <c r="J301" s="262"/>
      <c r="K301" s="255"/>
      <c r="M301" s="256" t="s">
        <v>882</v>
      </c>
      <c r="O301" s="245"/>
    </row>
    <row r="302" spans="1:15" ht="12.75">
      <c r="A302" s="254"/>
      <c r="B302" s="257"/>
      <c r="C302" s="313" t="s">
        <v>211</v>
      </c>
      <c r="D302" s="314"/>
      <c r="E302" s="258">
        <v>0</v>
      </c>
      <c r="F302" s="259"/>
      <c r="G302" s="260"/>
      <c r="H302" s="261"/>
      <c r="I302" s="255"/>
      <c r="J302" s="262"/>
      <c r="K302" s="255"/>
      <c r="M302" s="256">
        <v>0</v>
      </c>
      <c r="O302" s="245"/>
    </row>
    <row r="303" spans="1:15" ht="12.75">
      <c r="A303" s="254"/>
      <c r="B303" s="257"/>
      <c r="C303" s="313" t="s">
        <v>883</v>
      </c>
      <c r="D303" s="314"/>
      <c r="E303" s="258">
        <v>10.08</v>
      </c>
      <c r="F303" s="259"/>
      <c r="G303" s="260"/>
      <c r="H303" s="261"/>
      <c r="I303" s="255"/>
      <c r="J303" s="262"/>
      <c r="K303" s="255"/>
      <c r="M303" s="256" t="s">
        <v>883</v>
      </c>
      <c r="O303" s="245"/>
    </row>
    <row r="304" spans="1:15" ht="12.75">
      <c r="A304" s="254"/>
      <c r="B304" s="257"/>
      <c r="C304" s="313" t="s">
        <v>698</v>
      </c>
      <c r="D304" s="314"/>
      <c r="E304" s="258">
        <v>8.64</v>
      </c>
      <c r="F304" s="259"/>
      <c r="G304" s="260"/>
      <c r="H304" s="261"/>
      <c r="I304" s="255"/>
      <c r="J304" s="262"/>
      <c r="K304" s="255"/>
      <c r="M304" s="256" t="s">
        <v>698</v>
      </c>
      <c r="O304" s="245"/>
    </row>
    <row r="305" spans="1:15" ht="12.75">
      <c r="A305" s="254"/>
      <c r="B305" s="257"/>
      <c r="C305" s="313" t="s">
        <v>884</v>
      </c>
      <c r="D305" s="314"/>
      <c r="E305" s="258">
        <v>10</v>
      </c>
      <c r="F305" s="259"/>
      <c r="G305" s="260"/>
      <c r="H305" s="261"/>
      <c r="I305" s="255"/>
      <c r="J305" s="262"/>
      <c r="K305" s="255"/>
      <c r="M305" s="256" t="s">
        <v>884</v>
      </c>
      <c r="O305" s="245"/>
    </row>
    <row r="306" spans="1:15" ht="12.75">
      <c r="A306" s="254"/>
      <c r="B306" s="257"/>
      <c r="C306" s="315" t="s">
        <v>277</v>
      </c>
      <c r="D306" s="314"/>
      <c r="E306" s="284">
        <v>46.64</v>
      </c>
      <c r="F306" s="259"/>
      <c r="G306" s="260"/>
      <c r="H306" s="261"/>
      <c r="I306" s="255"/>
      <c r="J306" s="262"/>
      <c r="K306" s="255"/>
      <c r="M306" s="256" t="s">
        <v>277</v>
      </c>
      <c r="O306" s="245"/>
    </row>
    <row r="307" spans="1:57" ht="12.75">
      <c r="A307" s="263"/>
      <c r="B307" s="264" t="s">
        <v>97</v>
      </c>
      <c r="C307" s="265" t="s">
        <v>841</v>
      </c>
      <c r="D307" s="266"/>
      <c r="E307" s="267"/>
      <c r="F307" s="268"/>
      <c r="G307" s="269">
        <f>SUM(G236:G306)</f>
        <v>0</v>
      </c>
      <c r="H307" s="270"/>
      <c r="I307" s="271">
        <f>SUM(I236:I306)</f>
        <v>0</v>
      </c>
      <c r="J307" s="270"/>
      <c r="K307" s="271">
        <f>SUM(K236:K306)</f>
        <v>0</v>
      </c>
      <c r="O307" s="245">
        <v>4</v>
      </c>
      <c r="BA307" s="272">
        <f>SUM(BA236:BA306)</f>
        <v>0</v>
      </c>
      <c r="BB307" s="272">
        <f>SUM(BB236:BB306)</f>
        <v>0</v>
      </c>
      <c r="BC307" s="272">
        <f>SUM(BC236:BC306)</f>
        <v>0</v>
      </c>
      <c r="BD307" s="272">
        <f>SUM(BD236:BD306)</f>
        <v>0</v>
      </c>
      <c r="BE307" s="272">
        <f>SUM(BE236:BE306)</f>
        <v>0</v>
      </c>
    </row>
    <row r="308" spans="1:15" ht="12.75">
      <c r="A308" s="235" t="s">
        <v>93</v>
      </c>
      <c r="B308" s="236" t="s">
        <v>885</v>
      </c>
      <c r="C308" s="237" t="s">
        <v>886</v>
      </c>
      <c r="D308" s="238"/>
      <c r="E308" s="239"/>
      <c r="F308" s="239"/>
      <c r="G308" s="240"/>
      <c r="H308" s="241"/>
      <c r="I308" s="242"/>
      <c r="J308" s="243"/>
      <c r="K308" s="244"/>
      <c r="O308" s="245">
        <v>1</v>
      </c>
    </row>
    <row r="309" spans="1:80" ht="12.75">
      <c r="A309" s="246">
        <v>61</v>
      </c>
      <c r="B309" s="247" t="s">
        <v>888</v>
      </c>
      <c r="C309" s="248" t="s">
        <v>889</v>
      </c>
      <c r="D309" s="249" t="s">
        <v>646</v>
      </c>
      <c r="E309" s="250">
        <v>258.508555839999</v>
      </c>
      <c r="F309" s="250">
        <v>0</v>
      </c>
      <c r="G309" s="251">
        <f aca="true" t="shared" si="0" ref="G309:G315">E309*F309</f>
        <v>0</v>
      </c>
      <c r="H309" s="252">
        <v>0</v>
      </c>
      <c r="I309" s="253">
        <f aca="true" t="shared" si="1" ref="I309:I315">E309*H309</f>
        <v>0</v>
      </c>
      <c r="J309" s="252"/>
      <c r="K309" s="253">
        <f aca="true" t="shared" si="2" ref="K309:K315">E309*J309</f>
        <v>0</v>
      </c>
      <c r="O309" s="245">
        <v>2</v>
      </c>
      <c r="AA309" s="218">
        <v>8</v>
      </c>
      <c r="AB309" s="218">
        <v>0</v>
      </c>
      <c r="AC309" s="218">
        <v>3</v>
      </c>
      <c r="AZ309" s="218">
        <v>1</v>
      </c>
      <c r="BA309" s="218">
        <f aca="true" t="shared" si="3" ref="BA309:BA315">IF(AZ309=1,G309,0)</f>
        <v>0</v>
      </c>
      <c r="BB309" s="218">
        <f aca="true" t="shared" si="4" ref="BB309:BB315">IF(AZ309=2,G309,0)</f>
        <v>0</v>
      </c>
      <c r="BC309" s="218">
        <f aca="true" t="shared" si="5" ref="BC309:BC315">IF(AZ309=3,G309,0)</f>
        <v>0</v>
      </c>
      <c r="BD309" s="218">
        <f aca="true" t="shared" si="6" ref="BD309:BD315">IF(AZ309=4,G309,0)</f>
        <v>0</v>
      </c>
      <c r="BE309" s="218">
        <f aca="true" t="shared" si="7" ref="BE309:BE315">IF(AZ309=5,G309,0)</f>
        <v>0</v>
      </c>
      <c r="CA309" s="245">
        <v>8</v>
      </c>
      <c r="CB309" s="245">
        <v>0</v>
      </c>
    </row>
    <row r="310" spans="1:80" ht="12.75">
      <c r="A310" s="246">
        <v>62</v>
      </c>
      <c r="B310" s="247" t="s">
        <v>890</v>
      </c>
      <c r="C310" s="248" t="s">
        <v>891</v>
      </c>
      <c r="D310" s="249" t="s">
        <v>646</v>
      </c>
      <c r="E310" s="250">
        <v>282.743732949998</v>
      </c>
      <c r="F310" s="250">
        <v>0</v>
      </c>
      <c r="G310" s="251">
        <f t="shared" si="0"/>
        <v>0</v>
      </c>
      <c r="H310" s="252">
        <v>0</v>
      </c>
      <c r="I310" s="253">
        <f t="shared" si="1"/>
        <v>0</v>
      </c>
      <c r="J310" s="252"/>
      <c r="K310" s="253">
        <f t="shared" si="2"/>
        <v>0</v>
      </c>
      <c r="O310" s="245">
        <v>2</v>
      </c>
      <c r="AA310" s="218">
        <v>8</v>
      </c>
      <c r="AB310" s="218">
        <v>0</v>
      </c>
      <c r="AC310" s="218">
        <v>3</v>
      </c>
      <c r="AZ310" s="218">
        <v>1</v>
      </c>
      <c r="BA310" s="218">
        <f t="shared" si="3"/>
        <v>0</v>
      </c>
      <c r="BB310" s="218">
        <f t="shared" si="4"/>
        <v>0</v>
      </c>
      <c r="BC310" s="218">
        <f t="shared" si="5"/>
        <v>0</v>
      </c>
      <c r="BD310" s="218">
        <f t="shared" si="6"/>
        <v>0</v>
      </c>
      <c r="BE310" s="218">
        <f t="shared" si="7"/>
        <v>0</v>
      </c>
      <c r="CA310" s="245">
        <v>8</v>
      </c>
      <c r="CB310" s="245">
        <v>0</v>
      </c>
    </row>
    <row r="311" spans="1:80" ht="12.75">
      <c r="A311" s="246">
        <v>63</v>
      </c>
      <c r="B311" s="247" t="s">
        <v>892</v>
      </c>
      <c r="C311" s="248" t="s">
        <v>893</v>
      </c>
      <c r="D311" s="249" t="s">
        <v>646</v>
      </c>
      <c r="E311" s="250">
        <v>403.919618499998</v>
      </c>
      <c r="F311" s="250">
        <v>0</v>
      </c>
      <c r="G311" s="251">
        <f t="shared" si="0"/>
        <v>0</v>
      </c>
      <c r="H311" s="252">
        <v>0</v>
      </c>
      <c r="I311" s="253">
        <f t="shared" si="1"/>
        <v>0</v>
      </c>
      <c r="J311" s="252"/>
      <c r="K311" s="253">
        <f t="shared" si="2"/>
        <v>0</v>
      </c>
      <c r="O311" s="245">
        <v>2</v>
      </c>
      <c r="AA311" s="218">
        <v>8</v>
      </c>
      <c r="AB311" s="218">
        <v>0</v>
      </c>
      <c r="AC311" s="218">
        <v>3</v>
      </c>
      <c r="AZ311" s="218">
        <v>1</v>
      </c>
      <c r="BA311" s="218">
        <f t="shared" si="3"/>
        <v>0</v>
      </c>
      <c r="BB311" s="218">
        <f t="shared" si="4"/>
        <v>0</v>
      </c>
      <c r="BC311" s="218">
        <f t="shared" si="5"/>
        <v>0</v>
      </c>
      <c r="BD311" s="218">
        <f t="shared" si="6"/>
        <v>0</v>
      </c>
      <c r="BE311" s="218">
        <f t="shared" si="7"/>
        <v>0</v>
      </c>
      <c r="CA311" s="245">
        <v>8</v>
      </c>
      <c r="CB311" s="245">
        <v>0</v>
      </c>
    </row>
    <row r="312" spans="1:80" ht="12.75">
      <c r="A312" s="246">
        <v>64</v>
      </c>
      <c r="B312" s="247" t="s">
        <v>894</v>
      </c>
      <c r="C312" s="248" t="s">
        <v>895</v>
      </c>
      <c r="D312" s="249" t="s">
        <v>646</v>
      </c>
      <c r="E312" s="250">
        <v>3635.27656649998</v>
      </c>
      <c r="F312" s="250">
        <v>0</v>
      </c>
      <c r="G312" s="251">
        <f t="shared" si="0"/>
        <v>0</v>
      </c>
      <c r="H312" s="252">
        <v>0</v>
      </c>
      <c r="I312" s="253">
        <f t="shared" si="1"/>
        <v>0</v>
      </c>
      <c r="J312" s="252"/>
      <c r="K312" s="253">
        <f t="shared" si="2"/>
        <v>0</v>
      </c>
      <c r="O312" s="245">
        <v>2</v>
      </c>
      <c r="AA312" s="218">
        <v>8</v>
      </c>
      <c r="AB312" s="218">
        <v>0</v>
      </c>
      <c r="AC312" s="218">
        <v>3</v>
      </c>
      <c r="AZ312" s="218">
        <v>1</v>
      </c>
      <c r="BA312" s="218">
        <f t="shared" si="3"/>
        <v>0</v>
      </c>
      <c r="BB312" s="218">
        <f t="shared" si="4"/>
        <v>0</v>
      </c>
      <c r="BC312" s="218">
        <f t="shared" si="5"/>
        <v>0</v>
      </c>
      <c r="BD312" s="218">
        <f t="shared" si="6"/>
        <v>0</v>
      </c>
      <c r="BE312" s="218">
        <f t="shared" si="7"/>
        <v>0</v>
      </c>
      <c r="CA312" s="245">
        <v>8</v>
      </c>
      <c r="CB312" s="245">
        <v>0</v>
      </c>
    </row>
    <row r="313" spans="1:80" ht="12.75">
      <c r="A313" s="246">
        <v>65</v>
      </c>
      <c r="B313" s="247" t="s">
        <v>896</v>
      </c>
      <c r="C313" s="248" t="s">
        <v>897</v>
      </c>
      <c r="D313" s="249" t="s">
        <v>646</v>
      </c>
      <c r="E313" s="250">
        <v>403.919618499998</v>
      </c>
      <c r="F313" s="250">
        <v>0</v>
      </c>
      <c r="G313" s="251">
        <f t="shared" si="0"/>
        <v>0</v>
      </c>
      <c r="H313" s="252">
        <v>0</v>
      </c>
      <c r="I313" s="253">
        <f t="shared" si="1"/>
        <v>0</v>
      </c>
      <c r="J313" s="252"/>
      <c r="K313" s="253">
        <f t="shared" si="2"/>
        <v>0</v>
      </c>
      <c r="O313" s="245">
        <v>2</v>
      </c>
      <c r="AA313" s="218">
        <v>8</v>
      </c>
      <c r="AB313" s="218">
        <v>0</v>
      </c>
      <c r="AC313" s="218">
        <v>3</v>
      </c>
      <c r="AZ313" s="218">
        <v>1</v>
      </c>
      <c r="BA313" s="218">
        <f t="shared" si="3"/>
        <v>0</v>
      </c>
      <c r="BB313" s="218">
        <f t="shared" si="4"/>
        <v>0</v>
      </c>
      <c r="BC313" s="218">
        <f t="shared" si="5"/>
        <v>0</v>
      </c>
      <c r="BD313" s="218">
        <f t="shared" si="6"/>
        <v>0</v>
      </c>
      <c r="BE313" s="218">
        <f t="shared" si="7"/>
        <v>0</v>
      </c>
      <c r="CA313" s="245">
        <v>8</v>
      </c>
      <c r="CB313" s="245">
        <v>0</v>
      </c>
    </row>
    <row r="314" spans="1:80" ht="12.75">
      <c r="A314" s="246">
        <v>66</v>
      </c>
      <c r="B314" s="247" t="s">
        <v>898</v>
      </c>
      <c r="C314" s="248" t="s">
        <v>899</v>
      </c>
      <c r="D314" s="249" t="s">
        <v>646</v>
      </c>
      <c r="E314" s="250">
        <v>3231.35694799998</v>
      </c>
      <c r="F314" s="250">
        <v>0</v>
      </c>
      <c r="G314" s="251">
        <f t="shared" si="0"/>
        <v>0</v>
      </c>
      <c r="H314" s="252">
        <v>0</v>
      </c>
      <c r="I314" s="253">
        <f t="shared" si="1"/>
        <v>0</v>
      </c>
      <c r="J314" s="252"/>
      <c r="K314" s="253">
        <f t="shared" si="2"/>
        <v>0</v>
      </c>
      <c r="O314" s="245">
        <v>2</v>
      </c>
      <c r="AA314" s="218">
        <v>8</v>
      </c>
      <c r="AB314" s="218">
        <v>0</v>
      </c>
      <c r="AC314" s="218">
        <v>3</v>
      </c>
      <c r="AZ314" s="218">
        <v>1</v>
      </c>
      <c r="BA314" s="218">
        <f t="shared" si="3"/>
        <v>0</v>
      </c>
      <c r="BB314" s="218">
        <f t="shared" si="4"/>
        <v>0</v>
      </c>
      <c r="BC314" s="218">
        <f t="shared" si="5"/>
        <v>0</v>
      </c>
      <c r="BD314" s="218">
        <f t="shared" si="6"/>
        <v>0</v>
      </c>
      <c r="BE314" s="218">
        <f t="shared" si="7"/>
        <v>0</v>
      </c>
      <c r="CA314" s="245">
        <v>8</v>
      </c>
      <c r="CB314" s="245">
        <v>0</v>
      </c>
    </row>
    <row r="315" spans="1:80" ht="12.75">
      <c r="A315" s="246">
        <v>67</v>
      </c>
      <c r="B315" s="247" t="s">
        <v>900</v>
      </c>
      <c r="C315" s="248" t="s">
        <v>901</v>
      </c>
      <c r="D315" s="249" t="s">
        <v>646</v>
      </c>
      <c r="E315" s="250">
        <v>403.919618499998</v>
      </c>
      <c r="F315" s="250">
        <v>0</v>
      </c>
      <c r="G315" s="251">
        <f t="shared" si="0"/>
        <v>0</v>
      </c>
      <c r="H315" s="252">
        <v>0</v>
      </c>
      <c r="I315" s="253">
        <f t="shared" si="1"/>
        <v>0</v>
      </c>
      <c r="J315" s="252"/>
      <c r="K315" s="253">
        <f t="shared" si="2"/>
        <v>0</v>
      </c>
      <c r="O315" s="245">
        <v>2</v>
      </c>
      <c r="AA315" s="218">
        <v>8</v>
      </c>
      <c r="AB315" s="218">
        <v>0</v>
      </c>
      <c r="AC315" s="218">
        <v>3</v>
      </c>
      <c r="AZ315" s="218">
        <v>1</v>
      </c>
      <c r="BA315" s="218">
        <f t="shared" si="3"/>
        <v>0</v>
      </c>
      <c r="BB315" s="218">
        <f t="shared" si="4"/>
        <v>0</v>
      </c>
      <c r="BC315" s="218">
        <f t="shared" si="5"/>
        <v>0</v>
      </c>
      <c r="BD315" s="218">
        <f t="shared" si="6"/>
        <v>0</v>
      </c>
      <c r="BE315" s="218">
        <f t="shared" si="7"/>
        <v>0</v>
      </c>
      <c r="CA315" s="245">
        <v>8</v>
      </c>
      <c r="CB315" s="245">
        <v>0</v>
      </c>
    </row>
    <row r="316" spans="1:57" ht="12.75">
      <c r="A316" s="263"/>
      <c r="B316" s="264" t="s">
        <v>97</v>
      </c>
      <c r="C316" s="265" t="s">
        <v>887</v>
      </c>
      <c r="D316" s="266"/>
      <c r="E316" s="267"/>
      <c r="F316" s="268"/>
      <c r="G316" s="269">
        <f>SUM(G308:G315)</f>
        <v>0</v>
      </c>
      <c r="H316" s="270"/>
      <c r="I316" s="271">
        <f>SUM(I308:I315)</f>
        <v>0</v>
      </c>
      <c r="J316" s="270"/>
      <c r="K316" s="271">
        <f>SUM(K308:K315)</f>
        <v>0</v>
      </c>
      <c r="O316" s="245">
        <v>4</v>
      </c>
      <c r="BA316" s="272">
        <f>SUM(BA308:BA315)</f>
        <v>0</v>
      </c>
      <c r="BB316" s="272">
        <f>SUM(BB308:BB315)</f>
        <v>0</v>
      </c>
      <c r="BC316" s="272">
        <f>SUM(BC308:BC315)</f>
        <v>0</v>
      </c>
      <c r="BD316" s="272">
        <f>SUM(BD308:BD315)</f>
        <v>0</v>
      </c>
      <c r="BE316" s="272">
        <f>SUM(BE308:BE315)</f>
        <v>0</v>
      </c>
    </row>
    <row r="317" ht="12.75">
      <c r="E317" s="218"/>
    </row>
    <row r="318" ht="12.75">
      <c r="E318" s="218"/>
    </row>
    <row r="319" ht="12.75">
      <c r="E319" s="218"/>
    </row>
    <row r="320" ht="12.75">
      <c r="E320" s="218"/>
    </row>
    <row r="321" ht="12.75">
      <c r="E321" s="218"/>
    </row>
    <row r="322" ht="12.75">
      <c r="E322" s="218"/>
    </row>
    <row r="323" ht="12.75">
      <c r="E323" s="218"/>
    </row>
    <row r="324" ht="12.75">
      <c r="E324" s="218"/>
    </row>
    <row r="325" ht="12.75">
      <c r="E325" s="218"/>
    </row>
    <row r="326" ht="12.75">
      <c r="E326" s="218"/>
    </row>
    <row r="327" ht="12.75">
      <c r="E327" s="218"/>
    </row>
    <row r="328" ht="12.75">
      <c r="E328" s="218"/>
    </row>
    <row r="329" ht="12.75">
      <c r="E329" s="218"/>
    </row>
    <row r="330" ht="12.75">
      <c r="E330" s="218"/>
    </row>
    <row r="331" ht="12.75">
      <c r="E331" s="218"/>
    </row>
    <row r="332" ht="12.75">
      <c r="E332" s="218"/>
    </row>
    <row r="333" ht="12.75">
      <c r="E333" s="218"/>
    </row>
    <row r="334" ht="12.75">
      <c r="E334" s="218"/>
    </row>
    <row r="335" ht="12.75">
      <c r="E335" s="218"/>
    </row>
    <row r="336" ht="12.75">
      <c r="E336" s="218"/>
    </row>
    <row r="337" ht="12.75">
      <c r="E337" s="218"/>
    </row>
    <row r="338" ht="12.75">
      <c r="E338" s="218"/>
    </row>
    <row r="339" ht="12.75">
      <c r="E339" s="218"/>
    </row>
    <row r="340" spans="1:7" ht="12.75">
      <c r="A340" s="262"/>
      <c r="B340" s="262"/>
      <c r="C340" s="262"/>
      <c r="D340" s="262"/>
      <c r="E340" s="262"/>
      <c r="F340" s="262"/>
      <c r="G340" s="262"/>
    </row>
    <row r="341" spans="1:7" ht="12.75">
      <c r="A341" s="262"/>
      <c r="B341" s="262"/>
      <c r="C341" s="262"/>
      <c r="D341" s="262"/>
      <c r="E341" s="262"/>
      <c r="F341" s="262"/>
      <c r="G341" s="262"/>
    </row>
    <row r="342" spans="1:7" ht="12.75">
      <c r="A342" s="262"/>
      <c r="B342" s="262"/>
      <c r="C342" s="262"/>
      <c r="D342" s="262"/>
      <c r="E342" s="262"/>
      <c r="F342" s="262"/>
      <c r="G342" s="262"/>
    </row>
    <row r="343" spans="1:7" ht="12.75">
      <c r="A343" s="262"/>
      <c r="B343" s="262"/>
      <c r="C343" s="262"/>
      <c r="D343" s="262"/>
      <c r="E343" s="262"/>
      <c r="F343" s="262"/>
      <c r="G343" s="262"/>
    </row>
    <row r="344" ht="12.75">
      <c r="E344" s="218"/>
    </row>
    <row r="345" ht="12.75">
      <c r="E345" s="218"/>
    </row>
    <row r="346" ht="12.75">
      <c r="E346" s="218"/>
    </row>
    <row r="347" ht="12.75">
      <c r="E347" s="218"/>
    </row>
    <row r="348" ht="12.75">
      <c r="E348" s="218"/>
    </row>
    <row r="349" ht="12.75">
      <c r="E349" s="218"/>
    </row>
    <row r="350" ht="12.75">
      <c r="E350" s="218"/>
    </row>
    <row r="351" ht="12.75">
      <c r="E351" s="218"/>
    </row>
    <row r="352" ht="12.75">
      <c r="E352" s="218"/>
    </row>
    <row r="353" ht="12.75">
      <c r="E353" s="218"/>
    </row>
    <row r="354" ht="12.75">
      <c r="E354" s="218"/>
    </row>
    <row r="355" ht="12.75">
      <c r="E355" s="218"/>
    </row>
    <row r="356" ht="12.75">
      <c r="E356" s="218"/>
    </row>
    <row r="357" ht="12.75">
      <c r="E357" s="218"/>
    </row>
    <row r="358" ht="12.75">
      <c r="E358" s="218"/>
    </row>
    <row r="359" ht="12.75">
      <c r="E359" s="218"/>
    </row>
    <row r="360" ht="12.75">
      <c r="E360" s="218"/>
    </row>
    <row r="361" ht="12.75">
      <c r="E361" s="218"/>
    </row>
    <row r="362" ht="12.75">
      <c r="E362" s="218"/>
    </row>
    <row r="363" ht="12.75">
      <c r="E363" s="218"/>
    </row>
    <row r="364" ht="12.75">
      <c r="E364" s="218"/>
    </row>
    <row r="365" ht="12.75">
      <c r="E365" s="218"/>
    </row>
    <row r="366" ht="12.75">
      <c r="E366" s="218"/>
    </row>
    <row r="367" ht="12.75">
      <c r="E367" s="218"/>
    </row>
    <row r="368" ht="12.75">
      <c r="E368" s="218"/>
    </row>
    <row r="369" ht="12.75">
      <c r="E369" s="218"/>
    </row>
    <row r="370" ht="12.75">
      <c r="E370" s="218"/>
    </row>
    <row r="371" ht="12.75">
      <c r="E371" s="218"/>
    </row>
    <row r="372" ht="12.75">
      <c r="E372" s="218"/>
    </row>
    <row r="373" ht="12.75">
      <c r="E373" s="218"/>
    </row>
    <row r="374" ht="12.75">
      <c r="E374" s="218"/>
    </row>
    <row r="375" spans="1:2" ht="12.75">
      <c r="A375" s="273"/>
      <c r="B375" s="273"/>
    </row>
    <row r="376" spans="1:7" ht="12.75">
      <c r="A376" s="262"/>
      <c r="B376" s="262"/>
      <c r="C376" s="274"/>
      <c r="D376" s="274"/>
      <c r="E376" s="275"/>
      <c r="F376" s="274"/>
      <c r="G376" s="276"/>
    </row>
    <row r="377" spans="1:7" ht="12.75">
      <c r="A377" s="277"/>
      <c r="B377" s="277"/>
      <c r="C377" s="262"/>
      <c r="D377" s="262"/>
      <c r="E377" s="278"/>
      <c r="F377" s="262"/>
      <c r="G377" s="262"/>
    </row>
    <row r="378" spans="1:7" ht="12.75">
      <c r="A378" s="262"/>
      <c r="B378" s="262"/>
      <c r="C378" s="262"/>
      <c r="D378" s="262"/>
      <c r="E378" s="278"/>
      <c r="F378" s="262"/>
      <c r="G378" s="262"/>
    </row>
    <row r="379" spans="1:7" ht="12.75">
      <c r="A379" s="262"/>
      <c r="B379" s="262"/>
      <c r="C379" s="262"/>
      <c r="D379" s="262"/>
      <c r="E379" s="278"/>
      <c r="F379" s="262"/>
      <c r="G379" s="262"/>
    </row>
    <row r="380" spans="1:7" ht="12.75">
      <c r="A380" s="262"/>
      <c r="B380" s="262"/>
      <c r="C380" s="262"/>
      <c r="D380" s="262"/>
      <c r="E380" s="278"/>
      <c r="F380" s="262"/>
      <c r="G380" s="262"/>
    </row>
    <row r="381" spans="1:7" ht="12.75">
      <c r="A381" s="262"/>
      <c r="B381" s="262"/>
      <c r="C381" s="262"/>
      <c r="D381" s="262"/>
      <c r="E381" s="278"/>
      <c r="F381" s="262"/>
      <c r="G381" s="262"/>
    </row>
    <row r="382" spans="1:7" ht="12.75">
      <c r="A382" s="262"/>
      <c r="B382" s="262"/>
      <c r="C382" s="262"/>
      <c r="D382" s="262"/>
      <c r="E382" s="278"/>
      <c r="F382" s="262"/>
      <c r="G382" s="262"/>
    </row>
    <row r="383" spans="1:7" ht="12.75">
      <c r="A383" s="262"/>
      <c r="B383" s="262"/>
      <c r="C383" s="262"/>
      <c r="D383" s="262"/>
      <c r="E383" s="278"/>
      <c r="F383" s="262"/>
      <c r="G383" s="262"/>
    </row>
    <row r="384" spans="1:7" ht="12.75">
      <c r="A384" s="262"/>
      <c r="B384" s="262"/>
      <c r="C384" s="262"/>
      <c r="D384" s="262"/>
      <c r="E384" s="278"/>
      <c r="F384" s="262"/>
      <c r="G384" s="262"/>
    </row>
    <row r="385" spans="1:7" ht="12.75">
      <c r="A385" s="262"/>
      <c r="B385" s="262"/>
      <c r="C385" s="262"/>
      <c r="D385" s="262"/>
      <c r="E385" s="278"/>
      <c r="F385" s="262"/>
      <c r="G385" s="262"/>
    </row>
    <row r="386" spans="1:7" ht="12.75">
      <c r="A386" s="262"/>
      <c r="B386" s="262"/>
      <c r="C386" s="262"/>
      <c r="D386" s="262"/>
      <c r="E386" s="278"/>
      <c r="F386" s="262"/>
      <c r="G386" s="262"/>
    </row>
    <row r="387" spans="1:7" ht="12.75">
      <c r="A387" s="262"/>
      <c r="B387" s="262"/>
      <c r="C387" s="262"/>
      <c r="D387" s="262"/>
      <c r="E387" s="278"/>
      <c r="F387" s="262"/>
      <c r="G387" s="262"/>
    </row>
    <row r="388" spans="1:7" ht="12.75">
      <c r="A388" s="262"/>
      <c r="B388" s="262"/>
      <c r="C388" s="262"/>
      <c r="D388" s="262"/>
      <c r="E388" s="278"/>
      <c r="F388" s="262"/>
      <c r="G388" s="262"/>
    </row>
    <row r="389" spans="1:7" ht="12.75">
      <c r="A389" s="262"/>
      <c r="B389" s="262"/>
      <c r="C389" s="262"/>
      <c r="D389" s="262"/>
      <c r="E389" s="278"/>
      <c r="F389" s="262"/>
      <c r="G389" s="262"/>
    </row>
  </sheetData>
  <sheetProtection/>
  <mergeCells count="225">
    <mergeCell ref="C35:D35"/>
    <mergeCell ref="C37:D37"/>
    <mergeCell ref="A1:G1"/>
    <mergeCell ref="A3:B3"/>
    <mergeCell ref="A4:B4"/>
    <mergeCell ref="E4:G4"/>
    <mergeCell ref="C9:D9"/>
    <mergeCell ref="C10:D10"/>
    <mergeCell ref="C11:D11"/>
    <mergeCell ref="C13:D13"/>
    <mergeCell ref="C31:D31"/>
    <mergeCell ref="C33:D33"/>
    <mergeCell ref="C34:D34"/>
    <mergeCell ref="C14:D14"/>
    <mergeCell ref="C15:D15"/>
    <mergeCell ref="C16:D16"/>
    <mergeCell ref="C17:D17"/>
    <mergeCell ref="C19:D19"/>
    <mergeCell ref="C23:D23"/>
    <mergeCell ref="C24:D24"/>
    <mergeCell ref="C26:D26"/>
    <mergeCell ref="C27:D27"/>
    <mergeCell ref="C29:D29"/>
    <mergeCell ref="C30:D30"/>
    <mergeCell ref="C44:D44"/>
    <mergeCell ref="C45:D45"/>
    <mergeCell ref="C46:D46"/>
    <mergeCell ref="C47:D47"/>
    <mergeCell ref="C49:D49"/>
    <mergeCell ref="C50:D50"/>
    <mergeCell ref="C51:D51"/>
    <mergeCell ref="C52:D52"/>
    <mergeCell ref="C54:D54"/>
    <mergeCell ref="C55:D55"/>
    <mergeCell ref="C56:D56"/>
    <mergeCell ref="C59:D59"/>
    <mergeCell ref="C60:D60"/>
    <mergeCell ref="C61:D61"/>
    <mergeCell ref="C63:D63"/>
    <mergeCell ref="C64:D64"/>
    <mergeCell ref="C65:D65"/>
    <mergeCell ref="C67:D67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23:D123"/>
    <mergeCell ref="C124:D124"/>
    <mergeCell ref="C102:D102"/>
    <mergeCell ref="C103:D103"/>
    <mergeCell ref="C104:D104"/>
    <mergeCell ref="C105:D105"/>
    <mergeCell ref="C106:D106"/>
    <mergeCell ref="C109:D109"/>
    <mergeCell ref="C111:D111"/>
    <mergeCell ref="C113:D113"/>
    <mergeCell ref="C115:D115"/>
    <mergeCell ref="C120:D120"/>
    <mergeCell ref="C121:D121"/>
    <mergeCell ref="C122:D122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4:D134"/>
    <mergeCell ref="C136:D136"/>
    <mergeCell ref="C137:D137"/>
    <mergeCell ref="C139:D139"/>
    <mergeCell ref="C140:D140"/>
    <mergeCell ref="C141:D141"/>
    <mergeCell ref="C143:D143"/>
    <mergeCell ref="C144:D144"/>
    <mergeCell ref="C145:D145"/>
    <mergeCell ref="C146:D146"/>
    <mergeCell ref="C147:D147"/>
    <mergeCell ref="C149:D149"/>
    <mergeCell ref="C151:D151"/>
    <mergeCell ref="C153:D153"/>
    <mergeCell ref="C155:D155"/>
    <mergeCell ref="C156:D156"/>
    <mergeCell ref="C178:D178"/>
    <mergeCell ref="C179:D179"/>
    <mergeCell ref="C157:D157"/>
    <mergeCell ref="C158:D158"/>
    <mergeCell ref="C160:D160"/>
    <mergeCell ref="C165:D165"/>
    <mergeCell ref="C166:D166"/>
    <mergeCell ref="C167:D167"/>
    <mergeCell ref="C171:D171"/>
    <mergeCell ref="C173:D173"/>
    <mergeCell ref="C174:D174"/>
    <mergeCell ref="C175:D175"/>
    <mergeCell ref="C176:D176"/>
    <mergeCell ref="C177:D177"/>
    <mergeCell ref="C180:D180"/>
    <mergeCell ref="C181:D181"/>
    <mergeCell ref="C182:D182"/>
    <mergeCell ref="C183:D183"/>
    <mergeCell ref="C184:D184"/>
    <mergeCell ref="C186:D186"/>
    <mergeCell ref="C189:D189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4:D204"/>
    <mergeCell ref="C206:D206"/>
    <mergeCell ref="C208:D208"/>
    <mergeCell ref="C210:D210"/>
    <mergeCell ref="C211:D211"/>
    <mergeCell ref="C213:D213"/>
    <mergeCell ref="C244:D244"/>
    <mergeCell ref="C245:D245"/>
    <mergeCell ref="C221:D221"/>
    <mergeCell ref="C223:D223"/>
    <mergeCell ref="C215:D215"/>
    <mergeCell ref="C216:D216"/>
    <mergeCell ref="C217:D217"/>
    <mergeCell ref="C218:D218"/>
    <mergeCell ref="C219:D219"/>
    <mergeCell ref="C220:D220"/>
    <mergeCell ref="C238:D238"/>
    <mergeCell ref="C239:D239"/>
    <mergeCell ref="C240:D240"/>
    <mergeCell ref="C241:D241"/>
    <mergeCell ref="C242:D242"/>
    <mergeCell ref="C243:D243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6:D306"/>
    <mergeCell ref="C300:D300"/>
    <mergeCell ref="C301:D301"/>
    <mergeCell ref="C302:D302"/>
    <mergeCell ref="C303:D303"/>
    <mergeCell ref="C304:D304"/>
    <mergeCell ref="C305:D30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98</v>
      </c>
      <c r="B1" s="80"/>
      <c r="C1" s="80"/>
      <c r="D1" s="80"/>
      <c r="E1" s="80"/>
      <c r="F1" s="80"/>
      <c r="G1" s="80"/>
    </row>
    <row r="2" spans="1:7" ht="12.75" customHeight="1">
      <c r="A2" s="81" t="s">
        <v>28</v>
      </c>
      <c r="B2" s="82"/>
      <c r="C2" s="83" t="s">
        <v>106</v>
      </c>
      <c r="D2" s="83" t="s">
        <v>107</v>
      </c>
      <c r="E2" s="84"/>
      <c r="F2" s="85" t="s">
        <v>29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30</v>
      </c>
      <c r="B4" s="88"/>
      <c r="C4" s="89"/>
      <c r="D4" s="89"/>
      <c r="E4" s="90"/>
      <c r="F4" s="91" t="s">
        <v>31</v>
      </c>
      <c r="G4" s="94"/>
    </row>
    <row r="5" spans="1:7" ht="12.75" customHeight="1">
      <c r="A5" s="95" t="s">
        <v>103</v>
      </c>
      <c r="B5" s="96"/>
      <c r="C5" s="97" t="s">
        <v>104</v>
      </c>
      <c r="D5" s="98"/>
      <c r="E5" s="96"/>
      <c r="F5" s="91" t="s">
        <v>32</v>
      </c>
      <c r="G5" s="92"/>
    </row>
    <row r="6" spans="1:15" ht="12.75" customHeight="1">
      <c r="A6" s="93" t="s">
        <v>33</v>
      </c>
      <c r="B6" s="88"/>
      <c r="C6" s="89"/>
      <c r="D6" s="89"/>
      <c r="E6" s="90"/>
      <c r="F6" s="99" t="s">
        <v>34</v>
      </c>
      <c r="G6" s="100"/>
      <c r="O6" s="101"/>
    </row>
    <row r="7" spans="1:7" ht="12.75" customHeight="1">
      <c r="A7" s="102" t="s">
        <v>100</v>
      </c>
      <c r="B7" s="103"/>
      <c r="C7" s="104" t="s">
        <v>101</v>
      </c>
      <c r="D7" s="105"/>
      <c r="E7" s="105"/>
      <c r="F7" s="106" t="s">
        <v>35</v>
      </c>
      <c r="G7" s="100">
        <f>IF(G6=0,,ROUND((F30+F32)/G6,1))</f>
        <v>0</v>
      </c>
    </row>
    <row r="8" spans="1:9" ht="12.75">
      <c r="A8" s="107" t="s">
        <v>36</v>
      </c>
      <c r="B8" s="91"/>
      <c r="C8" s="299" t="s">
        <v>911</v>
      </c>
      <c r="D8" s="299"/>
      <c r="E8" s="300"/>
      <c r="F8" s="108" t="s">
        <v>37</v>
      </c>
      <c r="G8" s="109"/>
      <c r="H8" s="110"/>
      <c r="I8" s="111"/>
    </row>
    <row r="9" spans="1:8" ht="12.75">
      <c r="A9" s="107" t="s">
        <v>38</v>
      </c>
      <c r="B9" s="91"/>
      <c r="C9" s="299"/>
      <c r="D9" s="299"/>
      <c r="E9" s="300"/>
      <c r="F9" s="91"/>
      <c r="G9" s="112"/>
      <c r="H9" s="113"/>
    </row>
    <row r="10" spans="1:8" ht="12.75">
      <c r="A10" s="107" t="s">
        <v>39</v>
      </c>
      <c r="B10" s="91"/>
      <c r="C10" s="299" t="s">
        <v>910</v>
      </c>
      <c r="D10" s="299"/>
      <c r="E10" s="299"/>
      <c r="F10" s="114"/>
      <c r="G10" s="115"/>
      <c r="H10" s="116"/>
    </row>
    <row r="11" spans="1:57" ht="13.5" customHeight="1">
      <c r="A11" s="107" t="s">
        <v>40</v>
      </c>
      <c r="B11" s="91"/>
      <c r="C11" s="299"/>
      <c r="D11" s="299"/>
      <c r="E11" s="299"/>
      <c r="F11" s="117" t="s">
        <v>41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42</v>
      </c>
      <c r="B12" s="88"/>
      <c r="C12" s="301"/>
      <c r="D12" s="301"/>
      <c r="E12" s="301"/>
      <c r="F12" s="121" t="s">
        <v>43</v>
      </c>
      <c r="G12" s="122"/>
      <c r="H12" s="113"/>
    </row>
    <row r="13" spans="1:8" ht="28.5" customHeight="1" thickBot="1">
      <c r="A13" s="123" t="s">
        <v>44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45</v>
      </c>
      <c r="B14" s="128"/>
      <c r="C14" s="129"/>
      <c r="D14" s="130" t="s">
        <v>46</v>
      </c>
      <c r="E14" s="131"/>
      <c r="F14" s="131"/>
      <c r="G14" s="129"/>
    </row>
    <row r="15" spans="1:7" ht="15.75" customHeight="1">
      <c r="A15" s="132"/>
      <c r="B15" s="133" t="s">
        <v>47</v>
      </c>
      <c r="C15" s="134">
        <f>'SO.01 SO.01.1F Rek'!E28</f>
        <v>0</v>
      </c>
      <c r="D15" s="135" t="str">
        <f>'SO.01 SO.01.1F Rek'!A33</f>
        <v>Ztížené výrobní podmínky</v>
      </c>
      <c r="E15" s="136"/>
      <c r="F15" s="137"/>
      <c r="G15" s="134">
        <f>'SO.01 SO.01.1F Rek'!I33</f>
        <v>0</v>
      </c>
    </row>
    <row r="16" spans="1:7" ht="15.75" customHeight="1">
      <c r="A16" s="132" t="s">
        <v>48</v>
      </c>
      <c r="B16" s="133" t="s">
        <v>49</v>
      </c>
      <c r="C16" s="134">
        <f>'SO.01 SO.01.1F Rek'!F28</f>
        <v>0</v>
      </c>
      <c r="D16" s="87" t="str">
        <f>'SO.01 SO.01.1F Rek'!A34</f>
        <v>Oborová přirážka</v>
      </c>
      <c r="E16" s="138"/>
      <c r="F16" s="139"/>
      <c r="G16" s="134">
        <f>'SO.01 SO.01.1F Rek'!I34</f>
        <v>0</v>
      </c>
    </row>
    <row r="17" spans="1:7" ht="15.75" customHeight="1">
      <c r="A17" s="132" t="s">
        <v>50</v>
      </c>
      <c r="B17" s="133" t="s">
        <v>51</v>
      </c>
      <c r="C17" s="134">
        <f>'SO.01 SO.01.1F Rek'!H28</f>
        <v>0</v>
      </c>
      <c r="D17" s="87" t="str">
        <f>'SO.01 SO.01.1F Rek'!A35</f>
        <v>Přesun stavebních kapacit</v>
      </c>
      <c r="E17" s="138"/>
      <c r="F17" s="139"/>
      <c r="G17" s="134">
        <f>'SO.01 SO.01.1F Rek'!I35</f>
        <v>0</v>
      </c>
    </row>
    <row r="18" spans="1:7" ht="15.75" customHeight="1">
      <c r="A18" s="140" t="s">
        <v>52</v>
      </c>
      <c r="B18" s="141" t="s">
        <v>53</v>
      </c>
      <c r="C18" s="134">
        <f>'SO.01 SO.01.1F Rek'!G28</f>
        <v>0</v>
      </c>
      <c r="D18" s="87" t="str">
        <f>'SO.01 SO.01.1F Rek'!A36</f>
        <v>Mimostaveništní doprava</v>
      </c>
      <c r="E18" s="138"/>
      <c r="F18" s="139"/>
      <c r="G18" s="134">
        <f>'SO.01 SO.01.1F Rek'!I36</f>
        <v>0</v>
      </c>
    </row>
    <row r="19" spans="1:7" ht="15.75" customHeight="1">
      <c r="A19" s="142" t="s">
        <v>54</v>
      </c>
      <c r="B19" s="133"/>
      <c r="C19" s="134">
        <f>SUM(C15:C18)</f>
        <v>0</v>
      </c>
      <c r="D19" s="87" t="str">
        <f>'SO.01 SO.01.1F Rek'!A37</f>
        <v>Zařízení staveniště</v>
      </c>
      <c r="E19" s="138"/>
      <c r="F19" s="139"/>
      <c r="G19" s="134">
        <f>'SO.01 SO.01.1F Rek'!I37</f>
        <v>0</v>
      </c>
    </row>
    <row r="20" spans="1:7" ht="15.75" customHeight="1">
      <c r="A20" s="142"/>
      <c r="B20" s="133"/>
      <c r="C20" s="134"/>
      <c r="D20" s="87" t="str">
        <f>'SO.01 SO.01.1F Rek'!A38</f>
        <v>Provoz investora</v>
      </c>
      <c r="E20" s="138"/>
      <c r="F20" s="139"/>
      <c r="G20" s="134">
        <f>'SO.01 SO.01.1F Rek'!I38</f>
        <v>0</v>
      </c>
    </row>
    <row r="21" spans="1:7" ht="15.75" customHeight="1">
      <c r="A21" s="142" t="s">
        <v>27</v>
      </c>
      <c r="B21" s="133"/>
      <c r="C21" s="134">
        <f>'SO.01 SO.01.1F Rek'!I28</f>
        <v>0</v>
      </c>
      <c r="D21" s="87" t="str">
        <f>'SO.01 SO.01.1F Rek'!A39</f>
        <v>Kompletační činnost (IČD)</v>
      </c>
      <c r="E21" s="138"/>
      <c r="F21" s="139"/>
      <c r="G21" s="134">
        <f>'SO.01 SO.01.1F Rek'!I39</f>
        <v>0</v>
      </c>
    </row>
    <row r="22" spans="1:7" ht="15.75" customHeight="1">
      <c r="A22" s="143" t="s">
        <v>55</v>
      </c>
      <c r="B22" s="113"/>
      <c r="C22" s="134">
        <f>C19+C21</f>
        <v>0</v>
      </c>
      <c r="D22" s="87" t="s">
        <v>56</v>
      </c>
      <c r="E22" s="138"/>
      <c r="F22" s="139"/>
      <c r="G22" s="134">
        <f>G23-SUM(G15:G21)</f>
        <v>0</v>
      </c>
    </row>
    <row r="23" spans="1:7" ht="15.75" customHeight="1" thickBot="1">
      <c r="A23" s="302" t="s">
        <v>57</v>
      </c>
      <c r="B23" s="303"/>
      <c r="C23" s="144">
        <f>C22+G23</f>
        <v>0</v>
      </c>
      <c r="D23" s="145" t="s">
        <v>58</v>
      </c>
      <c r="E23" s="146"/>
      <c r="F23" s="147"/>
      <c r="G23" s="134">
        <f>'SO.01 SO.01.1F Rek'!H41</f>
        <v>0</v>
      </c>
    </row>
    <row r="24" spans="1:7" ht="12.75">
      <c r="A24" s="148" t="s">
        <v>59</v>
      </c>
      <c r="B24" s="149"/>
      <c r="C24" s="150"/>
      <c r="D24" s="149" t="s">
        <v>60</v>
      </c>
      <c r="E24" s="149"/>
      <c r="F24" s="151" t="s">
        <v>61</v>
      </c>
      <c r="G24" s="152"/>
    </row>
    <row r="25" spans="1:7" ht="12.75">
      <c r="A25" s="143" t="s">
        <v>62</v>
      </c>
      <c r="B25" s="113"/>
      <c r="C25" s="153"/>
      <c r="D25" s="113" t="s">
        <v>62</v>
      </c>
      <c r="F25" s="154" t="s">
        <v>62</v>
      </c>
      <c r="G25" s="155"/>
    </row>
    <row r="26" spans="1:7" ht="37.5" customHeight="1">
      <c r="A26" s="143" t="s">
        <v>63</v>
      </c>
      <c r="B26" s="156"/>
      <c r="C26" s="153"/>
      <c r="D26" s="113" t="s">
        <v>63</v>
      </c>
      <c r="F26" s="154" t="s">
        <v>63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64</v>
      </c>
      <c r="B28" s="113"/>
      <c r="C28" s="153"/>
      <c r="D28" s="154" t="s">
        <v>65</v>
      </c>
      <c r="E28" s="153"/>
      <c r="F28" s="158" t="s">
        <v>65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20</v>
      </c>
      <c r="D30" s="162" t="s">
        <v>66</v>
      </c>
      <c r="E30" s="164"/>
      <c r="F30" s="294">
        <f>C23-F32</f>
        <v>0</v>
      </c>
      <c r="G30" s="295"/>
    </row>
    <row r="31" spans="1:7" ht="12.75">
      <c r="A31" s="161" t="s">
        <v>67</v>
      </c>
      <c r="B31" s="162"/>
      <c r="C31" s="163">
        <f>C30</f>
        <v>20</v>
      </c>
      <c r="D31" s="162" t="s">
        <v>68</v>
      </c>
      <c r="E31" s="164"/>
      <c r="F31" s="294">
        <f>ROUND(PRODUCT(F30,C31/100),0)</f>
        <v>0</v>
      </c>
      <c r="G31" s="295"/>
    </row>
    <row r="32" spans="1:7" ht="12.75">
      <c r="A32" s="161" t="s">
        <v>11</v>
      </c>
      <c r="B32" s="162"/>
      <c r="C32" s="163">
        <v>0</v>
      </c>
      <c r="D32" s="162" t="s">
        <v>68</v>
      </c>
      <c r="E32" s="164"/>
      <c r="F32" s="294">
        <v>0</v>
      </c>
      <c r="G32" s="295"/>
    </row>
    <row r="33" spans="1:7" ht="12.75">
      <c r="A33" s="161" t="s">
        <v>67</v>
      </c>
      <c r="B33" s="165"/>
      <c r="C33" s="166">
        <f>C32</f>
        <v>0</v>
      </c>
      <c r="D33" s="162" t="s">
        <v>68</v>
      </c>
      <c r="E33" s="139"/>
      <c r="F33" s="294">
        <f>ROUND(PRODUCT(F32,C33/100),0)</f>
        <v>0</v>
      </c>
      <c r="G33" s="295"/>
    </row>
    <row r="34" spans="1:7" s="170" customFormat="1" ht="19.5" customHeight="1" thickBot="1">
      <c r="A34" s="167" t="s">
        <v>69</v>
      </c>
      <c r="B34" s="168"/>
      <c r="C34" s="168"/>
      <c r="D34" s="168"/>
      <c r="E34" s="169"/>
      <c r="F34" s="296">
        <f>ROUND(SUM(F30:F33),0)</f>
        <v>0</v>
      </c>
      <c r="G34" s="297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98"/>
      <c r="C37" s="298"/>
      <c r="D37" s="298"/>
      <c r="E37" s="298"/>
      <c r="F37" s="298"/>
      <c r="G37" s="298"/>
      <c r="H37" s="1" t="s">
        <v>1</v>
      </c>
    </row>
    <row r="38" spans="1:8" ht="12.75" customHeight="1">
      <c r="A38" s="171"/>
      <c r="B38" s="298"/>
      <c r="C38" s="298"/>
      <c r="D38" s="298"/>
      <c r="E38" s="298"/>
      <c r="F38" s="298"/>
      <c r="G38" s="298"/>
      <c r="H38" s="1" t="s">
        <v>1</v>
      </c>
    </row>
    <row r="39" spans="1:8" ht="12.75">
      <c r="A39" s="171"/>
      <c r="B39" s="298"/>
      <c r="C39" s="298"/>
      <c r="D39" s="298"/>
      <c r="E39" s="298"/>
      <c r="F39" s="298"/>
      <c r="G39" s="298"/>
      <c r="H39" s="1" t="s">
        <v>1</v>
      </c>
    </row>
    <row r="40" spans="1:8" ht="12.75">
      <c r="A40" s="171"/>
      <c r="B40" s="298"/>
      <c r="C40" s="298"/>
      <c r="D40" s="298"/>
      <c r="E40" s="298"/>
      <c r="F40" s="298"/>
      <c r="G40" s="298"/>
      <c r="H40" s="1" t="s">
        <v>1</v>
      </c>
    </row>
    <row r="41" spans="1:8" ht="12.75">
      <c r="A41" s="171"/>
      <c r="B41" s="298"/>
      <c r="C41" s="298"/>
      <c r="D41" s="298"/>
      <c r="E41" s="298"/>
      <c r="F41" s="298"/>
      <c r="G41" s="298"/>
      <c r="H41" s="1" t="s">
        <v>1</v>
      </c>
    </row>
    <row r="42" spans="1:8" ht="12.75">
      <c r="A42" s="171"/>
      <c r="B42" s="298"/>
      <c r="C42" s="298"/>
      <c r="D42" s="298"/>
      <c r="E42" s="298"/>
      <c r="F42" s="298"/>
      <c r="G42" s="298"/>
      <c r="H42" s="1" t="s">
        <v>1</v>
      </c>
    </row>
    <row r="43" spans="1:8" ht="12.75">
      <c r="A43" s="171"/>
      <c r="B43" s="298"/>
      <c r="C43" s="298"/>
      <c r="D43" s="298"/>
      <c r="E43" s="298"/>
      <c r="F43" s="298"/>
      <c r="G43" s="298"/>
      <c r="H43" s="1" t="s">
        <v>1</v>
      </c>
    </row>
    <row r="44" spans="1:8" ht="12.75" customHeight="1">
      <c r="A44" s="171"/>
      <c r="B44" s="298"/>
      <c r="C44" s="298"/>
      <c r="D44" s="298"/>
      <c r="E44" s="298"/>
      <c r="F44" s="298"/>
      <c r="G44" s="298"/>
      <c r="H44" s="1" t="s">
        <v>1</v>
      </c>
    </row>
    <row r="45" spans="1:8" ht="12.75" customHeight="1">
      <c r="A45" s="171"/>
      <c r="B45" s="298"/>
      <c r="C45" s="298"/>
      <c r="D45" s="298"/>
      <c r="E45" s="298"/>
      <c r="F45" s="298"/>
      <c r="G45" s="298"/>
      <c r="H45" s="1" t="s">
        <v>1</v>
      </c>
    </row>
    <row r="46" spans="2:7" ht="12.75">
      <c r="B46" s="293"/>
      <c r="C46" s="293"/>
      <c r="D46" s="293"/>
      <c r="E46" s="293"/>
      <c r="F46" s="293"/>
      <c r="G46" s="293"/>
    </row>
    <row r="47" spans="2:7" ht="12.75">
      <c r="B47" s="293"/>
      <c r="C47" s="293"/>
      <c r="D47" s="293"/>
      <c r="E47" s="293"/>
      <c r="F47" s="293"/>
      <c r="G47" s="293"/>
    </row>
    <row r="48" spans="2:7" ht="12.75">
      <c r="B48" s="293"/>
      <c r="C48" s="293"/>
      <c r="D48" s="293"/>
      <c r="E48" s="293"/>
      <c r="F48" s="293"/>
      <c r="G48" s="293"/>
    </row>
    <row r="49" spans="2:7" ht="12.75">
      <c r="B49" s="293"/>
      <c r="C49" s="293"/>
      <c r="D49" s="293"/>
      <c r="E49" s="293"/>
      <c r="F49" s="293"/>
      <c r="G49" s="293"/>
    </row>
    <row r="50" spans="2:7" ht="12.75">
      <c r="B50" s="293"/>
      <c r="C50" s="293"/>
      <c r="D50" s="293"/>
      <c r="E50" s="293"/>
      <c r="F50" s="293"/>
      <c r="G50" s="293"/>
    </row>
    <row r="51" spans="2:7" ht="12.75">
      <c r="B51" s="293"/>
      <c r="C51" s="293"/>
      <c r="D51" s="293"/>
      <c r="E51" s="293"/>
      <c r="F51" s="293"/>
      <c r="G51" s="293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4" t="s">
        <v>2</v>
      </c>
      <c r="B1" s="305"/>
      <c r="C1" s="172" t="s">
        <v>102</v>
      </c>
      <c r="D1" s="173"/>
      <c r="E1" s="174"/>
      <c r="F1" s="173"/>
      <c r="G1" s="175" t="s">
        <v>71</v>
      </c>
      <c r="H1" s="176" t="s">
        <v>106</v>
      </c>
      <c r="I1" s="177"/>
    </row>
    <row r="2" spans="1:9" ht="13.5" thickBot="1">
      <c r="A2" s="306" t="s">
        <v>72</v>
      </c>
      <c r="B2" s="307"/>
      <c r="C2" s="178" t="s">
        <v>105</v>
      </c>
      <c r="D2" s="179"/>
      <c r="E2" s="180"/>
      <c r="F2" s="179"/>
      <c r="G2" s="308" t="s">
        <v>107</v>
      </c>
      <c r="H2" s="309"/>
      <c r="I2" s="310"/>
    </row>
    <row r="3" ht="13.5" thickTop="1">
      <c r="F3" s="113"/>
    </row>
    <row r="4" spans="1:9" ht="19.5" customHeight="1">
      <c r="A4" s="181" t="s">
        <v>73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74</v>
      </c>
      <c r="C6" s="185"/>
      <c r="D6" s="186"/>
      <c r="E6" s="187" t="s">
        <v>23</v>
      </c>
      <c r="F6" s="188" t="s">
        <v>24</v>
      </c>
      <c r="G6" s="188" t="s">
        <v>25</v>
      </c>
      <c r="H6" s="188" t="s">
        <v>26</v>
      </c>
      <c r="I6" s="189" t="s">
        <v>27</v>
      </c>
    </row>
    <row r="7" spans="1:9" s="113" customFormat="1" ht="12.75">
      <c r="A7" s="279" t="str">
        <f>'SO.01 SO.01.1F Pol'!B7</f>
        <v>1</v>
      </c>
      <c r="B7" s="60" t="str">
        <f>'SO.01 SO.01.1F Pol'!C7</f>
        <v>Zemní práce</v>
      </c>
      <c r="D7" s="190"/>
      <c r="E7" s="280">
        <f>'SO.01 SO.01.1F Pol'!BA31</f>
        <v>0</v>
      </c>
      <c r="F7" s="281">
        <f>'SO.01 SO.01.1F Pol'!BB31</f>
        <v>0</v>
      </c>
      <c r="G7" s="281">
        <f>'SO.01 SO.01.1F Pol'!BC31</f>
        <v>0</v>
      </c>
      <c r="H7" s="281">
        <f>'SO.01 SO.01.1F Pol'!BD31</f>
        <v>0</v>
      </c>
      <c r="I7" s="282">
        <f>'SO.01 SO.01.1F Pol'!BE31</f>
        <v>0</v>
      </c>
    </row>
    <row r="8" spans="1:9" s="113" customFormat="1" ht="12.75">
      <c r="A8" s="279" t="str">
        <f>'SO.01 SO.01.1F Pol'!B32</f>
        <v>18</v>
      </c>
      <c r="B8" s="60" t="str">
        <f>'SO.01 SO.01.1F Pol'!C32</f>
        <v>Povrchové úpravy terénu</v>
      </c>
      <c r="D8" s="190"/>
      <c r="E8" s="280">
        <f>'SO.01 SO.01.1F Pol'!BA40</f>
        <v>0</v>
      </c>
      <c r="F8" s="281">
        <f>'SO.01 SO.01.1F Pol'!BB40</f>
        <v>0</v>
      </c>
      <c r="G8" s="281">
        <f>'SO.01 SO.01.1F Pol'!BC40</f>
        <v>0</v>
      </c>
      <c r="H8" s="281">
        <f>'SO.01 SO.01.1F Pol'!BD40</f>
        <v>0</v>
      </c>
      <c r="I8" s="282">
        <f>'SO.01 SO.01.1F Pol'!BE40</f>
        <v>0</v>
      </c>
    </row>
    <row r="9" spans="1:9" s="113" customFormat="1" ht="12.75">
      <c r="A9" s="279" t="str">
        <f>'SO.01 SO.01.1F Pol'!B41</f>
        <v>3</v>
      </c>
      <c r="B9" s="60" t="str">
        <f>'SO.01 SO.01.1F Pol'!C41</f>
        <v>Svislé a kompletní konstrukce</v>
      </c>
      <c r="D9" s="190"/>
      <c r="E9" s="280">
        <f>'SO.01 SO.01.1F Pol'!BA61</f>
        <v>0</v>
      </c>
      <c r="F9" s="281">
        <f>'SO.01 SO.01.1F Pol'!BB61</f>
        <v>0</v>
      </c>
      <c r="G9" s="281">
        <f>'SO.01 SO.01.1F Pol'!BC61</f>
        <v>0</v>
      </c>
      <c r="H9" s="281">
        <f>'SO.01 SO.01.1F Pol'!BD61</f>
        <v>0</v>
      </c>
      <c r="I9" s="282">
        <f>'SO.01 SO.01.1F Pol'!BE61</f>
        <v>0</v>
      </c>
    </row>
    <row r="10" spans="1:9" s="113" customFormat="1" ht="12.75">
      <c r="A10" s="279" t="str">
        <f>'SO.01 SO.01.1F Pol'!B62</f>
        <v>5</v>
      </c>
      <c r="B10" s="60" t="str">
        <f>'SO.01 SO.01.1F Pol'!C62</f>
        <v>Komunikace</v>
      </c>
      <c r="D10" s="190"/>
      <c r="E10" s="280">
        <f>'SO.01 SO.01.1F Pol'!BA112</f>
        <v>0</v>
      </c>
      <c r="F10" s="281">
        <f>'SO.01 SO.01.1F Pol'!BB112</f>
        <v>0</v>
      </c>
      <c r="G10" s="281">
        <f>'SO.01 SO.01.1F Pol'!BC112</f>
        <v>0</v>
      </c>
      <c r="H10" s="281">
        <f>'SO.01 SO.01.1F Pol'!BD112</f>
        <v>0</v>
      </c>
      <c r="I10" s="282">
        <f>'SO.01 SO.01.1F Pol'!BE112</f>
        <v>0</v>
      </c>
    </row>
    <row r="11" spans="1:9" s="113" customFormat="1" ht="12.75">
      <c r="A11" s="279" t="str">
        <f>'SO.01 SO.01.1F Pol'!B113</f>
        <v>61</v>
      </c>
      <c r="B11" s="60" t="str">
        <f>'SO.01 SO.01.1F Pol'!C113</f>
        <v>Upravy povrchů vnitřní</v>
      </c>
      <c r="D11" s="190"/>
      <c r="E11" s="280">
        <f>'SO.01 SO.01.1F Pol'!BA167</f>
        <v>0</v>
      </c>
      <c r="F11" s="281">
        <f>'SO.01 SO.01.1F Pol'!BB167</f>
        <v>0</v>
      </c>
      <c r="G11" s="281">
        <f>'SO.01 SO.01.1F Pol'!BC167</f>
        <v>0</v>
      </c>
      <c r="H11" s="281">
        <f>'SO.01 SO.01.1F Pol'!BD167</f>
        <v>0</v>
      </c>
      <c r="I11" s="282">
        <f>'SO.01 SO.01.1F Pol'!BE167</f>
        <v>0</v>
      </c>
    </row>
    <row r="12" spans="1:9" s="113" customFormat="1" ht="12.75">
      <c r="A12" s="279" t="str">
        <f>'SO.01 SO.01.1F Pol'!B168</f>
        <v>62</v>
      </c>
      <c r="B12" s="60" t="str">
        <f>'SO.01 SO.01.1F Pol'!C168</f>
        <v>Úpravy povrchů vnější</v>
      </c>
      <c r="D12" s="190"/>
      <c r="E12" s="280">
        <f>'SO.01 SO.01.1F Pol'!BA410</f>
        <v>0</v>
      </c>
      <c r="F12" s="281">
        <f>'SO.01 SO.01.1F Pol'!BB410</f>
        <v>0</v>
      </c>
      <c r="G12" s="281">
        <f>'SO.01 SO.01.1F Pol'!BC410</f>
        <v>0</v>
      </c>
      <c r="H12" s="281">
        <f>'SO.01 SO.01.1F Pol'!BD410</f>
        <v>0</v>
      </c>
      <c r="I12" s="282">
        <f>'SO.01 SO.01.1F Pol'!BE410</f>
        <v>0</v>
      </c>
    </row>
    <row r="13" spans="1:9" s="113" customFormat="1" ht="12.75">
      <c r="A13" s="279" t="str">
        <f>'SO.01 SO.01.1F Pol'!B411</f>
        <v>63</v>
      </c>
      <c r="B13" s="60" t="str">
        <f>'SO.01 SO.01.1F Pol'!C411</f>
        <v>Podlahy a podlahové konstrukce</v>
      </c>
      <c r="D13" s="190"/>
      <c r="E13" s="280">
        <f>'SO.01 SO.01.1F Pol'!BA434</f>
        <v>0</v>
      </c>
      <c r="F13" s="281">
        <f>'SO.01 SO.01.1F Pol'!BB434</f>
        <v>0</v>
      </c>
      <c r="G13" s="281">
        <f>'SO.01 SO.01.1F Pol'!BC434</f>
        <v>0</v>
      </c>
      <c r="H13" s="281">
        <f>'SO.01 SO.01.1F Pol'!BD434</f>
        <v>0</v>
      </c>
      <c r="I13" s="282">
        <f>'SO.01 SO.01.1F Pol'!BE434</f>
        <v>0</v>
      </c>
    </row>
    <row r="14" spans="1:9" s="113" customFormat="1" ht="12.75">
      <c r="A14" s="279" t="str">
        <f>'SO.01 SO.01.1F Pol'!B435</f>
        <v>8</v>
      </c>
      <c r="B14" s="60" t="str">
        <f>'SO.01 SO.01.1F Pol'!C435</f>
        <v>Trubní vedení</v>
      </c>
      <c r="D14" s="190"/>
      <c r="E14" s="280">
        <f>'SO.01 SO.01.1F Pol'!BA446</f>
        <v>0</v>
      </c>
      <c r="F14" s="281">
        <f>'SO.01 SO.01.1F Pol'!BB446</f>
        <v>0</v>
      </c>
      <c r="G14" s="281">
        <f>'SO.01 SO.01.1F Pol'!BC446</f>
        <v>0</v>
      </c>
      <c r="H14" s="281">
        <f>'SO.01 SO.01.1F Pol'!BD446</f>
        <v>0</v>
      </c>
      <c r="I14" s="282">
        <f>'SO.01 SO.01.1F Pol'!BE446</f>
        <v>0</v>
      </c>
    </row>
    <row r="15" spans="1:9" s="113" customFormat="1" ht="12.75">
      <c r="A15" s="279" t="str">
        <f>'SO.01 SO.01.1F Pol'!B447</f>
        <v>94</v>
      </c>
      <c r="B15" s="60" t="str">
        <f>'SO.01 SO.01.1F Pol'!C447</f>
        <v>Lešení a stavební výtahy</v>
      </c>
      <c r="D15" s="190"/>
      <c r="E15" s="280">
        <f>'SO.01 SO.01.1F Pol'!BA490</f>
        <v>0</v>
      </c>
      <c r="F15" s="281">
        <f>'SO.01 SO.01.1F Pol'!BB490</f>
        <v>0</v>
      </c>
      <c r="G15" s="281">
        <f>'SO.01 SO.01.1F Pol'!BC490</f>
        <v>0</v>
      </c>
      <c r="H15" s="281">
        <f>'SO.01 SO.01.1F Pol'!BD490</f>
        <v>0</v>
      </c>
      <c r="I15" s="282">
        <f>'SO.01 SO.01.1F Pol'!BE490</f>
        <v>0</v>
      </c>
    </row>
    <row r="16" spans="1:9" s="113" customFormat="1" ht="12.75">
      <c r="A16" s="279" t="str">
        <f>'SO.01 SO.01.1F Pol'!B491</f>
        <v>95</v>
      </c>
      <c r="B16" s="60" t="str">
        <f>'SO.01 SO.01.1F Pol'!C491</f>
        <v>Dokončovací konstrukce na pozemních stavbách</v>
      </c>
      <c r="D16" s="190"/>
      <c r="E16" s="280">
        <f>'SO.01 SO.01.1F Pol'!BA499</f>
        <v>0</v>
      </c>
      <c r="F16" s="281">
        <f>'SO.01 SO.01.1F Pol'!BB499</f>
        <v>0</v>
      </c>
      <c r="G16" s="281">
        <f>'SO.01 SO.01.1F Pol'!BC499</f>
        <v>0</v>
      </c>
      <c r="H16" s="281">
        <f>'SO.01 SO.01.1F Pol'!BD499</f>
        <v>0</v>
      </c>
      <c r="I16" s="282">
        <f>'SO.01 SO.01.1F Pol'!BE499</f>
        <v>0</v>
      </c>
    </row>
    <row r="17" spans="1:9" s="113" customFormat="1" ht="12.75">
      <c r="A17" s="279" t="str">
        <f>'SO.01 SO.01.1F Pol'!B500</f>
        <v>96</v>
      </c>
      <c r="B17" s="60" t="str">
        <f>'SO.01 SO.01.1F Pol'!C500</f>
        <v>Bourání konstrukcí</v>
      </c>
      <c r="D17" s="190"/>
      <c r="E17" s="280">
        <f>'SO.01 SO.01.1F Pol'!BA585</f>
        <v>0</v>
      </c>
      <c r="F17" s="281">
        <f>'SO.01 SO.01.1F Pol'!BB585</f>
        <v>0</v>
      </c>
      <c r="G17" s="281">
        <f>'SO.01 SO.01.1F Pol'!BC585</f>
        <v>0</v>
      </c>
      <c r="H17" s="281">
        <f>'SO.01 SO.01.1F Pol'!BD585</f>
        <v>0</v>
      </c>
      <c r="I17" s="282">
        <f>'SO.01 SO.01.1F Pol'!BE585</f>
        <v>0</v>
      </c>
    </row>
    <row r="18" spans="1:9" s="113" customFormat="1" ht="12.75">
      <c r="A18" s="279" t="str">
        <f>'SO.01 SO.01.1F Pol'!B586</f>
        <v>99</v>
      </c>
      <c r="B18" s="60" t="str">
        <f>'SO.01 SO.01.1F Pol'!C586</f>
        <v>Staveništní přesun hmot</v>
      </c>
      <c r="D18" s="190"/>
      <c r="E18" s="280">
        <f>'SO.01 SO.01.1F Pol'!BA588</f>
        <v>0</v>
      </c>
      <c r="F18" s="281">
        <f>'SO.01 SO.01.1F Pol'!BB588</f>
        <v>0</v>
      </c>
      <c r="G18" s="281">
        <f>'SO.01 SO.01.1F Pol'!BC588</f>
        <v>0</v>
      </c>
      <c r="H18" s="281">
        <f>'SO.01 SO.01.1F Pol'!BD588</f>
        <v>0</v>
      </c>
      <c r="I18" s="282">
        <f>'SO.01 SO.01.1F Pol'!BE588</f>
        <v>0</v>
      </c>
    </row>
    <row r="19" spans="1:9" s="113" customFormat="1" ht="12.75">
      <c r="A19" s="279" t="str">
        <f>'SO.01 SO.01.1F Pol'!B589</f>
        <v>711</v>
      </c>
      <c r="B19" s="60" t="str">
        <f>'SO.01 SO.01.1F Pol'!C589</f>
        <v>Izolace proti vodě</v>
      </c>
      <c r="D19" s="190"/>
      <c r="E19" s="280">
        <f>'SO.01 SO.01.1F Pol'!BA618</f>
        <v>0</v>
      </c>
      <c r="F19" s="281">
        <f>'SO.01 SO.01.1F Pol'!BB618</f>
        <v>0</v>
      </c>
      <c r="G19" s="281">
        <f>'SO.01 SO.01.1F Pol'!BC618</f>
        <v>0</v>
      </c>
      <c r="H19" s="281">
        <f>'SO.01 SO.01.1F Pol'!BD618</f>
        <v>0</v>
      </c>
      <c r="I19" s="282">
        <f>'SO.01 SO.01.1F Pol'!BE618</f>
        <v>0</v>
      </c>
    </row>
    <row r="20" spans="1:9" s="113" customFormat="1" ht="12.75">
      <c r="A20" s="279" t="str">
        <f>'SO.01 SO.01.1F Pol'!B619</f>
        <v>713</v>
      </c>
      <c r="B20" s="60" t="str">
        <f>'SO.01 SO.01.1F Pol'!C619</f>
        <v>Izolace tepelné</v>
      </c>
      <c r="D20" s="190"/>
      <c r="E20" s="280">
        <f>'SO.01 SO.01.1F Pol'!BA653</f>
        <v>0</v>
      </c>
      <c r="F20" s="281">
        <f>'SO.01 SO.01.1F Pol'!BB653</f>
        <v>0</v>
      </c>
      <c r="G20" s="281">
        <f>'SO.01 SO.01.1F Pol'!BC653</f>
        <v>0</v>
      </c>
      <c r="H20" s="281">
        <f>'SO.01 SO.01.1F Pol'!BD653</f>
        <v>0</v>
      </c>
      <c r="I20" s="282">
        <f>'SO.01 SO.01.1F Pol'!BE653</f>
        <v>0</v>
      </c>
    </row>
    <row r="21" spans="1:9" s="113" customFormat="1" ht="12.75">
      <c r="A21" s="279" t="str">
        <f>'SO.01 SO.01.1F Pol'!B654</f>
        <v>764</v>
      </c>
      <c r="B21" s="60" t="str">
        <f>'SO.01 SO.01.1F Pol'!C654</f>
        <v>Konstrukce klempířské</v>
      </c>
      <c r="D21" s="190"/>
      <c r="E21" s="280">
        <f>'SO.01 SO.01.1F Pol'!BA668</f>
        <v>0</v>
      </c>
      <c r="F21" s="281">
        <f>'SO.01 SO.01.1F Pol'!BB668</f>
        <v>0</v>
      </c>
      <c r="G21" s="281">
        <f>'SO.01 SO.01.1F Pol'!BC668</f>
        <v>0</v>
      </c>
      <c r="H21" s="281">
        <f>'SO.01 SO.01.1F Pol'!BD668</f>
        <v>0</v>
      </c>
      <c r="I21" s="282">
        <f>'SO.01 SO.01.1F Pol'!BE668</f>
        <v>0</v>
      </c>
    </row>
    <row r="22" spans="1:9" s="113" customFormat="1" ht="12.75">
      <c r="A22" s="279" t="str">
        <f>'SO.01 SO.01.1F Pol'!B669</f>
        <v>767</v>
      </c>
      <c r="B22" s="60" t="str">
        <f>'SO.01 SO.01.1F Pol'!C669</f>
        <v>Konstrukce zámečnické</v>
      </c>
      <c r="D22" s="190"/>
      <c r="E22" s="280">
        <f>'SO.01 SO.01.1F Pol'!BA688</f>
        <v>0</v>
      </c>
      <c r="F22" s="281">
        <f>'SO.01 SO.01.1F Pol'!BB688</f>
        <v>0</v>
      </c>
      <c r="G22" s="281">
        <f>'SO.01 SO.01.1F Pol'!BC688</f>
        <v>0</v>
      </c>
      <c r="H22" s="281">
        <f>'SO.01 SO.01.1F Pol'!BD688</f>
        <v>0</v>
      </c>
      <c r="I22" s="282">
        <f>'SO.01 SO.01.1F Pol'!BE688</f>
        <v>0</v>
      </c>
    </row>
    <row r="23" spans="1:9" s="113" customFormat="1" ht="12.75">
      <c r="A23" s="279" t="str">
        <f>'SO.01 SO.01.1F Pol'!B689</f>
        <v>771</v>
      </c>
      <c r="B23" s="60" t="str">
        <f>'SO.01 SO.01.1F Pol'!C689</f>
        <v>Podlahy z dlaždic a obklady</v>
      </c>
      <c r="D23" s="190"/>
      <c r="E23" s="280">
        <f>'SO.01 SO.01.1F Pol'!BA713</f>
        <v>0</v>
      </c>
      <c r="F23" s="281">
        <f>'SO.01 SO.01.1F Pol'!BB713</f>
        <v>0</v>
      </c>
      <c r="G23" s="281">
        <f>'SO.01 SO.01.1F Pol'!BC713</f>
        <v>0</v>
      </c>
      <c r="H23" s="281">
        <f>'SO.01 SO.01.1F Pol'!BD713</f>
        <v>0</v>
      </c>
      <c r="I23" s="282">
        <f>'SO.01 SO.01.1F Pol'!BE713</f>
        <v>0</v>
      </c>
    </row>
    <row r="24" spans="1:9" s="113" customFormat="1" ht="12.75">
      <c r="A24" s="279" t="str">
        <f>'SO.01 SO.01.1F Pol'!B714</f>
        <v>783</v>
      </c>
      <c r="B24" s="60" t="str">
        <f>'SO.01 SO.01.1F Pol'!C714</f>
        <v>Nátěry</v>
      </c>
      <c r="D24" s="190"/>
      <c r="E24" s="280">
        <f>'SO.01 SO.01.1F Pol'!BA722</f>
        <v>0</v>
      </c>
      <c r="F24" s="281">
        <f>'SO.01 SO.01.1F Pol'!BB722</f>
        <v>0</v>
      </c>
      <c r="G24" s="281">
        <f>'SO.01 SO.01.1F Pol'!BC722</f>
        <v>0</v>
      </c>
      <c r="H24" s="281">
        <f>'SO.01 SO.01.1F Pol'!BD722</f>
        <v>0</v>
      </c>
      <c r="I24" s="282">
        <f>'SO.01 SO.01.1F Pol'!BE722</f>
        <v>0</v>
      </c>
    </row>
    <row r="25" spans="1:9" s="113" customFormat="1" ht="12.75">
      <c r="A25" s="279" t="str">
        <f>'SO.01 SO.01.1F Pol'!B723</f>
        <v>784</v>
      </c>
      <c r="B25" s="60" t="str">
        <f>'SO.01 SO.01.1F Pol'!C723</f>
        <v>Malby</v>
      </c>
      <c r="D25" s="190"/>
      <c r="E25" s="280">
        <f>'SO.01 SO.01.1F Pol'!BA780</f>
        <v>0</v>
      </c>
      <c r="F25" s="281">
        <f>'SO.01 SO.01.1F Pol'!BB780</f>
        <v>0</v>
      </c>
      <c r="G25" s="281">
        <f>'SO.01 SO.01.1F Pol'!BC780</f>
        <v>0</v>
      </c>
      <c r="H25" s="281">
        <f>'SO.01 SO.01.1F Pol'!BD780</f>
        <v>0</v>
      </c>
      <c r="I25" s="282">
        <f>'SO.01 SO.01.1F Pol'!BE780</f>
        <v>0</v>
      </c>
    </row>
    <row r="26" spans="1:9" s="113" customFormat="1" ht="12.75">
      <c r="A26" s="279" t="str">
        <f>'SO.01 SO.01.1F Pol'!B781</f>
        <v>M99</v>
      </c>
      <c r="B26" s="60" t="str">
        <f>'SO.01 SO.01.1F Pol'!C781</f>
        <v>Ostatní práce "M"</v>
      </c>
      <c r="D26" s="190"/>
      <c r="E26" s="280">
        <f>'SO.01 SO.01.1F Pol'!BA852</f>
        <v>0</v>
      </c>
      <c r="F26" s="281">
        <f>'SO.01 SO.01.1F Pol'!BB852</f>
        <v>0</v>
      </c>
      <c r="G26" s="281">
        <f>'SO.01 SO.01.1F Pol'!BC852</f>
        <v>0</v>
      </c>
      <c r="H26" s="281">
        <f>'SO.01 SO.01.1F Pol'!BD852</f>
        <v>0</v>
      </c>
      <c r="I26" s="282">
        <f>'SO.01 SO.01.1F Pol'!BE852</f>
        <v>0</v>
      </c>
    </row>
    <row r="27" spans="1:9" s="113" customFormat="1" ht="13.5" thickBot="1">
      <c r="A27" s="279" t="str">
        <f>'SO.01 SO.01.1F Pol'!B853</f>
        <v>D96</v>
      </c>
      <c r="B27" s="60" t="str">
        <f>'SO.01 SO.01.1F Pol'!C853</f>
        <v>Přesuny suti a vybouraných hmot</v>
      </c>
      <c r="D27" s="190"/>
      <c r="E27" s="280">
        <f>'SO.01 SO.01.1F Pol'!BA861</f>
        <v>0</v>
      </c>
      <c r="F27" s="281">
        <f>'SO.01 SO.01.1F Pol'!BB861</f>
        <v>0</v>
      </c>
      <c r="G27" s="281">
        <f>'SO.01 SO.01.1F Pol'!BC861</f>
        <v>0</v>
      </c>
      <c r="H27" s="281">
        <f>'SO.01 SO.01.1F Pol'!BD861</f>
        <v>0</v>
      </c>
      <c r="I27" s="282">
        <f>'SO.01 SO.01.1F Pol'!BE861</f>
        <v>0</v>
      </c>
    </row>
    <row r="28" spans="1:9" s="14" customFormat="1" ht="13.5" thickBot="1">
      <c r="A28" s="191"/>
      <c r="B28" s="192" t="s">
        <v>75</v>
      </c>
      <c r="C28" s="192"/>
      <c r="D28" s="193"/>
      <c r="E28" s="194">
        <f>SUM(E7:E27)</f>
        <v>0</v>
      </c>
      <c r="F28" s="195">
        <f>SUM(F7:F27)</f>
        <v>0</v>
      </c>
      <c r="G28" s="195">
        <f>SUM(G7:G27)</f>
        <v>0</v>
      </c>
      <c r="H28" s="195">
        <f>SUM(H7:H27)</f>
        <v>0</v>
      </c>
      <c r="I28" s="196">
        <f>SUM(I7:I27)</f>
        <v>0</v>
      </c>
    </row>
    <row r="29" spans="1:9" ht="12.75">
      <c r="A29" s="113"/>
      <c r="B29" s="113"/>
      <c r="C29" s="113"/>
      <c r="D29" s="113"/>
      <c r="E29" s="113"/>
      <c r="F29" s="113"/>
      <c r="G29" s="113"/>
      <c r="H29" s="113"/>
      <c r="I29" s="113"/>
    </row>
    <row r="30" spans="1:57" ht="19.5" customHeight="1">
      <c r="A30" s="182" t="s">
        <v>76</v>
      </c>
      <c r="B30" s="182"/>
      <c r="C30" s="182"/>
      <c r="D30" s="182"/>
      <c r="E30" s="182"/>
      <c r="F30" s="182"/>
      <c r="G30" s="197"/>
      <c r="H30" s="182"/>
      <c r="I30" s="182"/>
      <c r="BA30" s="119"/>
      <c r="BB30" s="119"/>
      <c r="BC30" s="119"/>
      <c r="BD30" s="119"/>
      <c r="BE30" s="119"/>
    </row>
    <row r="31" ht="13.5" thickBot="1"/>
    <row r="32" spans="1:9" ht="12.75">
      <c r="A32" s="148" t="s">
        <v>77</v>
      </c>
      <c r="B32" s="149"/>
      <c r="C32" s="149"/>
      <c r="D32" s="198"/>
      <c r="E32" s="199" t="s">
        <v>78</v>
      </c>
      <c r="F32" s="200" t="s">
        <v>12</v>
      </c>
      <c r="G32" s="201" t="s">
        <v>79</v>
      </c>
      <c r="H32" s="202"/>
      <c r="I32" s="203" t="s">
        <v>78</v>
      </c>
    </row>
    <row r="33" spans="1:53" ht="12.75">
      <c r="A33" s="142" t="s">
        <v>902</v>
      </c>
      <c r="B33" s="133"/>
      <c r="C33" s="133"/>
      <c r="D33" s="204"/>
      <c r="E33" s="205"/>
      <c r="F33" s="206"/>
      <c r="G33" s="207">
        <v>0</v>
      </c>
      <c r="H33" s="208"/>
      <c r="I33" s="209">
        <f aca="true" t="shared" si="0" ref="I33:I40">E33+F33*G33/100</f>
        <v>0</v>
      </c>
      <c r="BA33" s="1">
        <v>0</v>
      </c>
    </row>
    <row r="34" spans="1:53" ht="12.75">
      <c r="A34" s="142" t="s">
        <v>903</v>
      </c>
      <c r="B34" s="133"/>
      <c r="C34" s="133"/>
      <c r="D34" s="204"/>
      <c r="E34" s="205"/>
      <c r="F34" s="206"/>
      <c r="G34" s="207">
        <v>0</v>
      </c>
      <c r="H34" s="208"/>
      <c r="I34" s="209">
        <f t="shared" si="0"/>
        <v>0</v>
      </c>
      <c r="BA34" s="1">
        <v>0</v>
      </c>
    </row>
    <row r="35" spans="1:53" ht="12.75">
      <c r="A35" s="142" t="s">
        <v>904</v>
      </c>
      <c r="B35" s="133"/>
      <c r="C35" s="133"/>
      <c r="D35" s="204"/>
      <c r="E35" s="205"/>
      <c r="F35" s="206"/>
      <c r="G35" s="207">
        <v>0</v>
      </c>
      <c r="H35" s="208"/>
      <c r="I35" s="209">
        <f t="shared" si="0"/>
        <v>0</v>
      </c>
      <c r="BA35" s="1">
        <v>0</v>
      </c>
    </row>
    <row r="36" spans="1:53" ht="12.75">
      <c r="A36" s="142" t="s">
        <v>905</v>
      </c>
      <c r="B36" s="133"/>
      <c r="C36" s="133"/>
      <c r="D36" s="204"/>
      <c r="E36" s="205"/>
      <c r="F36" s="206"/>
      <c r="G36" s="207">
        <v>0</v>
      </c>
      <c r="H36" s="208"/>
      <c r="I36" s="209">
        <f t="shared" si="0"/>
        <v>0</v>
      </c>
      <c r="BA36" s="1">
        <v>0</v>
      </c>
    </row>
    <row r="37" spans="1:53" ht="12.75">
      <c r="A37" s="142" t="s">
        <v>906</v>
      </c>
      <c r="B37" s="133"/>
      <c r="C37" s="133"/>
      <c r="D37" s="204"/>
      <c r="E37" s="205"/>
      <c r="F37" s="206"/>
      <c r="G37" s="207">
        <v>0</v>
      </c>
      <c r="H37" s="208"/>
      <c r="I37" s="209">
        <f t="shared" si="0"/>
        <v>0</v>
      </c>
      <c r="BA37" s="1">
        <v>1</v>
      </c>
    </row>
    <row r="38" spans="1:53" ht="12.75">
      <c r="A38" s="142" t="s">
        <v>907</v>
      </c>
      <c r="B38" s="133"/>
      <c r="C38" s="133"/>
      <c r="D38" s="204"/>
      <c r="E38" s="205"/>
      <c r="F38" s="206"/>
      <c r="G38" s="207">
        <v>0</v>
      </c>
      <c r="H38" s="208"/>
      <c r="I38" s="209">
        <f t="shared" si="0"/>
        <v>0</v>
      </c>
      <c r="BA38" s="1">
        <v>1</v>
      </c>
    </row>
    <row r="39" spans="1:53" ht="12.75">
      <c r="A39" s="142" t="s">
        <v>908</v>
      </c>
      <c r="B39" s="133"/>
      <c r="C39" s="133"/>
      <c r="D39" s="204"/>
      <c r="E39" s="205"/>
      <c r="F39" s="206"/>
      <c r="G39" s="207">
        <v>0</v>
      </c>
      <c r="H39" s="208"/>
      <c r="I39" s="209">
        <f t="shared" si="0"/>
        <v>0</v>
      </c>
      <c r="BA39" s="1">
        <v>2</v>
      </c>
    </row>
    <row r="40" spans="1:53" ht="12.75">
      <c r="A40" s="142" t="s">
        <v>909</v>
      </c>
      <c r="B40" s="133"/>
      <c r="C40" s="133"/>
      <c r="D40" s="204"/>
      <c r="E40" s="205"/>
      <c r="F40" s="206"/>
      <c r="G40" s="207">
        <v>0</v>
      </c>
      <c r="H40" s="208"/>
      <c r="I40" s="209">
        <f t="shared" si="0"/>
        <v>0</v>
      </c>
      <c r="BA40" s="1">
        <v>2</v>
      </c>
    </row>
    <row r="41" spans="1:9" ht="13.5" thickBot="1">
      <c r="A41" s="210"/>
      <c r="B41" s="211" t="s">
        <v>80</v>
      </c>
      <c r="C41" s="212"/>
      <c r="D41" s="213"/>
      <c r="E41" s="214"/>
      <c r="F41" s="215"/>
      <c r="G41" s="215"/>
      <c r="H41" s="311">
        <f>SUM(I33:I40)</f>
        <v>0</v>
      </c>
      <c r="I41" s="312"/>
    </row>
    <row r="43" spans="2:9" ht="12.75">
      <c r="B43" s="14"/>
      <c r="F43" s="216"/>
      <c r="G43" s="217"/>
      <c r="H43" s="217"/>
      <c r="I43" s="46"/>
    </row>
    <row r="44" spans="6:9" ht="12.75">
      <c r="F44" s="216"/>
      <c r="G44" s="217"/>
      <c r="H44" s="217"/>
      <c r="I44" s="46"/>
    </row>
    <row r="45" spans="6:9" ht="12.75">
      <c r="F45" s="216"/>
      <c r="G45" s="217"/>
      <c r="H45" s="217"/>
      <c r="I45" s="46"/>
    </row>
    <row r="46" spans="6:9" ht="12.75">
      <c r="F46" s="216"/>
      <c r="G46" s="217"/>
      <c r="H46" s="217"/>
      <c r="I46" s="46"/>
    </row>
    <row r="47" spans="6:9" ht="12.75">
      <c r="F47" s="216"/>
      <c r="G47" s="217"/>
      <c r="H47" s="217"/>
      <c r="I47" s="46"/>
    </row>
    <row r="48" spans="6:9" ht="12.75">
      <c r="F48" s="216"/>
      <c r="G48" s="217"/>
      <c r="H48" s="217"/>
      <c r="I48" s="46"/>
    </row>
    <row r="49" spans="6:9" ht="12.75">
      <c r="F49" s="216"/>
      <c r="G49" s="217"/>
      <c r="H49" s="217"/>
      <c r="I49" s="46"/>
    </row>
    <row r="50" spans="6:9" ht="12.75">
      <c r="F50" s="216"/>
      <c r="G50" s="217"/>
      <c r="H50" s="217"/>
      <c r="I50" s="46"/>
    </row>
    <row r="51" spans="6:9" ht="12.75">
      <c r="F51" s="216"/>
      <c r="G51" s="217"/>
      <c r="H51" s="217"/>
      <c r="I51" s="46"/>
    </row>
    <row r="52" spans="6:9" ht="12.75">
      <c r="F52" s="216"/>
      <c r="G52" s="217"/>
      <c r="H52" s="217"/>
      <c r="I52" s="46"/>
    </row>
    <row r="53" spans="6:9" ht="12.75">
      <c r="F53" s="216"/>
      <c r="G53" s="217"/>
      <c r="H53" s="217"/>
      <c r="I53" s="46"/>
    </row>
    <row r="54" spans="6:9" ht="12.75">
      <c r="F54" s="216"/>
      <c r="G54" s="217"/>
      <c r="H54" s="217"/>
      <c r="I54" s="46"/>
    </row>
    <row r="55" spans="6:9" ht="12.75">
      <c r="F55" s="216"/>
      <c r="G55" s="217"/>
      <c r="H55" s="217"/>
      <c r="I55" s="46"/>
    </row>
    <row r="56" spans="6:9" ht="12.75">
      <c r="F56" s="216"/>
      <c r="G56" s="217"/>
      <c r="H56" s="217"/>
      <c r="I56" s="46"/>
    </row>
    <row r="57" spans="6:9" ht="12.75">
      <c r="F57" s="216"/>
      <c r="G57" s="217"/>
      <c r="H57" s="217"/>
      <c r="I57" s="46"/>
    </row>
    <row r="58" spans="6:9" ht="12.75">
      <c r="F58" s="216"/>
      <c r="G58" s="217"/>
      <c r="H58" s="217"/>
      <c r="I58" s="46"/>
    </row>
    <row r="59" spans="6:9" ht="12.75">
      <c r="F59" s="216"/>
      <c r="G59" s="217"/>
      <c r="H59" s="217"/>
      <c r="I59" s="46"/>
    </row>
    <row r="60" spans="6:9" ht="12.75">
      <c r="F60" s="216"/>
      <c r="G60" s="217"/>
      <c r="H60" s="217"/>
      <c r="I60" s="46"/>
    </row>
    <row r="61" spans="6:9" ht="12.75">
      <c r="F61" s="216"/>
      <c r="G61" s="217"/>
      <c r="H61" s="217"/>
      <c r="I61" s="46"/>
    </row>
    <row r="62" spans="6:9" ht="12.75">
      <c r="F62" s="216"/>
      <c r="G62" s="217"/>
      <c r="H62" s="217"/>
      <c r="I62" s="46"/>
    </row>
    <row r="63" spans="6:9" ht="12.75">
      <c r="F63" s="216"/>
      <c r="G63" s="217"/>
      <c r="H63" s="217"/>
      <c r="I63" s="46"/>
    </row>
    <row r="64" spans="6:9" ht="12.75">
      <c r="F64" s="216"/>
      <c r="G64" s="217"/>
      <c r="H64" s="217"/>
      <c r="I64" s="46"/>
    </row>
    <row r="65" spans="6:9" ht="12.75">
      <c r="F65" s="216"/>
      <c r="G65" s="217"/>
      <c r="H65" s="217"/>
      <c r="I65" s="46"/>
    </row>
    <row r="66" spans="6:9" ht="12.75">
      <c r="F66" s="216"/>
      <c r="G66" s="217"/>
      <c r="H66" s="217"/>
      <c r="I66" s="46"/>
    </row>
    <row r="67" spans="6:9" ht="12.75">
      <c r="F67" s="216"/>
      <c r="G67" s="217"/>
      <c r="H67" s="217"/>
      <c r="I67" s="46"/>
    </row>
    <row r="68" spans="6:9" ht="12.75">
      <c r="F68" s="216"/>
      <c r="G68" s="217"/>
      <c r="H68" s="217"/>
      <c r="I68" s="46"/>
    </row>
    <row r="69" spans="6:9" ht="12.75">
      <c r="F69" s="216"/>
      <c r="G69" s="217"/>
      <c r="H69" s="217"/>
      <c r="I69" s="46"/>
    </row>
    <row r="70" spans="6:9" ht="12.75">
      <c r="F70" s="216"/>
      <c r="G70" s="217"/>
      <c r="H70" s="217"/>
      <c r="I70" s="46"/>
    </row>
    <row r="71" spans="6:9" ht="12.75">
      <c r="F71" s="216"/>
      <c r="G71" s="217"/>
      <c r="H71" s="217"/>
      <c r="I71" s="46"/>
    </row>
    <row r="72" spans="6:9" ht="12.75">
      <c r="F72" s="216"/>
      <c r="G72" s="217"/>
      <c r="H72" s="217"/>
      <c r="I72" s="46"/>
    </row>
    <row r="73" spans="6:9" ht="12.75">
      <c r="F73" s="216"/>
      <c r="G73" s="217"/>
      <c r="H73" s="217"/>
      <c r="I73" s="46"/>
    </row>
    <row r="74" spans="6:9" ht="12.75">
      <c r="F74" s="216"/>
      <c r="G74" s="217"/>
      <c r="H74" s="217"/>
      <c r="I74" s="46"/>
    </row>
    <row r="75" spans="6:9" ht="12.75">
      <c r="F75" s="216"/>
      <c r="G75" s="217"/>
      <c r="H75" s="217"/>
      <c r="I75" s="46"/>
    </row>
    <row r="76" spans="6:9" ht="12.75">
      <c r="F76" s="216"/>
      <c r="G76" s="217"/>
      <c r="H76" s="217"/>
      <c r="I76" s="46"/>
    </row>
    <row r="77" spans="6:9" ht="12.75">
      <c r="F77" s="216"/>
      <c r="G77" s="217"/>
      <c r="H77" s="217"/>
      <c r="I77" s="46"/>
    </row>
    <row r="78" spans="6:9" ht="12.75">
      <c r="F78" s="216"/>
      <c r="G78" s="217"/>
      <c r="H78" s="217"/>
      <c r="I78" s="46"/>
    </row>
    <row r="79" spans="6:9" ht="12.75">
      <c r="F79" s="216"/>
      <c r="G79" s="217"/>
      <c r="H79" s="217"/>
      <c r="I79" s="46"/>
    </row>
    <row r="80" spans="6:9" ht="12.75">
      <c r="F80" s="216"/>
      <c r="G80" s="217"/>
      <c r="H80" s="217"/>
      <c r="I80" s="46"/>
    </row>
    <row r="81" spans="6:9" ht="12.75">
      <c r="F81" s="216"/>
      <c r="G81" s="217"/>
      <c r="H81" s="217"/>
      <c r="I81" s="46"/>
    </row>
    <row r="82" spans="6:9" ht="12.75">
      <c r="F82" s="216"/>
      <c r="G82" s="217"/>
      <c r="H82" s="217"/>
      <c r="I82" s="46"/>
    </row>
    <row r="83" spans="6:9" ht="12.75">
      <c r="F83" s="216"/>
      <c r="G83" s="217"/>
      <c r="H83" s="217"/>
      <c r="I83" s="46"/>
    </row>
    <row r="84" spans="6:9" ht="12.75">
      <c r="F84" s="216"/>
      <c r="G84" s="217"/>
      <c r="H84" s="217"/>
      <c r="I84" s="46"/>
    </row>
    <row r="85" spans="6:9" ht="12.75">
      <c r="F85" s="216"/>
      <c r="G85" s="217"/>
      <c r="H85" s="217"/>
      <c r="I85" s="46"/>
    </row>
    <row r="86" spans="6:9" ht="12.75">
      <c r="F86" s="216"/>
      <c r="G86" s="217"/>
      <c r="H86" s="217"/>
      <c r="I86" s="46"/>
    </row>
    <row r="87" spans="6:9" ht="12.75">
      <c r="F87" s="216"/>
      <c r="G87" s="217"/>
      <c r="H87" s="217"/>
      <c r="I87" s="46"/>
    </row>
    <row r="88" spans="6:9" ht="12.75">
      <c r="F88" s="216"/>
      <c r="G88" s="217"/>
      <c r="H88" s="217"/>
      <c r="I88" s="46"/>
    </row>
    <row r="89" spans="6:9" ht="12.75">
      <c r="F89" s="216"/>
      <c r="G89" s="217"/>
      <c r="H89" s="217"/>
      <c r="I89" s="46"/>
    </row>
    <row r="90" spans="6:9" ht="12.75">
      <c r="F90" s="216"/>
      <c r="G90" s="217"/>
      <c r="H90" s="217"/>
      <c r="I90" s="46"/>
    </row>
    <row r="91" spans="6:9" ht="12.75">
      <c r="F91" s="216"/>
      <c r="G91" s="217"/>
      <c r="H91" s="217"/>
      <c r="I91" s="46"/>
    </row>
    <row r="92" spans="6:9" ht="12.75">
      <c r="F92" s="216"/>
      <c r="G92" s="217"/>
      <c r="H92" s="217"/>
      <c r="I92" s="46"/>
    </row>
  </sheetData>
  <sheetProtection/>
  <mergeCells count="4">
    <mergeCell ref="A1:B1"/>
    <mergeCell ref="A2:B2"/>
    <mergeCell ref="G2:I2"/>
    <mergeCell ref="H41:I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34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18" customWidth="1"/>
    <col min="2" max="2" width="11.625" style="218" customWidth="1"/>
    <col min="3" max="3" width="40.375" style="218" customWidth="1"/>
    <col min="4" max="4" width="5.625" style="218" customWidth="1"/>
    <col min="5" max="5" width="8.625" style="228" customWidth="1"/>
    <col min="6" max="6" width="9.875" style="218" customWidth="1"/>
    <col min="7" max="7" width="13.875" style="218" customWidth="1"/>
    <col min="8" max="8" width="11.75390625" style="218" hidden="1" customWidth="1"/>
    <col min="9" max="9" width="11.625" style="218" hidden="1" customWidth="1"/>
    <col min="10" max="10" width="11.00390625" style="218" hidden="1" customWidth="1"/>
    <col min="11" max="11" width="10.375" style="218" hidden="1" customWidth="1"/>
    <col min="12" max="12" width="75.25390625" style="218" customWidth="1"/>
    <col min="13" max="13" width="45.25390625" style="218" customWidth="1"/>
    <col min="14" max="16384" width="9.125" style="218" customWidth="1"/>
  </cols>
  <sheetData>
    <row r="1" spans="1:7" ht="15.75">
      <c r="A1" s="317" t="s">
        <v>99</v>
      </c>
      <c r="B1" s="317"/>
      <c r="C1" s="317"/>
      <c r="D1" s="317"/>
      <c r="E1" s="317"/>
      <c r="F1" s="317"/>
      <c r="G1" s="317"/>
    </row>
    <row r="2" spans="2:7" ht="14.25" customHeight="1" thickBot="1">
      <c r="B2" s="219"/>
      <c r="C2" s="220"/>
      <c r="D2" s="220"/>
      <c r="E2" s="221"/>
      <c r="F2" s="220"/>
      <c r="G2" s="220"/>
    </row>
    <row r="3" spans="1:7" ht="13.5" thickTop="1">
      <c r="A3" s="304" t="s">
        <v>2</v>
      </c>
      <c r="B3" s="305"/>
      <c r="C3" s="172" t="s">
        <v>102</v>
      </c>
      <c r="D3" s="222"/>
      <c r="E3" s="223" t="s">
        <v>81</v>
      </c>
      <c r="F3" s="224" t="str">
        <f>'SO.01 SO.01.1F Rek'!H1</f>
        <v>SO.01.1F</v>
      </c>
      <c r="G3" s="225"/>
    </row>
    <row r="4" spans="1:7" ht="13.5" thickBot="1">
      <c r="A4" s="318" t="s">
        <v>72</v>
      </c>
      <c r="B4" s="307"/>
      <c r="C4" s="178" t="s">
        <v>105</v>
      </c>
      <c r="D4" s="226"/>
      <c r="E4" s="319" t="str">
        <f>'SO.01 SO.01.1F Rek'!G2</f>
        <v>REALIZACE ENERGETICKÝCH ÚSPOR-FASÁDA</v>
      </c>
      <c r="F4" s="320"/>
      <c r="G4" s="321"/>
    </row>
    <row r="5" spans="1:7" ht="13.5" thickTop="1">
      <c r="A5" s="227"/>
      <c r="G5" s="229"/>
    </row>
    <row r="6" spans="1:11" ht="27" customHeight="1">
      <c r="A6" s="230" t="s">
        <v>82</v>
      </c>
      <c r="B6" s="231" t="s">
        <v>83</v>
      </c>
      <c r="C6" s="231" t="s">
        <v>84</v>
      </c>
      <c r="D6" s="231" t="s">
        <v>85</v>
      </c>
      <c r="E6" s="232" t="s">
        <v>86</v>
      </c>
      <c r="F6" s="231" t="s">
        <v>87</v>
      </c>
      <c r="G6" s="233" t="s">
        <v>88</v>
      </c>
      <c r="H6" s="234" t="s">
        <v>89</v>
      </c>
      <c r="I6" s="234" t="s">
        <v>90</v>
      </c>
      <c r="J6" s="234" t="s">
        <v>91</v>
      </c>
      <c r="K6" s="234" t="s">
        <v>92</v>
      </c>
    </row>
    <row r="7" spans="1:15" ht="12.75">
      <c r="A7" s="235" t="s">
        <v>93</v>
      </c>
      <c r="B7" s="236" t="s">
        <v>94</v>
      </c>
      <c r="C7" s="237" t="s">
        <v>95</v>
      </c>
      <c r="D7" s="238"/>
      <c r="E7" s="239"/>
      <c r="F7" s="239"/>
      <c r="G7" s="240"/>
      <c r="H7" s="241"/>
      <c r="I7" s="242"/>
      <c r="J7" s="243"/>
      <c r="K7" s="244"/>
      <c r="O7" s="245">
        <v>1</v>
      </c>
    </row>
    <row r="8" spans="1:80" ht="12.75">
      <c r="A8" s="246">
        <v>1</v>
      </c>
      <c r="B8" s="247" t="s">
        <v>109</v>
      </c>
      <c r="C8" s="248" t="s">
        <v>110</v>
      </c>
      <c r="D8" s="249" t="s">
        <v>111</v>
      </c>
      <c r="E8" s="250">
        <v>11.7</v>
      </c>
      <c r="F8" s="250">
        <v>0</v>
      </c>
      <c r="G8" s="251">
        <f>E8*F8</f>
        <v>0</v>
      </c>
      <c r="H8" s="252">
        <v>0</v>
      </c>
      <c r="I8" s="253">
        <f>E8*H8</f>
        <v>0</v>
      </c>
      <c r="J8" s="252">
        <v>0</v>
      </c>
      <c r="K8" s="253">
        <f>E8*J8</f>
        <v>0</v>
      </c>
      <c r="O8" s="245">
        <v>2</v>
      </c>
      <c r="AA8" s="218">
        <v>1</v>
      </c>
      <c r="AB8" s="218">
        <v>1</v>
      </c>
      <c r="AC8" s="218">
        <v>1</v>
      </c>
      <c r="AZ8" s="218">
        <v>1</v>
      </c>
      <c r="BA8" s="218">
        <f>IF(AZ8=1,G8,0)</f>
        <v>0</v>
      </c>
      <c r="BB8" s="218">
        <f>IF(AZ8=2,G8,0)</f>
        <v>0</v>
      </c>
      <c r="BC8" s="218">
        <f>IF(AZ8=3,G8,0)</f>
        <v>0</v>
      </c>
      <c r="BD8" s="218">
        <f>IF(AZ8=4,G8,0)</f>
        <v>0</v>
      </c>
      <c r="BE8" s="218">
        <f>IF(AZ8=5,G8,0)</f>
        <v>0</v>
      </c>
      <c r="CA8" s="245">
        <v>1</v>
      </c>
      <c r="CB8" s="245">
        <v>1</v>
      </c>
    </row>
    <row r="9" spans="1:15" ht="22.5">
      <c r="A9" s="254"/>
      <c r="B9" s="257"/>
      <c r="C9" s="313" t="s">
        <v>112</v>
      </c>
      <c r="D9" s="314"/>
      <c r="E9" s="258">
        <v>11.7</v>
      </c>
      <c r="F9" s="259"/>
      <c r="G9" s="260"/>
      <c r="H9" s="261"/>
      <c r="I9" s="255"/>
      <c r="J9" s="262"/>
      <c r="K9" s="255"/>
      <c r="M9" s="256" t="s">
        <v>112</v>
      </c>
      <c r="O9" s="245"/>
    </row>
    <row r="10" spans="1:80" ht="12.75">
      <c r="A10" s="246">
        <v>2</v>
      </c>
      <c r="B10" s="247" t="s">
        <v>113</v>
      </c>
      <c r="C10" s="248" t="s">
        <v>114</v>
      </c>
      <c r="D10" s="249" t="s">
        <v>111</v>
      </c>
      <c r="E10" s="250">
        <v>126.7117</v>
      </c>
      <c r="F10" s="250">
        <v>0</v>
      </c>
      <c r="G10" s="251">
        <f>E10*F10</f>
        <v>0</v>
      </c>
      <c r="H10" s="252">
        <v>0</v>
      </c>
      <c r="I10" s="253">
        <f>E10*H10</f>
        <v>0</v>
      </c>
      <c r="J10" s="252">
        <v>0</v>
      </c>
      <c r="K10" s="253">
        <f>E10*J10</f>
        <v>0</v>
      </c>
      <c r="O10" s="245">
        <v>2</v>
      </c>
      <c r="AA10" s="218">
        <v>1</v>
      </c>
      <c r="AB10" s="218">
        <v>1</v>
      </c>
      <c r="AC10" s="218">
        <v>1</v>
      </c>
      <c r="AZ10" s="218">
        <v>1</v>
      </c>
      <c r="BA10" s="218">
        <f>IF(AZ10=1,G10,0)</f>
        <v>0</v>
      </c>
      <c r="BB10" s="218">
        <f>IF(AZ10=2,G10,0)</f>
        <v>0</v>
      </c>
      <c r="BC10" s="218">
        <f>IF(AZ10=3,G10,0)</f>
        <v>0</v>
      </c>
      <c r="BD10" s="218">
        <f>IF(AZ10=4,G10,0)</f>
        <v>0</v>
      </c>
      <c r="BE10" s="218">
        <f>IF(AZ10=5,G10,0)</f>
        <v>0</v>
      </c>
      <c r="CA10" s="245">
        <v>1</v>
      </c>
      <c r="CB10" s="245">
        <v>1</v>
      </c>
    </row>
    <row r="11" spans="1:15" ht="12.75">
      <c r="A11" s="254"/>
      <c r="B11" s="257"/>
      <c r="C11" s="313" t="s">
        <v>115</v>
      </c>
      <c r="D11" s="314"/>
      <c r="E11" s="258">
        <v>0</v>
      </c>
      <c r="F11" s="259"/>
      <c r="G11" s="260"/>
      <c r="H11" s="261"/>
      <c r="I11" s="255"/>
      <c r="J11" s="262"/>
      <c r="K11" s="255"/>
      <c r="M11" s="256" t="s">
        <v>115</v>
      </c>
      <c r="O11" s="245"/>
    </row>
    <row r="12" spans="1:15" ht="22.5">
      <c r="A12" s="254"/>
      <c r="B12" s="257"/>
      <c r="C12" s="313" t="s">
        <v>116</v>
      </c>
      <c r="D12" s="314"/>
      <c r="E12" s="258">
        <v>124.25</v>
      </c>
      <c r="F12" s="259"/>
      <c r="G12" s="260"/>
      <c r="H12" s="261"/>
      <c r="I12" s="255"/>
      <c r="J12" s="262"/>
      <c r="K12" s="255"/>
      <c r="M12" s="256" t="s">
        <v>116</v>
      </c>
      <c r="O12" s="245"/>
    </row>
    <row r="13" spans="1:15" ht="12.75">
      <c r="A13" s="254"/>
      <c r="B13" s="257"/>
      <c r="C13" s="313" t="s">
        <v>117</v>
      </c>
      <c r="D13" s="314"/>
      <c r="E13" s="258">
        <v>0.54</v>
      </c>
      <c r="F13" s="259"/>
      <c r="G13" s="260"/>
      <c r="H13" s="261"/>
      <c r="I13" s="255"/>
      <c r="J13" s="262"/>
      <c r="K13" s="255"/>
      <c r="M13" s="256" t="s">
        <v>117</v>
      </c>
      <c r="O13" s="245"/>
    </row>
    <row r="14" spans="1:15" ht="12.75">
      <c r="A14" s="254"/>
      <c r="B14" s="257"/>
      <c r="C14" s="313" t="s">
        <v>118</v>
      </c>
      <c r="D14" s="314"/>
      <c r="E14" s="258">
        <v>1.9217</v>
      </c>
      <c r="F14" s="259"/>
      <c r="G14" s="260"/>
      <c r="H14" s="261"/>
      <c r="I14" s="255"/>
      <c r="J14" s="262"/>
      <c r="K14" s="255"/>
      <c r="M14" s="256" t="s">
        <v>118</v>
      </c>
      <c r="O14" s="245"/>
    </row>
    <row r="15" spans="1:80" ht="12.75">
      <c r="A15" s="246">
        <v>3</v>
      </c>
      <c r="B15" s="247" t="s">
        <v>119</v>
      </c>
      <c r="C15" s="248" t="s">
        <v>120</v>
      </c>
      <c r="D15" s="249" t="s">
        <v>111</v>
      </c>
      <c r="E15" s="250">
        <v>9.16</v>
      </c>
      <c r="F15" s="250">
        <v>0</v>
      </c>
      <c r="G15" s="251">
        <f>E15*F15</f>
        <v>0</v>
      </c>
      <c r="H15" s="252">
        <v>0</v>
      </c>
      <c r="I15" s="253">
        <f>E15*H15</f>
        <v>0</v>
      </c>
      <c r="J15" s="252">
        <v>0</v>
      </c>
      <c r="K15" s="253">
        <f>E15*J15</f>
        <v>0</v>
      </c>
      <c r="O15" s="245">
        <v>2</v>
      </c>
      <c r="AA15" s="218">
        <v>1</v>
      </c>
      <c r="AB15" s="218">
        <v>1</v>
      </c>
      <c r="AC15" s="218">
        <v>1</v>
      </c>
      <c r="AZ15" s="218">
        <v>1</v>
      </c>
      <c r="BA15" s="218">
        <f>IF(AZ15=1,G15,0)</f>
        <v>0</v>
      </c>
      <c r="BB15" s="218">
        <f>IF(AZ15=2,G15,0)</f>
        <v>0</v>
      </c>
      <c r="BC15" s="218">
        <f>IF(AZ15=3,G15,0)</f>
        <v>0</v>
      </c>
      <c r="BD15" s="218">
        <f>IF(AZ15=4,G15,0)</f>
        <v>0</v>
      </c>
      <c r="BE15" s="218">
        <f>IF(AZ15=5,G15,0)</f>
        <v>0</v>
      </c>
      <c r="CA15" s="245">
        <v>1</v>
      </c>
      <c r="CB15" s="245">
        <v>1</v>
      </c>
    </row>
    <row r="16" spans="1:15" ht="12.75">
      <c r="A16" s="254"/>
      <c r="B16" s="257"/>
      <c r="C16" s="313" t="s">
        <v>121</v>
      </c>
      <c r="D16" s="314"/>
      <c r="E16" s="258">
        <v>9.16</v>
      </c>
      <c r="F16" s="259"/>
      <c r="G16" s="260"/>
      <c r="H16" s="261"/>
      <c r="I16" s="255"/>
      <c r="J16" s="262"/>
      <c r="K16" s="255"/>
      <c r="M16" s="256" t="s">
        <v>121</v>
      </c>
      <c r="O16" s="245"/>
    </row>
    <row r="17" spans="1:80" ht="12.75">
      <c r="A17" s="246">
        <v>4</v>
      </c>
      <c r="B17" s="247" t="s">
        <v>122</v>
      </c>
      <c r="C17" s="248" t="s">
        <v>123</v>
      </c>
      <c r="D17" s="249" t="s">
        <v>111</v>
      </c>
      <c r="E17" s="250">
        <v>9.16</v>
      </c>
      <c r="F17" s="250">
        <v>0</v>
      </c>
      <c r="G17" s="251">
        <f>E17*F17</f>
        <v>0</v>
      </c>
      <c r="H17" s="252">
        <v>0</v>
      </c>
      <c r="I17" s="253">
        <f>E17*H17</f>
        <v>0</v>
      </c>
      <c r="J17" s="252">
        <v>0</v>
      </c>
      <c r="K17" s="253">
        <f>E17*J17</f>
        <v>0</v>
      </c>
      <c r="O17" s="245">
        <v>2</v>
      </c>
      <c r="AA17" s="218">
        <v>1</v>
      </c>
      <c r="AB17" s="218">
        <v>1</v>
      </c>
      <c r="AC17" s="218">
        <v>1</v>
      </c>
      <c r="AZ17" s="218">
        <v>1</v>
      </c>
      <c r="BA17" s="218">
        <f>IF(AZ17=1,G17,0)</f>
        <v>0</v>
      </c>
      <c r="BB17" s="218">
        <f>IF(AZ17=2,G17,0)</f>
        <v>0</v>
      </c>
      <c r="BC17" s="218">
        <f>IF(AZ17=3,G17,0)</f>
        <v>0</v>
      </c>
      <c r="BD17" s="218">
        <f>IF(AZ17=4,G17,0)</f>
        <v>0</v>
      </c>
      <c r="BE17" s="218">
        <f>IF(AZ17=5,G17,0)</f>
        <v>0</v>
      </c>
      <c r="CA17" s="245">
        <v>1</v>
      </c>
      <c r="CB17" s="245">
        <v>1</v>
      </c>
    </row>
    <row r="18" spans="1:15" ht="12.75">
      <c r="A18" s="254"/>
      <c r="B18" s="257"/>
      <c r="C18" s="313" t="s">
        <v>124</v>
      </c>
      <c r="D18" s="314"/>
      <c r="E18" s="258">
        <v>9.16</v>
      </c>
      <c r="F18" s="259"/>
      <c r="G18" s="260"/>
      <c r="H18" s="261"/>
      <c r="I18" s="255"/>
      <c r="J18" s="262"/>
      <c r="K18" s="255"/>
      <c r="M18" s="256" t="s">
        <v>124</v>
      </c>
      <c r="O18" s="245"/>
    </row>
    <row r="19" spans="1:80" ht="12.75">
      <c r="A19" s="246">
        <v>5</v>
      </c>
      <c r="B19" s="247" t="s">
        <v>125</v>
      </c>
      <c r="C19" s="248" t="s">
        <v>126</v>
      </c>
      <c r="D19" s="249" t="s">
        <v>111</v>
      </c>
      <c r="E19" s="250">
        <v>9.16</v>
      </c>
      <c r="F19" s="250">
        <v>0</v>
      </c>
      <c r="G19" s="251">
        <f>E19*F19</f>
        <v>0</v>
      </c>
      <c r="H19" s="252">
        <v>0</v>
      </c>
      <c r="I19" s="253">
        <f>E19*H19</f>
        <v>0</v>
      </c>
      <c r="J19" s="252">
        <v>0</v>
      </c>
      <c r="K19" s="253">
        <f>E19*J19</f>
        <v>0</v>
      </c>
      <c r="O19" s="245">
        <v>2</v>
      </c>
      <c r="AA19" s="218">
        <v>1</v>
      </c>
      <c r="AB19" s="218">
        <v>1</v>
      </c>
      <c r="AC19" s="218">
        <v>1</v>
      </c>
      <c r="AZ19" s="218">
        <v>1</v>
      </c>
      <c r="BA19" s="218">
        <f>IF(AZ19=1,G19,0)</f>
        <v>0</v>
      </c>
      <c r="BB19" s="218">
        <f>IF(AZ19=2,G19,0)</f>
        <v>0</v>
      </c>
      <c r="BC19" s="218">
        <f>IF(AZ19=3,G19,0)</f>
        <v>0</v>
      </c>
      <c r="BD19" s="218">
        <f>IF(AZ19=4,G19,0)</f>
        <v>0</v>
      </c>
      <c r="BE19" s="218">
        <f>IF(AZ19=5,G19,0)</f>
        <v>0</v>
      </c>
      <c r="CA19" s="245">
        <v>1</v>
      </c>
      <c r="CB19" s="245">
        <v>1</v>
      </c>
    </row>
    <row r="20" spans="1:15" ht="12.75">
      <c r="A20" s="254"/>
      <c r="B20" s="257"/>
      <c r="C20" s="313" t="s">
        <v>127</v>
      </c>
      <c r="D20" s="314"/>
      <c r="E20" s="258">
        <v>9.16</v>
      </c>
      <c r="F20" s="259"/>
      <c r="G20" s="260"/>
      <c r="H20" s="261"/>
      <c r="I20" s="255"/>
      <c r="J20" s="262"/>
      <c r="K20" s="255"/>
      <c r="M20" s="256" t="s">
        <v>127</v>
      </c>
      <c r="O20" s="245"/>
    </row>
    <row r="21" spans="1:80" ht="12.75">
      <c r="A21" s="246">
        <v>6</v>
      </c>
      <c r="B21" s="247" t="s">
        <v>128</v>
      </c>
      <c r="C21" s="248" t="s">
        <v>129</v>
      </c>
      <c r="D21" s="249" t="s">
        <v>111</v>
      </c>
      <c r="E21" s="250">
        <v>117.5488</v>
      </c>
      <c r="F21" s="250">
        <v>0</v>
      </c>
      <c r="G21" s="251">
        <f>E21*F21</f>
        <v>0</v>
      </c>
      <c r="H21" s="252">
        <v>0</v>
      </c>
      <c r="I21" s="253">
        <f>E21*H21</f>
        <v>0</v>
      </c>
      <c r="J21" s="252">
        <v>0</v>
      </c>
      <c r="K21" s="253">
        <f>E21*J21</f>
        <v>0</v>
      </c>
      <c r="O21" s="245">
        <v>2</v>
      </c>
      <c r="AA21" s="218">
        <v>1</v>
      </c>
      <c r="AB21" s="218">
        <v>1</v>
      </c>
      <c r="AC21" s="218">
        <v>1</v>
      </c>
      <c r="AZ21" s="218">
        <v>1</v>
      </c>
      <c r="BA21" s="218">
        <f>IF(AZ21=1,G21,0)</f>
        <v>0</v>
      </c>
      <c r="BB21" s="218">
        <f>IF(AZ21=2,G21,0)</f>
        <v>0</v>
      </c>
      <c r="BC21" s="218">
        <f>IF(AZ21=3,G21,0)</f>
        <v>0</v>
      </c>
      <c r="BD21" s="218">
        <f>IF(AZ21=4,G21,0)</f>
        <v>0</v>
      </c>
      <c r="BE21" s="218">
        <f>IF(AZ21=5,G21,0)</f>
        <v>0</v>
      </c>
      <c r="CA21" s="245">
        <v>1</v>
      </c>
      <c r="CB21" s="245">
        <v>1</v>
      </c>
    </row>
    <row r="22" spans="1:15" ht="12.75">
      <c r="A22" s="254"/>
      <c r="B22" s="257"/>
      <c r="C22" s="313" t="s">
        <v>130</v>
      </c>
      <c r="D22" s="314"/>
      <c r="E22" s="258">
        <v>0</v>
      </c>
      <c r="F22" s="259"/>
      <c r="G22" s="260"/>
      <c r="H22" s="261"/>
      <c r="I22" s="255"/>
      <c r="J22" s="262"/>
      <c r="K22" s="255"/>
      <c r="M22" s="256" t="s">
        <v>130</v>
      </c>
      <c r="O22" s="245"/>
    </row>
    <row r="23" spans="1:15" ht="12.75">
      <c r="A23" s="254"/>
      <c r="B23" s="257"/>
      <c r="C23" s="313" t="s">
        <v>131</v>
      </c>
      <c r="D23" s="314"/>
      <c r="E23" s="258">
        <v>124.25</v>
      </c>
      <c r="F23" s="259"/>
      <c r="G23" s="260"/>
      <c r="H23" s="261"/>
      <c r="I23" s="255"/>
      <c r="J23" s="262"/>
      <c r="K23" s="255"/>
      <c r="M23" s="256" t="s">
        <v>131</v>
      </c>
      <c r="O23" s="245"/>
    </row>
    <row r="24" spans="1:15" ht="12.75">
      <c r="A24" s="254"/>
      <c r="B24" s="257"/>
      <c r="C24" s="313" t="s">
        <v>132</v>
      </c>
      <c r="D24" s="314"/>
      <c r="E24" s="258">
        <v>0</v>
      </c>
      <c r="F24" s="259"/>
      <c r="G24" s="260"/>
      <c r="H24" s="261"/>
      <c r="I24" s="255"/>
      <c r="J24" s="262"/>
      <c r="K24" s="255"/>
      <c r="M24" s="256" t="s">
        <v>132</v>
      </c>
      <c r="O24" s="245"/>
    </row>
    <row r="25" spans="1:15" ht="12.75">
      <c r="A25" s="254"/>
      <c r="B25" s="257"/>
      <c r="C25" s="313" t="s">
        <v>133</v>
      </c>
      <c r="D25" s="314"/>
      <c r="E25" s="258">
        <v>-10.8992</v>
      </c>
      <c r="F25" s="259"/>
      <c r="G25" s="260"/>
      <c r="H25" s="261"/>
      <c r="I25" s="255"/>
      <c r="J25" s="262"/>
      <c r="K25" s="255"/>
      <c r="M25" s="256" t="s">
        <v>133</v>
      </c>
      <c r="O25" s="245"/>
    </row>
    <row r="26" spans="1:15" ht="12.75">
      <c r="A26" s="254"/>
      <c r="B26" s="257"/>
      <c r="C26" s="313" t="s">
        <v>134</v>
      </c>
      <c r="D26" s="314"/>
      <c r="E26" s="258">
        <v>-2.802</v>
      </c>
      <c r="F26" s="259"/>
      <c r="G26" s="260"/>
      <c r="H26" s="261"/>
      <c r="I26" s="255"/>
      <c r="J26" s="262"/>
      <c r="K26" s="255"/>
      <c r="M26" s="256" t="s">
        <v>134</v>
      </c>
      <c r="O26" s="245"/>
    </row>
    <row r="27" spans="1:15" ht="12.75">
      <c r="A27" s="254"/>
      <c r="B27" s="257"/>
      <c r="C27" s="313" t="s">
        <v>135</v>
      </c>
      <c r="D27" s="314"/>
      <c r="E27" s="258">
        <v>7</v>
      </c>
      <c r="F27" s="259"/>
      <c r="G27" s="260"/>
      <c r="H27" s="261"/>
      <c r="I27" s="255"/>
      <c r="J27" s="262"/>
      <c r="K27" s="255"/>
      <c r="M27" s="256" t="s">
        <v>135</v>
      </c>
      <c r="O27" s="245"/>
    </row>
    <row r="28" spans="1:80" ht="12.75">
      <c r="A28" s="246">
        <v>7</v>
      </c>
      <c r="B28" s="247" t="s">
        <v>136</v>
      </c>
      <c r="C28" s="248" t="s">
        <v>137</v>
      </c>
      <c r="D28" s="249" t="s">
        <v>138</v>
      </c>
      <c r="E28" s="250">
        <v>38.512</v>
      </c>
      <c r="F28" s="250">
        <v>0</v>
      </c>
      <c r="G28" s="251">
        <f>E28*F28</f>
        <v>0</v>
      </c>
      <c r="H28" s="252">
        <v>0</v>
      </c>
      <c r="I28" s="253">
        <f>E28*H28</f>
        <v>0</v>
      </c>
      <c r="J28" s="252">
        <v>0</v>
      </c>
      <c r="K28" s="253">
        <f>E28*J28</f>
        <v>0</v>
      </c>
      <c r="O28" s="245">
        <v>2</v>
      </c>
      <c r="AA28" s="218">
        <v>1</v>
      </c>
      <c r="AB28" s="218">
        <v>1</v>
      </c>
      <c r="AC28" s="218">
        <v>1</v>
      </c>
      <c r="AZ28" s="218">
        <v>1</v>
      </c>
      <c r="BA28" s="218">
        <f>IF(AZ28=1,G28,0)</f>
        <v>0</v>
      </c>
      <c r="BB28" s="218">
        <f>IF(AZ28=2,G28,0)</f>
        <v>0</v>
      </c>
      <c r="BC28" s="218">
        <f>IF(AZ28=3,G28,0)</f>
        <v>0</v>
      </c>
      <c r="BD28" s="218">
        <f>IF(AZ28=4,G28,0)</f>
        <v>0</v>
      </c>
      <c r="BE28" s="218">
        <f>IF(AZ28=5,G28,0)</f>
        <v>0</v>
      </c>
      <c r="CA28" s="245">
        <v>1</v>
      </c>
      <c r="CB28" s="245">
        <v>1</v>
      </c>
    </row>
    <row r="29" spans="1:15" ht="12.75">
      <c r="A29" s="254"/>
      <c r="B29" s="257"/>
      <c r="C29" s="313" t="s">
        <v>139</v>
      </c>
      <c r="D29" s="314"/>
      <c r="E29" s="258">
        <v>0</v>
      </c>
      <c r="F29" s="259"/>
      <c r="G29" s="260"/>
      <c r="H29" s="261"/>
      <c r="I29" s="255"/>
      <c r="J29" s="262"/>
      <c r="K29" s="255"/>
      <c r="M29" s="256" t="s">
        <v>139</v>
      </c>
      <c r="O29" s="245"/>
    </row>
    <row r="30" spans="1:15" ht="12.75">
      <c r="A30" s="254"/>
      <c r="B30" s="257"/>
      <c r="C30" s="313" t="s">
        <v>140</v>
      </c>
      <c r="D30" s="314"/>
      <c r="E30" s="258">
        <v>38.512</v>
      </c>
      <c r="F30" s="259"/>
      <c r="G30" s="260"/>
      <c r="H30" s="261"/>
      <c r="I30" s="255"/>
      <c r="J30" s="262"/>
      <c r="K30" s="255"/>
      <c r="M30" s="256" t="s">
        <v>140</v>
      </c>
      <c r="O30" s="245"/>
    </row>
    <row r="31" spans="1:57" ht="12.75">
      <c r="A31" s="263"/>
      <c r="B31" s="264" t="s">
        <v>97</v>
      </c>
      <c r="C31" s="265" t="s">
        <v>108</v>
      </c>
      <c r="D31" s="266"/>
      <c r="E31" s="267"/>
      <c r="F31" s="268"/>
      <c r="G31" s="269">
        <f>SUM(G7:G30)</f>
        <v>0</v>
      </c>
      <c r="H31" s="270"/>
      <c r="I31" s="271">
        <f>SUM(I7:I30)</f>
        <v>0</v>
      </c>
      <c r="J31" s="270"/>
      <c r="K31" s="271">
        <f>SUM(K7:K30)</f>
        <v>0</v>
      </c>
      <c r="O31" s="245">
        <v>4</v>
      </c>
      <c r="BA31" s="272">
        <f>SUM(BA7:BA30)</f>
        <v>0</v>
      </c>
      <c r="BB31" s="272">
        <f>SUM(BB7:BB30)</f>
        <v>0</v>
      </c>
      <c r="BC31" s="272">
        <f>SUM(BC7:BC30)</f>
        <v>0</v>
      </c>
      <c r="BD31" s="272">
        <f>SUM(BD7:BD30)</f>
        <v>0</v>
      </c>
      <c r="BE31" s="272">
        <f>SUM(BE7:BE30)</f>
        <v>0</v>
      </c>
    </row>
    <row r="32" spans="1:15" ht="12.75">
      <c r="A32" s="235" t="s">
        <v>93</v>
      </c>
      <c r="B32" s="236" t="s">
        <v>141</v>
      </c>
      <c r="C32" s="237" t="s">
        <v>142</v>
      </c>
      <c r="D32" s="238"/>
      <c r="E32" s="239"/>
      <c r="F32" s="239"/>
      <c r="G32" s="240"/>
      <c r="H32" s="241"/>
      <c r="I32" s="242"/>
      <c r="J32" s="243"/>
      <c r="K32" s="244"/>
      <c r="O32" s="245">
        <v>1</v>
      </c>
    </row>
    <row r="33" spans="1:80" ht="12.75">
      <c r="A33" s="246">
        <v>8</v>
      </c>
      <c r="B33" s="247" t="s">
        <v>144</v>
      </c>
      <c r="C33" s="248" t="s">
        <v>145</v>
      </c>
      <c r="D33" s="249" t="s">
        <v>138</v>
      </c>
      <c r="E33" s="250">
        <v>134.94</v>
      </c>
      <c r="F33" s="250">
        <v>0</v>
      </c>
      <c r="G33" s="251">
        <f>E33*F33</f>
        <v>0</v>
      </c>
      <c r="H33" s="252">
        <v>0</v>
      </c>
      <c r="I33" s="253">
        <f>E33*H33</f>
        <v>0</v>
      </c>
      <c r="J33" s="252">
        <v>0</v>
      </c>
      <c r="K33" s="253">
        <f>E33*J33</f>
        <v>0</v>
      </c>
      <c r="O33" s="245">
        <v>2</v>
      </c>
      <c r="AA33" s="218">
        <v>1</v>
      </c>
      <c r="AB33" s="218">
        <v>1</v>
      </c>
      <c r="AC33" s="218">
        <v>1</v>
      </c>
      <c r="AZ33" s="218">
        <v>1</v>
      </c>
      <c r="BA33" s="218">
        <f>IF(AZ33=1,G33,0)</f>
        <v>0</v>
      </c>
      <c r="BB33" s="218">
        <f>IF(AZ33=2,G33,0)</f>
        <v>0</v>
      </c>
      <c r="BC33" s="218">
        <f>IF(AZ33=3,G33,0)</f>
        <v>0</v>
      </c>
      <c r="BD33" s="218">
        <f>IF(AZ33=4,G33,0)</f>
        <v>0</v>
      </c>
      <c r="BE33" s="218">
        <f>IF(AZ33=5,G33,0)</f>
        <v>0</v>
      </c>
      <c r="CA33" s="245">
        <v>1</v>
      </c>
      <c r="CB33" s="245">
        <v>1</v>
      </c>
    </row>
    <row r="34" spans="1:80" ht="12.75">
      <c r="A34" s="246">
        <v>9</v>
      </c>
      <c r="B34" s="247" t="s">
        <v>146</v>
      </c>
      <c r="C34" s="248" t="s">
        <v>147</v>
      </c>
      <c r="D34" s="249" t="s">
        <v>138</v>
      </c>
      <c r="E34" s="250">
        <v>134.94</v>
      </c>
      <c r="F34" s="250">
        <v>0</v>
      </c>
      <c r="G34" s="251">
        <f>E34*F34</f>
        <v>0</v>
      </c>
      <c r="H34" s="252">
        <v>0</v>
      </c>
      <c r="I34" s="253">
        <f>E34*H34</f>
        <v>0</v>
      </c>
      <c r="J34" s="252">
        <v>0</v>
      </c>
      <c r="K34" s="253">
        <f>E34*J34</f>
        <v>0</v>
      </c>
      <c r="O34" s="245">
        <v>2</v>
      </c>
      <c r="AA34" s="218">
        <v>1</v>
      </c>
      <c r="AB34" s="218">
        <v>1</v>
      </c>
      <c r="AC34" s="218">
        <v>1</v>
      </c>
      <c r="AZ34" s="218">
        <v>1</v>
      </c>
      <c r="BA34" s="218">
        <f>IF(AZ34=1,G34,0)</f>
        <v>0</v>
      </c>
      <c r="BB34" s="218">
        <f>IF(AZ34=2,G34,0)</f>
        <v>0</v>
      </c>
      <c r="BC34" s="218">
        <f>IF(AZ34=3,G34,0)</f>
        <v>0</v>
      </c>
      <c r="BD34" s="218">
        <f>IF(AZ34=4,G34,0)</f>
        <v>0</v>
      </c>
      <c r="BE34" s="218">
        <f>IF(AZ34=5,G34,0)</f>
        <v>0</v>
      </c>
      <c r="CA34" s="245">
        <v>1</v>
      </c>
      <c r="CB34" s="245">
        <v>1</v>
      </c>
    </row>
    <row r="35" spans="1:15" ht="12.75">
      <c r="A35" s="254"/>
      <c r="B35" s="257"/>
      <c r="C35" s="313" t="s">
        <v>139</v>
      </c>
      <c r="D35" s="314"/>
      <c r="E35" s="258">
        <v>0</v>
      </c>
      <c r="F35" s="259"/>
      <c r="G35" s="260"/>
      <c r="H35" s="261"/>
      <c r="I35" s="255"/>
      <c r="J35" s="262"/>
      <c r="K35" s="255"/>
      <c r="M35" s="256" t="s">
        <v>139</v>
      </c>
      <c r="O35" s="245"/>
    </row>
    <row r="36" spans="1:15" ht="12.75">
      <c r="A36" s="254"/>
      <c r="B36" s="257"/>
      <c r="C36" s="313" t="s">
        <v>148</v>
      </c>
      <c r="D36" s="314"/>
      <c r="E36" s="258">
        <v>17.94</v>
      </c>
      <c r="F36" s="259"/>
      <c r="G36" s="260"/>
      <c r="H36" s="261"/>
      <c r="I36" s="255"/>
      <c r="J36" s="262"/>
      <c r="K36" s="255"/>
      <c r="M36" s="256" t="s">
        <v>148</v>
      </c>
      <c r="O36" s="245"/>
    </row>
    <row r="37" spans="1:15" ht="22.5">
      <c r="A37" s="254"/>
      <c r="B37" s="257"/>
      <c r="C37" s="313" t="s">
        <v>149</v>
      </c>
      <c r="D37" s="314"/>
      <c r="E37" s="258">
        <v>117</v>
      </c>
      <c r="F37" s="259"/>
      <c r="G37" s="260"/>
      <c r="H37" s="261"/>
      <c r="I37" s="255"/>
      <c r="J37" s="262"/>
      <c r="K37" s="255"/>
      <c r="M37" s="256" t="s">
        <v>149</v>
      </c>
      <c r="O37" s="245"/>
    </row>
    <row r="38" spans="1:80" ht="12.75">
      <c r="A38" s="246">
        <v>10</v>
      </c>
      <c r="B38" s="247" t="s">
        <v>150</v>
      </c>
      <c r="C38" s="248" t="s">
        <v>151</v>
      </c>
      <c r="D38" s="249" t="s">
        <v>152</v>
      </c>
      <c r="E38" s="250">
        <v>40.482</v>
      </c>
      <c r="F38" s="250">
        <v>0</v>
      </c>
      <c r="G38" s="251">
        <f>E38*F38</f>
        <v>0</v>
      </c>
      <c r="H38" s="252">
        <v>0.001</v>
      </c>
      <c r="I38" s="253">
        <f>E38*H38</f>
        <v>0.040482</v>
      </c>
      <c r="J38" s="252"/>
      <c r="K38" s="253">
        <f>E38*J38</f>
        <v>0</v>
      </c>
      <c r="O38" s="245">
        <v>2</v>
      </c>
      <c r="AA38" s="218">
        <v>3</v>
      </c>
      <c r="AB38" s="218">
        <v>1</v>
      </c>
      <c r="AC38" s="218">
        <v>572400</v>
      </c>
      <c r="AZ38" s="218">
        <v>1</v>
      </c>
      <c r="BA38" s="218">
        <f>IF(AZ38=1,G38,0)</f>
        <v>0</v>
      </c>
      <c r="BB38" s="218">
        <f>IF(AZ38=2,G38,0)</f>
        <v>0</v>
      </c>
      <c r="BC38" s="218">
        <f>IF(AZ38=3,G38,0)</f>
        <v>0</v>
      </c>
      <c r="BD38" s="218">
        <f>IF(AZ38=4,G38,0)</f>
        <v>0</v>
      </c>
      <c r="BE38" s="218">
        <f>IF(AZ38=5,G38,0)</f>
        <v>0</v>
      </c>
      <c r="CA38" s="245">
        <v>3</v>
      </c>
      <c r="CB38" s="245">
        <v>1</v>
      </c>
    </row>
    <row r="39" spans="1:15" ht="12.75">
      <c r="A39" s="254"/>
      <c r="B39" s="257"/>
      <c r="C39" s="313" t="s">
        <v>153</v>
      </c>
      <c r="D39" s="314"/>
      <c r="E39" s="258">
        <v>40.482</v>
      </c>
      <c r="F39" s="259"/>
      <c r="G39" s="260"/>
      <c r="H39" s="261"/>
      <c r="I39" s="255"/>
      <c r="J39" s="262"/>
      <c r="K39" s="255"/>
      <c r="M39" s="256" t="s">
        <v>153</v>
      </c>
      <c r="O39" s="245"/>
    </row>
    <row r="40" spans="1:57" ht="12.75">
      <c r="A40" s="263"/>
      <c r="B40" s="264" t="s">
        <v>97</v>
      </c>
      <c r="C40" s="265" t="s">
        <v>143</v>
      </c>
      <c r="D40" s="266"/>
      <c r="E40" s="267"/>
      <c r="F40" s="268"/>
      <c r="G40" s="269">
        <f>SUM(G32:G39)</f>
        <v>0</v>
      </c>
      <c r="H40" s="270"/>
      <c r="I40" s="271">
        <f>SUM(I32:I39)</f>
        <v>0.040482</v>
      </c>
      <c r="J40" s="270"/>
      <c r="K40" s="271">
        <f>SUM(K32:K39)</f>
        <v>0</v>
      </c>
      <c r="O40" s="245">
        <v>4</v>
      </c>
      <c r="BA40" s="272">
        <f>SUM(BA32:BA39)</f>
        <v>0</v>
      </c>
      <c r="BB40" s="272">
        <f>SUM(BB32:BB39)</f>
        <v>0</v>
      </c>
      <c r="BC40" s="272">
        <f>SUM(BC32:BC39)</f>
        <v>0</v>
      </c>
      <c r="BD40" s="272">
        <f>SUM(BD32:BD39)</f>
        <v>0</v>
      </c>
      <c r="BE40" s="272">
        <f>SUM(BE32:BE39)</f>
        <v>0</v>
      </c>
    </row>
    <row r="41" spans="1:15" ht="12.75">
      <c r="A41" s="235" t="s">
        <v>93</v>
      </c>
      <c r="B41" s="236" t="s">
        <v>154</v>
      </c>
      <c r="C41" s="237" t="s">
        <v>155</v>
      </c>
      <c r="D41" s="238"/>
      <c r="E41" s="239"/>
      <c r="F41" s="239"/>
      <c r="G41" s="240"/>
      <c r="H41" s="241"/>
      <c r="I41" s="242"/>
      <c r="J41" s="243"/>
      <c r="K41" s="244"/>
      <c r="O41" s="245">
        <v>1</v>
      </c>
    </row>
    <row r="42" spans="1:80" ht="12.75">
      <c r="A42" s="246">
        <v>11</v>
      </c>
      <c r="B42" s="247" t="s">
        <v>157</v>
      </c>
      <c r="C42" s="248" t="s">
        <v>158</v>
      </c>
      <c r="D42" s="249" t="s">
        <v>111</v>
      </c>
      <c r="E42" s="250">
        <v>0.15</v>
      </c>
      <c r="F42" s="250">
        <v>0</v>
      </c>
      <c r="G42" s="251">
        <f>E42*F42</f>
        <v>0</v>
      </c>
      <c r="H42" s="252">
        <v>1.09346</v>
      </c>
      <c r="I42" s="253">
        <f>E42*H42</f>
        <v>0.164019</v>
      </c>
      <c r="J42" s="252">
        <v>0</v>
      </c>
      <c r="K42" s="253">
        <f>E42*J42</f>
        <v>0</v>
      </c>
      <c r="O42" s="245">
        <v>2</v>
      </c>
      <c r="AA42" s="218">
        <v>1</v>
      </c>
      <c r="AB42" s="218">
        <v>1</v>
      </c>
      <c r="AC42" s="218">
        <v>1</v>
      </c>
      <c r="AZ42" s="218">
        <v>1</v>
      </c>
      <c r="BA42" s="218">
        <f>IF(AZ42=1,G42,0)</f>
        <v>0</v>
      </c>
      <c r="BB42" s="218">
        <f>IF(AZ42=2,G42,0)</f>
        <v>0</v>
      </c>
      <c r="BC42" s="218">
        <f>IF(AZ42=3,G42,0)</f>
        <v>0</v>
      </c>
      <c r="BD42" s="218">
        <f>IF(AZ42=4,G42,0)</f>
        <v>0</v>
      </c>
      <c r="BE42" s="218">
        <f>IF(AZ42=5,G42,0)</f>
        <v>0</v>
      </c>
      <c r="CA42" s="245">
        <v>1</v>
      </c>
      <c r="CB42" s="245">
        <v>1</v>
      </c>
    </row>
    <row r="43" spans="1:15" ht="12.75">
      <c r="A43" s="254"/>
      <c r="B43" s="257"/>
      <c r="C43" s="313" t="s">
        <v>159</v>
      </c>
      <c r="D43" s="314"/>
      <c r="E43" s="258">
        <v>0.15</v>
      </c>
      <c r="F43" s="259"/>
      <c r="G43" s="260"/>
      <c r="H43" s="261"/>
      <c r="I43" s="255"/>
      <c r="J43" s="262"/>
      <c r="K43" s="255"/>
      <c r="M43" s="256" t="s">
        <v>159</v>
      </c>
      <c r="O43" s="245"/>
    </row>
    <row r="44" spans="1:80" ht="12.75">
      <c r="A44" s="246">
        <v>12</v>
      </c>
      <c r="B44" s="247" t="s">
        <v>160</v>
      </c>
      <c r="C44" s="248" t="s">
        <v>161</v>
      </c>
      <c r="D44" s="249" t="s">
        <v>162</v>
      </c>
      <c r="E44" s="250">
        <v>571.828</v>
      </c>
      <c r="F44" s="250">
        <v>0</v>
      </c>
      <c r="G44" s="251">
        <f>E44*F44</f>
        <v>0</v>
      </c>
      <c r="H44" s="252">
        <v>0.17293</v>
      </c>
      <c r="I44" s="253">
        <f>E44*H44</f>
        <v>98.88621604</v>
      </c>
      <c r="J44" s="252">
        <v>0</v>
      </c>
      <c r="K44" s="253">
        <f>E44*J44</f>
        <v>0</v>
      </c>
      <c r="O44" s="245">
        <v>2</v>
      </c>
      <c r="AA44" s="218">
        <v>1</v>
      </c>
      <c r="AB44" s="218">
        <v>1</v>
      </c>
      <c r="AC44" s="218">
        <v>1</v>
      </c>
      <c r="AZ44" s="218">
        <v>1</v>
      </c>
      <c r="BA44" s="218">
        <f>IF(AZ44=1,G44,0)</f>
        <v>0</v>
      </c>
      <c r="BB44" s="218">
        <f>IF(AZ44=2,G44,0)</f>
        <v>0</v>
      </c>
      <c r="BC44" s="218">
        <f>IF(AZ44=3,G44,0)</f>
        <v>0</v>
      </c>
      <c r="BD44" s="218">
        <f>IF(AZ44=4,G44,0)</f>
        <v>0</v>
      </c>
      <c r="BE44" s="218">
        <f>IF(AZ44=5,G44,0)</f>
        <v>0</v>
      </c>
      <c r="CA44" s="245">
        <v>1</v>
      </c>
      <c r="CB44" s="245">
        <v>1</v>
      </c>
    </row>
    <row r="45" spans="1:15" ht="12.75">
      <c r="A45" s="254"/>
      <c r="B45" s="257"/>
      <c r="C45" s="313" t="s">
        <v>163</v>
      </c>
      <c r="D45" s="314"/>
      <c r="E45" s="258">
        <v>184.04</v>
      </c>
      <c r="F45" s="259"/>
      <c r="G45" s="260"/>
      <c r="H45" s="261"/>
      <c r="I45" s="255"/>
      <c r="J45" s="262"/>
      <c r="K45" s="255"/>
      <c r="M45" s="256" t="s">
        <v>163</v>
      </c>
      <c r="O45" s="245"/>
    </row>
    <row r="46" spans="1:15" ht="12.75">
      <c r="A46" s="254"/>
      <c r="B46" s="257"/>
      <c r="C46" s="313" t="s">
        <v>164</v>
      </c>
      <c r="D46" s="314"/>
      <c r="E46" s="258">
        <v>-90.72</v>
      </c>
      <c r="F46" s="259"/>
      <c r="G46" s="260"/>
      <c r="H46" s="261"/>
      <c r="I46" s="255"/>
      <c r="J46" s="262"/>
      <c r="K46" s="255"/>
      <c r="M46" s="256" t="s">
        <v>164</v>
      </c>
      <c r="O46" s="245"/>
    </row>
    <row r="47" spans="1:15" ht="12.75">
      <c r="A47" s="254"/>
      <c r="B47" s="257"/>
      <c r="C47" s="313" t="s">
        <v>165</v>
      </c>
      <c r="D47" s="314"/>
      <c r="E47" s="258">
        <v>238.392</v>
      </c>
      <c r="F47" s="259"/>
      <c r="G47" s="260"/>
      <c r="H47" s="261"/>
      <c r="I47" s="255"/>
      <c r="J47" s="262"/>
      <c r="K47" s="255"/>
      <c r="M47" s="256" t="s">
        <v>165</v>
      </c>
      <c r="O47" s="245"/>
    </row>
    <row r="48" spans="1:15" ht="12.75">
      <c r="A48" s="254"/>
      <c r="B48" s="257"/>
      <c r="C48" s="313" t="s">
        <v>166</v>
      </c>
      <c r="D48" s="314"/>
      <c r="E48" s="258">
        <v>8.55</v>
      </c>
      <c r="F48" s="259"/>
      <c r="G48" s="260"/>
      <c r="H48" s="261"/>
      <c r="I48" s="255"/>
      <c r="J48" s="262"/>
      <c r="K48" s="255"/>
      <c r="M48" s="256" t="s">
        <v>166</v>
      </c>
      <c r="O48" s="245"/>
    </row>
    <row r="49" spans="1:15" ht="12.75">
      <c r="A49" s="254"/>
      <c r="B49" s="257"/>
      <c r="C49" s="313" t="s">
        <v>167</v>
      </c>
      <c r="D49" s="314"/>
      <c r="E49" s="258">
        <v>-111.51</v>
      </c>
      <c r="F49" s="259"/>
      <c r="G49" s="260"/>
      <c r="H49" s="261"/>
      <c r="I49" s="255"/>
      <c r="J49" s="262"/>
      <c r="K49" s="255"/>
      <c r="M49" s="256" t="s">
        <v>167</v>
      </c>
      <c r="O49" s="245"/>
    </row>
    <row r="50" spans="1:15" ht="12.75">
      <c r="A50" s="254"/>
      <c r="B50" s="257"/>
      <c r="C50" s="313" t="s">
        <v>168</v>
      </c>
      <c r="D50" s="314"/>
      <c r="E50" s="258">
        <v>-1.62</v>
      </c>
      <c r="F50" s="259"/>
      <c r="G50" s="260"/>
      <c r="H50" s="261"/>
      <c r="I50" s="255"/>
      <c r="J50" s="262"/>
      <c r="K50" s="255"/>
      <c r="M50" s="256" t="s">
        <v>168</v>
      </c>
      <c r="O50" s="245"/>
    </row>
    <row r="51" spans="1:15" ht="12.75">
      <c r="A51" s="254"/>
      <c r="B51" s="257"/>
      <c r="C51" s="313" t="s">
        <v>169</v>
      </c>
      <c r="D51" s="314"/>
      <c r="E51" s="258">
        <v>-8.46</v>
      </c>
      <c r="F51" s="259"/>
      <c r="G51" s="260"/>
      <c r="H51" s="261"/>
      <c r="I51" s="255"/>
      <c r="J51" s="262"/>
      <c r="K51" s="255"/>
      <c r="M51" s="256" t="s">
        <v>169</v>
      </c>
      <c r="O51" s="245"/>
    </row>
    <row r="52" spans="1:15" ht="12.75">
      <c r="A52" s="254"/>
      <c r="B52" s="257"/>
      <c r="C52" s="313" t="s">
        <v>170</v>
      </c>
      <c r="D52" s="314"/>
      <c r="E52" s="258">
        <v>242.262</v>
      </c>
      <c r="F52" s="259"/>
      <c r="G52" s="260"/>
      <c r="H52" s="261"/>
      <c r="I52" s="255"/>
      <c r="J52" s="262"/>
      <c r="K52" s="255"/>
      <c r="M52" s="256" t="s">
        <v>170</v>
      </c>
      <c r="O52" s="245"/>
    </row>
    <row r="53" spans="1:15" ht="12.75">
      <c r="A53" s="254"/>
      <c r="B53" s="257"/>
      <c r="C53" s="313" t="s">
        <v>171</v>
      </c>
      <c r="D53" s="314"/>
      <c r="E53" s="258">
        <v>-115.29</v>
      </c>
      <c r="F53" s="259"/>
      <c r="G53" s="260"/>
      <c r="H53" s="261"/>
      <c r="I53" s="255"/>
      <c r="J53" s="262"/>
      <c r="K53" s="255"/>
      <c r="M53" s="256" t="s">
        <v>171</v>
      </c>
      <c r="O53" s="245"/>
    </row>
    <row r="54" spans="1:15" ht="12.75">
      <c r="A54" s="254"/>
      <c r="B54" s="257"/>
      <c r="C54" s="313" t="s">
        <v>168</v>
      </c>
      <c r="D54" s="314"/>
      <c r="E54" s="258">
        <v>-1.62</v>
      </c>
      <c r="F54" s="259"/>
      <c r="G54" s="260"/>
      <c r="H54" s="261"/>
      <c r="I54" s="255"/>
      <c r="J54" s="262"/>
      <c r="K54" s="255"/>
      <c r="M54" s="256" t="s">
        <v>168</v>
      </c>
      <c r="O54" s="245"/>
    </row>
    <row r="55" spans="1:15" ht="12.75">
      <c r="A55" s="254"/>
      <c r="B55" s="257"/>
      <c r="C55" s="313" t="s">
        <v>172</v>
      </c>
      <c r="D55" s="314"/>
      <c r="E55" s="258">
        <v>226.997</v>
      </c>
      <c r="F55" s="259"/>
      <c r="G55" s="260"/>
      <c r="H55" s="261"/>
      <c r="I55" s="255"/>
      <c r="J55" s="262"/>
      <c r="K55" s="255"/>
      <c r="M55" s="256" t="s">
        <v>172</v>
      </c>
      <c r="O55" s="245"/>
    </row>
    <row r="56" spans="1:15" ht="12.75">
      <c r="A56" s="254"/>
      <c r="B56" s="257"/>
      <c r="C56" s="313" t="s">
        <v>173</v>
      </c>
      <c r="D56" s="314"/>
      <c r="E56" s="258">
        <v>-107.73</v>
      </c>
      <c r="F56" s="259"/>
      <c r="G56" s="260"/>
      <c r="H56" s="261"/>
      <c r="I56" s="255"/>
      <c r="J56" s="262"/>
      <c r="K56" s="255"/>
      <c r="M56" s="256" t="s">
        <v>173</v>
      </c>
      <c r="O56" s="245"/>
    </row>
    <row r="57" spans="1:15" ht="12.75">
      <c r="A57" s="254"/>
      <c r="B57" s="257"/>
      <c r="C57" s="313" t="s">
        <v>168</v>
      </c>
      <c r="D57" s="314"/>
      <c r="E57" s="258">
        <v>-1.62</v>
      </c>
      <c r="F57" s="259"/>
      <c r="G57" s="260"/>
      <c r="H57" s="261"/>
      <c r="I57" s="255"/>
      <c r="J57" s="262"/>
      <c r="K57" s="255"/>
      <c r="M57" s="256" t="s">
        <v>168</v>
      </c>
      <c r="O57" s="245"/>
    </row>
    <row r="58" spans="1:15" ht="12.75">
      <c r="A58" s="254"/>
      <c r="B58" s="257"/>
      <c r="C58" s="313" t="s">
        <v>174</v>
      </c>
      <c r="D58" s="314"/>
      <c r="E58" s="258">
        <v>211.947</v>
      </c>
      <c r="F58" s="259"/>
      <c r="G58" s="260"/>
      <c r="H58" s="261"/>
      <c r="I58" s="255"/>
      <c r="J58" s="262"/>
      <c r="K58" s="255"/>
      <c r="M58" s="256" t="s">
        <v>174</v>
      </c>
      <c r="O58" s="245"/>
    </row>
    <row r="59" spans="1:15" ht="12.75">
      <c r="A59" s="254"/>
      <c r="B59" s="257"/>
      <c r="C59" s="313" t="s">
        <v>175</v>
      </c>
      <c r="D59" s="314"/>
      <c r="E59" s="258">
        <v>-100.17</v>
      </c>
      <c r="F59" s="259"/>
      <c r="G59" s="260"/>
      <c r="H59" s="261"/>
      <c r="I59" s="255"/>
      <c r="J59" s="262"/>
      <c r="K59" s="255"/>
      <c r="M59" s="256" t="s">
        <v>175</v>
      </c>
      <c r="O59" s="245"/>
    </row>
    <row r="60" spans="1:15" ht="12.75">
      <c r="A60" s="254"/>
      <c r="B60" s="257"/>
      <c r="C60" s="313" t="s">
        <v>168</v>
      </c>
      <c r="D60" s="314"/>
      <c r="E60" s="258">
        <v>-1.62</v>
      </c>
      <c r="F60" s="259"/>
      <c r="G60" s="260"/>
      <c r="H60" s="261"/>
      <c r="I60" s="255"/>
      <c r="J60" s="262"/>
      <c r="K60" s="255"/>
      <c r="M60" s="256" t="s">
        <v>168</v>
      </c>
      <c r="O60" s="245"/>
    </row>
    <row r="61" spans="1:57" ht="12.75">
      <c r="A61" s="263"/>
      <c r="B61" s="264" t="s">
        <v>97</v>
      </c>
      <c r="C61" s="265" t="s">
        <v>156</v>
      </c>
      <c r="D61" s="266"/>
      <c r="E61" s="267"/>
      <c r="F61" s="268"/>
      <c r="G61" s="269">
        <f>SUM(G41:G60)</f>
        <v>0</v>
      </c>
      <c r="H61" s="270"/>
      <c r="I61" s="271">
        <f>SUM(I41:I60)</f>
        <v>99.05023503999999</v>
      </c>
      <c r="J61" s="270"/>
      <c r="K61" s="271">
        <f>SUM(K41:K60)</f>
        <v>0</v>
      </c>
      <c r="O61" s="245">
        <v>4</v>
      </c>
      <c r="BA61" s="272">
        <f>SUM(BA41:BA60)</f>
        <v>0</v>
      </c>
      <c r="BB61" s="272">
        <f>SUM(BB41:BB60)</f>
        <v>0</v>
      </c>
      <c r="BC61" s="272">
        <f>SUM(BC41:BC60)</f>
        <v>0</v>
      </c>
      <c r="BD61" s="272">
        <f>SUM(BD41:BD60)</f>
        <v>0</v>
      </c>
      <c r="BE61" s="272">
        <f>SUM(BE41:BE60)</f>
        <v>0</v>
      </c>
    </row>
    <row r="62" spans="1:15" ht="12.75">
      <c r="A62" s="235" t="s">
        <v>93</v>
      </c>
      <c r="B62" s="236" t="s">
        <v>176</v>
      </c>
      <c r="C62" s="237" t="s">
        <v>177</v>
      </c>
      <c r="D62" s="238"/>
      <c r="E62" s="239"/>
      <c r="F62" s="239"/>
      <c r="G62" s="240"/>
      <c r="H62" s="241"/>
      <c r="I62" s="242"/>
      <c r="J62" s="243"/>
      <c r="K62" s="244"/>
      <c r="O62" s="245">
        <v>1</v>
      </c>
    </row>
    <row r="63" spans="1:80" ht="12.75">
      <c r="A63" s="246">
        <v>13</v>
      </c>
      <c r="B63" s="247" t="s">
        <v>179</v>
      </c>
      <c r="C63" s="248" t="s">
        <v>180</v>
      </c>
      <c r="D63" s="249" t="s">
        <v>138</v>
      </c>
      <c r="E63" s="250">
        <v>60.5866</v>
      </c>
      <c r="F63" s="250">
        <v>0</v>
      </c>
      <c r="G63" s="251">
        <f>E63*F63</f>
        <v>0</v>
      </c>
      <c r="H63" s="252">
        <v>0</v>
      </c>
      <c r="I63" s="253">
        <f>E63*H63</f>
        <v>0</v>
      </c>
      <c r="J63" s="252">
        <v>-0.138</v>
      </c>
      <c r="K63" s="253">
        <f>E63*J63</f>
        <v>-8.3609508</v>
      </c>
      <c r="O63" s="245">
        <v>2</v>
      </c>
      <c r="AA63" s="218">
        <v>1</v>
      </c>
      <c r="AB63" s="218">
        <v>1</v>
      </c>
      <c r="AC63" s="218">
        <v>1</v>
      </c>
      <c r="AZ63" s="218">
        <v>1</v>
      </c>
      <c r="BA63" s="218">
        <f>IF(AZ63=1,G63,0)</f>
        <v>0</v>
      </c>
      <c r="BB63" s="218">
        <f>IF(AZ63=2,G63,0)</f>
        <v>0</v>
      </c>
      <c r="BC63" s="218">
        <f>IF(AZ63=3,G63,0)</f>
        <v>0</v>
      </c>
      <c r="BD63" s="218">
        <f>IF(AZ63=4,G63,0)</f>
        <v>0</v>
      </c>
      <c r="BE63" s="218">
        <f>IF(AZ63=5,G63,0)</f>
        <v>0</v>
      </c>
      <c r="CA63" s="245">
        <v>1</v>
      </c>
      <c r="CB63" s="245">
        <v>1</v>
      </c>
    </row>
    <row r="64" spans="1:15" ht="22.5">
      <c r="A64" s="254"/>
      <c r="B64" s="257"/>
      <c r="C64" s="313" t="s">
        <v>181</v>
      </c>
      <c r="D64" s="314"/>
      <c r="E64" s="258">
        <v>44.584</v>
      </c>
      <c r="F64" s="259"/>
      <c r="G64" s="260"/>
      <c r="H64" s="261"/>
      <c r="I64" s="255"/>
      <c r="J64" s="262"/>
      <c r="K64" s="255"/>
      <c r="M64" s="256" t="s">
        <v>181</v>
      </c>
      <c r="O64" s="245"/>
    </row>
    <row r="65" spans="1:15" ht="12.75">
      <c r="A65" s="254"/>
      <c r="B65" s="257"/>
      <c r="C65" s="313" t="s">
        <v>182</v>
      </c>
      <c r="D65" s="314"/>
      <c r="E65" s="258">
        <v>16.0026</v>
      </c>
      <c r="F65" s="259"/>
      <c r="G65" s="260"/>
      <c r="H65" s="261"/>
      <c r="I65" s="255"/>
      <c r="J65" s="262"/>
      <c r="K65" s="255"/>
      <c r="M65" s="256" t="s">
        <v>182</v>
      </c>
      <c r="O65" s="245"/>
    </row>
    <row r="66" spans="1:80" ht="12.75">
      <c r="A66" s="246">
        <v>14</v>
      </c>
      <c r="B66" s="247" t="s">
        <v>183</v>
      </c>
      <c r="C66" s="248" t="s">
        <v>184</v>
      </c>
      <c r="D66" s="249" t="s">
        <v>138</v>
      </c>
      <c r="E66" s="250">
        <v>36.1281</v>
      </c>
      <c r="F66" s="250">
        <v>0</v>
      </c>
      <c r="G66" s="251">
        <f>E66*F66</f>
        <v>0</v>
      </c>
      <c r="H66" s="252">
        <v>0</v>
      </c>
      <c r="I66" s="253">
        <f>E66*H66</f>
        <v>0</v>
      </c>
      <c r="J66" s="252">
        <v>-0.235</v>
      </c>
      <c r="K66" s="253">
        <f>E66*J66</f>
        <v>-8.4901035</v>
      </c>
      <c r="O66" s="245">
        <v>2</v>
      </c>
      <c r="AA66" s="218">
        <v>1</v>
      </c>
      <c r="AB66" s="218">
        <v>1</v>
      </c>
      <c r="AC66" s="218">
        <v>1</v>
      </c>
      <c r="AZ66" s="218">
        <v>1</v>
      </c>
      <c r="BA66" s="218">
        <f>IF(AZ66=1,G66,0)</f>
        <v>0</v>
      </c>
      <c r="BB66" s="218">
        <f>IF(AZ66=2,G66,0)</f>
        <v>0</v>
      </c>
      <c r="BC66" s="218">
        <f>IF(AZ66=3,G66,0)</f>
        <v>0</v>
      </c>
      <c r="BD66" s="218">
        <f>IF(AZ66=4,G66,0)</f>
        <v>0</v>
      </c>
      <c r="BE66" s="218">
        <f>IF(AZ66=5,G66,0)</f>
        <v>0</v>
      </c>
      <c r="CA66" s="245">
        <v>1</v>
      </c>
      <c r="CB66" s="245">
        <v>1</v>
      </c>
    </row>
    <row r="67" spans="1:15" ht="12.75">
      <c r="A67" s="254"/>
      <c r="B67" s="257"/>
      <c r="C67" s="313" t="s">
        <v>185</v>
      </c>
      <c r="D67" s="314"/>
      <c r="E67" s="258">
        <v>16.0026</v>
      </c>
      <c r="F67" s="259"/>
      <c r="G67" s="260"/>
      <c r="H67" s="261"/>
      <c r="I67" s="255"/>
      <c r="J67" s="262"/>
      <c r="K67" s="255"/>
      <c r="M67" s="256" t="s">
        <v>185</v>
      </c>
      <c r="O67" s="245"/>
    </row>
    <row r="68" spans="1:15" ht="12.75">
      <c r="A68" s="254"/>
      <c r="B68" s="257"/>
      <c r="C68" s="313" t="s">
        <v>186</v>
      </c>
      <c r="D68" s="314"/>
      <c r="E68" s="258">
        <v>20.1255</v>
      </c>
      <c r="F68" s="259"/>
      <c r="G68" s="260"/>
      <c r="H68" s="261"/>
      <c r="I68" s="255"/>
      <c r="J68" s="262"/>
      <c r="K68" s="255"/>
      <c r="M68" s="256" t="s">
        <v>186</v>
      </c>
      <c r="O68" s="245"/>
    </row>
    <row r="69" spans="1:80" ht="12.75">
      <c r="A69" s="246">
        <v>15</v>
      </c>
      <c r="B69" s="247" t="s">
        <v>187</v>
      </c>
      <c r="C69" s="248" t="s">
        <v>188</v>
      </c>
      <c r="D69" s="249" t="s">
        <v>138</v>
      </c>
      <c r="E69" s="250">
        <v>20.1255</v>
      </c>
      <c r="F69" s="250">
        <v>0</v>
      </c>
      <c r="G69" s="251">
        <f>E69*F69</f>
        <v>0</v>
      </c>
      <c r="H69" s="252">
        <v>0</v>
      </c>
      <c r="I69" s="253">
        <f>E69*H69</f>
        <v>0</v>
      </c>
      <c r="J69" s="252">
        <v>-0.098</v>
      </c>
      <c r="K69" s="253">
        <f>E69*J69</f>
        <v>-1.972299</v>
      </c>
      <c r="O69" s="245">
        <v>2</v>
      </c>
      <c r="AA69" s="218">
        <v>1</v>
      </c>
      <c r="AB69" s="218">
        <v>1</v>
      </c>
      <c r="AC69" s="218">
        <v>1</v>
      </c>
      <c r="AZ69" s="218">
        <v>1</v>
      </c>
      <c r="BA69" s="218">
        <f>IF(AZ69=1,G69,0)</f>
        <v>0</v>
      </c>
      <c r="BB69" s="218">
        <f>IF(AZ69=2,G69,0)</f>
        <v>0</v>
      </c>
      <c r="BC69" s="218">
        <f>IF(AZ69=3,G69,0)</f>
        <v>0</v>
      </c>
      <c r="BD69" s="218">
        <f>IF(AZ69=4,G69,0)</f>
        <v>0</v>
      </c>
      <c r="BE69" s="218">
        <f>IF(AZ69=5,G69,0)</f>
        <v>0</v>
      </c>
      <c r="CA69" s="245">
        <v>1</v>
      </c>
      <c r="CB69" s="245">
        <v>1</v>
      </c>
    </row>
    <row r="70" spans="1:15" ht="12.75">
      <c r="A70" s="254"/>
      <c r="B70" s="257"/>
      <c r="C70" s="313" t="s">
        <v>189</v>
      </c>
      <c r="D70" s="314"/>
      <c r="E70" s="258">
        <v>20.1255</v>
      </c>
      <c r="F70" s="259"/>
      <c r="G70" s="260"/>
      <c r="H70" s="261"/>
      <c r="I70" s="255"/>
      <c r="J70" s="262"/>
      <c r="K70" s="255"/>
      <c r="M70" s="256" t="s">
        <v>189</v>
      </c>
      <c r="O70" s="245"/>
    </row>
    <row r="71" spans="1:80" ht="12.75">
      <c r="A71" s="246">
        <v>16</v>
      </c>
      <c r="B71" s="247" t="s">
        <v>190</v>
      </c>
      <c r="C71" s="248" t="s">
        <v>191</v>
      </c>
      <c r="D71" s="249" t="s">
        <v>138</v>
      </c>
      <c r="E71" s="250">
        <v>20.1255</v>
      </c>
      <c r="F71" s="250">
        <v>0</v>
      </c>
      <c r="G71" s="251">
        <f>E71*F71</f>
        <v>0</v>
      </c>
      <c r="H71" s="252">
        <v>0</v>
      </c>
      <c r="I71" s="253">
        <f>E71*H71</f>
        <v>0</v>
      </c>
      <c r="J71" s="252">
        <v>-0.181</v>
      </c>
      <c r="K71" s="253">
        <f>E71*J71</f>
        <v>-3.6427154999999996</v>
      </c>
      <c r="O71" s="245">
        <v>2</v>
      </c>
      <c r="AA71" s="218">
        <v>1</v>
      </c>
      <c r="AB71" s="218">
        <v>1</v>
      </c>
      <c r="AC71" s="218">
        <v>1</v>
      </c>
      <c r="AZ71" s="218">
        <v>1</v>
      </c>
      <c r="BA71" s="218">
        <f>IF(AZ71=1,G71,0)</f>
        <v>0</v>
      </c>
      <c r="BB71" s="218">
        <f>IF(AZ71=2,G71,0)</f>
        <v>0</v>
      </c>
      <c r="BC71" s="218">
        <f>IF(AZ71=3,G71,0)</f>
        <v>0</v>
      </c>
      <c r="BD71" s="218">
        <f>IF(AZ71=4,G71,0)</f>
        <v>0</v>
      </c>
      <c r="BE71" s="218">
        <f>IF(AZ71=5,G71,0)</f>
        <v>0</v>
      </c>
      <c r="CA71" s="245">
        <v>1</v>
      </c>
      <c r="CB71" s="245">
        <v>1</v>
      </c>
    </row>
    <row r="72" spans="1:15" ht="12.75">
      <c r="A72" s="254"/>
      <c r="B72" s="257"/>
      <c r="C72" s="313" t="s">
        <v>189</v>
      </c>
      <c r="D72" s="314"/>
      <c r="E72" s="258">
        <v>20.1255</v>
      </c>
      <c r="F72" s="259"/>
      <c r="G72" s="260"/>
      <c r="H72" s="261"/>
      <c r="I72" s="255"/>
      <c r="J72" s="262"/>
      <c r="K72" s="255"/>
      <c r="M72" s="256" t="s">
        <v>189</v>
      </c>
      <c r="O72" s="245"/>
    </row>
    <row r="73" spans="1:80" ht="12.75">
      <c r="A73" s="246">
        <v>17</v>
      </c>
      <c r="B73" s="247" t="s">
        <v>192</v>
      </c>
      <c r="C73" s="248" t="s">
        <v>193</v>
      </c>
      <c r="D73" s="249" t="s">
        <v>194</v>
      </c>
      <c r="E73" s="250">
        <v>9.8</v>
      </c>
      <c r="F73" s="250">
        <v>0</v>
      </c>
      <c r="G73" s="251">
        <f>E73*F73</f>
        <v>0</v>
      </c>
      <c r="H73" s="252">
        <v>0.18942</v>
      </c>
      <c r="I73" s="253">
        <f>E73*H73</f>
        <v>1.856316</v>
      </c>
      <c r="J73" s="252">
        <v>0</v>
      </c>
      <c r="K73" s="253">
        <f>E73*J73</f>
        <v>0</v>
      </c>
      <c r="O73" s="245">
        <v>2</v>
      </c>
      <c r="AA73" s="218">
        <v>1</v>
      </c>
      <c r="AB73" s="218">
        <v>1</v>
      </c>
      <c r="AC73" s="218">
        <v>1</v>
      </c>
      <c r="AZ73" s="218">
        <v>1</v>
      </c>
      <c r="BA73" s="218">
        <f>IF(AZ73=1,G73,0)</f>
        <v>0</v>
      </c>
      <c r="BB73" s="218">
        <f>IF(AZ73=2,G73,0)</f>
        <v>0</v>
      </c>
      <c r="BC73" s="218">
        <f>IF(AZ73=3,G73,0)</f>
        <v>0</v>
      </c>
      <c r="BD73" s="218">
        <f>IF(AZ73=4,G73,0)</f>
        <v>0</v>
      </c>
      <c r="BE73" s="218">
        <f>IF(AZ73=5,G73,0)</f>
        <v>0</v>
      </c>
      <c r="CA73" s="245">
        <v>1</v>
      </c>
      <c r="CB73" s="245">
        <v>1</v>
      </c>
    </row>
    <row r="74" spans="1:15" ht="12.75">
      <c r="A74" s="254"/>
      <c r="B74" s="257"/>
      <c r="C74" s="313" t="s">
        <v>195</v>
      </c>
      <c r="D74" s="314"/>
      <c r="E74" s="258">
        <v>9.8</v>
      </c>
      <c r="F74" s="259"/>
      <c r="G74" s="260"/>
      <c r="H74" s="261"/>
      <c r="I74" s="255"/>
      <c r="J74" s="262"/>
      <c r="K74" s="255"/>
      <c r="M74" s="256" t="s">
        <v>195</v>
      </c>
      <c r="O74" s="245"/>
    </row>
    <row r="75" spans="1:80" ht="12.75">
      <c r="A75" s="246">
        <v>18</v>
      </c>
      <c r="B75" s="247" t="s">
        <v>196</v>
      </c>
      <c r="C75" s="248" t="s">
        <v>197</v>
      </c>
      <c r="D75" s="249" t="s">
        <v>138</v>
      </c>
      <c r="E75" s="250">
        <v>49.4</v>
      </c>
      <c r="F75" s="250">
        <v>0</v>
      </c>
      <c r="G75" s="251">
        <f>E75*F75</f>
        <v>0</v>
      </c>
      <c r="H75" s="252">
        <v>0.2024</v>
      </c>
      <c r="I75" s="253">
        <f>E75*H75</f>
        <v>9.99856</v>
      </c>
      <c r="J75" s="252">
        <v>0</v>
      </c>
      <c r="K75" s="253">
        <f>E75*J75</f>
        <v>0</v>
      </c>
      <c r="O75" s="245">
        <v>2</v>
      </c>
      <c r="AA75" s="218">
        <v>1</v>
      </c>
      <c r="AB75" s="218">
        <v>1</v>
      </c>
      <c r="AC75" s="218">
        <v>1</v>
      </c>
      <c r="AZ75" s="218">
        <v>1</v>
      </c>
      <c r="BA75" s="218">
        <f>IF(AZ75=1,G75,0)</f>
        <v>0</v>
      </c>
      <c r="BB75" s="218">
        <f>IF(AZ75=2,G75,0)</f>
        <v>0</v>
      </c>
      <c r="BC75" s="218">
        <f>IF(AZ75=3,G75,0)</f>
        <v>0</v>
      </c>
      <c r="BD75" s="218">
        <f>IF(AZ75=4,G75,0)</f>
        <v>0</v>
      </c>
      <c r="BE75" s="218">
        <f>IF(AZ75=5,G75,0)</f>
        <v>0</v>
      </c>
      <c r="CA75" s="245">
        <v>1</v>
      </c>
      <c r="CB75" s="245">
        <v>1</v>
      </c>
    </row>
    <row r="76" spans="1:15" ht="12.75">
      <c r="A76" s="254"/>
      <c r="B76" s="257"/>
      <c r="C76" s="313" t="s">
        <v>198</v>
      </c>
      <c r="D76" s="314"/>
      <c r="E76" s="258">
        <v>0</v>
      </c>
      <c r="F76" s="259"/>
      <c r="G76" s="260"/>
      <c r="H76" s="261"/>
      <c r="I76" s="255"/>
      <c r="J76" s="262"/>
      <c r="K76" s="255"/>
      <c r="M76" s="256" t="s">
        <v>198</v>
      </c>
      <c r="O76" s="245"/>
    </row>
    <row r="77" spans="1:15" ht="12.75">
      <c r="A77" s="254"/>
      <c r="B77" s="257"/>
      <c r="C77" s="313" t="s">
        <v>199</v>
      </c>
      <c r="D77" s="314"/>
      <c r="E77" s="258">
        <v>49.4</v>
      </c>
      <c r="F77" s="259"/>
      <c r="G77" s="260"/>
      <c r="H77" s="261"/>
      <c r="I77" s="255"/>
      <c r="J77" s="262"/>
      <c r="K77" s="255"/>
      <c r="M77" s="256" t="s">
        <v>199</v>
      </c>
      <c r="O77" s="245"/>
    </row>
    <row r="78" spans="1:80" ht="12.75">
      <c r="A78" s="246">
        <v>19</v>
      </c>
      <c r="B78" s="247" t="s">
        <v>200</v>
      </c>
      <c r="C78" s="248" t="s">
        <v>201</v>
      </c>
      <c r="D78" s="249" t="s">
        <v>138</v>
      </c>
      <c r="E78" s="250">
        <v>38.512</v>
      </c>
      <c r="F78" s="250">
        <v>0</v>
      </c>
      <c r="G78" s="251">
        <f>E78*F78</f>
        <v>0</v>
      </c>
      <c r="H78" s="252">
        <v>0.27994</v>
      </c>
      <c r="I78" s="253">
        <f>E78*H78</f>
        <v>10.781049280000001</v>
      </c>
      <c r="J78" s="252">
        <v>0</v>
      </c>
      <c r="K78" s="253">
        <f>E78*J78</f>
        <v>0</v>
      </c>
      <c r="O78" s="245">
        <v>2</v>
      </c>
      <c r="AA78" s="218">
        <v>1</v>
      </c>
      <c r="AB78" s="218">
        <v>1</v>
      </c>
      <c r="AC78" s="218">
        <v>1</v>
      </c>
      <c r="AZ78" s="218">
        <v>1</v>
      </c>
      <c r="BA78" s="218">
        <f>IF(AZ78=1,G78,0)</f>
        <v>0</v>
      </c>
      <c r="BB78" s="218">
        <f>IF(AZ78=2,G78,0)</f>
        <v>0</v>
      </c>
      <c r="BC78" s="218">
        <f>IF(AZ78=3,G78,0)</f>
        <v>0</v>
      </c>
      <c r="BD78" s="218">
        <f>IF(AZ78=4,G78,0)</f>
        <v>0</v>
      </c>
      <c r="BE78" s="218">
        <f>IF(AZ78=5,G78,0)</f>
        <v>0</v>
      </c>
      <c r="CA78" s="245">
        <v>1</v>
      </c>
      <c r="CB78" s="245">
        <v>1</v>
      </c>
    </row>
    <row r="79" spans="1:15" ht="12.75">
      <c r="A79" s="254"/>
      <c r="B79" s="257"/>
      <c r="C79" s="313" t="s">
        <v>139</v>
      </c>
      <c r="D79" s="314"/>
      <c r="E79" s="258">
        <v>0</v>
      </c>
      <c r="F79" s="259"/>
      <c r="G79" s="260"/>
      <c r="H79" s="261"/>
      <c r="I79" s="255"/>
      <c r="J79" s="262"/>
      <c r="K79" s="255"/>
      <c r="M79" s="256" t="s">
        <v>139</v>
      </c>
      <c r="O79" s="245"/>
    </row>
    <row r="80" spans="1:15" ht="12.75">
      <c r="A80" s="254"/>
      <c r="B80" s="257"/>
      <c r="C80" s="313" t="s">
        <v>140</v>
      </c>
      <c r="D80" s="314"/>
      <c r="E80" s="258">
        <v>38.512</v>
      </c>
      <c r="F80" s="259"/>
      <c r="G80" s="260"/>
      <c r="H80" s="261"/>
      <c r="I80" s="255"/>
      <c r="J80" s="262"/>
      <c r="K80" s="255"/>
      <c r="M80" s="256" t="s">
        <v>140</v>
      </c>
      <c r="O80" s="245"/>
    </row>
    <row r="81" spans="1:80" ht="12.75">
      <c r="A81" s="246">
        <v>20</v>
      </c>
      <c r="B81" s="247" t="s">
        <v>202</v>
      </c>
      <c r="C81" s="248" t="s">
        <v>203</v>
      </c>
      <c r="D81" s="249" t="s">
        <v>138</v>
      </c>
      <c r="E81" s="250">
        <v>38.512</v>
      </c>
      <c r="F81" s="250">
        <v>0</v>
      </c>
      <c r="G81" s="251">
        <f>E81*F81</f>
        <v>0</v>
      </c>
      <c r="H81" s="252">
        <v>0.0739</v>
      </c>
      <c r="I81" s="253">
        <f>E81*H81</f>
        <v>2.8460368</v>
      </c>
      <c r="J81" s="252">
        <v>0</v>
      </c>
      <c r="K81" s="253">
        <f>E81*J81</f>
        <v>0</v>
      </c>
      <c r="O81" s="245">
        <v>2</v>
      </c>
      <c r="AA81" s="218">
        <v>1</v>
      </c>
      <c r="AB81" s="218">
        <v>1</v>
      </c>
      <c r="AC81" s="218">
        <v>1</v>
      </c>
      <c r="AZ81" s="218">
        <v>1</v>
      </c>
      <c r="BA81" s="218">
        <f>IF(AZ81=1,G81,0)</f>
        <v>0</v>
      </c>
      <c r="BB81" s="218">
        <f>IF(AZ81=2,G81,0)</f>
        <v>0</v>
      </c>
      <c r="BC81" s="218">
        <f>IF(AZ81=3,G81,0)</f>
        <v>0</v>
      </c>
      <c r="BD81" s="218">
        <f>IF(AZ81=4,G81,0)</f>
        <v>0</v>
      </c>
      <c r="BE81" s="218">
        <f>IF(AZ81=5,G81,0)</f>
        <v>0</v>
      </c>
      <c r="CA81" s="245">
        <v>1</v>
      </c>
      <c r="CB81" s="245">
        <v>1</v>
      </c>
    </row>
    <row r="82" spans="1:15" ht="12.75">
      <c r="A82" s="254"/>
      <c r="B82" s="257"/>
      <c r="C82" s="313" t="s">
        <v>139</v>
      </c>
      <c r="D82" s="314"/>
      <c r="E82" s="258">
        <v>0</v>
      </c>
      <c r="F82" s="259"/>
      <c r="G82" s="260"/>
      <c r="H82" s="261"/>
      <c r="I82" s="255"/>
      <c r="J82" s="262"/>
      <c r="K82" s="255"/>
      <c r="M82" s="256" t="s">
        <v>139</v>
      </c>
      <c r="O82" s="245"/>
    </row>
    <row r="83" spans="1:15" ht="12.75">
      <c r="A83" s="254"/>
      <c r="B83" s="257"/>
      <c r="C83" s="313" t="s">
        <v>204</v>
      </c>
      <c r="D83" s="314"/>
      <c r="E83" s="258">
        <v>34.232</v>
      </c>
      <c r="F83" s="259"/>
      <c r="G83" s="260"/>
      <c r="H83" s="261"/>
      <c r="I83" s="255"/>
      <c r="J83" s="262"/>
      <c r="K83" s="255"/>
      <c r="M83" s="256" t="s">
        <v>204</v>
      </c>
      <c r="O83" s="245"/>
    </row>
    <row r="84" spans="1:15" ht="12.75">
      <c r="A84" s="254"/>
      <c r="B84" s="257"/>
      <c r="C84" s="313" t="s">
        <v>205</v>
      </c>
      <c r="D84" s="314"/>
      <c r="E84" s="258">
        <v>4.28</v>
      </c>
      <c r="F84" s="259"/>
      <c r="G84" s="260"/>
      <c r="H84" s="261"/>
      <c r="I84" s="255"/>
      <c r="J84" s="262"/>
      <c r="K84" s="255"/>
      <c r="M84" s="256" t="s">
        <v>205</v>
      </c>
      <c r="O84" s="245"/>
    </row>
    <row r="85" spans="1:80" ht="12.75">
      <c r="A85" s="246">
        <v>21</v>
      </c>
      <c r="B85" s="247" t="s">
        <v>206</v>
      </c>
      <c r="C85" s="248" t="s">
        <v>207</v>
      </c>
      <c r="D85" s="249" t="s">
        <v>138</v>
      </c>
      <c r="E85" s="250">
        <v>49.4</v>
      </c>
      <c r="F85" s="250">
        <v>0</v>
      </c>
      <c r="G85" s="251">
        <f>E85*F85</f>
        <v>0</v>
      </c>
      <c r="H85" s="252">
        <v>0.24155</v>
      </c>
      <c r="I85" s="253">
        <f>E85*H85</f>
        <v>11.932569999999998</v>
      </c>
      <c r="J85" s="252">
        <v>0</v>
      </c>
      <c r="K85" s="253">
        <f>E85*J85</f>
        <v>0</v>
      </c>
      <c r="O85" s="245">
        <v>2</v>
      </c>
      <c r="AA85" s="218">
        <v>1</v>
      </c>
      <c r="AB85" s="218">
        <v>1</v>
      </c>
      <c r="AC85" s="218">
        <v>1</v>
      </c>
      <c r="AZ85" s="218">
        <v>1</v>
      </c>
      <c r="BA85" s="218">
        <f>IF(AZ85=1,G85,0)</f>
        <v>0</v>
      </c>
      <c r="BB85" s="218">
        <f>IF(AZ85=2,G85,0)</f>
        <v>0</v>
      </c>
      <c r="BC85" s="218">
        <f>IF(AZ85=3,G85,0)</f>
        <v>0</v>
      </c>
      <c r="BD85" s="218">
        <f>IF(AZ85=4,G85,0)</f>
        <v>0</v>
      </c>
      <c r="BE85" s="218">
        <f>IF(AZ85=5,G85,0)</f>
        <v>0</v>
      </c>
      <c r="CA85" s="245">
        <v>1</v>
      </c>
      <c r="CB85" s="245">
        <v>1</v>
      </c>
    </row>
    <row r="86" spans="1:15" ht="12.75">
      <c r="A86" s="254"/>
      <c r="B86" s="257"/>
      <c r="C86" s="313" t="s">
        <v>198</v>
      </c>
      <c r="D86" s="314"/>
      <c r="E86" s="258">
        <v>0</v>
      </c>
      <c r="F86" s="259"/>
      <c r="G86" s="260"/>
      <c r="H86" s="261"/>
      <c r="I86" s="255"/>
      <c r="J86" s="262"/>
      <c r="K86" s="255"/>
      <c r="M86" s="256" t="s">
        <v>198</v>
      </c>
      <c r="O86" s="245"/>
    </row>
    <row r="87" spans="1:15" ht="12.75">
      <c r="A87" s="254"/>
      <c r="B87" s="257"/>
      <c r="C87" s="313" t="s">
        <v>199</v>
      </c>
      <c r="D87" s="314"/>
      <c r="E87" s="258">
        <v>49.4</v>
      </c>
      <c r="F87" s="259"/>
      <c r="G87" s="260"/>
      <c r="H87" s="261"/>
      <c r="I87" s="255"/>
      <c r="J87" s="262"/>
      <c r="K87" s="255"/>
      <c r="M87" s="256" t="s">
        <v>199</v>
      </c>
      <c r="O87" s="245"/>
    </row>
    <row r="88" spans="1:80" ht="22.5">
      <c r="A88" s="246">
        <v>22</v>
      </c>
      <c r="B88" s="247" t="s">
        <v>208</v>
      </c>
      <c r="C88" s="248" t="s">
        <v>209</v>
      </c>
      <c r="D88" s="249" t="s">
        <v>194</v>
      </c>
      <c r="E88" s="250">
        <v>103</v>
      </c>
      <c r="F88" s="250">
        <v>0</v>
      </c>
      <c r="G88" s="251">
        <f>E88*F88</f>
        <v>0</v>
      </c>
      <c r="H88" s="252">
        <v>0.11727</v>
      </c>
      <c r="I88" s="253">
        <f>E88*H88</f>
        <v>12.07881</v>
      </c>
      <c r="J88" s="252">
        <v>0</v>
      </c>
      <c r="K88" s="253">
        <f>E88*J88</f>
        <v>0</v>
      </c>
      <c r="O88" s="245">
        <v>2</v>
      </c>
      <c r="AA88" s="218">
        <v>1</v>
      </c>
      <c r="AB88" s="218">
        <v>1</v>
      </c>
      <c r="AC88" s="218">
        <v>1</v>
      </c>
      <c r="AZ88" s="218">
        <v>1</v>
      </c>
      <c r="BA88" s="218">
        <f>IF(AZ88=1,G88,0)</f>
        <v>0</v>
      </c>
      <c r="BB88" s="218">
        <f>IF(AZ88=2,G88,0)</f>
        <v>0</v>
      </c>
      <c r="BC88" s="218">
        <f>IF(AZ88=3,G88,0)</f>
        <v>0</v>
      </c>
      <c r="BD88" s="218">
        <f>IF(AZ88=4,G88,0)</f>
        <v>0</v>
      </c>
      <c r="BE88" s="218">
        <f>IF(AZ88=5,G88,0)</f>
        <v>0</v>
      </c>
      <c r="CA88" s="245">
        <v>1</v>
      </c>
      <c r="CB88" s="245">
        <v>1</v>
      </c>
    </row>
    <row r="89" spans="1:15" ht="12.75">
      <c r="A89" s="254"/>
      <c r="B89" s="257"/>
      <c r="C89" s="313" t="s">
        <v>210</v>
      </c>
      <c r="D89" s="314"/>
      <c r="E89" s="258">
        <v>2.2</v>
      </c>
      <c r="F89" s="259"/>
      <c r="G89" s="260"/>
      <c r="H89" s="261"/>
      <c r="I89" s="255"/>
      <c r="J89" s="262"/>
      <c r="K89" s="255"/>
      <c r="M89" s="256" t="s">
        <v>210</v>
      </c>
      <c r="O89" s="245"/>
    </row>
    <row r="90" spans="1:15" ht="12.75">
      <c r="A90" s="254"/>
      <c r="B90" s="257"/>
      <c r="C90" s="313" t="s">
        <v>211</v>
      </c>
      <c r="D90" s="314"/>
      <c r="E90" s="258">
        <v>0</v>
      </c>
      <c r="F90" s="259"/>
      <c r="G90" s="260"/>
      <c r="H90" s="261"/>
      <c r="I90" s="255"/>
      <c r="J90" s="262"/>
      <c r="K90" s="255"/>
      <c r="M90" s="256">
        <v>0</v>
      </c>
      <c r="O90" s="245"/>
    </row>
    <row r="91" spans="1:15" ht="12.75">
      <c r="A91" s="254"/>
      <c r="B91" s="257"/>
      <c r="C91" s="313" t="s">
        <v>198</v>
      </c>
      <c r="D91" s="314"/>
      <c r="E91" s="258">
        <v>0</v>
      </c>
      <c r="F91" s="259"/>
      <c r="G91" s="260"/>
      <c r="H91" s="261"/>
      <c r="I91" s="255"/>
      <c r="J91" s="262"/>
      <c r="K91" s="255"/>
      <c r="M91" s="256" t="s">
        <v>198</v>
      </c>
      <c r="O91" s="245"/>
    </row>
    <row r="92" spans="1:15" ht="12.75">
      <c r="A92" s="254"/>
      <c r="B92" s="257"/>
      <c r="C92" s="313" t="s">
        <v>212</v>
      </c>
      <c r="D92" s="314"/>
      <c r="E92" s="258">
        <v>100.8</v>
      </c>
      <c r="F92" s="259"/>
      <c r="G92" s="260"/>
      <c r="H92" s="261"/>
      <c r="I92" s="255"/>
      <c r="J92" s="262"/>
      <c r="K92" s="255"/>
      <c r="M92" s="256" t="s">
        <v>212</v>
      </c>
      <c r="O92" s="245"/>
    </row>
    <row r="93" spans="1:80" ht="22.5">
      <c r="A93" s="246">
        <v>23</v>
      </c>
      <c r="B93" s="247" t="s">
        <v>213</v>
      </c>
      <c r="C93" s="248" t="s">
        <v>214</v>
      </c>
      <c r="D93" s="249" t="s">
        <v>194</v>
      </c>
      <c r="E93" s="250">
        <v>11.01</v>
      </c>
      <c r="F93" s="250">
        <v>0</v>
      </c>
      <c r="G93" s="251">
        <f>E93*F93</f>
        <v>0</v>
      </c>
      <c r="H93" s="252">
        <v>0.21675</v>
      </c>
      <c r="I93" s="253">
        <f>E93*H93</f>
        <v>2.3864175</v>
      </c>
      <c r="J93" s="252">
        <v>0</v>
      </c>
      <c r="K93" s="253">
        <f>E93*J93</f>
        <v>0</v>
      </c>
      <c r="O93" s="245">
        <v>2</v>
      </c>
      <c r="AA93" s="218">
        <v>1</v>
      </c>
      <c r="AB93" s="218">
        <v>1</v>
      </c>
      <c r="AC93" s="218">
        <v>1</v>
      </c>
      <c r="AZ93" s="218">
        <v>1</v>
      </c>
      <c r="BA93" s="218">
        <f>IF(AZ93=1,G93,0)</f>
        <v>0</v>
      </c>
      <c r="BB93" s="218">
        <f>IF(AZ93=2,G93,0)</f>
        <v>0</v>
      </c>
      <c r="BC93" s="218">
        <f>IF(AZ93=3,G93,0)</f>
        <v>0</v>
      </c>
      <c r="BD93" s="218">
        <f>IF(AZ93=4,G93,0)</f>
        <v>0</v>
      </c>
      <c r="BE93" s="218">
        <f>IF(AZ93=5,G93,0)</f>
        <v>0</v>
      </c>
      <c r="CA93" s="245">
        <v>1</v>
      </c>
      <c r="CB93" s="245">
        <v>1</v>
      </c>
    </row>
    <row r="94" spans="1:15" ht="12.75">
      <c r="A94" s="254"/>
      <c r="B94" s="257"/>
      <c r="C94" s="313" t="s">
        <v>139</v>
      </c>
      <c r="D94" s="314"/>
      <c r="E94" s="258">
        <v>0</v>
      </c>
      <c r="F94" s="259"/>
      <c r="G94" s="260"/>
      <c r="H94" s="261"/>
      <c r="I94" s="255"/>
      <c r="J94" s="262"/>
      <c r="K94" s="255"/>
      <c r="M94" s="256" t="s">
        <v>139</v>
      </c>
      <c r="O94" s="245"/>
    </row>
    <row r="95" spans="1:15" ht="12.75">
      <c r="A95" s="254"/>
      <c r="B95" s="257"/>
      <c r="C95" s="313" t="s">
        <v>215</v>
      </c>
      <c r="D95" s="314"/>
      <c r="E95" s="258">
        <v>11.01</v>
      </c>
      <c r="F95" s="259"/>
      <c r="G95" s="260"/>
      <c r="H95" s="261"/>
      <c r="I95" s="255"/>
      <c r="J95" s="262"/>
      <c r="K95" s="255"/>
      <c r="M95" s="256" t="s">
        <v>215</v>
      </c>
      <c r="O95" s="245"/>
    </row>
    <row r="96" spans="1:80" ht="12.75">
      <c r="A96" s="246">
        <v>24</v>
      </c>
      <c r="B96" s="247" t="s">
        <v>216</v>
      </c>
      <c r="C96" s="248" t="s">
        <v>217</v>
      </c>
      <c r="D96" s="249" t="s">
        <v>194</v>
      </c>
      <c r="E96" s="250">
        <v>116.98</v>
      </c>
      <c r="F96" s="250">
        <v>0</v>
      </c>
      <c r="G96" s="251">
        <f>E96*F96</f>
        <v>0</v>
      </c>
      <c r="H96" s="252">
        <v>0</v>
      </c>
      <c r="I96" s="253">
        <f>E96*H96</f>
        <v>0</v>
      </c>
      <c r="J96" s="252">
        <v>0</v>
      </c>
      <c r="K96" s="253">
        <f>E96*J96</f>
        <v>0</v>
      </c>
      <c r="O96" s="245">
        <v>2</v>
      </c>
      <c r="AA96" s="218">
        <v>1</v>
      </c>
      <c r="AB96" s="218">
        <v>1</v>
      </c>
      <c r="AC96" s="218">
        <v>1</v>
      </c>
      <c r="AZ96" s="218">
        <v>1</v>
      </c>
      <c r="BA96" s="218">
        <f>IF(AZ96=1,G96,0)</f>
        <v>0</v>
      </c>
      <c r="BB96" s="218">
        <f>IF(AZ96=2,G96,0)</f>
        <v>0</v>
      </c>
      <c r="BC96" s="218">
        <f>IF(AZ96=3,G96,0)</f>
        <v>0</v>
      </c>
      <c r="BD96" s="218">
        <f>IF(AZ96=4,G96,0)</f>
        <v>0</v>
      </c>
      <c r="BE96" s="218">
        <f>IF(AZ96=5,G96,0)</f>
        <v>0</v>
      </c>
      <c r="CA96" s="245">
        <v>1</v>
      </c>
      <c r="CB96" s="245">
        <v>1</v>
      </c>
    </row>
    <row r="97" spans="1:15" ht="22.5">
      <c r="A97" s="254"/>
      <c r="B97" s="257"/>
      <c r="C97" s="313" t="s">
        <v>218</v>
      </c>
      <c r="D97" s="314"/>
      <c r="E97" s="258">
        <v>87.17</v>
      </c>
      <c r="F97" s="259"/>
      <c r="G97" s="260"/>
      <c r="H97" s="261"/>
      <c r="I97" s="255"/>
      <c r="J97" s="262"/>
      <c r="K97" s="255"/>
      <c r="M97" s="256" t="s">
        <v>218</v>
      </c>
      <c r="O97" s="245"/>
    </row>
    <row r="98" spans="1:15" ht="12.75">
      <c r="A98" s="254"/>
      <c r="B98" s="257"/>
      <c r="C98" s="313" t="s">
        <v>219</v>
      </c>
      <c r="D98" s="314"/>
      <c r="E98" s="258">
        <v>8.8</v>
      </c>
      <c r="F98" s="259"/>
      <c r="G98" s="260"/>
      <c r="H98" s="261"/>
      <c r="I98" s="255"/>
      <c r="J98" s="262"/>
      <c r="K98" s="255"/>
      <c r="M98" s="256" t="s">
        <v>219</v>
      </c>
      <c r="O98" s="245"/>
    </row>
    <row r="99" spans="1:15" ht="12.75">
      <c r="A99" s="254"/>
      <c r="B99" s="257"/>
      <c r="C99" s="313" t="s">
        <v>220</v>
      </c>
      <c r="D99" s="314"/>
      <c r="E99" s="258">
        <v>21.01</v>
      </c>
      <c r="F99" s="259"/>
      <c r="G99" s="260"/>
      <c r="H99" s="261"/>
      <c r="I99" s="255"/>
      <c r="J99" s="262"/>
      <c r="K99" s="255"/>
      <c r="M99" s="256" t="s">
        <v>220</v>
      </c>
      <c r="O99" s="245"/>
    </row>
    <row r="100" spans="1:80" ht="22.5">
      <c r="A100" s="246">
        <v>25</v>
      </c>
      <c r="B100" s="247" t="s">
        <v>221</v>
      </c>
      <c r="C100" s="248" t="s">
        <v>222</v>
      </c>
      <c r="D100" s="249" t="s">
        <v>194</v>
      </c>
      <c r="E100" s="250">
        <v>6</v>
      </c>
      <c r="F100" s="250">
        <v>0</v>
      </c>
      <c r="G100" s="251">
        <f>E100*F100</f>
        <v>0</v>
      </c>
      <c r="H100" s="252">
        <v>0.10646</v>
      </c>
      <c r="I100" s="253">
        <f>E100*H100</f>
        <v>0.63876</v>
      </c>
      <c r="J100" s="252">
        <v>0</v>
      </c>
      <c r="K100" s="253">
        <f>E100*J100</f>
        <v>0</v>
      </c>
      <c r="O100" s="245">
        <v>2</v>
      </c>
      <c r="AA100" s="218">
        <v>2</v>
      </c>
      <c r="AB100" s="218">
        <v>1</v>
      </c>
      <c r="AC100" s="218">
        <v>1</v>
      </c>
      <c r="AZ100" s="218">
        <v>1</v>
      </c>
      <c r="BA100" s="218">
        <f>IF(AZ100=1,G100,0)</f>
        <v>0</v>
      </c>
      <c r="BB100" s="218">
        <f>IF(AZ100=2,G100,0)</f>
        <v>0</v>
      </c>
      <c r="BC100" s="218">
        <f>IF(AZ100=3,G100,0)</f>
        <v>0</v>
      </c>
      <c r="BD100" s="218">
        <f>IF(AZ100=4,G100,0)</f>
        <v>0</v>
      </c>
      <c r="BE100" s="218">
        <f>IF(AZ100=5,G100,0)</f>
        <v>0</v>
      </c>
      <c r="CA100" s="245">
        <v>2</v>
      </c>
      <c r="CB100" s="245">
        <v>1</v>
      </c>
    </row>
    <row r="101" spans="1:80" ht="12.75">
      <c r="A101" s="246">
        <v>26</v>
      </c>
      <c r="B101" s="247" t="s">
        <v>223</v>
      </c>
      <c r="C101" s="248" t="s">
        <v>224</v>
      </c>
      <c r="D101" s="249" t="s">
        <v>225</v>
      </c>
      <c r="E101" s="250">
        <v>50</v>
      </c>
      <c r="F101" s="250">
        <v>0</v>
      </c>
      <c r="G101" s="251">
        <f>E101*F101</f>
        <v>0</v>
      </c>
      <c r="H101" s="252">
        <v>0.0144</v>
      </c>
      <c r="I101" s="253">
        <f>E101*H101</f>
        <v>0.72</v>
      </c>
      <c r="J101" s="252"/>
      <c r="K101" s="253">
        <f>E101*J101</f>
        <v>0</v>
      </c>
      <c r="O101" s="245">
        <v>2</v>
      </c>
      <c r="AA101" s="218">
        <v>3</v>
      </c>
      <c r="AB101" s="218">
        <v>1</v>
      </c>
      <c r="AC101" s="218" t="s">
        <v>223</v>
      </c>
      <c r="AZ101" s="218">
        <v>1</v>
      </c>
      <c r="BA101" s="218">
        <f>IF(AZ101=1,G101,0)</f>
        <v>0</v>
      </c>
      <c r="BB101" s="218">
        <f>IF(AZ101=2,G101,0)</f>
        <v>0</v>
      </c>
      <c r="BC101" s="218">
        <f>IF(AZ101=3,G101,0)</f>
        <v>0</v>
      </c>
      <c r="BD101" s="218">
        <f>IF(AZ101=4,G101,0)</f>
        <v>0</v>
      </c>
      <c r="BE101" s="218">
        <f>IF(AZ101=5,G101,0)</f>
        <v>0</v>
      </c>
      <c r="CA101" s="245">
        <v>3</v>
      </c>
      <c r="CB101" s="245">
        <v>1</v>
      </c>
    </row>
    <row r="102" spans="1:15" ht="12.75">
      <c r="A102" s="254"/>
      <c r="B102" s="257"/>
      <c r="C102" s="316" t="s">
        <v>226</v>
      </c>
      <c r="D102" s="314"/>
      <c r="E102" s="283">
        <v>0</v>
      </c>
      <c r="F102" s="259"/>
      <c r="G102" s="260"/>
      <c r="H102" s="261"/>
      <c r="I102" s="255"/>
      <c r="J102" s="262"/>
      <c r="K102" s="255"/>
      <c r="M102" s="256" t="s">
        <v>226</v>
      </c>
      <c r="O102" s="245"/>
    </row>
    <row r="103" spans="1:15" ht="12.75">
      <c r="A103" s="254"/>
      <c r="B103" s="257"/>
      <c r="C103" s="316" t="s">
        <v>227</v>
      </c>
      <c r="D103" s="314"/>
      <c r="E103" s="283">
        <v>49.49</v>
      </c>
      <c r="F103" s="259"/>
      <c r="G103" s="260"/>
      <c r="H103" s="261"/>
      <c r="I103" s="255"/>
      <c r="J103" s="262"/>
      <c r="K103" s="255"/>
      <c r="M103" s="256" t="s">
        <v>227</v>
      </c>
      <c r="O103" s="245"/>
    </row>
    <row r="104" spans="1:15" ht="12.75">
      <c r="A104" s="254"/>
      <c r="B104" s="257"/>
      <c r="C104" s="316" t="s">
        <v>228</v>
      </c>
      <c r="D104" s="314"/>
      <c r="E104" s="283">
        <v>49.49</v>
      </c>
      <c r="F104" s="259"/>
      <c r="G104" s="260"/>
      <c r="H104" s="261"/>
      <c r="I104" s="255"/>
      <c r="J104" s="262"/>
      <c r="K104" s="255"/>
      <c r="M104" s="256" t="s">
        <v>228</v>
      </c>
      <c r="O104" s="245"/>
    </row>
    <row r="105" spans="1:15" ht="12.75">
      <c r="A105" s="254"/>
      <c r="B105" s="257"/>
      <c r="C105" s="313" t="s">
        <v>229</v>
      </c>
      <c r="D105" s="314"/>
      <c r="E105" s="258">
        <v>50</v>
      </c>
      <c r="F105" s="259"/>
      <c r="G105" s="260"/>
      <c r="H105" s="261"/>
      <c r="I105" s="255"/>
      <c r="J105" s="262"/>
      <c r="K105" s="255"/>
      <c r="M105" s="256">
        <v>50</v>
      </c>
      <c r="O105" s="245"/>
    </row>
    <row r="106" spans="1:80" ht="12.75">
      <c r="A106" s="246">
        <v>27</v>
      </c>
      <c r="B106" s="247" t="s">
        <v>230</v>
      </c>
      <c r="C106" s="248" t="s">
        <v>231</v>
      </c>
      <c r="D106" s="249" t="s">
        <v>138</v>
      </c>
      <c r="E106" s="250">
        <v>51.87</v>
      </c>
      <c r="F106" s="250">
        <v>0</v>
      </c>
      <c r="G106" s="251">
        <f>E106*F106</f>
        <v>0</v>
      </c>
      <c r="H106" s="252">
        <v>0.108</v>
      </c>
      <c r="I106" s="253">
        <f>E106*H106</f>
        <v>5.60196</v>
      </c>
      <c r="J106" s="252"/>
      <c r="K106" s="253">
        <f>E106*J106</f>
        <v>0</v>
      </c>
      <c r="O106" s="245">
        <v>2</v>
      </c>
      <c r="AA106" s="218">
        <v>3</v>
      </c>
      <c r="AB106" s="218">
        <v>1</v>
      </c>
      <c r="AC106" s="218">
        <v>59245601</v>
      </c>
      <c r="AZ106" s="218">
        <v>1</v>
      </c>
      <c r="BA106" s="218">
        <f>IF(AZ106=1,G106,0)</f>
        <v>0</v>
      </c>
      <c r="BB106" s="218">
        <f>IF(AZ106=2,G106,0)</f>
        <v>0</v>
      </c>
      <c r="BC106" s="218">
        <f>IF(AZ106=3,G106,0)</f>
        <v>0</v>
      </c>
      <c r="BD106" s="218">
        <f>IF(AZ106=4,G106,0)</f>
        <v>0</v>
      </c>
      <c r="BE106" s="218">
        <f>IF(AZ106=5,G106,0)</f>
        <v>0</v>
      </c>
      <c r="CA106" s="245">
        <v>3</v>
      </c>
      <c r="CB106" s="245">
        <v>1</v>
      </c>
    </row>
    <row r="107" spans="1:15" ht="12.75">
      <c r="A107" s="254"/>
      <c r="B107" s="257"/>
      <c r="C107" s="313" t="s">
        <v>232</v>
      </c>
      <c r="D107" s="314"/>
      <c r="E107" s="258">
        <v>51.87</v>
      </c>
      <c r="F107" s="259"/>
      <c r="G107" s="260"/>
      <c r="H107" s="261"/>
      <c r="I107" s="255"/>
      <c r="J107" s="262"/>
      <c r="K107" s="255"/>
      <c r="M107" s="256" t="s">
        <v>232</v>
      </c>
      <c r="O107" s="245"/>
    </row>
    <row r="108" spans="1:80" ht="12.75">
      <c r="A108" s="246">
        <v>28</v>
      </c>
      <c r="B108" s="247" t="s">
        <v>233</v>
      </c>
      <c r="C108" s="248" t="s">
        <v>234</v>
      </c>
      <c r="D108" s="249" t="s">
        <v>138</v>
      </c>
      <c r="E108" s="250">
        <v>40.446</v>
      </c>
      <c r="F108" s="250">
        <v>0</v>
      </c>
      <c r="G108" s="251">
        <f>E108*F108</f>
        <v>0</v>
      </c>
      <c r="H108" s="252">
        <v>0.1296</v>
      </c>
      <c r="I108" s="253">
        <f>E108*H108</f>
        <v>5.2418016</v>
      </c>
      <c r="J108" s="252"/>
      <c r="K108" s="253">
        <f>E108*J108</f>
        <v>0</v>
      </c>
      <c r="O108" s="245">
        <v>2</v>
      </c>
      <c r="AA108" s="218">
        <v>12</v>
      </c>
      <c r="AB108" s="218">
        <v>1</v>
      </c>
      <c r="AC108" s="218">
        <v>137</v>
      </c>
      <c r="AZ108" s="218">
        <v>1</v>
      </c>
      <c r="BA108" s="218">
        <f>IF(AZ108=1,G108,0)</f>
        <v>0</v>
      </c>
      <c r="BB108" s="218">
        <f>IF(AZ108=2,G108,0)</f>
        <v>0</v>
      </c>
      <c r="BC108" s="218">
        <f>IF(AZ108=3,G108,0)</f>
        <v>0</v>
      </c>
      <c r="BD108" s="218">
        <f>IF(AZ108=4,G108,0)</f>
        <v>0</v>
      </c>
      <c r="BE108" s="218">
        <f>IF(AZ108=5,G108,0)</f>
        <v>0</v>
      </c>
      <c r="CA108" s="245">
        <v>12</v>
      </c>
      <c r="CB108" s="245">
        <v>1</v>
      </c>
    </row>
    <row r="109" spans="1:15" ht="12.75">
      <c r="A109" s="254"/>
      <c r="B109" s="257"/>
      <c r="C109" s="313" t="s">
        <v>235</v>
      </c>
      <c r="D109" s="314"/>
      <c r="E109" s="258">
        <v>40.446</v>
      </c>
      <c r="F109" s="259"/>
      <c r="G109" s="260"/>
      <c r="H109" s="261"/>
      <c r="I109" s="255"/>
      <c r="J109" s="262"/>
      <c r="K109" s="255"/>
      <c r="M109" s="256" t="s">
        <v>235</v>
      </c>
      <c r="O109" s="245"/>
    </row>
    <row r="110" spans="1:80" ht="22.5">
      <c r="A110" s="246">
        <v>29</v>
      </c>
      <c r="B110" s="247" t="s">
        <v>236</v>
      </c>
      <c r="C110" s="248" t="s">
        <v>237</v>
      </c>
      <c r="D110" s="249" t="s">
        <v>138</v>
      </c>
      <c r="E110" s="250">
        <v>4.494</v>
      </c>
      <c r="F110" s="250">
        <v>0</v>
      </c>
      <c r="G110" s="251">
        <f>E110*F110</f>
        <v>0</v>
      </c>
      <c r="H110" s="252">
        <v>0.176</v>
      </c>
      <c r="I110" s="253">
        <f>E110*H110</f>
        <v>0.7909439999999999</v>
      </c>
      <c r="J110" s="252"/>
      <c r="K110" s="253">
        <f>E110*J110</f>
        <v>0</v>
      </c>
      <c r="O110" s="245">
        <v>2</v>
      </c>
      <c r="AA110" s="218">
        <v>12</v>
      </c>
      <c r="AB110" s="218">
        <v>1</v>
      </c>
      <c r="AC110" s="218">
        <v>273</v>
      </c>
      <c r="AZ110" s="218">
        <v>1</v>
      </c>
      <c r="BA110" s="218">
        <f>IF(AZ110=1,G110,0)</f>
        <v>0</v>
      </c>
      <c r="BB110" s="218">
        <f>IF(AZ110=2,G110,0)</f>
        <v>0</v>
      </c>
      <c r="BC110" s="218">
        <f>IF(AZ110=3,G110,0)</f>
        <v>0</v>
      </c>
      <c r="BD110" s="218">
        <f>IF(AZ110=4,G110,0)</f>
        <v>0</v>
      </c>
      <c r="BE110" s="218">
        <f>IF(AZ110=5,G110,0)</f>
        <v>0</v>
      </c>
      <c r="CA110" s="245">
        <v>12</v>
      </c>
      <c r="CB110" s="245">
        <v>1</v>
      </c>
    </row>
    <row r="111" spans="1:15" ht="12.75">
      <c r="A111" s="254"/>
      <c r="B111" s="257"/>
      <c r="C111" s="313" t="s">
        <v>238</v>
      </c>
      <c r="D111" s="314"/>
      <c r="E111" s="258">
        <v>4.494</v>
      </c>
      <c r="F111" s="259"/>
      <c r="G111" s="260"/>
      <c r="H111" s="261"/>
      <c r="I111" s="255"/>
      <c r="J111" s="262"/>
      <c r="K111" s="255"/>
      <c r="M111" s="256" t="s">
        <v>238</v>
      </c>
      <c r="O111" s="245"/>
    </row>
    <row r="112" spans="1:57" ht="12.75">
      <c r="A112" s="263"/>
      <c r="B112" s="264" t="s">
        <v>97</v>
      </c>
      <c r="C112" s="265" t="s">
        <v>178</v>
      </c>
      <c r="D112" s="266"/>
      <c r="E112" s="267"/>
      <c r="F112" s="268"/>
      <c r="G112" s="269">
        <f>SUM(G62:G111)</f>
        <v>0</v>
      </c>
      <c r="H112" s="270"/>
      <c r="I112" s="271">
        <f>SUM(I62:I111)</f>
        <v>64.87322517999999</v>
      </c>
      <c r="J112" s="270"/>
      <c r="K112" s="271">
        <f>SUM(K62:K111)</f>
        <v>-22.466068800000002</v>
      </c>
      <c r="O112" s="245">
        <v>4</v>
      </c>
      <c r="BA112" s="272">
        <f>SUM(BA62:BA111)</f>
        <v>0</v>
      </c>
      <c r="BB112" s="272">
        <f>SUM(BB62:BB111)</f>
        <v>0</v>
      </c>
      <c r="BC112" s="272">
        <f>SUM(BC62:BC111)</f>
        <v>0</v>
      </c>
      <c r="BD112" s="272">
        <f>SUM(BD62:BD111)</f>
        <v>0</v>
      </c>
      <c r="BE112" s="272">
        <f>SUM(BE62:BE111)</f>
        <v>0</v>
      </c>
    </row>
    <row r="113" spans="1:15" ht="12.75">
      <c r="A113" s="235" t="s">
        <v>93</v>
      </c>
      <c r="B113" s="236" t="s">
        <v>239</v>
      </c>
      <c r="C113" s="237" t="s">
        <v>240</v>
      </c>
      <c r="D113" s="238"/>
      <c r="E113" s="239"/>
      <c r="F113" s="239"/>
      <c r="G113" s="240"/>
      <c r="H113" s="241"/>
      <c r="I113" s="242"/>
      <c r="J113" s="243"/>
      <c r="K113" s="244"/>
      <c r="O113" s="245">
        <v>1</v>
      </c>
    </row>
    <row r="114" spans="1:80" ht="22.5">
      <c r="A114" s="246">
        <v>30</v>
      </c>
      <c r="B114" s="247" t="s">
        <v>242</v>
      </c>
      <c r="C114" s="248" t="s">
        <v>243</v>
      </c>
      <c r="D114" s="249" t="s">
        <v>138</v>
      </c>
      <c r="E114" s="250">
        <v>47.373</v>
      </c>
      <c r="F114" s="250">
        <v>0</v>
      </c>
      <c r="G114" s="251">
        <f>E114*F114</f>
        <v>0</v>
      </c>
      <c r="H114" s="252">
        <v>0.03371</v>
      </c>
      <c r="I114" s="253">
        <f>E114*H114</f>
        <v>1.5969438299999998</v>
      </c>
      <c r="J114" s="252">
        <v>0</v>
      </c>
      <c r="K114" s="253">
        <f>E114*J114</f>
        <v>0</v>
      </c>
      <c r="O114" s="245">
        <v>2</v>
      </c>
      <c r="AA114" s="218">
        <v>1</v>
      </c>
      <c r="AB114" s="218">
        <v>0</v>
      </c>
      <c r="AC114" s="218">
        <v>0</v>
      </c>
      <c r="AZ114" s="218">
        <v>1</v>
      </c>
      <c r="BA114" s="218">
        <f>IF(AZ114=1,G114,0)</f>
        <v>0</v>
      </c>
      <c r="BB114" s="218">
        <f>IF(AZ114=2,G114,0)</f>
        <v>0</v>
      </c>
      <c r="BC114" s="218">
        <f>IF(AZ114=3,G114,0)</f>
        <v>0</v>
      </c>
      <c r="BD114" s="218">
        <f>IF(AZ114=4,G114,0)</f>
        <v>0</v>
      </c>
      <c r="BE114" s="218">
        <f>IF(AZ114=5,G114,0)</f>
        <v>0</v>
      </c>
      <c r="CA114" s="245">
        <v>1</v>
      </c>
      <c r="CB114" s="245">
        <v>0</v>
      </c>
    </row>
    <row r="115" spans="1:15" ht="22.5">
      <c r="A115" s="254"/>
      <c r="B115" s="257"/>
      <c r="C115" s="313" t="s">
        <v>244</v>
      </c>
      <c r="D115" s="314"/>
      <c r="E115" s="258">
        <v>0</v>
      </c>
      <c r="F115" s="259"/>
      <c r="G115" s="260"/>
      <c r="H115" s="261"/>
      <c r="I115" s="255"/>
      <c r="J115" s="262"/>
      <c r="K115" s="255"/>
      <c r="M115" s="256" t="s">
        <v>244</v>
      </c>
      <c r="O115" s="245"/>
    </row>
    <row r="116" spans="1:15" ht="12.75">
      <c r="A116" s="254"/>
      <c r="B116" s="257"/>
      <c r="C116" s="313" t="s">
        <v>245</v>
      </c>
      <c r="D116" s="314"/>
      <c r="E116" s="258">
        <v>0</v>
      </c>
      <c r="F116" s="259"/>
      <c r="G116" s="260"/>
      <c r="H116" s="261"/>
      <c r="I116" s="255"/>
      <c r="J116" s="262"/>
      <c r="K116" s="255"/>
      <c r="M116" s="256" t="s">
        <v>245</v>
      </c>
      <c r="O116" s="245"/>
    </row>
    <row r="117" spans="1:15" ht="12.75">
      <c r="A117" s="254"/>
      <c r="B117" s="257"/>
      <c r="C117" s="313" t="s">
        <v>246</v>
      </c>
      <c r="D117" s="314"/>
      <c r="E117" s="258">
        <v>1.785</v>
      </c>
      <c r="F117" s="259"/>
      <c r="G117" s="260"/>
      <c r="H117" s="261"/>
      <c r="I117" s="255"/>
      <c r="J117" s="262"/>
      <c r="K117" s="255"/>
      <c r="M117" s="256" t="s">
        <v>246</v>
      </c>
      <c r="O117" s="245"/>
    </row>
    <row r="118" spans="1:15" ht="12.75">
      <c r="A118" s="254"/>
      <c r="B118" s="257"/>
      <c r="C118" s="313" t="s">
        <v>247</v>
      </c>
      <c r="D118" s="314"/>
      <c r="E118" s="258">
        <v>2.07</v>
      </c>
      <c r="F118" s="259"/>
      <c r="G118" s="260"/>
      <c r="H118" s="261"/>
      <c r="I118" s="255"/>
      <c r="J118" s="262"/>
      <c r="K118" s="255"/>
      <c r="M118" s="256" t="s">
        <v>247</v>
      </c>
      <c r="O118" s="245"/>
    </row>
    <row r="119" spans="1:15" ht="12.75">
      <c r="A119" s="254"/>
      <c r="B119" s="257"/>
      <c r="C119" s="313" t="s">
        <v>248</v>
      </c>
      <c r="D119" s="314"/>
      <c r="E119" s="258">
        <v>5.67</v>
      </c>
      <c r="F119" s="259"/>
      <c r="G119" s="260"/>
      <c r="H119" s="261"/>
      <c r="I119" s="255"/>
      <c r="J119" s="262"/>
      <c r="K119" s="255"/>
      <c r="M119" s="256" t="s">
        <v>248</v>
      </c>
      <c r="O119" s="245"/>
    </row>
    <row r="120" spans="1:15" ht="12.75">
      <c r="A120" s="254"/>
      <c r="B120" s="257"/>
      <c r="C120" s="313" t="s">
        <v>249</v>
      </c>
      <c r="D120" s="314"/>
      <c r="E120" s="258">
        <v>1.89</v>
      </c>
      <c r="F120" s="259"/>
      <c r="G120" s="260"/>
      <c r="H120" s="261"/>
      <c r="I120" s="255"/>
      <c r="J120" s="262"/>
      <c r="K120" s="255"/>
      <c r="M120" s="256" t="s">
        <v>249</v>
      </c>
      <c r="O120" s="245"/>
    </row>
    <row r="121" spans="1:15" ht="12.75">
      <c r="A121" s="254"/>
      <c r="B121" s="257"/>
      <c r="C121" s="313" t="s">
        <v>250</v>
      </c>
      <c r="D121" s="314"/>
      <c r="E121" s="258">
        <v>8.424</v>
      </c>
      <c r="F121" s="259"/>
      <c r="G121" s="260"/>
      <c r="H121" s="261"/>
      <c r="I121" s="255"/>
      <c r="J121" s="262"/>
      <c r="K121" s="255"/>
      <c r="M121" s="256" t="s">
        <v>250</v>
      </c>
      <c r="O121" s="245"/>
    </row>
    <row r="122" spans="1:15" ht="12.75">
      <c r="A122" s="254"/>
      <c r="B122" s="257"/>
      <c r="C122" s="313" t="s">
        <v>251</v>
      </c>
      <c r="D122" s="314"/>
      <c r="E122" s="258">
        <v>1.959</v>
      </c>
      <c r="F122" s="259"/>
      <c r="G122" s="260"/>
      <c r="H122" s="261"/>
      <c r="I122" s="255"/>
      <c r="J122" s="262"/>
      <c r="K122" s="255"/>
      <c r="M122" s="256" t="s">
        <v>251</v>
      </c>
      <c r="O122" s="245"/>
    </row>
    <row r="123" spans="1:15" ht="12.75">
      <c r="A123" s="254"/>
      <c r="B123" s="257"/>
      <c r="C123" s="313" t="s">
        <v>252</v>
      </c>
      <c r="D123" s="314"/>
      <c r="E123" s="258">
        <v>2.205</v>
      </c>
      <c r="F123" s="259"/>
      <c r="G123" s="260"/>
      <c r="H123" s="261"/>
      <c r="I123" s="255"/>
      <c r="J123" s="262"/>
      <c r="K123" s="255"/>
      <c r="M123" s="256" t="s">
        <v>252</v>
      </c>
      <c r="O123" s="245"/>
    </row>
    <row r="124" spans="1:15" ht="12.75">
      <c r="A124" s="254"/>
      <c r="B124" s="257"/>
      <c r="C124" s="313" t="s">
        <v>253</v>
      </c>
      <c r="D124" s="314"/>
      <c r="E124" s="258">
        <v>2.25</v>
      </c>
      <c r="F124" s="259"/>
      <c r="G124" s="260"/>
      <c r="H124" s="261"/>
      <c r="I124" s="255"/>
      <c r="J124" s="262"/>
      <c r="K124" s="255"/>
      <c r="M124" s="256" t="s">
        <v>253</v>
      </c>
      <c r="O124" s="245"/>
    </row>
    <row r="125" spans="1:15" ht="12.75">
      <c r="A125" s="254"/>
      <c r="B125" s="257"/>
      <c r="C125" s="313" t="s">
        <v>254</v>
      </c>
      <c r="D125" s="314"/>
      <c r="E125" s="258">
        <v>0</v>
      </c>
      <c r="F125" s="259"/>
      <c r="G125" s="260"/>
      <c r="H125" s="261"/>
      <c r="I125" s="255"/>
      <c r="J125" s="262"/>
      <c r="K125" s="255"/>
      <c r="M125" s="256" t="s">
        <v>254</v>
      </c>
      <c r="O125" s="245"/>
    </row>
    <row r="126" spans="1:15" ht="12.75">
      <c r="A126" s="254"/>
      <c r="B126" s="257"/>
      <c r="C126" s="313" t="s">
        <v>255</v>
      </c>
      <c r="D126" s="314"/>
      <c r="E126" s="258">
        <v>3.27</v>
      </c>
      <c r="F126" s="259"/>
      <c r="G126" s="260"/>
      <c r="H126" s="261"/>
      <c r="I126" s="255"/>
      <c r="J126" s="262"/>
      <c r="K126" s="255"/>
      <c r="M126" s="256" t="s">
        <v>255</v>
      </c>
      <c r="O126" s="245"/>
    </row>
    <row r="127" spans="1:15" ht="12.75">
      <c r="A127" s="254"/>
      <c r="B127" s="257"/>
      <c r="C127" s="313" t="s">
        <v>256</v>
      </c>
      <c r="D127" s="314"/>
      <c r="E127" s="258">
        <v>2.01</v>
      </c>
      <c r="F127" s="259"/>
      <c r="G127" s="260"/>
      <c r="H127" s="261"/>
      <c r="I127" s="255"/>
      <c r="J127" s="262"/>
      <c r="K127" s="255"/>
      <c r="M127" s="256" t="s">
        <v>256</v>
      </c>
      <c r="O127" s="245"/>
    </row>
    <row r="128" spans="1:15" ht="12.75">
      <c r="A128" s="254"/>
      <c r="B128" s="257"/>
      <c r="C128" s="313" t="s">
        <v>257</v>
      </c>
      <c r="D128" s="314"/>
      <c r="E128" s="258">
        <v>0</v>
      </c>
      <c r="F128" s="259"/>
      <c r="G128" s="260"/>
      <c r="H128" s="261"/>
      <c r="I128" s="255"/>
      <c r="J128" s="262"/>
      <c r="K128" s="255"/>
      <c r="M128" s="256" t="s">
        <v>257</v>
      </c>
      <c r="O128" s="245"/>
    </row>
    <row r="129" spans="1:15" ht="12.75">
      <c r="A129" s="254"/>
      <c r="B129" s="257"/>
      <c r="C129" s="313" t="s">
        <v>255</v>
      </c>
      <c r="D129" s="314"/>
      <c r="E129" s="258">
        <v>3.27</v>
      </c>
      <c r="F129" s="259"/>
      <c r="G129" s="260"/>
      <c r="H129" s="261"/>
      <c r="I129" s="255"/>
      <c r="J129" s="262"/>
      <c r="K129" s="255"/>
      <c r="M129" s="256" t="s">
        <v>255</v>
      </c>
      <c r="O129" s="245"/>
    </row>
    <row r="130" spans="1:15" ht="12.75">
      <c r="A130" s="254"/>
      <c r="B130" s="257"/>
      <c r="C130" s="313" t="s">
        <v>256</v>
      </c>
      <c r="D130" s="314"/>
      <c r="E130" s="258">
        <v>2.01</v>
      </c>
      <c r="F130" s="259"/>
      <c r="G130" s="260"/>
      <c r="H130" s="261"/>
      <c r="I130" s="255"/>
      <c r="J130" s="262"/>
      <c r="K130" s="255"/>
      <c r="M130" s="256" t="s">
        <v>256</v>
      </c>
      <c r="O130" s="245"/>
    </row>
    <row r="131" spans="1:15" ht="12.75">
      <c r="A131" s="254"/>
      <c r="B131" s="257"/>
      <c r="C131" s="313" t="s">
        <v>258</v>
      </c>
      <c r="D131" s="314"/>
      <c r="E131" s="258">
        <v>0</v>
      </c>
      <c r="F131" s="259"/>
      <c r="G131" s="260"/>
      <c r="H131" s="261"/>
      <c r="I131" s="255"/>
      <c r="J131" s="262"/>
      <c r="K131" s="255"/>
      <c r="M131" s="256" t="s">
        <v>258</v>
      </c>
      <c r="O131" s="245"/>
    </row>
    <row r="132" spans="1:15" ht="12.75">
      <c r="A132" s="254"/>
      <c r="B132" s="257"/>
      <c r="C132" s="313" t="s">
        <v>255</v>
      </c>
      <c r="D132" s="314"/>
      <c r="E132" s="258">
        <v>3.27</v>
      </c>
      <c r="F132" s="259"/>
      <c r="G132" s="260"/>
      <c r="H132" s="261"/>
      <c r="I132" s="255"/>
      <c r="J132" s="262"/>
      <c r="K132" s="255"/>
      <c r="M132" s="256" t="s">
        <v>255</v>
      </c>
      <c r="O132" s="245"/>
    </row>
    <row r="133" spans="1:15" ht="12.75">
      <c r="A133" s="254"/>
      <c r="B133" s="257"/>
      <c r="C133" s="313" t="s">
        <v>256</v>
      </c>
      <c r="D133" s="314"/>
      <c r="E133" s="258">
        <v>2.01</v>
      </c>
      <c r="F133" s="259"/>
      <c r="G133" s="260"/>
      <c r="H133" s="261"/>
      <c r="I133" s="255"/>
      <c r="J133" s="262"/>
      <c r="K133" s="255"/>
      <c r="M133" s="256" t="s">
        <v>256</v>
      </c>
      <c r="O133" s="245"/>
    </row>
    <row r="134" spans="1:15" ht="12.75">
      <c r="A134" s="254"/>
      <c r="B134" s="257"/>
      <c r="C134" s="313" t="s">
        <v>259</v>
      </c>
      <c r="D134" s="314"/>
      <c r="E134" s="258">
        <v>0</v>
      </c>
      <c r="F134" s="259"/>
      <c r="G134" s="260"/>
      <c r="H134" s="261"/>
      <c r="I134" s="255"/>
      <c r="J134" s="262"/>
      <c r="K134" s="255"/>
      <c r="M134" s="256" t="s">
        <v>259</v>
      </c>
      <c r="O134" s="245"/>
    </row>
    <row r="135" spans="1:15" ht="12.75">
      <c r="A135" s="254"/>
      <c r="B135" s="257"/>
      <c r="C135" s="313" t="s">
        <v>255</v>
      </c>
      <c r="D135" s="314"/>
      <c r="E135" s="258">
        <v>3.27</v>
      </c>
      <c r="F135" s="259"/>
      <c r="G135" s="260"/>
      <c r="H135" s="261"/>
      <c r="I135" s="255"/>
      <c r="J135" s="262"/>
      <c r="K135" s="255"/>
      <c r="M135" s="256" t="s">
        <v>255</v>
      </c>
      <c r="O135" s="245"/>
    </row>
    <row r="136" spans="1:15" ht="12.75">
      <c r="A136" s="254"/>
      <c r="B136" s="257"/>
      <c r="C136" s="313" t="s">
        <v>256</v>
      </c>
      <c r="D136" s="314"/>
      <c r="E136" s="258">
        <v>2.01</v>
      </c>
      <c r="F136" s="259"/>
      <c r="G136" s="260"/>
      <c r="H136" s="261"/>
      <c r="I136" s="255"/>
      <c r="J136" s="262"/>
      <c r="K136" s="255"/>
      <c r="M136" s="256" t="s">
        <v>256</v>
      </c>
      <c r="O136" s="245"/>
    </row>
    <row r="137" spans="1:80" ht="22.5">
      <c r="A137" s="246">
        <v>31</v>
      </c>
      <c r="B137" s="247" t="s">
        <v>260</v>
      </c>
      <c r="C137" s="248" t="s">
        <v>261</v>
      </c>
      <c r="D137" s="249" t="s">
        <v>138</v>
      </c>
      <c r="E137" s="250">
        <v>779.972</v>
      </c>
      <c r="F137" s="250">
        <v>0</v>
      </c>
      <c r="G137" s="251">
        <f>E137*F137</f>
        <v>0</v>
      </c>
      <c r="H137" s="252">
        <v>0.007</v>
      </c>
      <c r="I137" s="253">
        <f>E137*H137</f>
        <v>5.459804</v>
      </c>
      <c r="J137" s="252">
        <v>0</v>
      </c>
      <c r="K137" s="253">
        <f>E137*J137</f>
        <v>0</v>
      </c>
      <c r="O137" s="245">
        <v>2</v>
      </c>
      <c r="AA137" s="218">
        <v>1</v>
      </c>
      <c r="AB137" s="218">
        <v>1</v>
      </c>
      <c r="AC137" s="218">
        <v>1</v>
      </c>
      <c r="AZ137" s="218">
        <v>1</v>
      </c>
      <c r="BA137" s="218">
        <f>IF(AZ137=1,G137,0)</f>
        <v>0</v>
      </c>
      <c r="BB137" s="218">
        <f>IF(AZ137=2,G137,0)</f>
        <v>0</v>
      </c>
      <c r="BC137" s="218">
        <f>IF(AZ137=3,G137,0)</f>
        <v>0</v>
      </c>
      <c r="BD137" s="218">
        <f>IF(AZ137=4,G137,0)</f>
        <v>0</v>
      </c>
      <c r="BE137" s="218">
        <f>IF(AZ137=5,G137,0)</f>
        <v>0</v>
      </c>
      <c r="CA137" s="245">
        <v>1</v>
      </c>
      <c r="CB137" s="245">
        <v>1</v>
      </c>
    </row>
    <row r="138" spans="1:15" ht="12.75">
      <c r="A138" s="254"/>
      <c r="B138" s="257"/>
      <c r="C138" s="313" t="s">
        <v>262</v>
      </c>
      <c r="D138" s="314"/>
      <c r="E138" s="258">
        <v>0</v>
      </c>
      <c r="F138" s="259"/>
      <c r="G138" s="260"/>
      <c r="H138" s="261"/>
      <c r="I138" s="255"/>
      <c r="J138" s="262"/>
      <c r="K138" s="255"/>
      <c r="M138" s="256" t="s">
        <v>262</v>
      </c>
      <c r="O138" s="245"/>
    </row>
    <row r="139" spans="1:15" ht="12.75">
      <c r="A139" s="254"/>
      <c r="B139" s="257"/>
      <c r="C139" s="313" t="s">
        <v>163</v>
      </c>
      <c r="D139" s="314"/>
      <c r="E139" s="258">
        <v>184.04</v>
      </c>
      <c r="F139" s="259"/>
      <c r="G139" s="260"/>
      <c r="H139" s="261"/>
      <c r="I139" s="255"/>
      <c r="J139" s="262"/>
      <c r="K139" s="255"/>
      <c r="M139" s="256" t="s">
        <v>163</v>
      </c>
      <c r="O139" s="245"/>
    </row>
    <row r="140" spans="1:15" ht="12.75">
      <c r="A140" s="254"/>
      <c r="B140" s="257"/>
      <c r="C140" s="313" t="s">
        <v>263</v>
      </c>
      <c r="D140" s="314"/>
      <c r="E140" s="258">
        <v>-90.72</v>
      </c>
      <c r="F140" s="259"/>
      <c r="G140" s="260"/>
      <c r="H140" s="261"/>
      <c r="I140" s="255"/>
      <c r="J140" s="262"/>
      <c r="K140" s="255"/>
      <c r="M140" s="256" t="s">
        <v>263</v>
      </c>
      <c r="O140" s="245"/>
    </row>
    <row r="141" spans="1:15" ht="12.75">
      <c r="A141" s="254"/>
      <c r="B141" s="257"/>
      <c r="C141" s="313" t="s">
        <v>264</v>
      </c>
      <c r="D141" s="314"/>
      <c r="E141" s="258">
        <v>37.44</v>
      </c>
      <c r="F141" s="259"/>
      <c r="G141" s="260"/>
      <c r="H141" s="261"/>
      <c r="I141" s="255"/>
      <c r="J141" s="262"/>
      <c r="K141" s="255"/>
      <c r="M141" s="256" t="s">
        <v>264</v>
      </c>
      <c r="O141" s="245"/>
    </row>
    <row r="142" spans="1:15" ht="12.75">
      <c r="A142" s="254"/>
      <c r="B142" s="257"/>
      <c r="C142" s="313" t="s">
        <v>165</v>
      </c>
      <c r="D142" s="314"/>
      <c r="E142" s="258">
        <v>238.392</v>
      </c>
      <c r="F142" s="259"/>
      <c r="G142" s="260"/>
      <c r="H142" s="261"/>
      <c r="I142" s="255"/>
      <c r="J142" s="262"/>
      <c r="K142" s="255"/>
      <c r="M142" s="256" t="s">
        <v>165</v>
      </c>
      <c r="O142" s="245"/>
    </row>
    <row r="143" spans="1:15" ht="12.75">
      <c r="A143" s="254"/>
      <c r="B143" s="257"/>
      <c r="C143" s="313" t="s">
        <v>166</v>
      </c>
      <c r="D143" s="314"/>
      <c r="E143" s="258">
        <v>8.55</v>
      </c>
      <c r="F143" s="259"/>
      <c r="G143" s="260"/>
      <c r="H143" s="261"/>
      <c r="I143" s="255"/>
      <c r="J143" s="262"/>
      <c r="K143" s="255"/>
      <c r="M143" s="256" t="s">
        <v>166</v>
      </c>
      <c r="O143" s="245"/>
    </row>
    <row r="144" spans="1:15" ht="12.75">
      <c r="A144" s="254"/>
      <c r="B144" s="257"/>
      <c r="C144" s="313" t="s">
        <v>265</v>
      </c>
      <c r="D144" s="314"/>
      <c r="E144" s="258">
        <v>-111.51</v>
      </c>
      <c r="F144" s="259"/>
      <c r="G144" s="260"/>
      <c r="H144" s="261"/>
      <c r="I144" s="255"/>
      <c r="J144" s="262"/>
      <c r="K144" s="255"/>
      <c r="M144" s="256" t="s">
        <v>265</v>
      </c>
      <c r="O144" s="245"/>
    </row>
    <row r="145" spans="1:15" ht="12.75">
      <c r="A145" s="254"/>
      <c r="B145" s="257"/>
      <c r="C145" s="313" t="s">
        <v>168</v>
      </c>
      <c r="D145" s="314"/>
      <c r="E145" s="258">
        <v>-1.62</v>
      </c>
      <c r="F145" s="259"/>
      <c r="G145" s="260"/>
      <c r="H145" s="261"/>
      <c r="I145" s="255"/>
      <c r="J145" s="262"/>
      <c r="K145" s="255"/>
      <c r="M145" s="256" t="s">
        <v>168</v>
      </c>
      <c r="O145" s="245"/>
    </row>
    <row r="146" spans="1:15" ht="12.75">
      <c r="A146" s="254"/>
      <c r="B146" s="257"/>
      <c r="C146" s="313" t="s">
        <v>169</v>
      </c>
      <c r="D146" s="314"/>
      <c r="E146" s="258">
        <v>-8.46</v>
      </c>
      <c r="F146" s="259"/>
      <c r="G146" s="260"/>
      <c r="H146" s="261"/>
      <c r="I146" s="255"/>
      <c r="J146" s="262"/>
      <c r="K146" s="255"/>
      <c r="M146" s="256" t="s">
        <v>169</v>
      </c>
      <c r="O146" s="245"/>
    </row>
    <row r="147" spans="1:15" ht="12.75">
      <c r="A147" s="254"/>
      <c r="B147" s="257"/>
      <c r="C147" s="313" t="s">
        <v>266</v>
      </c>
      <c r="D147" s="314"/>
      <c r="E147" s="258">
        <v>46.44</v>
      </c>
      <c r="F147" s="259"/>
      <c r="G147" s="260"/>
      <c r="H147" s="261"/>
      <c r="I147" s="255"/>
      <c r="J147" s="262"/>
      <c r="K147" s="255"/>
      <c r="M147" s="256" t="s">
        <v>266</v>
      </c>
      <c r="O147" s="245"/>
    </row>
    <row r="148" spans="1:15" ht="12.75">
      <c r="A148" s="254"/>
      <c r="B148" s="257"/>
      <c r="C148" s="313" t="s">
        <v>267</v>
      </c>
      <c r="D148" s="314"/>
      <c r="E148" s="258">
        <v>1.44</v>
      </c>
      <c r="F148" s="259"/>
      <c r="G148" s="260"/>
      <c r="H148" s="261"/>
      <c r="I148" s="255"/>
      <c r="J148" s="262"/>
      <c r="K148" s="255"/>
      <c r="M148" s="256" t="s">
        <v>267</v>
      </c>
      <c r="O148" s="245"/>
    </row>
    <row r="149" spans="1:15" ht="12.75">
      <c r="A149" s="254"/>
      <c r="B149" s="257"/>
      <c r="C149" s="313" t="s">
        <v>268</v>
      </c>
      <c r="D149" s="314"/>
      <c r="E149" s="258">
        <v>3.28</v>
      </c>
      <c r="F149" s="259"/>
      <c r="G149" s="260"/>
      <c r="H149" s="261"/>
      <c r="I149" s="255"/>
      <c r="J149" s="262"/>
      <c r="K149" s="255"/>
      <c r="M149" s="256" t="s">
        <v>268</v>
      </c>
      <c r="O149" s="245"/>
    </row>
    <row r="150" spans="1:15" ht="12.75">
      <c r="A150" s="254"/>
      <c r="B150" s="257"/>
      <c r="C150" s="313" t="s">
        <v>170</v>
      </c>
      <c r="D150" s="314"/>
      <c r="E150" s="258">
        <v>242.262</v>
      </c>
      <c r="F150" s="259"/>
      <c r="G150" s="260"/>
      <c r="H150" s="261"/>
      <c r="I150" s="255"/>
      <c r="J150" s="262"/>
      <c r="K150" s="255"/>
      <c r="M150" s="256" t="s">
        <v>170</v>
      </c>
      <c r="O150" s="245"/>
    </row>
    <row r="151" spans="1:15" ht="12.75">
      <c r="A151" s="254"/>
      <c r="B151" s="257"/>
      <c r="C151" s="313" t="s">
        <v>269</v>
      </c>
      <c r="D151" s="314"/>
      <c r="E151" s="258">
        <v>-115.29</v>
      </c>
      <c r="F151" s="259"/>
      <c r="G151" s="260"/>
      <c r="H151" s="261"/>
      <c r="I151" s="255"/>
      <c r="J151" s="262"/>
      <c r="K151" s="255"/>
      <c r="M151" s="256" t="s">
        <v>269</v>
      </c>
      <c r="O151" s="245"/>
    </row>
    <row r="152" spans="1:15" ht="12.75">
      <c r="A152" s="254"/>
      <c r="B152" s="257"/>
      <c r="C152" s="313" t="s">
        <v>168</v>
      </c>
      <c r="D152" s="314"/>
      <c r="E152" s="258">
        <v>-1.62</v>
      </c>
      <c r="F152" s="259"/>
      <c r="G152" s="260"/>
      <c r="H152" s="261"/>
      <c r="I152" s="255"/>
      <c r="J152" s="262"/>
      <c r="K152" s="255"/>
      <c r="M152" s="256" t="s">
        <v>168</v>
      </c>
      <c r="O152" s="245"/>
    </row>
    <row r="153" spans="1:15" ht="12.75">
      <c r="A153" s="254"/>
      <c r="B153" s="257"/>
      <c r="C153" s="313" t="s">
        <v>270</v>
      </c>
      <c r="D153" s="314"/>
      <c r="E153" s="258">
        <v>29.664</v>
      </c>
      <c r="F153" s="259"/>
      <c r="G153" s="260"/>
      <c r="H153" s="261"/>
      <c r="I153" s="255"/>
      <c r="J153" s="262"/>
      <c r="K153" s="255"/>
      <c r="M153" s="256" t="s">
        <v>270</v>
      </c>
      <c r="O153" s="245"/>
    </row>
    <row r="154" spans="1:15" ht="12.75">
      <c r="A154" s="254"/>
      <c r="B154" s="257"/>
      <c r="C154" s="313" t="s">
        <v>271</v>
      </c>
      <c r="D154" s="314"/>
      <c r="E154" s="258">
        <v>1.44</v>
      </c>
      <c r="F154" s="259"/>
      <c r="G154" s="260"/>
      <c r="H154" s="261"/>
      <c r="I154" s="255"/>
      <c r="J154" s="262"/>
      <c r="K154" s="255"/>
      <c r="M154" s="256" t="s">
        <v>271</v>
      </c>
      <c r="O154" s="245"/>
    </row>
    <row r="155" spans="1:15" ht="12.75">
      <c r="A155" s="254"/>
      <c r="B155" s="257"/>
      <c r="C155" s="313" t="s">
        <v>172</v>
      </c>
      <c r="D155" s="314"/>
      <c r="E155" s="258">
        <v>226.997</v>
      </c>
      <c r="F155" s="259"/>
      <c r="G155" s="260"/>
      <c r="H155" s="261"/>
      <c r="I155" s="255"/>
      <c r="J155" s="262"/>
      <c r="K155" s="255"/>
      <c r="M155" s="256" t="s">
        <v>172</v>
      </c>
      <c r="O155" s="245"/>
    </row>
    <row r="156" spans="1:15" ht="12.75">
      <c r="A156" s="254"/>
      <c r="B156" s="257"/>
      <c r="C156" s="313" t="s">
        <v>272</v>
      </c>
      <c r="D156" s="314"/>
      <c r="E156" s="258">
        <v>-107.73</v>
      </c>
      <c r="F156" s="259"/>
      <c r="G156" s="260"/>
      <c r="H156" s="261"/>
      <c r="I156" s="255"/>
      <c r="J156" s="262"/>
      <c r="K156" s="255"/>
      <c r="M156" s="256" t="s">
        <v>272</v>
      </c>
      <c r="O156" s="245"/>
    </row>
    <row r="157" spans="1:15" ht="12.75">
      <c r="A157" s="254"/>
      <c r="B157" s="257"/>
      <c r="C157" s="313" t="s">
        <v>168</v>
      </c>
      <c r="D157" s="314"/>
      <c r="E157" s="258">
        <v>-1.62</v>
      </c>
      <c r="F157" s="259"/>
      <c r="G157" s="260"/>
      <c r="H157" s="261"/>
      <c r="I157" s="255"/>
      <c r="J157" s="262"/>
      <c r="K157" s="255"/>
      <c r="M157" s="256" t="s">
        <v>168</v>
      </c>
      <c r="O157" s="245"/>
    </row>
    <row r="158" spans="1:15" ht="12.75">
      <c r="A158" s="254"/>
      <c r="B158" s="257"/>
      <c r="C158" s="313" t="s">
        <v>273</v>
      </c>
      <c r="D158" s="314"/>
      <c r="E158" s="258">
        <v>44.04</v>
      </c>
      <c r="F158" s="259"/>
      <c r="G158" s="260"/>
      <c r="H158" s="261"/>
      <c r="I158" s="255"/>
      <c r="J158" s="262"/>
      <c r="K158" s="255"/>
      <c r="M158" s="256" t="s">
        <v>273</v>
      </c>
      <c r="O158" s="245"/>
    </row>
    <row r="159" spans="1:15" ht="12.75">
      <c r="A159" s="254"/>
      <c r="B159" s="257"/>
      <c r="C159" s="313" t="s">
        <v>271</v>
      </c>
      <c r="D159" s="314"/>
      <c r="E159" s="258">
        <v>1.44</v>
      </c>
      <c r="F159" s="259"/>
      <c r="G159" s="260"/>
      <c r="H159" s="261"/>
      <c r="I159" s="255"/>
      <c r="J159" s="262"/>
      <c r="K159" s="255"/>
      <c r="M159" s="256" t="s">
        <v>271</v>
      </c>
      <c r="O159" s="245"/>
    </row>
    <row r="160" spans="1:15" ht="12.75">
      <c r="A160" s="254"/>
      <c r="B160" s="257"/>
      <c r="C160" s="313" t="s">
        <v>174</v>
      </c>
      <c r="D160" s="314"/>
      <c r="E160" s="258">
        <v>211.947</v>
      </c>
      <c r="F160" s="259"/>
      <c r="G160" s="260"/>
      <c r="H160" s="261"/>
      <c r="I160" s="255"/>
      <c r="J160" s="262"/>
      <c r="K160" s="255"/>
      <c r="M160" s="256" t="s">
        <v>174</v>
      </c>
      <c r="O160" s="245"/>
    </row>
    <row r="161" spans="1:15" ht="12.75">
      <c r="A161" s="254"/>
      <c r="B161" s="257"/>
      <c r="C161" s="313" t="s">
        <v>274</v>
      </c>
      <c r="D161" s="314"/>
      <c r="E161" s="258">
        <v>-100.17</v>
      </c>
      <c r="F161" s="259"/>
      <c r="G161" s="260"/>
      <c r="H161" s="261"/>
      <c r="I161" s="255"/>
      <c r="J161" s="262"/>
      <c r="K161" s="255"/>
      <c r="M161" s="256" t="s">
        <v>274</v>
      </c>
      <c r="O161" s="245"/>
    </row>
    <row r="162" spans="1:15" ht="12.75">
      <c r="A162" s="254"/>
      <c r="B162" s="257"/>
      <c r="C162" s="313" t="s">
        <v>168</v>
      </c>
      <c r="D162" s="314"/>
      <c r="E162" s="258">
        <v>-1.62</v>
      </c>
      <c r="F162" s="259"/>
      <c r="G162" s="260"/>
      <c r="H162" s="261"/>
      <c r="I162" s="255"/>
      <c r="J162" s="262"/>
      <c r="K162" s="255"/>
      <c r="M162" s="256" t="s">
        <v>168</v>
      </c>
      <c r="O162" s="245"/>
    </row>
    <row r="163" spans="1:15" ht="12.75">
      <c r="A163" s="254"/>
      <c r="B163" s="257"/>
      <c r="C163" s="313" t="s">
        <v>275</v>
      </c>
      <c r="D163" s="314"/>
      <c r="E163" s="258">
        <v>40.92</v>
      </c>
      <c r="F163" s="259"/>
      <c r="G163" s="260"/>
      <c r="H163" s="261"/>
      <c r="I163" s="255"/>
      <c r="J163" s="262"/>
      <c r="K163" s="255"/>
      <c r="M163" s="256" t="s">
        <v>275</v>
      </c>
      <c r="O163" s="245"/>
    </row>
    <row r="164" spans="1:15" ht="12.75">
      <c r="A164" s="254"/>
      <c r="B164" s="257"/>
      <c r="C164" s="313" t="s">
        <v>276</v>
      </c>
      <c r="D164" s="314"/>
      <c r="E164" s="258">
        <v>1.44</v>
      </c>
      <c r="F164" s="259"/>
      <c r="G164" s="260"/>
      <c r="H164" s="261"/>
      <c r="I164" s="255"/>
      <c r="J164" s="262"/>
      <c r="K164" s="255"/>
      <c r="M164" s="256" t="s">
        <v>276</v>
      </c>
      <c r="O164" s="245"/>
    </row>
    <row r="165" spans="1:15" ht="12.75">
      <c r="A165" s="254"/>
      <c r="B165" s="257"/>
      <c r="C165" s="315" t="s">
        <v>277</v>
      </c>
      <c r="D165" s="314"/>
      <c r="E165" s="284">
        <v>779.372</v>
      </c>
      <c r="F165" s="259"/>
      <c r="G165" s="260"/>
      <c r="H165" s="261"/>
      <c r="I165" s="255"/>
      <c r="J165" s="262"/>
      <c r="K165" s="255"/>
      <c r="M165" s="256" t="s">
        <v>277</v>
      </c>
      <c r="O165" s="245"/>
    </row>
    <row r="166" spans="1:15" ht="12.75">
      <c r="A166" s="254"/>
      <c r="B166" s="257"/>
      <c r="C166" s="313" t="s">
        <v>278</v>
      </c>
      <c r="D166" s="314"/>
      <c r="E166" s="258">
        <v>0.6</v>
      </c>
      <c r="F166" s="259"/>
      <c r="G166" s="260"/>
      <c r="H166" s="261"/>
      <c r="I166" s="255"/>
      <c r="J166" s="262"/>
      <c r="K166" s="255"/>
      <c r="M166" s="256" t="s">
        <v>278</v>
      </c>
      <c r="O166" s="245"/>
    </row>
    <row r="167" spans="1:57" ht="12.75">
      <c r="A167" s="263"/>
      <c r="B167" s="264" t="s">
        <v>97</v>
      </c>
      <c r="C167" s="265" t="s">
        <v>241</v>
      </c>
      <c r="D167" s="266"/>
      <c r="E167" s="267"/>
      <c r="F167" s="268"/>
      <c r="G167" s="269">
        <f>SUM(G113:G166)</f>
        <v>0</v>
      </c>
      <c r="H167" s="270"/>
      <c r="I167" s="271">
        <f>SUM(I113:I166)</f>
        <v>7.05674783</v>
      </c>
      <c r="J167" s="270"/>
      <c r="K167" s="271">
        <f>SUM(K113:K166)</f>
        <v>0</v>
      </c>
      <c r="O167" s="245">
        <v>4</v>
      </c>
      <c r="BA167" s="272">
        <f>SUM(BA113:BA166)</f>
        <v>0</v>
      </c>
      <c r="BB167" s="272">
        <f>SUM(BB113:BB166)</f>
        <v>0</v>
      </c>
      <c r="BC167" s="272">
        <f>SUM(BC113:BC166)</f>
        <v>0</v>
      </c>
      <c r="BD167" s="272">
        <f>SUM(BD113:BD166)</f>
        <v>0</v>
      </c>
      <c r="BE167" s="272">
        <f>SUM(BE113:BE166)</f>
        <v>0</v>
      </c>
    </row>
    <row r="168" spans="1:15" ht="12.75">
      <c r="A168" s="235" t="s">
        <v>93</v>
      </c>
      <c r="B168" s="236" t="s">
        <v>279</v>
      </c>
      <c r="C168" s="237" t="s">
        <v>280</v>
      </c>
      <c r="D168" s="238"/>
      <c r="E168" s="239"/>
      <c r="F168" s="239"/>
      <c r="G168" s="240"/>
      <c r="H168" s="241"/>
      <c r="I168" s="242"/>
      <c r="J168" s="243"/>
      <c r="K168" s="244"/>
      <c r="O168" s="245">
        <v>1</v>
      </c>
    </row>
    <row r="169" spans="1:80" ht="12.75">
      <c r="A169" s="246">
        <v>32</v>
      </c>
      <c r="B169" s="247" t="s">
        <v>282</v>
      </c>
      <c r="C169" s="248" t="s">
        <v>283</v>
      </c>
      <c r="D169" s="249" t="s">
        <v>138</v>
      </c>
      <c r="E169" s="250">
        <v>28.18</v>
      </c>
      <c r="F169" s="250">
        <v>0</v>
      </c>
      <c r="G169" s="251">
        <f>E169*F169</f>
        <v>0</v>
      </c>
      <c r="H169" s="252">
        <v>0.02048</v>
      </c>
      <c r="I169" s="253">
        <f>E169*H169</f>
        <v>0.5771264</v>
      </c>
      <c r="J169" s="252">
        <v>0</v>
      </c>
      <c r="K169" s="253">
        <f>E169*J169</f>
        <v>0</v>
      </c>
      <c r="O169" s="245">
        <v>2</v>
      </c>
      <c r="AA169" s="218">
        <v>1</v>
      </c>
      <c r="AB169" s="218">
        <v>1</v>
      </c>
      <c r="AC169" s="218">
        <v>1</v>
      </c>
      <c r="AZ169" s="218">
        <v>1</v>
      </c>
      <c r="BA169" s="218">
        <f>IF(AZ169=1,G169,0)</f>
        <v>0</v>
      </c>
      <c r="BB169" s="218">
        <f>IF(AZ169=2,G169,0)</f>
        <v>0</v>
      </c>
      <c r="BC169" s="218">
        <f>IF(AZ169=3,G169,0)</f>
        <v>0</v>
      </c>
      <c r="BD169" s="218">
        <f>IF(AZ169=4,G169,0)</f>
        <v>0</v>
      </c>
      <c r="BE169" s="218">
        <f>IF(AZ169=5,G169,0)</f>
        <v>0</v>
      </c>
      <c r="CA169" s="245">
        <v>1</v>
      </c>
      <c r="CB169" s="245">
        <v>1</v>
      </c>
    </row>
    <row r="170" spans="1:15" ht="12.75">
      <c r="A170" s="254"/>
      <c r="B170" s="257"/>
      <c r="C170" s="313" t="s">
        <v>284</v>
      </c>
      <c r="D170" s="314"/>
      <c r="E170" s="258">
        <v>0</v>
      </c>
      <c r="F170" s="259"/>
      <c r="G170" s="260"/>
      <c r="H170" s="261"/>
      <c r="I170" s="255"/>
      <c r="J170" s="262"/>
      <c r="K170" s="255"/>
      <c r="M170" s="256" t="s">
        <v>284</v>
      </c>
      <c r="O170" s="245"/>
    </row>
    <row r="171" spans="1:15" ht="12.75">
      <c r="A171" s="254"/>
      <c r="B171" s="257"/>
      <c r="C171" s="313" t="s">
        <v>285</v>
      </c>
      <c r="D171" s="314"/>
      <c r="E171" s="258">
        <v>0</v>
      </c>
      <c r="F171" s="259"/>
      <c r="G171" s="260"/>
      <c r="H171" s="261"/>
      <c r="I171" s="255"/>
      <c r="J171" s="262"/>
      <c r="K171" s="255"/>
      <c r="M171" s="256" t="s">
        <v>285</v>
      </c>
      <c r="O171" s="245"/>
    </row>
    <row r="172" spans="1:15" ht="12.75">
      <c r="A172" s="254"/>
      <c r="B172" s="257"/>
      <c r="C172" s="313" t="s">
        <v>286</v>
      </c>
      <c r="D172" s="314"/>
      <c r="E172" s="258">
        <v>3.645</v>
      </c>
      <c r="F172" s="259"/>
      <c r="G172" s="260"/>
      <c r="H172" s="261"/>
      <c r="I172" s="255"/>
      <c r="J172" s="262"/>
      <c r="K172" s="255"/>
      <c r="M172" s="256" t="s">
        <v>286</v>
      </c>
      <c r="O172" s="245"/>
    </row>
    <row r="173" spans="1:15" ht="12.75">
      <c r="A173" s="254"/>
      <c r="B173" s="257"/>
      <c r="C173" s="313" t="s">
        <v>287</v>
      </c>
      <c r="D173" s="314"/>
      <c r="E173" s="258">
        <v>7.29</v>
      </c>
      <c r="F173" s="259"/>
      <c r="G173" s="260"/>
      <c r="H173" s="261"/>
      <c r="I173" s="255"/>
      <c r="J173" s="262"/>
      <c r="K173" s="255"/>
      <c r="M173" s="256" t="s">
        <v>287</v>
      </c>
      <c r="O173" s="245"/>
    </row>
    <row r="174" spans="1:15" ht="12.75">
      <c r="A174" s="254"/>
      <c r="B174" s="257"/>
      <c r="C174" s="313" t="s">
        <v>288</v>
      </c>
      <c r="D174" s="314"/>
      <c r="E174" s="258">
        <v>0</v>
      </c>
      <c r="F174" s="259"/>
      <c r="G174" s="260"/>
      <c r="H174" s="261"/>
      <c r="I174" s="255"/>
      <c r="J174" s="262"/>
      <c r="K174" s="255"/>
      <c r="M174" s="256" t="s">
        <v>288</v>
      </c>
      <c r="O174" s="245"/>
    </row>
    <row r="175" spans="1:15" ht="12.75">
      <c r="A175" s="254"/>
      <c r="B175" s="257"/>
      <c r="C175" s="313" t="s">
        <v>289</v>
      </c>
      <c r="D175" s="314"/>
      <c r="E175" s="258">
        <v>11.145</v>
      </c>
      <c r="F175" s="259"/>
      <c r="G175" s="260"/>
      <c r="H175" s="261"/>
      <c r="I175" s="255"/>
      <c r="J175" s="262"/>
      <c r="K175" s="255"/>
      <c r="M175" s="256" t="s">
        <v>289</v>
      </c>
      <c r="O175" s="245"/>
    </row>
    <row r="176" spans="1:15" ht="12.75">
      <c r="A176" s="254"/>
      <c r="B176" s="257"/>
      <c r="C176" s="313" t="s">
        <v>290</v>
      </c>
      <c r="D176" s="314"/>
      <c r="E176" s="258">
        <v>0</v>
      </c>
      <c r="F176" s="259"/>
      <c r="G176" s="260"/>
      <c r="H176" s="261"/>
      <c r="I176" s="255"/>
      <c r="J176" s="262"/>
      <c r="K176" s="255"/>
      <c r="M176" s="256" t="s">
        <v>290</v>
      </c>
      <c r="O176" s="245"/>
    </row>
    <row r="177" spans="1:15" ht="12.75">
      <c r="A177" s="254"/>
      <c r="B177" s="257"/>
      <c r="C177" s="313" t="s">
        <v>291</v>
      </c>
      <c r="D177" s="314"/>
      <c r="E177" s="258">
        <v>2.75</v>
      </c>
      <c r="F177" s="259"/>
      <c r="G177" s="260"/>
      <c r="H177" s="261"/>
      <c r="I177" s="255"/>
      <c r="J177" s="262"/>
      <c r="K177" s="255"/>
      <c r="M177" s="256" t="s">
        <v>291</v>
      </c>
      <c r="O177" s="245"/>
    </row>
    <row r="178" spans="1:15" ht="12.75">
      <c r="A178" s="254"/>
      <c r="B178" s="257"/>
      <c r="C178" s="313" t="s">
        <v>292</v>
      </c>
      <c r="D178" s="314"/>
      <c r="E178" s="258">
        <v>0</v>
      </c>
      <c r="F178" s="259"/>
      <c r="G178" s="260"/>
      <c r="H178" s="261"/>
      <c r="I178" s="255"/>
      <c r="J178" s="262"/>
      <c r="K178" s="255"/>
      <c r="M178" s="256" t="s">
        <v>292</v>
      </c>
      <c r="O178" s="245"/>
    </row>
    <row r="179" spans="1:15" ht="12.75">
      <c r="A179" s="254"/>
      <c r="B179" s="257"/>
      <c r="C179" s="313" t="s">
        <v>293</v>
      </c>
      <c r="D179" s="314"/>
      <c r="E179" s="258">
        <v>3.35</v>
      </c>
      <c r="F179" s="259"/>
      <c r="G179" s="260"/>
      <c r="H179" s="261"/>
      <c r="I179" s="255"/>
      <c r="J179" s="262"/>
      <c r="K179" s="255"/>
      <c r="M179" s="256" t="s">
        <v>293</v>
      </c>
      <c r="O179" s="245"/>
    </row>
    <row r="180" spans="1:80" ht="12.75">
      <c r="A180" s="246">
        <v>33</v>
      </c>
      <c r="B180" s="247" t="s">
        <v>294</v>
      </c>
      <c r="C180" s="248" t="s">
        <v>295</v>
      </c>
      <c r="D180" s="249" t="s">
        <v>138</v>
      </c>
      <c r="E180" s="250">
        <v>46.695</v>
      </c>
      <c r="F180" s="250">
        <v>0</v>
      </c>
      <c r="G180" s="251">
        <f>E180*F180</f>
        <v>0</v>
      </c>
      <c r="H180" s="252">
        <v>0.00736</v>
      </c>
      <c r="I180" s="253">
        <f>E180*H180</f>
        <v>0.3436752</v>
      </c>
      <c r="J180" s="252">
        <v>0</v>
      </c>
      <c r="K180" s="253">
        <f>E180*J180</f>
        <v>0</v>
      </c>
      <c r="O180" s="245">
        <v>2</v>
      </c>
      <c r="AA180" s="218">
        <v>1</v>
      </c>
      <c r="AB180" s="218">
        <v>1</v>
      </c>
      <c r="AC180" s="218">
        <v>1</v>
      </c>
      <c r="AZ180" s="218">
        <v>1</v>
      </c>
      <c r="BA180" s="218">
        <f>IF(AZ180=1,G180,0)</f>
        <v>0</v>
      </c>
      <c r="BB180" s="218">
        <f>IF(AZ180=2,G180,0)</f>
        <v>0</v>
      </c>
      <c r="BC180" s="218">
        <f>IF(AZ180=3,G180,0)</f>
        <v>0</v>
      </c>
      <c r="BD180" s="218">
        <f>IF(AZ180=4,G180,0)</f>
        <v>0</v>
      </c>
      <c r="BE180" s="218">
        <f>IF(AZ180=5,G180,0)</f>
        <v>0</v>
      </c>
      <c r="CA180" s="245">
        <v>1</v>
      </c>
      <c r="CB180" s="245">
        <v>1</v>
      </c>
    </row>
    <row r="181" spans="1:15" ht="12.75">
      <c r="A181" s="254"/>
      <c r="B181" s="257"/>
      <c r="C181" s="313" t="s">
        <v>296</v>
      </c>
      <c r="D181" s="314"/>
      <c r="E181" s="258">
        <v>0</v>
      </c>
      <c r="F181" s="259"/>
      <c r="G181" s="260"/>
      <c r="H181" s="261"/>
      <c r="I181" s="255"/>
      <c r="J181" s="262"/>
      <c r="K181" s="255"/>
      <c r="M181" s="256" t="s">
        <v>296</v>
      </c>
      <c r="O181" s="245"/>
    </row>
    <row r="182" spans="1:15" ht="12.75">
      <c r="A182" s="254"/>
      <c r="B182" s="257"/>
      <c r="C182" s="313" t="s">
        <v>297</v>
      </c>
      <c r="D182" s="314"/>
      <c r="E182" s="258">
        <v>3.015</v>
      </c>
      <c r="F182" s="259"/>
      <c r="G182" s="260"/>
      <c r="H182" s="261"/>
      <c r="I182" s="255"/>
      <c r="J182" s="262"/>
      <c r="K182" s="255"/>
      <c r="M182" s="256" t="s">
        <v>297</v>
      </c>
      <c r="O182" s="245"/>
    </row>
    <row r="183" spans="1:15" ht="12.75">
      <c r="A183" s="254"/>
      <c r="B183" s="257"/>
      <c r="C183" s="313" t="s">
        <v>298</v>
      </c>
      <c r="D183" s="314"/>
      <c r="E183" s="258">
        <v>0</v>
      </c>
      <c r="F183" s="259"/>
      <c r="G183" s="260"/>
      <c r="H183" s="261"/>
      <c r="I183" s="255"/>
      <c r="J183" s="262"/>
      <c r="K183" s="255"/>
      <c r="M183" s="256" t="s">
        <v>298</v>
      </c>
      <c r="O183" s="245"/>
    </row>
    <row r="184" spans="1:15" ht="12.75">
      <c r="A184" s="254"/>
      <c r="B184" s="257"/>
      <c r="C184" s="313" t="s">
        <v>299</v>
      </c>
      <c r="D184" s="314"/>
      <c r="E184" s="258">
        <v>35.64</v>
      </c>
      <c r="F184" s="259"/>
      <c r="G184" s="260"/>
      <c r="H184" s="261"/>
      <c r="I184" s="255"/>
      <c r="J184" s="262"/>
      <c r="K184" s="255"/>
      <c r="M184" s="256" t="s">
        <v>299</v>
      </c>
      <c r="O184" s="245"/>
    </row>
    <row r="185" spans="1:15" ht="12.75">
      <c r="A185" s="254"/>
      <c r="B185" s="257"/>
      <c r="C185" s="313" t="s">
        <v>292</v>
      </c>
      <c r="D185" s="314"/>
      <c r="E185" s="258">
        <v>0</v>
      </c>
      <c r="F185" s="259"/>
      <c r="G185" s="260"/>
      <c r="H185" s="261"/>
      <c r="I185" s="255"/>
      <c r="J185" s="262"/>
      <c r="K185" s="255"/>
      <c r="M185" s="256" t="s">
        <v>292</v>
      </c>
      <c r="O185" s="245"/>
    </row>
    <row r="186" spans="1:15" ht="12.75">
      <c r="A186" s="254"/>
      <c r="B186" s="257"/>
      <c r="C186" s="313" t="s">
        <v>300</v>
      </c>
      <c r="D186" s="314"/>
      <c r="E186" s="258">
        <v>8.04</v>
      </c>
      <c r="F186" s="259"/>
      <c r="G186" s="260"/>
      <c r="H186" s="261"/>
      <c r="I186" s="255"/>
      <c r="J186" s="262"/>
      <c r="K186" s="255"/>
      <c r="M186" s="256" t="s">
        <v>300</v>
      </c>
      <c r="O186" s="245"/>
    </row>
    <row r="187" spans="1:80" ht="12.75">
      <c r="A187" s="246">
        <v>34</v>
      </c>
      <c r="B187" s="247" t="s">
        <v>301</v>
      </c>
      <c r="C187" s="248" t="s">
        <v>302</v>
      </c>
      <c r="D187" s="249" t="s">
        <v>138</v>
      </c>
      <c r="E187" s="250">
        <v>68.1235</v>
      </c>
      <c r="F187" s="250">
        <v>0</v>
      </c>
      <c r="G187" s="251">
        <f>E187*F187</f>
        <v>0</v>
      </c>
      <c r="H187" s="252">
        <v>0.0095</v>
      </c>
      <c r="I187" s="253">
        <f>E187*H187</f>
        <v>0.64717325</v>
      </c>
      <c r="J187" s="252">
        <v>0</v>
      </c>
      <c r="K187" s="253">
        <f>E187*J187</f>
        <v>0</v>
      </c>
      <c r="O187" s="245">
        <v>2</v>
      </c>
      <c r="AA187" s="218">
        <v>1</v>
      </c>
      <c r="AB187" s="218">
        <v>0</v>
      </c>
      <c r="AC187" s="218">
        <v>0</v>
      </c>
      <c r="AZ187" s="218">
        <v>1</v>
      </c>
      <c r="BA187" s="218">
        <f>IF(AZ187=1,G187,0)</f>
        <v>0</v>
      </c>
      <c r="BB187" s="218">
        <f>IF(AZ187=2,G187,0)</f>
        <v>0</v>
      </c>
      <c r="BC187" s="218">
        <f>IF(AZ187=3,G187,0)</f>
        <v>0</v>
      </c>
      <c r="BD187" s="218">
        <f>IF(AZ187=4,G187,0)</f>
        <v>0</v>
      </c>
      <c r="BE187" s="218">
        <f>IF(AZ187=5,G187,0)</f>
        <v>0</v>
      </c>
      <c r="CA187" s="245">
        <v>1</v>
      </c>
      <c r="CB187" s="245">
        <v>0</v>
      </c>
    </row>
    <row r="188" spans="1:15" ht="12.75">
      <c r="A188" s="254"/>
      <c r="B188" s="257"/>
      <c r="C188" s="313" t="s">
        <v>303</v>
      </c>
      <c r="D188" s="314"/>
      <c r="E188" s="258">
        <v>0</v>
      </c>
      <c r="F188" s="259"/>
      <c r="G188" s="260"/>
      <c r="H188" s="261"/>
      <c r="I188" s="255"/>
      <c r="J188" s="262"/>
      <c r="K188" s="255"/>
      <c r="M188" s="256" t="s">
        <v>303</v>
      </c>
      <c r="O188" s="245"/>
    </row>
    <row r="189" spans="1:15" ht="12.75">
      <c r="A189" s="254"/>
      <c r="B189" s="257"/>
      <c r="C189" s="313" t="s">
        <v>296</v>
      </c>
      <c r="D189" s="314"/>
      <c r="E189" s="258">
        <v>0</v>
      </c>
      <c r="F189" s="259"/>
      <c r="G189" s="260"/>
      <c r="H189" s="261"/>
      <c r="I189" s="255"/>
      <c r="J189" s="262"/>
      <c r="K189" s="255"/>
      <c r="M189" s="256" t="s">
        <v>296</v>
      </c>
      <c r="O189" s="245"/>
    </row>
    <row r="190" spans="1:15" ht="12.75">
      <c r="A190" s="254"/>
      <c r="B190" s="257"/>
      <c r="C190" s="313" t="s">
        <v>304</v>
      </c>
      <c r="D190" s="314"/>
      <c r="E190" s="258">
        <v>3.1155</v>
      </c>
      <c r="F190" s="259"/>
      <c r="G190" s="260"/>
      <c r="H190" s="261"/>
      <c r="I190" s="255"/>
      <c r="J190" s="262"/>
      <c r="K190" s="255"/>
      <c r="M190" s="256" t="s">
        <v>304</v>
      </c>
      <c r="O190" s="245"/>
    </row>
    <row r="191" spans="1:15" ht="12.75">
      <c r="A191" s="254"/>
      <c r="B191" s="257"/>
      <c r="C191" s="313" t="s">
        <v>285</v>
      </c>
      <c r="D191" s="314"/>
      <c r="E191" s="258">
        <v>0</v>
      </c>
      <c r="F191" s="259"/>
      <c r="G191" s="260"/>
      <c r="H191" s="261"/>
      <c r="I191" s="255"/>
      <c r="J191" s="262"/>
      <c r="K191" s="255"/>
      <c r="M191" s="256" t="s">
        <v>285</v>
      </c>
      <c r="O191" s="245"/>
    </row>
    <row r="192" spans="1:15" ht="12.75">
      <c r="A192" s="254"/>
      <c r="B192" s="257"/>
      <c r="C192" s="313" t="s">
        <v>286</v>
      </c>
      <c r="D192" s="314"/>
      <c r="E192" s="258">
        <v>3.645</v>
      </c>
      <c r="F192" s="259"/>
      <c r="G192" s="260"/>
      <c r="H192" s="261"/>
      <c r="I192" s="255"/>
      <c r="J192" s="262"/>
      <c r="K192" s="255"/>
      <c r="M192" s="256" t="s">
        <v>286</v>
      </c>
      <c r="O192" s="245"/>
    </row>
    <row r="193" spans="1:15" ht="12.75">
      <c r="A193" s="254"/>
      <c r="B193" s="257"/>
      <c r="C193" s="313" t="s">
        <v>287</v>
      </c>
      <c r="D193" s="314"/>
      <c r="E193" s="258">
        <v>7.29</v>
      </c>
      <c r="F193" s="259"/>
      <c r="G193" s="260"/>
      <c r="H193" s="261"/>
      <c r="I193" s="255"/>
      <c r="J193" s="262"/>
      <c r="K193" s="255"/>
      <c r="M193" s="256" t="s">
        <v>287</v>
      </c>
      <c r="O193" s="245"/>
    </row>
    <row r="194" spans="1:15" ht="12.75">
      <c r="A194" s="254"/>
      <c r="B194" s="257"/>
      <c r="C194" s="313" t="s">
        <v>298</v>
      </c>
      <c r="D194" s="314"/>
      <c r="E194" s="258">
        <v>0</v>
      </c>
      <c r="F194" s="259"/>
      <c r="G194" s="260"/>
      <c r="H194" s="261"/>
      <c r="I194" s="255"/>
      <c r="J194" s="262"/>
      <c r="K194" s="255"/>
      <c r="M194" s="256" t="s">
        <v>298</v>
      </c>
      <c r="O194" s="245"/>
    </row>
    <row r="195" spans="1:15" ht="12.75">
      <c r="A195" s="254"/>
      <c r="B195" s="257"/>
      <c r="C195" s="313" t="s">
        <v>305</v>
      </c>
      <c r="D195" s="314"/>
      <c r="E195" s="258">
        <v>36.828</v>
      </c>
      <c r="F195" s="259"/>
      <c r="G195" s="260"/>
      <c r="H195" s="261"/>
      <c r="I195" s="255"/>
      <c r="J195" s="262"/>
      <c r="K195" s="255"/>
      <c r="M195" s="256" t="s">
        <v>305</v>
      </c>
      <c r="O195" s="245"/>
    </row>
    <row r="196" spans="1:15" ht="12.75">
      <c r="A196" s="254"/>
      <c r="B196" s="257"/>
      <c r="C196" s="313" t="s">
        <v>288</v>
      </c>
      <c r="D196" s="314"/>
      <c r="E196" s="258">
        <v>0</v>
      </c>
      <c r="F196" s="259"/>
      <c r="G196" s="260"/>
      <c r="H196" s="261"/>
      <c r="I196" s="255"/>
      <c r="J196" s="262"/>
      <c r="K196" s="255"/>
      <c r="M196" s="256" t="s">
        <v>288</v>
      </c>
      <c r="O196" s="245"/>
    </row>
    <row r="197" spans="1:15" ht="12.75">
      <c r="A197" s="254"/>
      <c r="B197" s="257"/>
      <c r="C197" s="313" t="s">
        <v>289</v>
      </c>
      <c r="D197" s="314"/>
      <c r="E197" s="258">
        <v>11.145</v>
      </c>
      <c r="F197" s="259"/>
      <c r="G197" s="260"/>
      <c r="H197" s="261"/>
      <c r="I197" s="255"/>
      <c r="J197" s="262"/>
      <c r="K197" s="255"/>
      <c r="M197" s="256" t="s">
        <v>289</v>
      </c>
      <c r="O197" s="245"/>
    </row>
    <row r="198" spans="1:15" ht="12.75">
      <c r="A198" s="254"/>
      <c r="B198" s="257"/>
      <c r="C198" s="313" t="s">
        <v>290</v>
      </c>
      <c r="D198" s="314"/>
      <c r="E198" s="258">
        <v>0</v>
      </c>
      <c r="F198" s="259"/>
      <c r="G198" s="260"/>
      <c r="H198" s="261"/>
      <c r="I198" s="255"/>
      <c r="J198" s="262"/>
      <c r="K198" s="255"/>
      <c r="M198" s="256" t="s">
        <v>290</v>
      </c>
      <c r="O198" s="245"/>
    </row>
    <row r="199" spans="1:15" ht="12.75">
      <c r="A199" s="254"/>
      <c r="B199" s="257"/>
      <c r="C199" s="313" t="s">
        <v>291</v>
      </c>
      <c r="D199" s="314"/>
      <c r="E199" s="258">
        <v>2.75</v>
      </c>
      <c r="F199" s="259"/>
      <c r="G199" s="260"/>
      <c r="H199" s="261"/>
      <c r="I199" s="255"/>
      <c r="J199" s="262"/>
      <c r="K199" s="255"/>
      <c r="M199" s="256" t="s">
        <v>291</v>
      </c>
      <c r="O199" s="245"/>
    </row>
    <row r="200" spans="1:15" ht="12.75">
      <c r="A200" s="254"/>
      <c r="B200" s="257"/>
      <c r="C200" s="313" t="s">
        <v>292</v>
      </c>
      <c r="D200" s="314"/>
      <c r="E200" s="258">
        <v>0</v>
      </c>
      <c r="F200" s="259"/>
      <c r="G200" s="260"/>
      <c r="H200" s="261"/>
      <c r="I200" s="255"/>
      <c r="J200" s="262"/>
      <c r="K200" s="255"/>
      <c r="M200" s="256" t="s">
        <v>292</v>
      </c>
      <c r="O200" s="245"/>
    </row>
    <row r="201" spans="1:15" ht="12.75">
      <c r="A201" s="254"/>
      <c r="B201" s="257"/>
      <c r="C201" s="313" t="s">
        <v>293</v>
      </c>
      <c r="D201" s="314"/>
      <c r="E201" s="258">
        <v>3.35</v>
      </c>
      <c r="F201" s="259"/>
      <c r="G201" s="260"/>
      <c r="H201" s="261"/>
      <c r="I201" s="255"/>
      <c r="J201" s="262"/>
      <c r="K201" s="255"/>
      <c r="M201" s="256" t="s">
        <v>293</v>
      </c>
      <c r="O201" s="245"/>
    </row>
    <row r="202" spans="1:15" ht="12.75">
      <c r="A202" s="254"/>
      <c r="B202" s="257"/>
      <c r="C202" s="313" t="s">
        <v>306</v>
      </c>
      <c r="D202" s="314"/>
      <c r="E202" s="258">
        <v>0</v>
      </c>
      <c r="F202" s="259"/>
      <c r="G202" s="260"/>
      <c r="H202" s="261"/>
      <c r="I202" s="255"/>
      <c r="J202" s="262"/>
      <c r="K202" s="255"/>
      <c r="M202" s="256" t="s">
        <v>306</v>
      </c>
      <c r="O202" s="245"/>
    </row>
    <row r="203" spans="1:80" ht="22.5">
      <c r="A203" s="246">
        <v>35</v>
      </c>
      <c r="B203" s="247" t="s">
        <v>307</v>
      </c>
      <c r="C203" s="248" t="s">
        <v>308</v>
      </c>
      <c r="D203" s="249" t="s">
        <v>138</v>
      </c>
      <c r="E203" s="250">
        <v>90.015</v>
      </c>
      <c r="F203" s="250">
        <v>0</v>
      </c>
      <c r="G203" s="251">
        <f>E203*F203</f>
        <v>0</v>
      </c>
      <c r="H203" s="252">
        <v>0.01856</v>
      </c>
      <c r="I203" s="253">
        <f>E203*H203</f>
        <v>1.6706784000000001</v>
      </c>
      <c r="J203" s="252">
        <v>0</v>
      </c>
      <c r="K203" s="253">
        <f>E203*J203</f>
        <v>0</v>
      </c>
      <c r="O203" s="245">
        <v>2</v>
      </c>
      <c r="AA203" s="218">
        <v>1</v>
      </c>
      <c r="AB203" s="218">
        <v>1</v>
      </c>
      <c r="AC203" s="218">
        <v>1</v>
      </c>
      <c r="AZ203" s="218">
        <v>1</v>
      </c>
      <c r="BA203" s="218">
        <f>IF(AZ203=1,G203,0)</f>
        <v>0</v>
      </c>
      <c r="BB203" s="218">
        <f>IF(AZ203=2,G203,0)</f>
        <v>0</v>
      </c>
      <c r="BC203" s="218">
        <f>IF(AZ203=3,G203,0)</f>
        <v>0</v>
      </c>
      <c r="BD203" s="218">
        <f>IF(AZ203=4,G203,0)</f>
        <v>0</v>
      </c>
      <c r="BE203" s="218">
        <f>IF(AZ203=5,G203,0)</f>
        <v>0</v>
      </c>
      <c r="CA203" s="245">
        <v>1</v>
      </c>
      <c r="CB203" s="245">
        <v>1</v>
      </c>
    </row>
    <row r="204" spans="1:15" ht="12.75">
      <c r="A204" s="254"/>
      <c r="B204" s="257"/>
      <c r="C204" s="313" t="s">
        <v>296</v>
      </c>
      <c r="D204" s="314"/>
      <c r="E204" s="258">
        <v>0</v>
      </c>
      <c r="F204" s="259"/>
      <c r="G204" s="260"/>
      <c r="H204" s="261"/>
      <c r="I204" s="255"/>
      <c r="J204" s="262"/>
      <c r="K204" s="255"/>
      <c r="M204" s="256" t="s">
        <v>296</v>
      </c>
      <c r="O204" s="245"/>
    </row>
    <row r="205" spans="1:15" ht="12.75">
      <c r="A205" s="254"/>
      <c r="B205" s="257"/>
      <c r="C205" s="313" t="s">
        <v>309</v>
      </c>
      <c r="D205" s="314"/>
      <c r="E205" s="258">
        <v>1.675</v>
      </c>
      <c r="F205" s="259"/>
      <c r="G205" s="260"/>
      <c r="H205" s="261"/>
      <c r="I205" s="255"/>
      <c r="J205" s="262"/>
      <c r="K205" s="255"/>
      <c r="M205" s="256" t="s">
        <v>309</v>
      </c>
      <c r="O205" s="245"/>
    </row>
    <row r="206" spans="1:15" ht="12.75">
      <c r="A206" s="254"/>
      <c r="B206" s="257"/>
      <c r="C206" s="313" t="s">
        <v>285</v>
      </c>
      <c r="D206" s="314"/>
      <c r="E206" s="258">
        <v>0</v>
      </c>
      <c r="F206" s="259"/>
      <c r="G206" s="260"/>
      <c r="H206" s="261"/>
      <c r="I206" s="255"/>
      <c r="J206" s="262"/>
      <c r="K206" s="255"/>
      <c r="M206" s="256" t="s">
        <v>285</v>
      </c>
      <c r="O206" s="245"/>
    </row>
    <row r="207" spans="1:15" ht="12.75">
      <c r="A207" s="254"/>
      <c r="B207" s="257"/>
      <c r="C207" s="313" t="s">
        <v>310</v>
      </c>
      <c r="D207" s="314"/>
      <c r="E207" s="258">
        <v>12.15</v>
      </c>
      <c r="F207" s="259"/>
      <c r="G207" s="260"/>
      <c r="H207" s="261"/>
      <c r="I207" s="255"/>
      <c r="J207" s="262"/>
      <c r="K207" s="255"/>
      <c r="M207" s="256" t="s">
        <v>310</v>
      </c>
      <c r="O207" s="245"/>
    </row>
    <row r="208" spans="1:15" ht="12.75">
      <c r="A208" s="254"/>
      <c r="B208" s="257"/>
      <c r="C208" s="313" t="s">
        <v>311</v>
      </c>
      <c r="D208" s="314"/>
      <c r="E208" s="258">
        <v>0</v>
      </c>
      <c r="F208" s="259"/>
      <c r="G208" s="260"/>
      <c r="H208" s="261"/>
      <c r="I208" s="255"/>
      <c r="J208" s="262"/>
      <c r="K208" s="255"/>
      <c r="M208" s="256" t="s">
        <v>311</v>
      </c>
      <c r="O208" s="245"/>
    </row>
    <row r="209" spans="1:15" ht="12.75">
      <c r="A209" s="254"/>
      <c r="B209" s="257"/>
      <c r="C209" s="313" t="s">
        <v>312</v>
      </c>
      <c r="D209" s="314"/>
      <c r="E209" s="258">
        <v>19.93</v>
      </c>
      <c r="F209" s="259"/>
      <c r="G209" s="260"/>
      <c r="H209" s="261"/>
      <c r="I209" s="255"/>
      <c r="J209" s="262"/>
      <c r="K209" s="255"/>
      <c r="M209" s="256" t="s">
        <v>312</v>
      </c>
      <c r="O209" s="245"/>
    </row>
    <row r="210" spans="1:15" ht="12.75">
      <c r="A210" s="254"/>
      <c r="B210" s="257"/>
      <c r="C210" s="313" t="s">
        <v>298</v>
      </c>
      <c r="D210" s="314"/>
      <c r="E210" s="258">
        <v>0</v>
      </c>
      <c r="F210" s="259"/>
      <c r="G210" s="260"/>
      <c r="H210" s="261"/>
      <c r="I210" s="255"/>
      <c r="J210" s="262"/>
      <c r="K210" s="255"/>
      <c r="M210" s="256" t="s">
        <v>298</v>
      </c>
      <c r="O210" s="245"/>
    </row>
    <row r="211" spans="1:15" ht="12.75">
      <c r="A211" s="254"/>
      <c r="B211" s="257"/>
      <c r="C211" s="313" t="s">
        <v>313</v>
      </c>
      <c r="D211" s="314"/>
      <c r="E211" s="258">
        <v>19.8</v>
      </c>
      <c r="F211" s="259"/>
      <c r="G211" s="260"/>
      <c r="H211" s="261"/>
      <c r="I211" s="255"/>
      <c r="J211" s="262"/>
      <c r="K211" s="255"/>
      <c r="M211" s="256" t="s">
        <v>313</v>
      </c>
      <c r="O211" s="245"/>
    </row>
    <row r="212" spans="1:15" ht="12.75">
      <c r="A212" s="254"/>
      <c r="B212" s="257"/>
      <c r="C212" s="313" t="s">
        <v>288</v>
      </c>
      <c r="D212" s="314"/>
      <c r="E212" s="258">
        <v>0</v>
      </c>
      <c r="F212" s="259"/>
      <c r="G212" s="260"/>
      <c r="H212" s="261"/>
      <c r="I212" s="255"/>
      <c r="J212" s="262"/>
      <c r="K212" s="255"/>
      <c r="M212" s="256" t="s">
        <v>288</v>
      </c>
      <c r="O212" s="245"/>
    </row>
    <row r="213" spans="1:15" ht="12.75">
      <c r="A213" s="254"/>
      <c r="B213" s="257"/>
      <c r="C213" s="313" t="s">
        <v>314</v>
      </c>
      <c r="D213" s="314"/>
      <c r="E213" s="258">
        <v>14.86</v>
      </c>
      <c r="F213" s="259"/>
      <c r="G213" s="260"/>
      <c r="H213" s="261"/>
      <c r="I213" s="255"/>
      <c r="J213" s="262"/>
      <c r="K213" s="255"/>
      <c r="M213" s="256" t="s">
        <v>314</v>
      </c>
      <c r="O213" s="245"/>
    </row>
    <row r="214" spans="1:15" ht="12.75">
      <c r="A214" s="254"/>
      <c r="B214" s="257"/>
      <c r="C214" s="313" t="s">
        <v>290</v>
      </c>
      <c r="D214" s="314"/>
      <c r="E214" s="258">
        <v>0</v>
      </c>
      <c r="F214" s="259"/>
      <c r="G214" s="260"/>
      <c r="H214" s="261"/>
      <c r="I214" s="255"/>
      <c r="J214" s="262"/>
      <c r="K214" s="255"/>
      <c r="M214" s="256" t="s">
        <v>290</v>
      </c>
      <c r="O214" s="245"/>
    </row>
    <row r="215" spans="1:15" ht="12.75">
      <c r="A215" s="254"/>
      <c r="B215" s="257"/>
      <c r="C215" s="313" t="s">
        <v>315</v>
      </c>
      <c r="D215" s="314"/>
      <c r="E215" s="258">
        <v>4.4</v>
      </c>
      <c r="F215" s="259"/>
      <c r="G215" s="260"/>
      <c r="H215" s="261"/>
      <c r="I215" s="255"/>
      <c r="J215" s="262"/>
      <c r="K215" s="255"/>
      <c r="M215" s="256" t="s">
        <v>315</v>
      </c>
      <c r="O215" s="245"/>
    </row>
    <row r="216" spans="1:15" ht="12.75">
      <c r="A216" s="254"/>
      <c r="B216" s="257"/>
      <c r="C216" s="313" t="s">
        <v>292</v>
      </c>
      <c r="D216" s="314"/>
      <c r="E216" s="258">
        <v>0</v>
      </c>
      <c r="F216" s="259"/>
      <c r="G216" s="260"/>
      <c r="H216" s="261"/>
      <c r="I216" s="255"/>
      <c r="J216" s="262"/>
      <c r="K216" s="255"/>
      <c r="M216" s="256" t="s">
        <v>292</v>
      </c>
      <c r="O216" s="245"/>
    </row>
    <row r="217" spans="1:15" ht="12.75">
      <c r="A217" s="254"/>
      <c r="B217" s="257"/>
      <c r="C217" s="313" t="s">
        <v>316</v>
      </c>
      <c r="D217" s="314"/>
      <c r="E217" s="258">
        <v>5.36</v>
      </c>
      <c r="F217" s="259"/>
      <c r="G217" s="260"/>
      <c r="H217" s="261"/>
      <c r="I217" s="255"/>
      <c r="J217" s="262"/>
      <c r="K217" s="255"/>
      <c r="M217" s="256" t="s">
        <v>316</v>
      </c>
      <c r="O217" s="245"/>
    </row>
    <row r="218" spans="1:15" ht="12.75">
      <c r="A218" s="254"/>
      <c r="B218" s="257"/>
      <c r="C218" s="313" t="s">
        <v>211</v>
      </c>
      <c r="D218" s="314"/>
      <c r="E218" s="258">
        <v>0</v>
      </c>
      <c r="F218" s="259"/>
      <c r="G218" s="260"/>
      <c r="H218" s="261"/>
      <c r="I218" s="255"/>
      <c r="J218" s="262"/>
      <c r="K218" s="255"/>
      <c r="M218" s="256">
        <v>0</v>
      </c>
      <c r="O218" s="245"/>
    </row>
    <row r="219" spans="1:15" ht="12.75">
      <c r="A219" s="254"/>
      <c r="B219" s="257"/>
      <c r="C219" s="313" t="s">
        <v>317</v>
      </c>
      <c r="D219" s="314"/>
      <c r="E219" s="258">
        <v>0</v>
      </c>
      <c r="F219" s="259"/>
      <c r="G219" s="260"/>
      <c r="H219" s="261"/>
      <c r="I219" s="255"/>
      <c r="J219" s="262"/>
      <c r="K219" s="255"/>
      <c r="M219" s="256" t="s">
        <v>317</v>
      </c>
      <c r="O219" s="245"/>
    </row>
    <row r="220" spans="1:15" ht="12.75">
      <c r="A220" s="254"/>
      <c r="B220" s="257"/>
      <c r="C220" s="313" t="s">
        <v>318</v>
      </c>
      <c r="D220" s="314"/>
      <c r="E220" s="258">
        <v>7.36</v>
      </c>
      <c r="F220" s="259"/>
      <c r="G220" s="260"/>
      <c r="H220" s="261"/>
      <c r="I220" s="255"/>
      <c r="J220" s="262"/>
      <c r="K220" s="255"/>
      <c r="M220" s="256" t="s">
        <v>318</v>
      </c>
      <c r="O220" s="245"/>
    </row>
    <row r="221" spans="1:15" ht="12.75">
      <c r="A221" s="254"/>
      <c r="B221" s="257"/>
      <c r="C221" s="313" t="s">
        <v>319</v>
      </c>
      <c r="D221" s="314"/>
      <c r="E221" s="258">
        <v>0</v>
      </c>
      <c r="F221" s="259"/>
      <c r="G221" s="260"/>
      <c r="H221" s="261"/>
      <c r="I221" s="255"/>
      <c r="J221" s="262"/>
      <c r="K221" s="255"/>
      <c r="M221" s="256" t="s">
        <v>319</v>
      </c>
      <c r="O221" s="245"/>
    </row>
    <row r="222" spans="1:15" ht="12.75">
      <c r="A222" s="254"/>
      <c r="B222" s="257"/>
      <c r="C222" s="313" t="s">
        <v>320</v>
      </c>
      <c r="D222" s="314"/>
      <c r="E222" s="258">
        <v>4.48</v>
      </c>
      <c r="F222" s="259"/>
      <c r="G222" s="260"/>
      <c r="H222" s="261"/>
      <c r="I222" s="255"/>
      <c r="J222" s="262"/>
      <c r="K222" s="255"/>
      <c r="M222" s="256" t="s">
        <v>320</v>
      </c>
      <c r="O222" s="245"/>
    </row>
    <row r="223" spans="1:15" ht="12.75">
      <c r="A223" s="254"/>
      <c r="B223" s="257"/>
      <c r="C223" s="313" t="s">
        <v>306</v>
      </c>
      <c r="D223" s="314"/>
      <c r="E223" s="258">
        <v>0</v>
      </c>
      <c r="F223" s="259"/>
      <c r="G223" s="260"/>
      <c r="H223" s="261"/>
      <c r="I223" s="255"/>
      <c r="J223" s="262"/>
      <c r="K223" s="255"/>
      <c r="M223" s="256" t="s">
        <v>306</v>
      </c>
      <c r="O223" s="245"/>
    </row>
    <row r="224" spans="1:80" ht="22.5">
      <c r="A224" s="246">
        <v>36</v>
      </c>
      <c r="B224" s="247" t="s">
        <v>321</v>
      </c>
      <c r="C224" s="248" t="s">
        <v>322</v>
      </c>
      <c r="D224" s="249" t="s">
        <v>138</v>
      </c>
      <c r="E224" s="250">
        <v>151.0545</v>
      </c>
      <c r="F224" s="250">
        <v>0</v>
      </c>
      <c r="G224" s="251">
        <f>E224*F224</f>
        <v>0</v>
      </c>
      <c r="H224" s="252">
        <v>0.01335</v>
      </c>
      <c r="I224" s="253">
        <f>E224*H224</f>
        <v>2.016577575</v>
      </c>
      <c r="J224" s="252">
        <v>0</v>
      </c>
      <c r="K224" s="253">
        <f>E224*J224</f>
        <v>0</v>
      </c>
      <c r="O224" s="245">
        <v>2</v>
      </c>
      <c r="AA224" s="218">
        <v>1</v>
      </c>
      <c r="AB224" s="218">
        <v>1</v>
      </c>
      <c r="AC224" s="218">
        <v>1</v>
      </c>
      <c r="AZ224" s="218">
        <v>1</v>
      </c>
      <c r="BA224" s="218">
        <f>IF(AZ224=1,G224,0)</f>
        <v>0</v>
      </c>
      <c r="BB224" s="218">
        <f>IF(AZ224=2,G224,0)</f>
        <v>0</v>
      </c>
      <c r="BC224" s="218">
        <f>IF(AZ224=3,G224,0)</f>
        <v>0</v>
      </c>
      <c r="BD224" s="218">
        <f>IF(AZ224=4,G224,0)</f>
        <v>0</v>
      </c>
      <c r="BE224" s="218">
        <f>IF(AZ224=5,G224,0)</f>
        <v>0</v>
      </c>
      <c r="CA224" s="245">
        <v>1</v>
      </c>
      <c r="CB224" s="245">
        <v>1</v>
      </c>
    </row>
    <row r="225" spans="1:15" ht="12.75">
      <c r="A225" s="254"/>
      <c r="B225" s="257"/>
      <c r="C225" s="313" t="s">
        <v>323</v>
      </c>
      <c r="D225" s="314"/>
      <c r="E225" s="258">
        <v>0</v>
      </c>
      <c r="F225" s="259"/>
      <c r="G225" s="260"/>
      <c r="H225" s="261"/>
      <c r="I225" s="255"/>
      <c r="J225" s="262"/>
      <c r="K225" s="255"/>
      <c r="M225" s="256" t="s">
        <v>323</v>
      </c>
      <c r="O225" s="245"/>
    </row>
    <row r="226" spans="1:15" ht="12.75">
      <c r="A226" s="254"/>
      <c r="B226" s="257"/>
      <c r="C226" s="313" t="s">
        <v>324</v>
      </c>
      <c r="D226" s="314"/>
      <c r="E226" s="258">
        <v>60.72</v>
      </c>
      <c r="F226" s="259"/>
      <c r="G226" s="260"/>
      <c r="H226" s="261"/>
      <c r="I226" s="255"/>
      <c r="J226" s="262"/>
      <c r="K226" s="255"/>
      <c r="M226" s="256" t="s">
        <v>324</v>
      </c>
      <c r="O226" s="245"/>
    </row>
    <row r="227" spans="1:15" ht="12.75">
      <c r="A227" s="254"/>
      <c r="B227" s="257"/>
      <c r="C227" s="313" t="s">
        <v>325</v>
      </c>
      <c r="D227" s="314"/>
      <c r="E227" s="258">
        <v>0</v>
      </c>
      <c r="F227" s="259"/>
      <c r="G227" s="260"/>
      <c r="H227" s="261"/>
      <c r="I227" s="255"/>
      <c r="J227" s="262"/>
      <c r="K227" s="255"/>
      <c r="M227" s="256" t="s">
        <v>325</v>
      </c>
      <c r="O227" s="245"/>
    </row>
    <row r="228" spans="1:15" ht="12.75">
      <c r="A228" s="254"/>
      <c r="B228" s="257"/>
      <c r="C228" s="313" t="s">
        <v>326</v>
      </c>
      <c r="D228" s="314"/>
      <c r="E228" s="258">
        <v>101.442</v>
      </c>
      <c r="F228" s="259"/>
      <c r="G228" s="260"/>
      <c r="H228" s="261"/>
      <c r="I228" s="255"/>
      <c r="J228" s="262"/>
      <c r="K228" s="255"/>
      <c r="M228" s="256" t="s">
        <v>326</v>
      </c>
      <c r="O228" s="245"/>
    </row>
    <row r="229" spans="1:15" ht="12.75">
      <c r="A229" s="254"/>
      <c r="B229" s="257"/>
      <c r="C229" s="313" t="s">
        <v>327</v>
      </c>
      <c r="D229" s="314"/>
      <c r="E229" s="258">
        <v>-3.5475</v>
      </c>
      <c r="F229" s="259"/>
      <c r="G229" s="260"/>
      <c r="H229" s="261"/>
      <c r="I229" s="255"/>
      <c r="J229" s="262"/>
      <c r="K229" s="255"/>
      <c r="M229" s="256" t="s">
        <v>327</v>
      </c>
      <c r="O229" s="245"/>
    </row>
    <row r="230" spans="1:15" ht="12.75">
      <c r="A230" s="254"/>
      <c r="B230" s="257"/>
      <c r="C230" s="313" t="s">
        <v>328</v>
      </c>
      <c r="D230" s="314"/>
      <c r="E230" s="258">
        <v>-2.52</v>
      </c>
      <c r="F230" s="259"/>
      <c r="G230" s="260"/>
      <c r="H230" s="261"/>
      <c r="I230" s="255"/>
      <c r="J230" s="262"/>
      <c r="K230" s="255"/>
      <c r="M230" s="256" t="s">
        <v>328</v>
      </c>
      <c r="O230" s="245"/>
    </row>
    <row r="231" spans="1:15" ht="12.75">
      <c r="A231" s="254"/>
      <c r="B231" s="257"/>
      <c r="C231" s="313" t="s">
        <v>329</v>
      </c>
      <c r="D231" s="314"/>
      <c r="E231" s="258">
        <v>-5.04</v>
      </c>
      <c r="F231" s="259"/>
      <c r="G231" s="260"/>
      <c r="H231" s="261"/>
      <c r="I231" s="255"/>
      <c r="J231" s="262"/>
      <c r="K231" s="255"/>
      <c r="M231" s="256" t="s">
        <v>329</v>
      </c>
      <c r="O231" s="245"/>
    </row>
    <row r="232" spans="1:80" ht="22.5">
      <c r="A232" s="246">
        <v>37</v>
      </c>
      <c r="B232" s="247" t="s">
        <v>330</v>
      </c>
      <c r="C232" s="248" t="s">
        <v>331</v>
      </c>
      <c r="D232" s="249" t="s">
        <v>138</v>
      </c>
      <c r="E232" s="250">
        <v>1460.2365</v>
      </c>
      <c r="F232" s="250">
        <v>0</v>
      </c>
      <c r="G232" s="251">
        <f>E232*F232</f>
        <v>0</v>
      </c>
      <c r="H232" s="252">
        <v>0.01406</v>
      </c>
      <c r="I232" s="253">
        <f>E232*H232</f>
        <v>20.530925189999998</v>
      </c>
      <c r="J232" s="252">
        <v>0</v>
      </c>
      <c r="K232" s="253">
        <f>E232*J232</f>
        <v>0</v>
      </c>
      <c r="O232" s="245">
        <v>2</v>
      </c>
      <c r="AA232" s="218">
        <v>1</v>
      </c>
      <c r="AB232" s="218">
        <v>1</v>
      </c>
      <c r="AC232" s="218">
        <v>1</v>
      </c>
      <c r="AZ232" s="218">
        <v>1</v>
      </c>
      <c r="BA232" s="218">
        <f>IF(AZ232=1,G232,0)</f>
        <v>0</v>
      </c>
      <c r="BB232" s="218">
        <f>IF(AZ232=2,G232,0)</f>
        <v>0</v>
      </c>
      <c r="BC232" s="218">
        <f>IF(AZ232=3,G232,0)</f>
        <v>0</v>
      </c>
      <c r="BD232" s="218">
        <f>IF(AZ232=4,G232,0)</f>
        <v>0</v>
      </c>
      <c r="BE232" s="218">
        <f>IF(AZ232=5,G232,0)</f>
        <v>0</v>
      </c>
      <c r="CA232" s="245">
        <v>1</v>
      </c>
      <c r="CB232" s="245">
        <v>1</v>
      </c>
    </row>
    <row r="233" spans="1:15" ht="12.75">
      <c r="A233" s="254"/>
      <c r="B233" s="257"/>
      <c r="C233" s="313" t="s">
        <v>332</v>
      </c>
      <c r="D233" s="314"/>
      <c r="E233" s="258">
        <v>0</v>
      </c>
      <c r="F233" s="259"/>
      <c r="G233" s="260"/>
      <c r="H233" s="261"/>
      <c r="I233" s="255"/>
      <c r="J233" s="262"/>
      <c r="K233" s="255"/>
      <c r="M233" s="256" t="s">
        <v>332</v>
      </c>
      <c r="O233" s="245"/>
    </row>
    <row r="234" spans="1:15" ht="12.75">
      <c r="A234" s="254"/>
      <c r="B234" s="257"/>
      <c r="C234" s="313" t="s">
        <v>333</v>
      </c>
      <c r="D234" s="314"/>
      <c r="E234" s="258">
        <v>95.45</v>
      </c>
      <c r="F234" s="259"/>
      <c r="G234" s="260"/>
      <c r="H234" s="261"/>
      <c r="I234" s="255"/>
      <c r="J234" s="262"/>
      <c r="K234" s="255"/>
      <c r="M234" s="256" t="s">
        <v>333</v>
      </c>
      <c r="O234" s="245"/>
    </row>
    <row r="235" spans="1:15" ht="12.75">
      <c r="A235" s="254"/>
      <c r="B235" s="257"/>
      <c r="C235" s="313" t="s">
        <v>334</v>
      </c>
      <c r="D235" s="314"/>
      <c r="E235" s="258">
        <v>54.024</v>
      </c>
      <c r="F235" s="259"/>
      <c r="G235" s="260"/>
      <c r="H235" s="261"/>
      <c r="I235" s="255"/>
      <c r="J235" s="262"/>
      <c r="K235" s="255"/>
      <c r="M235" s="256" t="s">
        <v>334</v>
      </c>
      <c r="O235" s="245"/>
    </row>
    <row r="236" spans="1:15" ht="12.75">
      <c r="A236" s="254"/>
      <c r="B236" s="257"/>
      <c r="C236" s="313" t="s">
        <v>335</v>
      </c>
      <c r="D236" s="314"/>
      <c r="E236" s="258">
        <v>49.596</v>
      </c>
      <c r="F236" s="259"/>
      <c r="G236" s="260"/>
      <c r="H236" s="261"/>
      <c r="I236" s="255"/>
      <c r="J236" s="262"/>
      <c r="K236" s="255"/>
      <c r="M236" s="256" t="s">
        <v>335</v>
      </c>
      <c r="O236" s="245"/>
    </row>
    <row r="237" spans="1:15" ht="12.75">
      <c r="A237" s="254"/>
      <c r="B237" s="257"/>
      <c r="C237" s="313" t="s">
        <v>336</v>
      </c>
      <c r="D237" s="314"/>
      <c r="E237" s="258">
        <v>45.312</v>
      </c>
      <c r="F237" s="259"/>
      <c r="G237" s="260"/>
      <c r="H237" s="261"/>
      <c r="I237" s="255"/>
      <c r="J237" s="262"/>
      <c r="K237" s="255"/>
      <c r="M237" s="256" t="s">
        <v>336</v>
      </c>
      <c r="O237" s="245"/>
    </row>
    <row r="238" spans="1:15" ht="12.75">
      <c r="A238" s="254"/>
      <c r="B238" s="257"/>
      <c r="C238" s="313" t="s">
        <v>337</v>
      </c>
      <c r="D238" s="314"/>
      <c r="E238" s="258">
        <v>41.016</v>
      </c>
      <c r="F238" s="259"/>
      <c r="G238" s="260"/>
      <c r="H238" s="261"/>
      <c r="I238" s="255"/>
      <c r="J238" s="262"/>
      <c r="K238" s="255"/>
      <c r="M238" s="256" t="s">
        <v>337</v>
      </c>
      <c r="O238" s="245"/>
    </row>
    <row r="239" spans="1:15" ht="12.75">
      <c r="A239" s="254"/>
      <c r="B239" s="257"/>
      <c r="C239" s="313" t="s">
        <v>338</v>
      </c>
      <c r="D239" s="314"/>
      <c r="E239" s="258">
        <v>36.816</v>
      </c>
      <c r="F239" s="259"/>
      <c r="G239" s="260"/>
      <c r="H239" s="261"/>
      <c r="I239" s="255"/>
      <c r="J239" s="262"/>
      <c r="K239" s="255"/>
      <c r="M239" s="256" t="s">
        <v>338</v>
      </c>
      <c r="O239" s="245"/>
    </row>
    <row r="240" spans="1:15" ht="12.75">
      <c r="A240" s="254"/>
      <c r="B240" s="257"/>
      <c r="C240" s="313" t="s">
        <v>339</v>
      </c>
      <c r="D240" s="314"/>
      <c r="E240" s="258">
        <v>9.45</v>
      </c>
      <c r="F240" s="259"/>
      <c r="G240" s="260"/>
      <c r="H240" s="261"/>
      <c r="I240" s="255"/>
      <c r="J240" s="262"/>
      <c r="K240" s="255"/>
      <c r="M240" s="256" t="s">
        <v>339</v>
      </c>
      <c r="O240" s="245"/>
    </row>
    <row r="241" spans="1:15" ht="12.75">
      <c r="A241" s="254"/>
      <c r="B241" s="257"/>
      <c r="C241" s="313" t="s">
        <v>211</v>
      </c>
      <c r="D241" s="314"/>
      <c r="E241" s="258">
        <v>0</v>
      </c>
      <c r="F241" s="259"/>
      <c r="G241" s="260"/>
      <c r="H241" s="261"/>
      <c r="I241" s="255"/>
      <c r="J241" s="262"/>
      <c r="K241" s="255"/>
      <c r="M241" s="256">
        <v>0</v>
      </c>
      <c r="O241" s="245"/>
    </row>
    <row r="242" spans="1:15" ht="12.75">
      <c r="A242" s="254"/>
      <c r="B242" s="257"/>
      <c r="C242" s="315" t="s">
        <v>277</v>
      </c>
      <c r="D242" s="314"/>
      <c r="E242" s="284">
        <v>331.66400000000004</v>
      </c>
      <c r="F242" s="259"/>
      <c r="G242" s="260"/>
      <c r="H242" s="261"/>
      <c r="I242" s="255"/>
      <c r="J242" s="262"/>
      <c r="K242" s="255"/>
      <c r="M242" s="256" t="s">
        <v>277</v>
      </c>
      <c r="O242" s="245"/>
    </row>
    <row r="243" spans="1:15" ht="12.75">
      <c r="A243" s="254"/>
      <c r="B243" s="257"/>
      <c r="C243" s="313" t="s">
        <v>340</v>
      </c>
      <c r="D243" s="314"/>
      <c r="E243" s="258">
        <v>0</v>
      </c>
      <c r="F243" s="259"/>
      <c r="G243" s="260"/>
      <c r="H243" s="261"/>
      <c r="I243" s="255"/>
      <c r="J243" s="262"/>
      <c r="K243" s="255"/>
      <c r="M243" s="256" t="s">
        <v>340</v>
      </c>
      <c r="O243" s="245"/>
    </row>
    <row r="244" spans="1:15" ht="12.75">
      <c r="A244" s="254"/>
      <c r="B244" s="257"/>
      <c r="C244" s="313" t="s">
        <v>341</v>
      </c>
      <c r="D244" s="314"/>
      <c r="E244" s="258">
        <v>508.344</v>
      </c>
      <c r="F244" s="259"/>
      <c r="G244" s="260"/>
      <c r="H244" s="261"/>
      <c r="I244" s="255"/>
      <c r="J244" s="262"/>
      <c r="K244" s="255"/>
      <c r="M244" s="256" t="s">
        <v>341</v>
      </c>
      <c r="O244" s="245"/>
    </row>
    <row r="245" spans="1:15" ht="12.75">
      <c r="A245" s="254"/>
      <c r="B245" s="257"/>
      <c r="C245" s="313" t="s">
        <v>342</v>
      </c>
      <c r="D245" s="314"/>
      <c r="E245" s="258">
        <v>156.86</v>
      </c>
      <c r="F245" s="259"/>
      <c r="G245" s="260"/>
      <c r="H245" s="261"/>
      <c r="I245" s="255"/>
      <c r="J245" s="262"/>
      <c r="K245" s="255"/>
      <c r="M245" s="256" t="s">
        <v>342</v>
      </c>
      <c r="O245" s="245"/>
    </row>
    <row r="246" spans="1:15" ht="12.75">
      <c r="A246" s="254"/>
      <c r="B246" s="257"/>
      <c r="C246" s="313" t="s">
        <v>343</v>
      </c>
      <c r="D246" s="314"/>
      <c r="E246" s="258">
        <v>-105.84</v>
      </c>
      <c r="F246" s="259"/>
      <c r="G246" s="260"/>
      <c r="H246" s="261"/>
      <c r="I246" s="255"/>
      <c r="J246" s="262"/>
      <c r="K246" s="255"/>
      <c r="M246" s="256" t="s">
        <v>343</v>
      </c>
      <c r="O246" s="245"/>
    </row>
    <row r="247" spans="1:15" ht="12.75">
      <c r="A247" s="254"/>
      <c r="B247" s="257"/>
      <c r="C247" s="313" t="s">
        <v>344</v>
      </c>
      <c r="D247" s="314"/>
      <c r="E247" s="258">
        <v>-6.48</v>
      </c>
      <c r="F247" s="259"/>
      <c r="G247" s="260"/>
      <c r="H247" s="261"/>
      <c r="I247" s="255"/>
      <c r="J247" s="262"/>
      <c r="K247" s="255"/>
      <c r="M247" s="256" t="s">
        <v>344</v>
      </c>
      <c r="O247" s="245"/>
    </row>
    <row r="248" spans="1:15" ht="12.75">
      <c r="A248" s="254"/>
      <c r="B248" s="257"/>
      <c r="C248" s="313" t="s">
        <v>345</v>
      </c>
      <c r="D248" s="314"/>
      <c r="E248" s="258">
        <v>-3.42</v>
      </c>
      <c r="F248" s="259"/>
      <c r="G248" s="260"/>
      <c r="H248" s="261"/>
      <c r="I248" s="255"/>
      <c r="J248" s="262"/>
      <c r="K248" s="255"/>
      <c r="M248" s="256" t="s">
        <v>345</v>
      </c>
      <c r="O248" s="245"/>
    </row>
    <row r="249" spans="1:15" ht="12.75">
      <c r="A249" s="254"/>
      <c r="B249" s="257"/>
      <c r="C249" s="313" t="s">
        <v>346</v>
      </c>
      <c r="D249" s="314"/>
      <c r="E249" s="258">
        <v>0</v>
      </c>
      <c r="F249" s="259"/>
      <c r="G249" s="260"/>
      <c r="H249" s="261"/>
      <c r="I249" s="255"/>
      <c r="J249" s="262"/>
      <c r="K249" s="255"/>
      <c r="M249" s="256" t="s">
        <v>346</v>
      </c>
      <c r="O249" s="245"/>
    </row>
    <row r="250" spans="1:15" ht="12.75">
      <c r="A250" s="254"/>
      <c r="B250" s="257"/>
      <c r="C250" s="313" t="s">
        <v>347</v>
      </c>
      <c r="D250" s="314"/>
      <c r="E250" s="258">
        <v>-75.6</v>
      </c>
      <c r="F250" s="259"/>
      <c r="G250" s="260"/>
      <c r="H250" s="261"/>
      <c r="I250" s="255"/>
      <c r="J250" s="262"/>
      <c r="K250" s="255"/>
      <c r="M250" s="256" t="s">
        <v>347</v>
      </c>
      <c r="O250" s="245"/>
    </row>
    <row r="251" spans="1:15" ht="12.75">
      <c r="A251" s="254"/>
      <c r="B251" s="257"/>
      <c r="C251" s="313" t="s">
        <v>348</v>
      </c>
      <c r="D251" s="314"/>
      <c r="E251" s="258">
        <v>-24.57</v>
      </c>
      <c r="F251" s="259"/>
      <c r="G251" s="260"/>
      <c r="H251" s="261"/>
      <c r="I251" s="255"/>
      <c r="J251" s="262"/>
      <c r="K251" s="255"/>
      <c r="M251" s="256" t="s">
        <v>348</v>
      </c>
      <c r="O251" s="245"/>
    </row>
    <row r="252" spans="1:15" ht="12.75">
      <c r="A252" s="254"/>
      <c r="B252" s="257"/>
      <c r="C252" s="313" t="s">
        <v>349</v>
      </c>
      <c r="D252" s="314"/>
      <c r="E252" s="258">
        <v>-5.76</v>
      </c>
      <c r="F252" s="259"/>
      <c r="G252" s="260"/>
      <c r="H252" s="261"/>
      <c r="I252" s="255"/>
      <c r="J252" s="262"/>
      <c r="K252" s="255"/>
      <c r="M252" s="256" t="s">
        <v>349</v>
      </c>
      <c r="O252" s="245"/>
    </row>
    <row r="253" spans="1:15" ht="12.75">
      <c r="A253" s="254"/>
      <c r="B253" s="257"/>
      <c r="C253" s="313" t="s">
        <v>350</v>
      </c>
      <c r="D253" s="314"/>
      <c r="E253" s="258">
        <v>-5.4</v>
      </c>
      <c r="F253" s="259"/>
      <c r="G253" s="260"/>
      <c r="H253" s="261"/>
      <c r="I253" s="255"/>
      <c r="J253" s="262"/>
      <c r="K253" s="255"/>
      <c r="M253" s="256" t="s">
        <v>350</v>
      </c>
      <c r="O253" s="245"/>
    </row>
    <row r="254" spans="1:15" ht="12.75">
      <c r="A254" s="254"/>
      <c r="B254" s="257"/>
      <c r="C254" s="313" t="s">
        <v>351</v>
      </c>
      <c r="D254" s="314"/>
      <c r="E254" s="258">
        <v>0</v>
      </c>
      <c r="F254" s="259"/>
      <c r="G254" s="260"/>
      <c r="H254" s="261"/>
      <c r="I254" s="255"/>
      <c r="J254" s="262"/>
      <c r="K254" s="255"/>
      <c r="M254" s="256" t="s">
        <v>351</v>
      </c>
      <c r="O254" s="245"/>
    </row>
    <row r="255" spans="1:15" ht="12.75">
      <c r="A255" s="254"/>
      <c r="B255" s="257"/>
      <c r="C255" s="313" t="s">
        <v>352</v>
      </c>
      <c r="D255" s="314"/>
      <c r="E255" s="258">
        <v>-8.9</v>
      </c>
      <c r="F255" s="259"/>
      <c r="G255" s="260"/>
      <c r="H255" s="261"/>
      <c r="I255" s="255"/>
      <c r="J255" s="262"/>
      <c r="K255" s="255"/>
      <c r="M255" s="256" t="s">
        <v>352</v>
      </c>
      <c r="O255" s="245"/>
    </row>
    <row r="256" spans="1:15" ht="12.75">
      <c r="A256" s="254"/>
      <c r="B256" s="257"/>
      <c r="C256" s="313" t="s">
        <v>353</v>
      </c>
      <c r="D256" s="314"/>
      <c r="E256" s="258">
        <v>0</v>
      </c>
      <c r="F256" s="259"/>
      <c r="G256" s="260"/>
      <c r="H256" s="261"/>
      <c r="I256" s="255"/>
      <c r="J256" s="262"/>
      <c r="K256" s="255"/>
      <c r="M256" s="256" t="s">
        <v>353</v>
      </c>
      <c r="O256" s="245"/>
    </row>
    <row r="257" spans="1:15" ht="12.75">
      <c r="A257" s="254"/>
      <c r="B257" s="257"/>
      <c r="C257" s="313" t="s">
        <v>354</v>
      </c>
      <c r="D257" s="314"/>
      <c r="E257" s="258">
        <v>-7.02</v>
      </c>
      <c r="F257" s="259"/>
      <c r="G257" s="260"/>
      <c r="H257" s="261"/>
      <c r="I257" s="255"/>
      <c r="J257" s="262"/>
      <c r="K257" s="255"/>
      <c r="M257" s="256" t="s">
        <v>354</v>
      </c>
      <c r="O257" s="245"/>
    </row>
    <row r="258" spans="1:15" ht="12.75">
      <c r="A258" s="254"/>
      <c r="B258" s="257"/>
      <c r="C258" s="315" t="s">
        <v>277</v>
      </c>
      <c r="D258" s="314"/>
      <c r="E258" s="284">
        <v>422.214</v>
      </c>
      <c r="F258" s="259"/>
      <c r="G258" s="260"/>
      <c r="H258" s="261"/>
      <c r="I258" s="255"/>
      <c r="J258" s="262"/>
      <c r="K258" s="255"/>
      <c r="M258" s="256" t="s">
        <v>277</v>
      </c>
      <c r="O258" s="245"/>
    </row>
    <row r="259" spans="1:15" ht="12.75">
      <c r="A259" s="254"/>
      <c r="B259" s="257"/>
      <c r="C259" s="313" t="s">
        <v>355</v>
      </c>
      <c r="D259" s="314"/>
      <c r="E259" s="258">
        <v>0</v>
      </c>
      <c r="F259" s="259"/>
      <c r="G259" s="260"/>
      <c r="H259" s="261"/>
      <c r="I259" s="255"/>
      <c r="J259" s="262"/>
      <c r="K259" s="255"/>
      <c r="M259" s="256" t="s">
        <v>355</v>
      </c>
      <c r="O259" s="245"/>
    </row>
    <row r="260" spans="1:15" ht="12.75">
      <c r="A260" s="254"/>
      <c r="B260" s="257"/>
      <c r="C260" s="313" t="s">
        <v>356</v>
      </c>
      <c r="D260" s="314"/>
      <c r="E260" s="258">
        <v>42.25</v>
      </c>
      <c r="F260" s="259"/>
      <c r="G260" s="260"/>
      <c r="H260" s="261"/>
      <c r="I260" s="255"/>
      <c r="J260" s="262"/>
      <c r="K260" s="255"/>
      <c r="M260" s="256" t="s">
        <v>356</v>
      </c>
      <c r="O260" s="245"/>
    </row>
    <row r="261" spans="1:15" ht="12.75">
      <c r="A261" s="254"/>
      <c r="B261" s="257"/>
      <c r="C261" s="313" t="s">
        <v>357</v>
      </c>
      <c r="D261" s="314"/>
      <c r="E261" s="258">
        <v>33.728</v>
      </c>
      <c r="F261" s="259"/>
      <c r="G261" s="260"/>
      <c r="H261" s="261"/>
      <c r="I261" s="255"/>
      <c r="J261" s="262"/>
      <c r="K261" s="255"/>
      <c r="M261" s="256" t="s">
        <v>357</v>
      </c>
      <c r="O261" s="245"/>
    </row>
    <row r="262" spans="1:15" ht="12.75">
      <c r="A262" s="254"/>
      <c r="B262" s="257"/>
      <c r="C262" s="313" t="s">
        <v>358</v>
      </c>
      <c r="D262" s="314"/>
      <c r="E262" s="258">
        <v>33.348</v>
      </c>
      <c r="F262" s="259"/>
      <c r="G262" s="260"/>
      <c r="H262" s="261"/>
      <c r="I262" s="255"/>
      <c r="J262" s="262"/>
      <c r="K262" s="255"/>
      <c r="M262" s="256" t="s">
        <v>358</v>
      </c>
      <c r="O262" s="245"/>
    </row>
    <row r="263" spans="1:15" ht="12.75">
      <c r="A263" s="254"/>
      <c r="B263" s="257"/>
      <c r="C263" s="313" t="s">
        <v>359</v>
      </c>
      <c r="D263" s="314"/>
      <c r="E263" s="258">
        <v>28.56</v>
      </c>
      <c r="F263" s="259"/>
      <c r="G263" s="260"/>
      <c r="H263" s="261"/>
      <c r="I263" s="255"/>
      <c r="J263" s="262"/>
      <c r="K263" s="255"/>
      <c r="M263" s="256" t="s">
        <v>359</v>
      </c>
      <c r="O263" s="245"/>
    </row>
    <row r="264" spans="1:15" ht="12.75">
      <c r="A264" s="254"/>
      <c r="B264" s="257"/>
      <c r="C264" s="313" t="s">
        <v>360</v>
      </c>
      <c r="D264" s="314"/>
      <c r="E264" s="258">
        <v>24.42</v>
      </c>
      <c r="F264" s="259"/>
      <c r="G264" s="260"/>
      <c r="H264" s="261"/>
      <c r="I264" s="255"/>
      <c r="J264" s="262"/>
      <c r="K264" s="255"/>
      <c r="M264" s="256" t="s">
        <v>360</v>
      </c>
      <c r="O264" s="245"/>
    </row>
    <row r="265" spans="1:15" ht="12.75">
      <c r="A265" s="254"/>
      <c r="B265" s="257"/>
      <c r="C265" s="313" t="s">
        <v>361</v>
      </c>
      <c r="D265" s="314"/>
      <c r="E265" s="258">
        <v>20.1</v>
      </c>
      <c r="F265" s="259"/>
      <c r="G265" s="260"/>
      <c r="H265" s="261"/>
      <c r="I265" s="255"/>
      <c r="J265" s="262"/>
      <c r="K265" s="255"/>
      <c r="M265" s="256" t="s">
        <v>361</v>
      </c>
      <c r="O265" s="245"/>
    </row>
    <row r="266" spans="1:15" ht="12.75">
      <c r="A266" s="254"/>
      <c r="B266" s="257"/>
      <c r="C266" s="313" t="s">
        <v>362</v>
      </c>
      <c r="D266" s="314"/>
      <c r="E266" s="258">
        <v>3.57</v>
      </c>
      <c r="F266" s="259"/>
      <c r="G266" s="260"/>
      <c r="H266" s="261"/>
      <c r="I266" s="255"/>
      <c r="J266" s="262"/>
      <c r="K266" s="255"/>
      <c r="M266" s="256" t="s">
        <v>362</v>
      </c>
      <c r="O266" s="245"/>
    </row>
    <row r="267" spans="1:15" ht="12.75">
      <c r="A267" s="254"/>
      <c r="B267" s="257"/>
      <c r="C267" s="313" t="s">
        <v>363</v>
      </c>
      <c r="D267" s="314"/>
      <c r="E267" s="258">
        <v>222.72</v>
      </c>
      <c r="F267" s="259"/>
      <c r="G267" s="260"/>
      <c r="H267" s="261"/>
      <c r="I267" s="255"/>
      <c r="J267" s="262"/>
      <c r="K267" s="255"/>
      <c r="M267" s="256" t="s">
        <v>363</v>
      </c>
      <c r="O267" s="245"/>
    </row>
    <row r="268" spans="1:15" ht="12.75">
      <c r="A268" s="254"/>
      <c r="B268" s="257"/>
      <c r="C268" s="313" t="s">
        <v>364</v>
      </c>
      <c r="D268" s="314"/>
      <c r="E268" s="258">
        <v>-56.7</v>
      </c>
      <c r="F268" s="259"/>
      <c r="G268" s="260"/>
      <c r="H268" s="261"/>
      <c r="I268" s="255"/>
      <c r="J268" s="262"/>
      <c r="K268" s="255"/>
      <c r="M268" s="256" t="s">
        <v>364</v>
      </c>
      <c r="O268" s="245"/>
    </row>
    <row r="269" spans="1:15" ht="12.75">
      <c r="A269" s="254"/>
      <c r="B269" s="257"/>
      <c r="C269" s="313" t="s">
        <v>365</v>
      </c>
      <c r="D269" s="314"/>
      <c r="E269" s="258">
        <v>-8.1</v>
      </c>
      <c r="F269" s="259"/>
      <c r="G269" s="260"/>
      <c r="H269" s="261"/>
      <c r="I269" s="255"/>
      <c r="J269" s="262"/>
      <c r="K269" s="255"/>
      <c r="M269" s="256" t="s">
        <v>365</v>
      </c>
      <c r="O269" s="245"/>
    </row>
    <row r="270" spans="1:15" ht="12.75">
      <c r="A270" s="254"/>
      <c r="B270" s="257"/>
      <c r="C270" s="313" t="s">
        <v>323</v>
      </c>
      <c r="D270" s="314"/>
      <c r="E270" s="258">
        <v>0</v>
      </c>
      <c r="F270" s="259"/>
      <c r="G270" s="260"/>
      <c r="H270" s="261"/>
      <c r="I270" s="255"/>
      <c r="J270" s="262"/>
      <c r="K270" s="255"/>
      <c r="M270" s="256" t="s">
        <v>323</v>
      </c>
      <c r="O270" s="245"/>
    </row>
    <row r="271" spans="1:15" ht="12.75">
      <c r="A271" s="254"/>
      <c r="B271" s="257"/>
      <c r="C271" s="313" t="s">
        <v>366</v>
      </c>
      <c r="D271" s="314"/>
      <c r="E271" s="258">
        <v>36.125</v>
      </c>
      <c r="F271" s="259"/>
      <c r="G271" s="260"/>
      <c r="H271" s="261"/>
      <c r="I271" s="255"/>
      <c r="J271" s="262"/>
      <c r="K271" s="255"/>
      <c r="M271" s="256" t="s">
        <v>366</v>
      </c>
      <c r="O271" s="245"/>
    </row>
    <row r="272" spans="1:15" ht="12.75">
      <c r="A272" s="254"/>
      <c r="B272" s="257"/>
      <c r="C272" s="313" t="s">
        <v>367</v>
      </c>
      <c r="D272" s="314"/>
      <c r="E272" s="258">
        <v>127.5</v>
      </c>
      <c r="F272" s="259"/>
      <c r="G272" s="260"/>
      <c r="H272" s="261"/>
      <c r="I272" s="255"/>
      <c r="J272" s="262"/>
      <c r="K272" s="255"/>
      <c r="M272" s="256" t="s">
        <v>367</v>
      </c>
      <c r="O272" s="245"/>
    </row>
    <row r="273" spans="1:15" ht="12.75">
      <c r="A273" s="254"/>
      <c r="B273" s="257"/>
      <c r="C273" s="313" t="s">
        <v>368</v>
      </c>
      <c r="D273" s="314"/>
      <c r="E273" s="258">
        <v>6.3</v>
      </c>
      <c r="F273" s="259"/>
      <c r="G273" s="260"/>
      <c r="H273" s="261"/>
      <c r="I273" s="255"/>
      <c r="J273" s="262"/>
      <c r="K273" s="255"/>
      <c r="M273" s="256" t="s">
        <v>368</v>
      </c>
      <c r="O273" s="245"/>
    </row>
    <row r="274" spans="1:15" ht="12.75">
      <c r="A274" s="254"/>
      <c r="B274" s="257"/>
      <c r="C274" s="313" t="s">
        <v>369</v>
      </c>
      <c r="D274" s="314"/>
      <c r="E274" s="258">
        <v>185.745</v>
      </c>
      <c r="F274" s="259"/>
      <c r="G274" s="260"/>
      <c r="H274" s="261"/>
      <c r="I274" s="255"/>
      <c r="J274" s="262"/>
      <c r="K274" s="255"/>
      <c r="M274" s="256" t="s">
        <v>369</v>
      </c>
      <c r="O274" s="245"/>
    </row>
    <row r="275" spans="1:15" ht="12.75">
      <c r="A275" s="254"/>
      <c r="B275" s="257"/>
      <c r="C275" s="313" t="s">
        <v>370</v>
      </c>
      <c r="D275" s="314"/>
      <c r="E275" s="258">
        <v>0</v>
      </c>
      <c r="F275" s="259"/>
      <c r="G275" s="260"/>
      <c r="H275" s="261"/>
      <c r="I275" s="255"/>
      <c r="J275" s="262"/>
      <c r="K275" s="255"/>
      <c r="M275" s="256" t="s">
        <v>370</v>
      </c>
      <c r="O275" s="245"/>
    </row>
    <row r="276" spans="1:15" ht="12.75">
      <c r="A276" s="254"/>
      <c r="B276" s="257"/>
      <c r="C276" s="313" t="s">
        <v>371</v>
      </c>
      <c r="D276" s="314"/>
      <c r="E276" s="258">
        <v>-21.26</v>
      </c>
      <c r="F276" s="259"/>
      <c r="G276" s="260"/>
      <c r="H276" s="261"/>
      <c r="I276" s="255"/>
      <c r="J276" s="262"/>
      <c r="K276" s="255"/>
      <c r="M276" s="256" t="s">
        <v>371</v>
      </c>
      <c r="O276" s="245"/>
    </row>
    <row r="277" spans="1:15" ht="12.75">
      <c r="A277" s="254"/>
      <c r="B277" s="257"/>
      <c r="C277" s="313" t="s">
        <v>372</v>
      </c>
      <c r="D277" s="314"/>
      <c r="E277" s="258">
        <v>0</v>
      </c>
      <c r="F277" s="259"/>
      <c r="G277" s="260"/>
      <c r="H277" s="261"/>
      <c r="I277" s="255"/>
      <c r="J277" s="262"/>
      <c r="K277" s="255"/>
      <c r="M277" s="256" t="s">
        <v>372</v>
      </c>
      <c r="O277" s="245"/>
    </row>
    <row r="278" spans="1:15" ht="12.75">
      <c r="A278" s="254"/>
      <c r="B278" s="257"/>
      <c r="C278" s="313" t="s">
        <v>373</v>
      </c>
      <c r="D278" s="314"/>
      <c r="E278" s="258">
        <v>28.0525</v>
      </c>
      <c r="F278" s="259"/>
      <c r="G278" s="260"/>
      <c r="H278" s="261"/>
      <c r="I278" s="255"/>
      <c r="J278" s="262"/>
      <c r="K278" s="255"/>
      <c r="M278" s="256" t="s">
        <v>373</v>
      </c>
      <c r="O278" s="245"/>
    </row>
    <row r="279" spans="1:15" ht="12.75">
      <c r="A279" s="254"/>
      <c r="B279" s="257"/>
      <c r="C279" s="315" t="s">
        <v>277</v>
      </c>
      <c r="D279" s="314"/>
      <c r="E279" s="284">
        <v>706.3584999999999</v>
      </c>
      <c r="F279" s="259"/>
      <c r="G279" s="260"/>
      <c r="H279" s="261"/>
      <c r="I279" s="255"/>
      <c r="J279" s="262"/>
      <c r="K279" s="255"/>
      <c r="M279" s="256" t="s">
        <v>277</v>
      </c>
      <c r="O279" s="245"/>
    </row>
    <row r="280" spans="1:80" ht="22.5">
      <c r="A280" s="246">
        <v>38</v>
      </c>
      <c r="B280" s="247" t="s">
        <v>374</v>
      </c>
      <c r="C280" s="248" t="s">
        <v>375</v>
      </c>
      <c r="D280" s="249" t="s">
        <v>138</v>
      </c>
      <c r="E280" s="250">
        <v>5.31</v>
      </c>
      <c r="F280" s="250">
        <v>0</v>
      </c>
      <c r="G280" s="251">
        <f>E280*F280</f>
        <v>0</v>
      </c>
      <c r="H280" s="252">
        <v>0.01577</v>
      </c>
      <c r="I280" s="253">
        <f>E280*H280</f>
        <v>0.08373869999999999</v>
      </c>
      <c r="J280" s="252">
        <v>0</v>
      </c>
      <c r="K280" s="253">
        <f>E280*J280</f>
        <v>0</v>
      </c>
      <c r="O280" s="245">
        <v>2</v>
      </c>
      <c r="AA280" s="218">
        <v>1</v>
      </c>
      <c r="AB280" s="218">
        <v>1</v>
      </c>
      <c r="AC280" s="218">
        <v>1</v>
      </c>
      <c r="AZ280" s="218">
        <v>1</v>
      </c>
      <c r="BA280" s="218">
        <f>IF(AZ280=1,G280,0)</f>
        <v>0</v>
      </c>
      <c r="BB280" s="218">
        <f>IF(AZ280=2,G280,0)</f>
        <v>0</v>
      </c>
      <c r="BC280" s="218">
        <f>IF(AZ280=3,G280,0)</f>
        <v>0</v>
      </c>
      <c r="BD280" s="218">
        <f>IF(AZ280=4,G280,0)</f>
        <v>0</v>
      </c>
      <c r="BE280" s="218">
        <f>IF(AZ280=5,G280,0)</f>
        <v>0</v>
      </c>
      <c r="CA280" s="245">
        <v>1</v>
      </c>
      <c r="CB280" s="245">
        <v>1</v>
      </c>
    </row>
    <row r="281" spans="1:15" ht="12.75">
      <c r="A281" s="254"/>
      <c r="B281" s="257"/>
      <c r="C281" s="313" t="s">
        <v>376</v>
      </c>
      <c r="D281" s="314"/>
      <c r="E281" s="258">
        <v>5.31</v>
      </c>
      <c r="F281" s="259"/>
      <c r="G281" s="260"/>
      <c r="H281" s="261"/>
      <c r="I281" s="255"/>
      <c r="J281" s="262"/>
      <c r="K281" s="255"/>
      <c r="M281" s="256" t="s">
        <v>376</v>
      </c>
      <c r="O281" s="245"/>
    </row>
    <row r="282" spans="1:80" ht="22.5">
      <c r="A282" s="246">
        <v>39</v>
      </c>
      <c r="B282" s="247" t="s">
        <v>377</v>
      </c>
      <c r="C282" s="248" t="s">
        <v>378</v>
      </c>
      <c r="D282" s="249" t="s">
        <v>138</v>
      </c>
      <c r="E282" s="250">
        <v>3.864</v>
      </c>
      <c r="F282" s="250">
        <v>0</v>
      </c>
      <c r="G282" s="251">
        <f>E282*F282</f>
        <v>0</v>
      </c>
      <c r="H282" s="252">
        <v>0.03012</v>
      </c>
      <c r="I282" s="253">
        <f>E282*H282</f>
        <v>0.11638368</v>
      </c>
      <c r="J282" s="252">
        <v>0</v>
      </c>
      <c r="K282" s="253">
        <f>E282*J282</f>
        <v>0</v>
      </c>
      <c r="O282" s="245">
        <v>2</v>
      </c>
      <c r="AA282" s="218">
        <v>1</v>
      </c>
      <c r="AB282" s="218">
        <v>1</v>
      </c>
      <c r="AC282" s="218">
        <v>1</v>
      </c>
      <c r="AZ282" s="218">
        <v>1</v>
      </c>
      <c r="BA282" s="218">
        <f>IF(AZ282=1,G282,0)</f>
        <v>0</v>
      </c>
      <c r="BB282" s="218">
        <f>IF(AZ282=2,G282,0)</f>
        <v>0</v>
      </c>
      <c r="BC282" s="218">
        <f>IF(AZ282=3,G282,0)</f>
        <v>0</v>
      </c>
      <c r="BD282" s="218">
        <f>IF(AZ282=4,G282,0)</f>
        <v>0</v>
      </c>
      <c r="BE282" s="218">
        <f>IF(AZ282=5,G282,0)</f>
        <v>0</v>
      </c>
      <c r="CA282" s="245">
        <v>1</v>
      </c>
      <c r="CB282" s="245">
        <v>1</v>
      </c>
    </row>
    <row r="283" spans="1:15" ht="12.75">
      <c r="A283" s="254"/>
      <c r="B283" s="257"/>
      <c r="C283" s="313" t="s">
        <v>379</v>
      </c>
      <c r="D283" s="314"/>
      <c r="E283" s="258">
        <v>0</v>
      </c>
      <c r="F283" s="259"/>
      <c r="G283" s="260"/>
      <c r="H283" s="261"/>
      <c r="I283" s="255"/>
      <c r="J283" s="262"/>
      <c r="K283" s="255"/>
      <c r="M283" s="256" t="s">
        <v>379</v>
      </c>
      <c r="O283" s="245"/>
    </row>
    <row r="284" spans="1:15" ht="12.75">
      <c r="A284" s="254"/>
      <c r="B284" s="257"/>
      <c r="C284" s="313" t="s">
        <v>380</v>
      </c>
      <c r="D284" s="314"/>
      <c r="E284" s="258">
        <v>3.864</v>
      </c>
      <c r="F284" s="259"/>
      <c r="G284" s="260"/>
      <c r="H284" s="261"/>
      <c r="I284" s="255"/>
      <c r="J284" s="262"/>
      <c r="K284" s="255"/>
      <c r="M284" s="256" t="s">
        <v>380</v>
      </c>
      <c r="O284" s="245"/>
    </row>
    <row r="285" spans="1:80" ht="22.5">
      <c r="A285" s="246">
        <v>40</v>
      </c>
      <c r="B285" s="247" t="s">
        <v>381</v>
      </c>
      <c r="C285" s="248" t="s">
        <v>382</v>
      </c>
      <c r="D285" s="249" t="s">
        <v>138</v>
      </c>
      <c r="E285" s="250">
        <v>3.74</v>
      </c>
      <c r="F285" s="250">
        <v>0</v>
      </c>
      <c r="G285" s="251">
        <f>E285*F285</f>
        <v>0</v>
      </c>
      <c r="H285" s="252">
        <v>0.0334</v>
      </c>
      <c r="I285" s="253">
        <f>E285*H285</f>
        <v>0.124916</v>
      </c>
      <c r="J285" s="252">
        <v>0</v>
      </c>
      <c r="K285" s="253">
        <f>E285*J285</f>
        <v>0</v>
      </c>
      <c r="O285" s="245">
        <v>2</v>
      </c>
      <c r="AA285" s="218">
        <v>1</v>
      </c>
      <c r="AB285" s="218">
        <v>1</v>
      </c>
      <c r="AC285" s="218">
        <v>1</v>
      </c>
      <c r="AZ285" s="218">
        <v>1</v>
      </c>
      <c r="BA285" s="218">
        <f>IF(AZ285=1,G285,0)</f>
        <v>0</v>
      </c>
      <c r="BB285" s="218">
        <f>IF(AZ285=2,G285,0)</f>
        <v>0</v>
      </c>
      <c r="BC285" s="218">
        <f>IF(AZ285=3,G285,0)</f>
        <v>0</v>
      </c>
      <c r="BD285" s="218">
        <f>IF(AZ285=4,G285,0)</f>
        <v>0</v>
      </c>
      <c r="BE285" s="218">
        <f>IF(AZ285=5,G285,0)</f>
        <v>0</v>
      </c>
      <c r="CA285" s="245">
        <v>1</v>
      </c>
      <c r="CB285" s="245">
        <v>1</v>
      </c>
    </row>
    <row r="286" spans="1:15" ht="12.75">
      <c r="A286" s="254"/>
      <c r="B286" s="257"/>
      <c r="C286" s="313" t="s">
        <v>383</v>
      </c>
      <c r="D286" s="314"/>
      <c r="E286" s="258">
        <v>0</v>
      </c>
      <c r="F286" s="259"/>
      <c r="G286" s="260"/>
      <c r="H286" s="261"/>
      <c r="I286" s="255"/>
      <c r="J286" s="262"/>
      <c r="K286" s="255"/>
      <c r="M286" s="256" t="s">
        <v>383</v>
      </c>
      <c r="O286" s="245"/>
    </row>
    <row r="287" spans="1:15" ht="12.75">
      <c r="A287" s="254"/>
      <c r="B287" s="257"/>
      <c r="C287" s="313" t="s">
        <v>384</v>
      </c>
      <c r="D287" s="314"/>
      <c r="E287" s="258">
        <v>3.74</v>
      </c>
      <c r="F287" s="259"/>
      <c r="G287" s="260"/>
      <c r="H287" s="261"/>
      <c r="I287" s="255"/>
      <c r="J287" s="262"/>
      <c r="K287" s="255"/>
      <c r="M287" s="256" t="s">
        <v>384</v>
      </c>
      <c r="O287" s="245"/>
    </row>
    <row r="288" spans="1:80" ht="22.5">
      <c r="A288" s="246">
        <v>41</v>
      </c>
      <c r="B288" s="247" t="s">
        <v>385</v>
      </c>
      <c r="C288" s="248" t="s">
        <v>386</v>
      </c>
      <c r="D288" s="249" t="s">
        <v>138</v>
      </c>
      <c r="E288" s="250">
        <v>660.526</v>
      </c>
      <c r="F288" s="250">
        <v>0</v>
      </c>
      <c r="G288" s="251">
        <f>E288*F288</f>
        <v>0</v>
      </c>
      <c r="H288" s="252">
        <v>0.03669</v>
      </c>
      <c r="I288" s="253">
        <f>E288*H288</f>
        <v>24.234698939999998</v>
      </c>
      <c r="J288" s="252">
        <v>0</v>
      </c>
      <c r="K288" s="253">
        <f>E288*J288</f>
        <v>0</v>
      </c>
      <c r="O288" s="245">
        <v>2</v>
      </c>
      <c r="AA288" s="218">
        <v>1</v>
      </c>
      <c r="AB288" s="218">
        <v>1</v>
      </c>
      <c r="AC288" s="218">
        <v>1</v>
      </c>
      <c r="AZ288" s="218">
        <v>1</v>
      </c>
      <c r="BA288" s="218">
        <f>IF(AZ288=1,G288,0)</f>
        <v>0</v>
      </c>
      <c r="BB288" s="218">
        <f>IF(AZ288=2,G288,0)</f>
        <v>0</v>
      </c>
      <c r="BC288" s="218">
        <f>IF(AZ288=3,G288,0)</f>
        <v>0</v>
      </c>
      <c r="BD288" s="218">
        <f>IF(AZ288=4,G288,0)</f>
        <v>0</v>
      </c>
      <c r="BE288" s="218">
        <f>IF(AZ288=5,G288,0)</f>
        <v>0</v>
      </c>
      <c r="CA288" s="245">
        <v>1</v>
      </c>
      <c r="CB288" s="245">
        <v>1</v>
      </c>
    </row>
    <row r="289" spans="1:15" ht="12.75">
      <c r="A289" s="254"/>
      <c r="B289" s="257"/>
      <c r="C289" s="313" t="s">
        <v>387</v>
      </c>
      <c r="D289" s="314"/>
      <c r="E289" s="258">
        <v>0</v>
      </c>
      <c r="F289" s="259"/>
      <c r="G289" s="260"/>
      <c r="H289" s="261"/>
      <c r="I289" s="255"/>
      <c r="J289" s="262"/>
      <c r="K289" s="255"/>
      <c r="M289" s="256" t="s">
        <v>387</v>
      </c>
      <c r="O289" s="245"/>
    </row>
    <row r="290" spans="1:15" ht="12.75">
      <c r="A290" s="254"/>
      <c r="B290" s="257"/>
      <c r="C290" s="313" t="s">
        <v>388</v>
      </c>
      <c r="D290" s="314"/>
      <c r="E290" s="258">
        <v>0</v>
      </c>
      <c r="F290" s="259"/>
      <c r="G290" s="260"/>
      <c r="H290" s="261"/>
      <c r="I290" s="255"/>
      <c r="J290" s="262"/>
      <c r="K290" s="255"/>
      <c r="M290" s="256" t="s">
        <v>388</v>
      </c>
      <c r="O290" s="245"/>
    </row>
    <row r="291" spans="1:15" ht="12.75">
      <c r="A291" s="254"/>
      <c r="B291" s="257"/>
      <c r="C291" s="313" t="s">
        <v>340</v>
      </c>
      <c r="D291" s="314"/>
      <c r="E291" s="258">
        <v>0</v>
      </c>
      <c r="F291" s="259"/>
      <c r="G291" s="260"/>
      <c r="H291" s="261"/>
      <c r="I291" s="255"/>
      <c r="J291" s="262"/>
      <c r="K291" s="255"/>
      <c r="M291" s="256" t="s">
        <v>340</v>
      </c>
      <c r="O291" s="245"/>
    </row>
    <row r="292" spans="1:15" ht="12.75">
      <c r="A292" s="254"/>
      <c r="B292" s="257"/>
      <c r="C292" s="313" t="s">
        <v>389</v>
      </c>
      <c r="D292" s="314"/>
      <c r="E292" s="258">
        <v>75.6</v>
      </c>
      <c r="F292" s="259"/>
      <c r="G292" s="260"/>
      <c r="H292" s="261"/>
      <c r="I292" s="255"/>
      <c r="J292" s="262"/>
      <c r="K292" s="255"/>
      <c r="M292" s="256" t="s">
        <v>389</v>
      </c>
      <c r="O292" s="245"/>
    </row>
    <row r="293" spans="1:15" ht="12.75">
      <c r="A293" s="254"/>
      <c r="B293" s="257"/>
      <c r="C293" s="313" t="s">
        <v>390</v>
      </c>
      <c r="D293" s="314"/>
      <c r="E293" s="258">
        <v>24.57</v>
      </c>
      <c r="F293" s="259"/>
      <c r="G293" s="260"/>
      <c r="H293" s="261"/>
      <c r="I293" s="255"/>
      <c r="J293" s="262"/>
      <c r="K293" s="255"/>
      <c r="M293" s="256" t="s">
        <v>390</v>
      </c>
      <c r="O293" s="245"/>
    </row>
    <row r="294" spans="1:15" ht="12.75">
      <c r="A294" s="254"/>
      <c r="B294" s="257"/>
      <c r="C294" s="313" t="s">
        <v>391</v>
      </c>
      <c r="D294" s="314"/>
      <c r="E294" s="258">
        <v>5.76</v>
      </c>
      <c r="F294" s="259"/>
      <c r="G294" s="260"/>
      <c r="H294" s="261"/>
      <c r="I294" s="255"/>
      <c r="J294" s="262"/>
      <c r="K294" s="255"/>
      <c r="M294" s="256" t="s">
        <v>391</v>
      </c>
      <c r="O294" s="245"/>
    </row>
    <row r="295" spans="1:15" ht="12.75">
      <c r="A295" s="254"/>
      <c r="B295" s="257"/>
      <c r="C295" s="313" t="s">
        <v>392</v>
      </c>
      <c r="D295" s="314"/>
      <c r="E295" s="258">
        <v>5.4</v>
      </c>
      <c r="F295" s="259"/>
      <c r="G295" s="260"/>
      <c r="H295" s="261"/>
      <c r="I295" s="255"/>
      <c r="J295" s="262"/>
      <c r="K295" s="255"/>
      <c r="M295" s="256" t="s">
        <v>392</v>
      </c>
      <c r="O295" s="245"/>
    </row>
    <row r="296" spans="1:15" ht="12.75">
      <c r="A296" s="254"/>
      <c r="B296" s="257"/>
      <c r="C296" s="313" t="s">
        <v>355</v>
      </c>
      <c r="D296" s="314"/>
      <c r="E296" s="258">
        <v>0</v>
      </c>
      <c r="F296" s="259"/>
      <c r="G296" s="260"/>
      <c r="H296" s="261"/>
      <c r="I296" s="255"/>
      <c r="J296" s="262"/>
      <c r="K296" s="255"/>
      <c r="M296" s="256" t="s">
        <v>355</v>
      </c>
      <c r="O296" s="245"/>
    </row>
    <row r="297" spans="1:15" ht="12.75">
      <c r="A297" s="254"/>
      <c r="B297" s="257"/>
      <c r="C297" s="313" t="s">
        <v>393</v>
      </c>
      <c r="D297" s="314"/>
      <c r="E297" s="258">
        <v>113.4</v>
      </c>
      <c r="F297" s="259"/>
      <c r="G297" s="260"/>
      <c r="H297" s="261"/>
      <c r="I297" s="255"/>
      <c r="J297" s="262"/>
      <c r="K297" s="255"/>
      <c r="M297" s="256" t="s">
        <v>393</v>
      </c>
      <c r="O297" s="245"/>
    </row>
    <row r="298" spans="1:15" ht="12.75">
      <c r="A298" s="254"/>
      <c r="B298" s="257"/>
      <c r="C298" s="313" t="s">
        <v>394</v>
      </c>
      <c r="D298" s="314"/>
      <c r="E298" s="258">
        <v>7.56</v>
      </c>
      <c r="F298" s="259"/>
      <c r="G298" s="260"/>
      <c r="H298" s="261"/>
      <c r="I298" s="255"/>
      <c r="J298" s="262"/>
      <c r="K298" s="255"/>
      <c r="M298" s="256" t="s">
        <v>394</v>
      </c>
      <c r="O298" s="245"/>
    </row>
    <row r="299" spans="1:15" ht="12.75">
      <c r="A299" s="254"/>
      <c r="B299" s="257"/>
      <c r="C299" s="313" t="s">
        <v>395</v>
      </c>
      <c r="D299" s="314"/>
      <c r="E299" s="258">
        <v>7.56</v>
      </c>
      <c r="F299" s="259"/>
      <c r="G299" s="260"/>
      <c r="H299" s="261"/>
      <c r="I299" s="255"/>
      <c r="J299" s="262"/>
      <c r="K299" s="255"/>
      <c r="M299" s="256" t="s">
        <v>395</v>
      </c>
      <c r="O299" s="245"/>
    </row>
    <row r="300" spans="1:15" ht="12.75">
      <c r="A300" s="254"/>
      <c r="B300" s="257"/>
      <c r="C300" s="313" t="s">
        <v>396</v>
      </c>
      <c r="D300" s="314"/>
      <c r="E300" s="258">
        <v>11.76</v>
      </c>
      <c r="F300" s="259"/>
      <c r="G300" s="260"/>
      <c r="H300" s="261"/>
      <c r="I300" s="255"/>
      <c r="J300" s="262"/>
      <c r="K300" s="255"/>
      <c r="M300" s="256" t="s">
        <v>396</v>
      </c>
      <c r="O300" s="245"/>
    </row>
    <row r="301" spans="1:15" ht="12.75">
      <c r="A301" s="254"/>
      <c r="B301" s="257"/>
      <c r="C301" s="313" t="s">
        <v>397</v>
      </c>
      <c r="D301" s="314"/>
      <c r="E301" s="258">
        <v>1.62</v>
      </c>
      <c r="F301" s="259"/>
      <c r="G301" s="260"/>
      <c r="H301" s="261"/>
      <c r="I301" s="255"/>
      <c r="J301" s="262"/>
      <c r="K301" s="255"/>
      <c r="M301" s="256" t="s">
        <v>397</v>
      </c>
      <c r="O301" s="245"/>
    </row>
    <row r="302" spans="1:15" ht="12.75">
      <c r="A302" s="254"/>
      <c r="B302" s="257"/>
      <c r="C302" s="313" t="s">
        <v>398</v>
      </c>
      <c r="D302" s="314"/>
      <c r="E302" s="258">
        <v>1.44</v>
      </c>
      <c r="F302" s="259"/>
      <c r="G302" s="260"/>
      <c r="H302" s="261"/>
      <c r="I302" s="255"/>
      <c r="J302" s="262"/>
      <c r="K302" s="255"/>
      <c r="M302" s="256" t="s">
        <v>398</v>
      </c>
      <c r="O302" s="245"/>
    </row>
    <row r="303" spans="1:15" ht="12.75">
      <c r="A303" s="254"/>
      <c r="B303" s="257"/>
      <c r="C303" s="313" t="s">
        <v>399</v>
      </c>
      <c r="D303" s="314"/>
      <c r="E303" s="258">
        <v>8.242</v>
      </c>
      <c r="F303" s="259"/>
      <c r="G303" s="260"/>
      <c r="H303" s="261"/>
      <c r="I303" s="255"/>
      <c r="J303" s="262"/>
      <c r="K303" s="255"/>
      <c r="M303" s="256" t="s">
        <v>399</v>
      </c>
      <c r="O303" s="245"/>
    </row>
    <row r="304" spans="1:15" ht="12.75">
      <c r="A304" s="254"/>
      <c r="B304" s="257"/>
      <c r="C304" s="313" t="s">
        <v>400</v>
      </c>
      <c r="D304" s="314"/>
      <c r="E304" s="258">
        <v>2.52</v>
      </c>
      <c r="F304" s="259"/>
      <c r="G304" s="260"/>
      <c r="H304" s="261"/>
      <c r="I304" s="255"/>
      <c r="J304" s="262"/>
      <c r="K304" s="255"/>
      <c r="M304" s="256" t="s">
        <v>400</v>
      </c>
      <c r="O304" s="245"/>
    </row>
    <row r="305" spans="1:15" ht="12.75">
      <c r="A305" s="254"/>
      <c r="B305" s="257"/>
      <c r="C305" s="313" t="s">
        <v>401</v>
      </c>
      <c r="D305" s="314"/>
      <c r="E305" s="258">
        <v>0</v>
      </c>
      <c r="F305" s="259"/>
      <c r="G305" s="260"/>
      <c r="H305" s="261"/>
      <c r="I305" s="255"/>
      <c r="J305" s="262"/>
      <c r="K305" s="255"/>
      <c r="M305" s="256" t="s">
        <v>401</v>
      </c>
      <c r="O305" s="245"/>
    </row>
    <row r="306" spans="1:15" ht="12.75">
      <c r="A306" s="254"/>
      <c r="B306" s="257"/>
      <c r="C306" s="313" t="s">
        <v>402</v>
      </c>
      <c r="D306" s="314"/>
      <c r="E306" s="258">
        <v>162.54</v>
      </c>
      <c r="F306" s="259"/>
      <c r="G306" s="260"/>
      <c r="H306" s="261"/>
      <c r="I306" s="255"/>
      <c r="J306" s="262"/>
      <c r="K306" s="255"/>
      <c r="M306" s="256" t="s">
        <v>402</v>
      </c>
      <c r="O306" s="245"/>
    </row>
    <row r="307" spans="1:15" ht="12.75">
      <c r="A307" s="254"/>
      <c r="B307" s="257"/>
      <c r="C307" s="313" t="s">
        <v>403</v>
      </c>
      <c r="D307" s="314"/>
      <c r="E307" s="258">
        <v>8.19</v>
      </c>
      <c r="F307" s="259"/>
      <c r="G307" s="260"/>
      <c r="H307" s="261"/>
      <c r="I307" s="255"/>
      <c r="J307" s="262"/>
      <c r="K307" s="255"/>
      <c r="M307" s="256" t="s">
        <v>403</v>
      </c>
      <c r="O307" s="245"/>
    </row>
    <row r="308" spans="1:15" ht="12.75">
      <c r="A308" s="254"/>
      <c r="B308" s="257"/>
      <c r="C308" s="313" t="s">
        <v>404</v>
      </c>
      <c r="D308" s="314"/>
      <c r="E308" s="258">
        <v>24.3</v>
      </c>
      <c r="F308" s="259"/>
      <c r="G308" s="260"/>
      <c r="H308" s="261"/>
      <c r="I308" s="255"/>
      <c r="J308" s="262"/>
      <c r="K308" s="255"/>
      <c r="M308" s="256" t="s">
        <v>404</v>
      </c>
      <c r="O308" s="245"/>
    </row>
    <row r="309" spans="1:15" ht="12.75">
      <c r="A309" s="254"/>
      <c r="B309" s="257"/>
      <c r="C309" s="313" t="s">
        <v>394</v>
      </c>
      <c r="D309" s="314"/>
      <c r="E309" s="258">
        <v>7.56</v>
      </c>
      <c r="F309" s="259"/>
      <c r="G309" s="260"/>
      <c r="H309" s="261"/>
      <c r="I309" s="255"/>
      <c r="J309" s="262"/>
      <c r="K309" s="255"/>
      <c r="M309" s="256" t="s">
        <v>394</v>
      </c>
      <c r="O309" s="245"/>
    </row>
    <row r="310" spans="1:15" ht="12.75">
      <c r="A310" s="254"/>
      <c r="B310" s="257"/>
      <c r="C310" s="313" t="s">
        <v>323</v>
      </c>
      <c r="D310" s="314"/>
      <c r="E310" s="258">
        <v>0</v>
      </c>
      <c r="F310" s="259"/>
      <c r="G310" s="260"/>
      <c r="H310" s="261"/>
      <c r="I310" s="255"/>
      <c r="J310" s="262"/>
      <c r="K310" s="255"/>
      <c r="M310" s="256" t="s">
        <v>323</v>
      </c>
      <c r="O310" s="245"/>
    </row>
    <row r="311" spans="1:15" ht="12.75">
      <c r="A311" s="254"/>
      <c r="B311" s="257"/>
      <c r="C311" s="313" t="s">
        <v>405</v>
      </c>
      <c r="D311" s="314"/>
      <c r="E311" s="258">
        <v>94.5</v>
      </c>
      <c r="F311" s="259"/>
      <c r="G311" s="260"/>
      <c r="H311" s="261"/>
      <c r="I311" s="255"/>
      <c r="J311" s="262"/>
      <c r="K311" s="255"/>
      <c r="M311" s="256" t="s">
        <v>405</v>
      </c>
      <c r="O311" s="245"/>
    </row>
    <row r="312" spans="1:15" ht="12.75">
      <c r="A312" s="254"/>
      <c r="B312" s="257"/>
      <c r="C312" s="313" t="s">
        <v>406</v>
      </c>
      <c r="D312" s="314"/>
      <c r="E312" s="258">
        <v>9.45</v>
      </c>
      <c r="F312" s="259"/>
      <c r="G312" s="260"/>
      <c r="H312" s="261"/>
      <c r="I312" s="255"/>
      <c r="J312" s="262"/>
      <c r="K312" s="255"/>
      <c r="M312" s="256" t="s">
        <v>406</v>
      </c>
      <c r="O312" s="245"/>
    </row>
    <row r="313" spans="1:15" ht="12.75">
      <c r="A313" s="254"/>
      <c r="B313" s="257"/>
      <c r="C313" s="313" t="s">
        <v>407</v>
      </c>
      <c r="D313" s="314"/>
      <c r="E313" s="258">
        <v>25.136</v>
      </c>
      <c r="F313" s="259"/>
      <c r="G313" s="260"/>
      <c r="H313" s="261"/>
      <c r="I313" s="255"/>
      <c r="J313" s="262"/>
      <c r="K313" s="255"/>
      <c r="M313" s="256" t="s">
        <v>407</v>
      </c>
      <c r="O313" s="245"/>
    </row>
    <row r="314" spans="1:15" ht="12.75">
      <c r="A314" s="254"/>
      <c r="B314" s="257"/>
      <c r="C314" s="313" t="s">
        <v>408</v>
      </c>
      <c r="D314" s="314"/>
      <c r="E314" s="258">
        <v>11</v>
      </c>
      <c r="F314" s="259"/>
      <c r="G314" s="260"/>
      <c r="H314" s="261"/>
      <c r="I314" s="255"/>
      <c r="J314" s="262"/>
      <c r="K314" s="255"/>
      <c r="M314" s="256" t="s">
        <v>408</v>
      </c>
      <c r="O314" s="245"/>
    </row>
    <row r="315" spans="1:15" ht="12.75">
      <c r="A315" s="254"/>
      <c r="B315" s="257"/>
      <c r="C315" s="313" t="s">
        <v>409</v>
      </c>
      <c r="D315" s="314"/>
      <c r="E315" s="258">
        <v>0</v>
      </c>
      <c r="F315" s="259"/>
      <c r="G315" s="260"/>
      <c r="H315" s="261"/>
      <c r="I315" s="255"/>
      <c r="J315" s="262"/>
      <c r="K315" s="255"/>
      <c r="M315" s="256" t="s">
        <v>409</v>
      </c>
      <c r="O315" s="245"/>
    </row>
    <row r="316" spans="1:15" ht="12.75">
      <c r="A316" s="254"/>
      <c r="B316" s="257"/>
      <c r="C316" s="313" t="s">
        <v>410</v>
      </c>
      <c r="D316" s="314"/>
      <c r="E316" s="258">
        <v>43.193</v>
      </c>
      <c r="F316" s="259"/>
      <c r="G316" s="260"/>
      <c r="H316" s="261"/>
      <c r="I316" s="255"/>
      <c r="J316" s="262"/>
      <c r="K316" s="255"/>
      <c r="M316" s="256" t="s">
        <v>410</v>
      </c>
      <c r="O316" s="245"/>
    </row>
    <row r="317" spans="1:15" ht="12.75">
      <c r="A317" s="254"/>
      <c r="B317" s="257"/>
      <c r="C317" s="313" t="s">
        <v>411</v>
      </c>
      <c r="D317" s="314"/>
      <c r="E317" s="258">
        <v>9.225</v>
      </c>
      <c r="F317" s="259"/>
      <c r="G317" s="260"/>
      <c r="H317" s="261"/>
      <c r="I317" s="255"/>
      <c r="J317" s="262"/>
      <c r="K317" s="255"/>
      <c r="M317" s="256" t="s">
        <v>411</v>
      </c>
      <c r="O317" s="245"/>
    </row>
    <row r="318" spans="1:80" ht="22.5">
      <c r="A318" s="246">
        <v>42</v>
      </c>
      <c r="B318" s="247" t="s">
        <v>412</v>
      </c>
      <c r="C318" s="248" t="s">
        <v>413</v>
      </c>
      <c r="D318" s="249" t="s">
        <v>138</v>
      </c>
      <c r="E318" s="250">
        <v>56.2885</v>
      </c>
      <c r="F318" s="250">
        <v>0</v>
      </c>
      <c r="G318" s="251">
        <f>E318*F318</f>
        <v>0</v>
      </c>
      <c r="H318" s="252">
        <v>0.04325</v>
      </c>
      <c r="I318" s="253">
        <f>E318*H318</f>
        <v>2.434477625</v>
      </c>
      <c r="J318" s="252">
        <v>0</v>
      </c>
      <c r="K318" s="253">
        <f>E318*J318</f>
        <v>0</v>
      </c>
      <c r="O318" s="245">
        <v>2</v>
      </c>
      <c r="AA318" s="218">
        <v>1</v>
      </c>
      <c r="AB318" s="218">
        <v>1</v>
      </c>
      <c r="AC318" s="218">
        <v>1</v>
      </c>
      <c r="AZ318" s="218">
        <v>1</v>
      </c>
      <c r="BA318" s="218">
        <f>IF(AZ318=1,G318,0)</f>
        <v>0</v>
      </c>
      <c r="BB318" s="218">
        <f>IF(AZ318=2,G318,0)</f>
        <v>0</v>
      </c>
      <c r="BC318" s="218">
        <f>IF(AZ318=3,G318,0)</f>
        <v>0</v>
      </c>
      <c r="BD318" s="218">
        <f>IF(AZ318=4,G318,0)</f>
        <v>0</v>
      </c>
      <c r="BE318" s="218">
        <f>IF(AZ318=5,G318,0)</f>
        <v>0</v>
      </c>
      <c r="CA318" s="245">
        <v>1</v>
      </c>
      <c r="CB318" s="245">
        <v>1</v>
      </c>
    </row>
    <row r="319" spans="1:15" ht="12.75">
      <c r="A319" s="254"/>
      <c r="B319" s="257"/>
      <c r="C319" s="313" t="s">
        <v>414</v>
      </c>
      <c r="D319" s="314"/>
      <c r="E319" s="258">
        <v>0</v>
      </c>
      <c r="F319" s="259"/>
      <c r="G319" s="260"/>
      <c r="H319" s="261"/>
      <c r="I319" s="255"/>
      <c r="J319" s="262"/>
      <c r="K319" s="255"/>
      <c r="M319" s="256" t="s">
        <v>414</v>
      </c>
      <c r="O319" s="245"/>
    </row>
    <row r="320" spans="1:15" ht="12.75">
      <c r="A320" s="254"/>
      <c r="B320" s="257"/>
      <c r="C320" s="313" t="s">
        <v>415</v>
      </c>
      <c r="D320" s="314"/>
      <c r="E320" s="258">
        <v>8.8425</v>
      </c>
      <c r="F320" s="259"/>
      <c r="G320" s="260"/>
      <c r="H320" s="261"/>
      <c r="I320" s="255"/>
      <c r="J320" s="262"/>
      <c r="K320" s="255"/>
      <c r="M320" s="256" t="s">
        <v>415</v>
      </c>
      <c r="O320" s="245"/>
    </row>
    <row r="321" spans="1:15" ht="12.75">
      <c r="A321" s="254"/>
      <c r="B321" s="257"/>
      <c r="C321" s="313" t="s">
        <v>416</v>
      </c>
      <c r="D321" s="314"/>
      <c r="E321" s="258">
        <v>0</v>
      </c>
      <c r="F321" s="259"/>
      <c r="G321" s="260"/>
      <c r="H321" s="261"/>
      <c r="I321" s="255"/>
      <c r="J321" s="262"/>
      <c r="K321" s="255"/>
      <c r="M321" s="256" t="s">
        <v>416</v>
      </c>
      <c r="O321" s="245"/>
    </row>
    <row r="322" spans="1:15" ht="12.75">
      <c r="A322" s="254"/>
      <c r="B322" s="257"/>
      <c r="C322" s="313" t="s">
        <v>417</v>
      </c>
      <c r="D322" s="314"/>
      <c r="E322" s="258">
        <v>10.266</v>
      </c>
      <c r="F322" s="259"/>
      <c r="G322" s="260"/>
      <c r="H322" s="261"/>
      <c r="I322" s="255"/>
      <c r="J322" s="262"/>
      <c r="K322" s="255"/>
      <c r="M322" s="256" t="s">
        <v>417</v>
      </c>
      <c r="O322" s="245"/>
    </row>
    <row r="323" spans="1:15" ht="12.75">
      <c r="A323" s="254"/>
      <c r="B323" s="257"/>
      <c r="C323" s="313" t="s">
        <v>418</v>
      </c>
      <c r="D323" s="314"/>
      <c r="E323" s="258">
        <v>0</v>
      </c>
      <c r="F323" s="259"/>
      <c r="G323" s="260"/>
      <c r="H323" s="261"/>
      <c r="I323" s="255"/>
      <c r="J323" s="262"/>
      <c r="K323" s="255"/>
      <c r="M323" s="256" t="s">
        <v>418</v>
      </c>
      <c r="O323" s="245"/>
    </row>
    <row r="324" spans="1:15" ht="12.75">
      <c r="A324" s="254"/>
      <c r="B324" s="257"/>
      <c r="C324" s="313" t="s">
        <v>419</v>
      </c>
      <c r="D324" s="314"/>
      <c r="E324" s="258">
        <v>21.26</v>
      </c>
      <c r="F324" s="259"/>
      <c r="G324" s="260"/>
      <c r="H324" s="261"/>
      <c r="I324" s="255"/>
      <c r="J324" s="262"/>
      <c r="K324" s="255"/>
      <c r="M324" s="256" t="s">
        <v>419</v>
      </c>
      <c r="O324" s="245"/>
    </row>
    <row r="325" spans="1:15" ht="12.75">
      <c r="A325" s="254"/>
      <c r="B325" s="257"/>
      <c r="C325" s="313" t="s">
        <v>351</v>
      </c>
      <c r="D325" s="314"/>
      <c r="E325" s="258">
        <v>0</v>
      </c>
      <c r="F325" s="259"/>
      <c r="G325" s="260"/>
      <c r="H325" s="261"/>
      <c r="I325" s="255"/>
      <c r="J325" s="262"/>
      <c r="K325" s="255"/>
      <c r="M325" s="256" t="s">
        <v>351</v>
      </c>
      <c r="O325" s="245"/>
    </row>
    <row r="326" spans="1:15" ht="12.75">
      <c r="A326" s="254"/>
      <c r="B326" s="257"/>
      <c r="C326" s="313" t="s">
        <v>420</v>
      </c>
      <c r="D326" s="314"/>
      <c r="E326" s="258">
        <v>8.9</v>
      </c>
      <c r="F326" s="259"/>
      <c r="G326" s="260"/>
      <c r="H326" s="261"/>
      <c r="I326" s="255"/>
      <c r="J326" s="262"/>
      <c r="K326" s="255"/>
      <c r="M326" s="256" t="s">
        <v>420</v>
      </c>
      <c r="O326" s="245"/>
    </row>
    <row r="327" spans="1:15" ht="12.75">
      <c r="A327" s="254"/>
      <c r="B327" s="257"/>
      <c r="C327" s="313" t="s">
        <v>421</v>
      </c>
      <c r="D327" s="314"/>
      <c r="E327" s="258">
        <v>0</v>
      </c>
      <c r="F327" s="259"/>
      <c r="G327" s="260"/>
      <c r="H327" s="261"/>
      <c r="I327" s="255"/>
      <c r="J327" s="262"/>
      <c r="K327" s="255"/>
      <c r="M327" s="256" t="s">
        <v>421</v>
      </c>
      <c r="O327" s="245"/>
    </row>
    <row r="328" spans="1:15" ht="12.75">
      <c r="A328" s="254"/>
      <c r="B328" s="257"/>
      <c r="C328" s="313" t="s">
        <v>422</v>
      </c>
      <c r="D328" s="314"/>
      <c r="E328" s="258">
        <v>7.02</v>
      </c>
      <c r="F328" s="259"/>
      <c r="G328" s="260"/>
      <c r="H328" s="261"/>
      <c r="I328" s="255"/>
      <c r="J328" s="262"/>
      <c r="K328" s="255"/>
      <c r="M328" s="256" t="s">
        <v>422</v>
      </c>
      <c r="O328" s="245"/>
    </row>
    <row r="329" spans="1:80" ht="22.5">
      <c r="A329" s="246">
        <v>43</v>
      </c>
      <c r="B329" s="247" t="s">
        <v>423</v>
      </c>
      <c r="C329" s="248" t="s">
        <v>424</v>
      </c>
      <c r="D329" s="249" t="s">
        <v>138</v>
      </c>
      <c r="E329" s="250">
        <v>132.176</v>
      </c>
      <c r="F329" s="250">
        <v>0</v>
      </c>
      <c r="G329" s="251">
        <f>E329*F329</f>
        <v>0</v>
      </c>
      <c r="H329" s="252">
        <v>0.04982</v>
      </c>
      <c r="I329" s="253">
        <f>E329*H329</f>
        <v>6.58500832</v>
      </c>
      <c r="J329" s="252">
        <v>0</v>
      </c>
      <c r="K329" s="253">
        <f>E329*J329</f>
        <v>0</v>
      </c>
      <c r="O329" s="245">
        <v>2</v>
      </c>
      <c r="AA329" s="218">
        <v>1</v>
      </c>
      <c r="AB329" s="218">
        <v>1</v>
      </c>
      <c r="AC329" s="218">
        <v>1</v>
      </c>
      <c r="AZ329" s="218">
        <v>1</v>
      </c>
      <c r="BA329" s="218">
        <f>IF(AZ329=1,G329,0)</f>
        <v>0</v>
      </c>
      <c r="BB329" s="218">
        <f>IF(AZ329=2,G329,0)</f>
        <v>0</v>
      </c>
      <c r="BC329" s="218">
        <f>IF(AZ329=3,G329,0)</f>
        <v>0</v>
      </c>
      <c r="BD329" s="218">
        <f>IF(AZ329=4,G329,0)</f>
        <v>0</v>
      </c>
      <c r="BE329" s="218">
        <f>IF(AZ329=5,G329,0)</f>
        <v>0</v>
      </c>
      <c r="CA329" s="245">
        <v>1</v>
      </c>
      <c r="CB329" s="245">
        <v>1</v>
      </c>
    </row>
    <row r="330" spans="1:15" ht="12.75">
      <c r="A330" s="254"/>
      <c r="B330" s="257"/>
      <c r="C330" s="313" t="s">
        <v>425</v>
      </c>
      <c r="D330" s="314"/>
      <c r="E330" s="258">
        <v>0</v>
      </c>
      <c r="F330" s="259"/>
      <c r="G330" s="260"/>
      <c r="H330" s="261"/>
      <c r="I330" s="255"/>
      <c r="J330" s="262"/>
      <c r="K330" s="255"/>
      <c r="M330" s="256" t="s">
        <v>425</v>
      </c>
      <c r="O330" s="245"/>
    </row>
    <row r="331" spans="1:15" ht="12.75">
      <c r="A331" s="254"/>
      <c r="B331" s="257"/>
      <c r="C331" s="313" t="s">
        <v>426</v>
      </c>
      <c r="D331" s="314"/>
      <c r="E331" s="258">
        <v>149.04</v>
      </c>
      <c r="F331" s="259"/>
      <c r="G331" s="260"/>
      <c r="H331" s="261"/>
      <c r="I331" s="255"/>
      <c r="J331" s="262"/>
      <c r="K331" s="255"/>
      <c r="M331" s="256" t="s">
        <v>426</v>
      </c>
      <c r="O331" s="245"/>
    </row>
    <row r="332" spans="1:15" ht="12.75">
      <c r="A332" s="254"/>
      <c r="B332" s="257"/>
      <c r="C332" s="313" t="s">
        <v>427</v>
      </c>
      <c r="D332" s="314"/>
      <c r="E332" s="258">
        <v>-16.864</v>
      </c>
      <c r="F332" s="259"/>
      <c r="G332" s="260"/>
      <c r="H332" s="261"/>
      <c r="I332" s="255"/>
      <c r="J332" s="262"/>
      <c r="K332" s="255"/>
      <c r="M332" s="256" t="s">
        <v>427</v>
      </c>
      <c r="O332" s="245"/>
    </row>
    <row r="333" spans="1:80" ht="12.75">
      <c r="A333" s="246">
        <v>44</v>
      </c>
      <c r="B333" s="247" t="s">
        <v>428</v>
      </c>
      <c r="C333" s="248" t="s">
        <v>429</v>
      </c>
      <c r="D333" s="249" t="s">
        <v>194</v>
      </c>
      <c r="E333" s="250">
        <v>17.7</v>
      </c>
      <c r="F333" s="250">
        <v>0</v>
      </c>
      <c r="G333" s="251">
        <f>E333*F333</f>
        <v>0</v>
      </c>
      <c r="H333" s="252">
        <v>0.0005</v>
      </c>
      <c r="I333" s="253">
        <f>E333*H333</f>
        <v>0.00885</v>
      </c>
      <c r="J333" s="252">
        <v>0</v>
      </c>
      <c r="K333" s="253">
        <f>E333*J333</f>
        <v>0</v>
      </c>
      <c r="O333" s="245">
        <v>2</v>
      </c>
      <c r="AA333" s="218">
        <v>1</v>
      </c>
      <c r="AB333" s="218">
        <v>1</v>
      </c>
      <c r="AC333" s="218">
        <v>1</v>
      </c>
      <c r="AZ333" s="218">
        <v>1</v>
      </c>
      <c r="BA333" s="218">
        <f>IF(AZ333=1,G333,0)</f>
        <v>0</v>
      </c>
      <c r="BB333" s="218">
        <f>IF(AZ333=2,G333,0)</f>
        <v>0</v>
      </c>
      <c r="BC333" s="218">
        <f>IF(AZ333=3,G333,0)</f>
        <v>0</v>
      </c>
      <c r="BD333" s="218">
        <f>IF(AZ333=4,G333,0)</f>
        <v>0</v>
      </c>
      <c r="BE333" s="218">
        <f>IF(AZ333=5,G333,0)</f>
        <v>0</v>
      </c>
      <c r="CA333" s="245">
        <v>1</v>
      </c>
      <c r="CB333" s="245">
        <v>1</v>
      </c>
    </row>
    <row r="334" spans="1:15" ht="12.75">
      <c r="A334" s="254"/>
      <c r="B334" s="257"/>
      <c r="C334" s="313" t="s">
        <v>430</v>
      </c>
      <c r="D334" s="314"/>
      <c r="E334" s="258">
        <v>17.7</v>
      </c>
      <c r="F334" s="259"/>
      <c r="G334" s="260"/>
      <c r="H334" s="261"/>
      <c r="I334" s="255"/>
      <c r="J334" s="262"/>
      <c r="K334" s="255"/>
      <c r="M334" s="256" t="s">
        <v>430</v>
      </c>
      <c r="O334" s="245"/>
    </row>
    <row r="335" spans="1:80" ht="12.75">
      <c r="A335" s="246">
        <v>45</v>
      </c>
      <c r="B335" s="247" t="s">
        <v>431</v>
      </c>
      <c r="C335" s="248" t="s">
        <v>432</v>
      </c>
      <c r="D335" s="249" t="s">
        <v>194</v>
      </c>
      <c r="E335" s="250">
        <v>17.7</v>
      </c>
      <c r="F335" s="250">
        <v>0</v>
      </c>
      <c r="G335" s="251">
        <f>E335*F335</f>
        <v>0</v>
      </c>
      <c r="H335" s="252">
        <v>0.0005</v>
      </c>
      <c r="I335" s="253">
        <f>E335*H335</f>
        <v>0.00885</v>
      </c>
      <c r="J335" s="252">
        <v>0</v>
      </c>
      <c r="K335" s="253">
        <f>E335*J335</f>
        <v>0</v>
      </c>
      <c r="O335" s="245">
        <v>2</v>
      </c>
      <c r="AA335" s="218">
        <v>1</v>
      </c>
      <c r="AB335" s="218">
        <v>1</v>
      </c>
      <c r="AC335" s="218">
        <v>1</v>
      </c>
      <c r="AZ335" s="218">
        <v>1</v>
      </c>
      <c r="BA335" s="218">
        <f>IF(AZ335=1,G335,0)</f>
        <v>0</v>
      </c>
      <c r="BB335" s="218">
        <f>IF(AZ335=2,G335,0)</f>
        <v>0</v>
      </c>
      <c r="BC335" s="218">
        <f>IF(AZ335=3,G335,0)</f>
        <v>0</v>
      </c>
      <c r="BD335" s="218">
        <f>IF(AZ335=4,G335,0)</f>
        <v>0</v>
      </c>
      <c r="BE335" s="218">
        <f>IF(AZ335=5,G335,0)</f>
        <v>0</v>
      </c>
      <c r="CA335" s="245">
        <v>1</v>
      </c>
      <c r="CB335" s="245">
        <v>1</v>
      </c>
    </row>
    <row r="336" spans="1:80" ht="12.75">
      <c r="A336" s="246">
        <v>46</v>
      </c>
      <c r="B336" s="247" t="s">
        <v>433</v>
      </c>
      <c r="C336" s="248" t="s">
        <v>434</v>
      </c>
      <c r="D336" s="249" t="s">
        <v>138</v>
      </c>
      <c r="E336" s="250">
        <v>594.8311</v>
      </c>
      <c r="F336" s="250">
        <v>0</v>
      </c>
      <c r="G336" s="251">
        <f>E336*F336</f>
        <v>0</v>
      </c>
      <c r="H336" s="252">
        <v>0.0003</v>
      </c>
      <c r="I336" s="253">
        <f>E336*H336</f>
        <v>0.17844933</v>
      </c>
      <c r="J336" s="252">
        <v>0</v>
      </c>
      <c r="K336" s="253">
        <f>E336*J336</f>
        <v>0</v>
      </c>
      <c r="O336" s="245">
        <v>2</v>
      </c>
      <c r="AA336" s="218">
        <v>1</v>
      </c>
      <c r="AB336" s="218">
        <v>1</v>
      </c>
      <c r="AC336" s="218">
        <v>1</v>
      </c>
      <c r="AZ336" s="218">
        <v>1</v>
      </c>
      <c r="BA336" s="218">
        <f>IF(AZ336=1,G336,0)</f>
        <v>0</v>
      </c>
      <c r="BB336" s="218">
        <f>IF(AZ336=2,G336,0)</f>
        <v>0</v>
      </c>
      <c r="BC336" s="218">
        <f>IF(AZ336=3,G336,0)</f>
        <v>0</v>
      </c>
      <c r="BD336" s="218">
        <f>IF(AZ336=4,G336,0)</f>
        <v>0</v>
      </c>
      <c r="BE336" s="218">
        <f>IF(AZ336=5,G336,0)</f>
        <v>0</v>
      </c>
      <c r="CA336" s="245">
        <v>1</v>
      </c>
      <c r="CB336" s="245">
        <v>1</v>
      </c>
    </row>
    <row r="337" spans="1:15" ht="12.75">
      <c r="A337" s="254"/>
      <c r="B337" s="257"/>
      <c r="C337" s="313" t="s">
        <v>435</v>
      </c>
      <c r="D337" s="314"/>
      <c r="E337" s="258">
        <v>68.12</v>
      </c>
      <c r="F337" s="259"/>
      <c r="G337" s="260"/>
      <c r="H337" s="261"/>
      <c r="I337" s="255"/>
      <c r="J337" s="262"/>
      <c r="K337" s="255"/>
      <c r="M337" s="256" t="s">
        <v>435</v>
      </c>
      <c r="O337" s="245"/>
    </row>
    <row r="338" spans="1:15" ht="12.75">
      <c r="A338" s="254"/>
      <c r="B338" s="257"/>
      <c r="C338" s="313" t="s">
        <v>436</v>
      </c>
      <c r="D338" s="314"/>
      <c r="E338" s="258">
        <v>0</v>
      </c>
      <c r="F338" s="259"/>
      <c r="G338" s="260"/>
      <c r="H338" s="261"/>
      <c r="I338" s="255"/>
      <c r="J338" s="262"/>
      <c r="K338" s="255"/>
      <c r="M338" s="256" t="s">
        <v>436</v>
      </c>
      <c r="O338" s="245"/>
    </row>
    <row r="339" spans="1:15" ht="22.5">
      <c r="A339" s="254"/>
      <c r="B339" s="257"/>
      <c r="C339" s="313" t="s">
        <v>437</v>
      </c>
      <c r="D339" s="314"/>
      <c r="E339" s="258">
        <v>429.12</v>
      </c>
      <c r="F339" s="259"/>
      <c r="G339" s="260"/>
      <c r="H339" s="261"/>
      <c r="I339" s="255"/>
      <c r="J339" s="262"/>
      <c r="K339" s="255"/>
      <c r="M339" s="256" t="s">
        <v>437</v>
      </c>
      <c r="O339" s="245"/>
    </row>
    <row r="340" spans="1:15" ht="12.75">
      <c r="A340" s="254"/>
      <c r="B340" s="257"/>
      <c r="C340" s="313" t="s">
        <v>438</v>
      </c>
      <c r="D340" s="314"/>
      <c r="E340" s="258">
        <v>111.24</v>
      </c>
      <c r="F340" s="259"/>
      <c r="G340" s="260"/>
      <c r="H340" s="261"/>
      <c r="I340" s="255"/>
      <c r="J340" s="262"/>
      <c r="K340" s="255"/>
      <c r="M340" s="256" t="s">
        <v>438</v>
      </c>
      <c r="O340" s="245"/>
    </row>
    <row r="341" spans="1:15" ht="12.75">
      <c r="A341" s="254"/>
      <c r="B341" s="257"/>
      <c r="C341" s="313" t="s">
        <v>439</v>
      </c>
      <c r="D341" s="314"/>
      <c r="E341" s="258">
        <v>-83.16</v>
      </c>
      <c r="F341" s="259"/>
      <c r="G341" s="260"/>
      <c r="H341" s="261"/>
      <c r="I341" s="255"/>
      <c r="J341" s="262"/>
      <c r="K341" s="255"/>
      <c r="M341" s="256" t="s">
        <v>439</v>
      </c>
      <c r="O341" s="245"/>
    </row>
    <row r="342" spans="1:15" ht="12.75">
      <c r="A342" s="254"/>
      <c r="B342" s="257"/>
      <c r="C342" s="313" t="s">
        <v>440</v>
      </c>
      <c r="D342" s="314"/>
      <c r="E342" s="258">
        <v>-16.416</v>
      </c>
      <c r="F342" s="259"/>
      <c r="G342" s="260"/>
      <c r="H342" s="261"/>
      <c r="I342" s="255"/>
      <c r="J342" s="262"/>
      <c r="K342" s="255"/>
      <c r="M342" s="256" t="s">
        <v>440</v>
      </c>
      <c r="O342" s="245"/>
    </row>
    <row r="343" spans="1:15" ht="12.75">
      <c r="A343" s="254"/>
      <c r="B343" s="257"/>
      <c r="C343" s="313" t="s">
        <v>441</v>
      </c>
      <c r="D343" s="314"/>
      <c r="E343" s="258">
        <v>-7.2</v>
      </c>
      <c r="F343" s="259"/>
      <c r="G343" s="260"/>
      <c r="H343" s="261"/>
      <c r="I343" s="255"/>
      <c r="J343" s="262"/>
      <c r="K343" s="255"/>
      <c r="M343" s="256" t="s">
        <v>441</v>
      </c>
      <c r="O343" s="245"/>
    </row>
    <row r="344" spans="1:15" ht="12.75">
      <c r="A344" s="254"/>
      <c r="B344" s="257"/>
      <c r="C344" s="313" t="s">
        <v>442</v>
      </c>
      <c r="D344" s="314"/>
      <c r="E344" s="258">
        <v>-3.844</v>
      </c>
      <c r="F344" s="259"/>
      <c r="G344" s="260"/>
      <c r="H344" s="261"/>
      <c r="I344" s="255"/>
      <c r="J344" s="262"/>
      <c r="K344" s="255"/>
      <c r="M344" s="256" t="s">
        <v>442</v>
      </c>
      <c r="O344" s="245"/>
    </row>
    <row r="345" spans="1:15" ht="12.75">
      <c r="A345" s="254"/>
      <c r="B345" s="257"/>
      <c r="C345" s="313" t="s">
        <v>443</v>
      </c>
      <c r="D345" s="314"/>
      <c r="E345" s="258">
        <v>-4.674</v>
      </c>
      <c r="F345" s="259"/>
      <c r="G345" s="260"/>
      <c r="H345" s="261"/>
      <c r="I345" s="255"/>
      <c r="J345" s="262"/>
      <c r="K345" s="255"/>
      <c r="M345" s="256" t="s">
        <v>443</v>
      </c>
      <c r="O345" s="245"/>
    </row>
    <row r="346" spans="1:15" ht="12.75">
      <c r="A346" s="254"/>
      <c r="B346" s="257"/>
      <c r="C346" s="313" t="s">
        <v>444</v>
      </c>
      <c r="D346" s="314"/>
      <c r="E346" s="258">
        <v>-4.23</v>
      </c>
      <c r="F346" s="259"/>
      <c r="G346" s="260"/>
      <c r="H346" s="261"/>
      <c r="I346" s="255"/>
      <c r="J346" s="262"/>
      <c r="K346" s="255"/>
      <c r="M346" s="256" t="s">
        <v>444</v>
      </c>
      <c r="O346" s="245"/>
    </row>
    <row r="347" spans="1:15" ht="12.75">
      <c r="A347" s="254"/>
      <c r="B347" s="257"/>
      <c r="C347" s="313" t="s">
        <v>445</v>
      </c>
      <c r="D347" s="314"/>
      <c r="E347" s="258">
        <v>0</v>
      </c>
      <c r="F347" s="259"/>
      <c r="G347" s="260"/>
      <c r="H347" s="261"/>
      <c r="I347" s="255"/>
      <c r="J347" s="262"/>
      <c r="K347" s="255"/>
      <c r="M347" s="256" t="s">
        <v>445</v>
      </c>
      <c r="O347" s="245"/>
    </row>
    <row r="348" spans="1:15" ht="12.75">
      <c r="A348" s="254"/>
      <c r="B348" s="257"/>
      <c r="C348" s="313" t="s">
        <v>446</v>
      </c>
      <c r="D348" s="314"/>
      <c r="E348" s="258">
        <v>68.3276</v>
      </c>
      <c r="F348" s="259"/>
      <c r="G348" s="260"/>
      <c r="H348" s="261"/>
      <c r="I348" s="255"/>
      <c r="J348" s="262"/>
      <c r="K348" s="255"/>
      <c r="M348" s="256" t="s">
        <v>446</v>
      </c>
      <c r="O348" s="245"/>
    </row>
    <row r="349" spans="1:15" ht="12.75">
      <c r="A349" s="254"/>
      <c r="B349" s="257"/>
      <c r="C349" s="313" t="s">
        <v>447</v>
      </c>
      <c r="D349" s="314"/>
      <c r="E349" s="258">
        <v>2.0425</v>
      </c>
      <c r="F349" s="259"/>
      <c r="G349" s="260"/>
      <c r="H349" s="261"/>
      <c r="I349" s="255"/>
      <c r="J349" s="262"/>
      <c r="K349" s="255"/>
      <c r="M349" s="256" t="s">
        <v>447</v>
      </c>
      <c r="O349" s="245"/>
    </row>
    <row r="350" spans="1:15" ht="12.75">
      <c r="A350" s="254"/>
      <c r="B350" s="257"/>
      <c r="C350" s="313" t="s">
        <v>328</v>
      </c>
      <c r="D350" s="314"/>
      <c r="E350" s="258">
        <v>-2.52</v>
      </c>
      <c r="F350" s="259"/>
      <c r="G350" s="260"/>
      <c r="H350" s="261"/>
      <c r="I350" s="255"/>
      <c r="J350" s="262"/>
      <c r="K350" s="255"/>
      <c r="M350" s="256" t="s">
        <v>328</v>
      </c>
      <c r="O350" s="245"/>
    </row>
    <row r="351" spans="1:15" ht="12.75">
      <c r="A351" s="254"/>
      <c r="B351" s="257"/>
      <c r="C351" s="313" t="s">
        <v>329</v>
      </c>
      <c r="D351" s="314"/>
      <c r="E351" s="258">
        <v>-5.04</v>
      </c>
      <c r="F351" s="259"/>
      <c r="G351" s="260"/>
      <c r="H351" s="261"/>
      <c r="I351" s="255"/>
      <c r="J351" s="262"/>
      <c r="K351" s="255"/>
      <c r="M351" s="256" t="s">
        <v>329</v>
      </c>
      <c r="O351" s="245"/>
    </row>
    <row r="352" spans="1:15" ht="12.75">
      <c r="A352" s="254"/>
      <c r="B352" s="257"/>
      <c r="C352" s="313" t="s">
        <v>448</v>
      </c>
      <c r="D352" s="314"/>
      <c r="E352" s="258">
        <v>0</v>
      </c>
      <c r="F352" s="259"/>
      <c r="G352" s="260"/>
      <c r="H352" s="261"/>
      <c r="I352" s="255"/>
      <c r="J352" s="262"/>
      <c r="K352" s="255"/>
      <c r="M352" s="256" t="s">
        <v>448</v>
      </c>
      <c r="O352" s="245"/>
    </row>
    <row r="353" spans="1:15" ht="12.75">
      <c r="A353" s="254"/>
      <c r="B353" s="257"/>
      <c r="C353" s="313" t="s">
        <v>449</v>
      </c>
      <c r="D353" s="314"/>
      <c r="E353" s="258">
        <v>0</v>
      </c>
      <c r="F353" s="259"/>
      <c r="G353" s="260"/>
      <c r="H353" s="261"/>
      <c r="I353" s="255"/>
      <c r="J353" s="262"/>
      <c r="K353" s="255"/>
      <c r="M353" s="256" t="s">
        <v>449</v>
      </c>
      <c r="O353" s="245"/>
    </row>
    <row r="354" spans="1:15" ht="12.75">
      <c r="A354" s="254"/>
      <c r="B354" s="257"/>
      <c r="C354" s="313" t="s">
        <v>450</v>
      </c>
      <c r="D354" s="314"/>
      <c r="E354" s="258">
        <v>5.115</v>
      </c>
      <c r="F354" s="259"/>
      <c r="G354" s="260"/>
      <c r="H354" s="261"/>
      <c r="I354" s="255"/>
      <c r="J354" s="262"/>
      <c r="K354" s="255"/>
      <c r="M354" s="256" t="s">
        <v>450</v>
      </c>
      <c r="O354" s="245"/>
    </row>
    <row r="355" spans="1:15" ht="12.75">
      <c r="A355" s="254"/>
      <c r="B355" s="257"/>
      <c r="C355" s="313" t="s">
        <v>451</v>
      </c>
      <c r="D355" s="314"/>
      <c r="E355" s="258">
        <v>1.08</v>
      </c>
      <c r="F355" s="259"/>
      <c r="G355" s="260"/>
      <c r="H355" s="261"/>
      <c r="I355" s="255"/>
      <c r="J355" s="262"/>
      <c r="K355" s="255"/>
      <c r="M355" s="256" t="s">
        <v>451</v>
      </c>
      <c r="O355" s="245"/>
    </row>
    <row r="356" spans="1:15" ht="12.75">
      <c r="A356" s="254"/>
      <c r="B356" s="257"/>
      <c r="C356" s="315" t="s">
        <v>277</v>
      </c>
      <c r="D356" s="314"/>
      <c r="E356" s="284">
        <v>557.9611000000002</v>
      </c>
      <c r="F356" s="259"/>
      <c r="G356" s="260"/>
      <c r="H356" s="261"/>
      <c r="I356" s="255"/>
      <c r="J356" s="262"/>
      <c r="K356" s="255"/>
      <c r="M356" s="256" t="s">
        <v>277</v>
      </c>
      <c r="O356" s="245"/>
    </row>
    <row r="357" spans="1:15" ht="12.75">
      <c r="A357" s="254"/>
      <c r="B357" s="257"/>
      <c r="C357" s="313" t="s">
        <v>452</v>
      </c>
      <c r="D357" s="314"/>
      <c r="E357" s="258">
        <v>0</v>
      </c>
      <c r="F357" s="259"/>
      <c r="G357" s="260"/>
      <c r="H357" s="261"/>
      <c r="I357" s="255"/>
      <c r="J357" s="262"/>
      <c r="K357" s="255"/>
      <c r="M357" s="256" t="s">
        <v>452</v>
      </c>
      <c r="O357" s="245"/>
    </row>
    <row r="358" spans="1:15" ht="12.75">
      <c r="A358" s="254"/>
      <c r="B358" s="257"/>
      <c r="C358" s="313" t="s">
        <v>453</v>
      </c>
      <c r="D358" s="314"/>
      <c r="E358" s="258">
        <v>6.75</v>
      </c>
      <c r="F358" s="259"/>
      <c r="G358" s="260"/>
      <c r="H358" s="261"/>
      <c r="I358" s="255"/>
      <c r="J358" s="262"/>
      <c r="K358" s="255"/>
      <c r="M358" s="256" t="s">
        <v>453</v>
      </c>
      <c r="O358" s="245"/>
    </row>
    <row r="359" spans="1:15" ht="12.75">
      <c r="A359" s="254"/>
      <c r="B359" s="257"/>
      <c r="C359" s="313" t="s">
        <v>454</v>
      </c>
      <c r="D359" s="314"/>
      <c r="E359" s="258">
        <v>0.84</v>
      </c>
      <c r="F359" s="259"/>
      <c r="G359" s="260"/>
      <c r="H359" s="261"/>
      <c r="I359" s="255"/>
      <c r="J359" s="262"/>
      <c r="K359" s="255"/>
      <c r="M359" s="256" t="s">
        <v>454</v>
      </c>
      <c r="O359" s="245"/>
    </row>
    <row r="360" spans="1:15" ht="12.75">
      <c r="A360" s="254"/>
      <c r="B360" s="257"/>
      <c r="C360" s="315" t="s">
        <v>277</v>
      </c>
      <c r="D360" s="314"/>
      <c r="E360" s="284">
        <v>7.59</v>
      </c>
      <c r="F360" s="259"/>
      <c r="G360" s="260"/>
      <c r="H360" s="261"/>
      <c r="I360" s="255"/>
      <c r="J360" s="262"/>
      <c r="K360" s="255"/>
      <c r="M360" s="256" t="s">
        <v>277</v>
      </c>
      <c r="O360" s="245"/>
    </row>
    <row r="361" spans="1:15" ht="12.75">
      <c r="A361" s="254"/>
      <c r="B361" s="257"/>
      <c r="C361" s="313" t="s">
        <v>455</v>
      </c>
      <c r="D361" s="314"/>
      <c r="E361" s="258">
        <v>0</v>
      </c>
      <c r="F361" s="259"/>
      <c r="G361" s="260"/>
      <c r="H361" s="261"/>
      <c r="I361" s="255"/>
      <c r="J361" s="262"/>
      <c r="K361" s="255"/>
      <c r="M361" s="256" t="s">
        <v>455</v>
      </c>
      <c r="O361" s="245"/>
    </row>
    <row r="362" spans="1:15" ht="12.75">
      <c r="A362" s="254"/>
      <c r="B362" s="257"/>
      <c r="C362" s="313" t="s">
        <v>456</v>
      </c>
      <c r="D362" s="314"/>
      <c r="E362" s="258">
        <v>9.17</v>
      </c>
      <c r="F362" s="259"/>
      <c r="G362" s="260"/>
      <c r="H362" s="261"/>
      <c r="I362" s="255"/>
      <c r="J362" s="262"/>
      <c r="K362" s="255"/>
      <c r="M362" s="256" t="s">
        <v>456</v>
      </c>
      <c r="O362" s="245"/>
    </row>
    <row r="363" spans="1:15" ht="12.75">
      <c r="A363" s="254"/>
      <c r="B363" s="257"/>
      <c r="C363" s="313" t="s">
        <v>457</v>
      </c>
      <c r="D363" s="314"/>
      <c r="E363" s="258">
        <v>1.28</v>
      </c>
      <c r="F363" s="259"/>
      <c r="G363" s="260"/>
      <c r="H363" s="261"/>
      <c r="I363" s="255"/>
      <c r="J363" s="262"/>
      <c r="K363" s="255"/>
      <c r="M363" s="256" t="s">
        <v>457</v>
      </c>
      <c r="O363" s="245"/>
    </row>
    <row r="364" spans="1:15" ht="12.75">
      <c r="A364" s="254"/>
      <c r="B364" s="257"/>
      <c r="C364" s="315" t="s">
        <v>277</v>
      </c>
      <c r="D364" s="314"/>
      <c r="E364" s="284">
        <v>10.45</v>
      </c>
      <c r="F364" s="259"/>
      <c r="G364" s="260"/>
      <c r="H364" s="261"/>
      <c r="I364" s="255"/>
      <c r="J364" s="262"/>
      <c r="K364" s="255"/>
      <c r="M364" s="256" t="s">
        <v>277</v>
      </c>
      <c r="O364" s="245"/>
    </row>
    <row r="365" spans="1:15" ht="12.75">
      <c r="A365" s="254"/>
      <c r="B365" s="257"/>
      <c r="C365" s="313" t="s">
        <v>458</v>
      </c>
      <c r="D365" s="314"/>
      <c r="E365" s="258">
        <v>0</v>
      </c>
      <c r="F365" s="259"/>
      <c r="G365" s="260"/>
      <c r="H365" s="261"/>
      <c r="I365" s="255"/>
      <c r="J365" s="262"/>
      <c r="K365" s="255"/>
      <c r="M365" s="256" t="s">
        <v>458</v>
      </c>
      <c r="O365" s="245"/>
    </row>
    <row r="366" spans="1:15" ht="12.75">
      <c r="A366" s="254"/>
      <c r="B366" s="257"/>
      <c r="C366" s="313" t="s">
        <v>459</v>
      </c>
      <c r="D366" s="314"/>
      <c r="E366" s="258">
        <v>5.61</v>
      </c>
      <c r="F366" s="259"/>
      <c r="G366" s="260"/>
      <c r="H366" s="261"/>
      <c r="I366" s="255"/>
      <c r="J366" s="262"/>
      <c r="K366" s="255"/>
      <c r="M366" s="256" t="s">
        <v>459</v>
      </c>
      <c r="O366" s="245"/>
    </row>
    <row r="367" spans="1:15" ht="12.75">
      <c r="A367" s="254"/>
      <c r="B367" s="257"/>
      <c r="C367" s="313" t="s">
        <v>460</v>
      </c>
      <c r="D367" s="314"/>
      <c r="E367" s="258">
        <v>1.16</v>
      </c>
      <c r="F367" s="259"/>
      <c r="G367" s="260"/>
      <c r="H367" s="261"/>
      <c r="I367" s="255"/>
      <c r="J367" s="262"/>
      <c r="K367" s="255"/>
      <c r="M367" s="256" t="s">
        <v>460</v>
      </c>
      <c r="O367" s="245"/>
    </row>
    <row r="368" spans="1:15" ht="12.75">
      <c r="A368" s="254"/>
      <c r="B368" s="257"/>
      <c r="C368" s="315" t="s">
        <v>277</v>
      </c>
      <c r="D368" s="314"/>
      <c r="E368" s="284">
        <v>6.7700000000000005</v>
      </c>
      <c r="F368" s="259"/>
      <c r="G368" s="260"/>
      <c r="H368" s="261"/>
      <c r="I368" s="255"/>
      <c r="J368" s="262"/>
      <c r="K368" s="255"/>
      <c r="M368" s="256" t="s">
        <v>277</v>
      </c>
      <c r="O368" s="245"/>
    </row>
    <row r="369" spans="1:15" ht="12.75">
      <c r="A369" s="254"/>
      <c r="B369" s="257"/>
      <c r="C369" s="313" t="s">
        <v>461</v>
      </c>
      <c r="D369" s="314"/>
      <c r="E369" s="258">
        <v>0</v>
      </c>
      <c r="F369" s="259"/>
      <c r="G369" s="260"/>
      <c r="H369" s="261"/>
      <c r="I369" s="255"/>
      <c r="J369" s="262"/>
      <c r="K369" s="255"/>
      <c r="M369" s="256" t="s">
        <v>461</v>
      </c>
      <c r="O369" s="245"/>
    </row>
    <row r="370" spans="1:15" ht="12.75">
      <c r="A370" s="254"/>
      <c r="B370" s="257"/>
      <c r="C370" s="313" t="s">
        <v>462</v>
      </c>
      <c r="D370" s="314"/>
      <c r="E370" s="258">
        <v>9.56</v>
      </c>
      <c r="F370" s="259"/>
      <c r="G370" s="260"/>
      <c r="H370" s="261"/>
      <c r="I370" s="255"/>
      <c r="J370" s="262"/>
      <c r="K370" s="255"/>
      <c r="M370" s="256" t="s">
        <v>462</v>
      </c>
      <c r="O370" s="245"/>
    </row>
    <row r="371" spans="1:15" ht="12.75">
      <c r="A371" s="254"/>
      <c r="B371" s="257"/>
      <c r="C371" s="313" t="s">
        <v>463</v>
      </c>
      <c r="D371" s="314"/>
      <c r="E371" s="258">
        <v>2.5</v>
      </c>
      <c r="F371" s="259"/>
      <c r="G371" s="260"/>
      <c r="H371" s="261"/>
      <c r="I371" s="255"/>
      <c r="J371" s="262"/>
      <c r="K371" s="255"/>
      <c r="M371" s="256" t="s">
        <v>463</v>
      </c>
      <c r="O371" s="245"/>
    </row>
    <row r="372" spans="1:15" ht="12.75">
      <c r="A372" s="254"/>
      <c r="B372" s="257"/>
      <c r="C372" s="315" t="s">
        <v>277</v>
      </c>
      <c r="D372" s="314"/>
      <c r="E372" s="284">
        <v>12.06</v>
      </c>
      <c r="F372" s="259"/>
      <c r="G372" s="260"/>
      <c r="H372" s="261"/>
      <c r="I372" s="255"/>
      <c r="J372" s="262"/>
      <c r="K372" s="255"/>
      <c r="M372" s="256" t="s">
        <v>277</v>
      </c>
      <c r="O372" s="245"/>
    </row>
    <row r="373" spans="1:80" ht="12.75">
      <c r="A373" s="246">
        <v>47</v>
      </c>
      <c r="B373" s="247" t="s">
        <v>464</v>
      </c>
      <c r="C373" s="248" t="s">
        <v>465</v>
      </c>
      <c r="D373" s="249" t="s">
        <v>138</v>
      </c>
      <c r="E373" s="250">
        <v>68.12</v>
      </c>
      <c r="F373" s="250">
        <v>0</v>
      </c>
      <c r="G373" s="251">
        <f>E373*F373</f>
        <v>0</v>
      </c>
      <c r="H373" s="252">
        <v>0.00035</v>
      </c>
      <c r="I373" s="253">
        <f>E373*H373</f>
        <v>0.023842000000000002</v>
      </c>
      <c r="J373" s="252">
        <v>0</v>
      </c>
      <c r="K373" s="253">
        <f>E373*J373</f>
        <v>0</v>
      </c>
      <c r="O373" s="245">
        <v>2</v>
      </c>
      <c r="AA373" s="218">
        <v>1</v>
      </c>
      <c r="AB373" s="218">
        <v>1</v>
      </c>
      <c r="AC373" s="218">
        <v>1</v>
      </c>
      <c r="AZ373" s="218">
        <v>1</v>
      </c>
      <c r="BA373" s="218">
        <f>IF(AZ373=1,G373,0)</f>
        <v>0</v>
      </c>
      <c r="BB373" s="218">
        <f>IF(AZ373=2,G373,0)</f>
        <v>0</v>
      </c>
      <c r="BC373" s="218">
        <f>IF(AZ373=3,G373,0)</f>
        <v>0</v>
      </c>
      <c r="BD373" s="218">
        <f>IF(AZ373=4,G373,0)</f>
        <v>0</v>
      </c>
      <c r="BE373" s="218">
        <f>IF(AZ373=5,G373,0)</f>
        <v>0</v>
      </c>
      <c r="CA373" s="245">
        <v>1</v>
      </c>
      <c r="CB373" s="245">
        <v>1</v>
      </c>
    </row>
    <row r="374" spans="1:15" ht="12.75">
      <c r="A374" s="254"/>
      <c r="B374" s="257"/>
      <c r="C374" s="313" t="s">
        <v>466</v>
      </c>
      <c r="D374" s="314"/>
      <c r="E374" s="258">
        <v>68.12</v>
      </c>
      <c r="F374" s="259"/>
      <c r="G374" s="260"/>
      <c r="H374" s="261"/>
      <c r="I374" s="255"/>
      <c r="J374" s="262"/>
      <c r="K374" s="255"/>
      <c r="M374" s="256" t="s">
        <v>466</v>
      </c>
      <c r="O374" s="245"/>
    </row>
    <row r="375" spans="1:80" ht="22.5">
      <c r="A375" s="246">
        <v>48</v>
      </c>
      <c r="B375" s="247" t="s">
        <v>467</v>
      </c>
      <c r="C375" s="248" t="s">
        <v>468</v>
      </c>
      <c r="D375" s="249" t="s">
        <v>138</v>
      </c>
      <c r="E375" s="250">
        <v>96.555</v>
      </c>
      <c r="F375" s="250">
        <v>0</v>
      </c>
      <c r="G375" s="251">
        <f>E375*F375</f>
        <v>0</v>
      </c>
      <c r="H375" s="252">
        <v>0.04165</v>
      </c>
      <c r="I375" s="253">
        <f>E375*H375</f>
        <v>4.02151575</v>
      </c>
      <c r="J375" s="252">
        <v>0</v>
      </c>
      <c r="K375" s="253">
        <f>E375*J375</f>
        <v>0</v>
      </c>
      <c r="O375" s="245">
        <v>2</v>
      </c>
      <c r="AA375" s="218">
        <v>1</v>
      </c>
      <c r="AB375" s="218">
        <v>1</v>
      </c>
      <c r="AC375" s="218">
        <v>1</v>
      </c>
      <c r="AZ375" s="218">
        <v>1</v>
      </c>
      <c r="BA375" s="218">
        <f>IF(AZ375=1,G375,0)</f>
        <v>0</v>
      </c>
      <c r="BB375" s="218">
        <f>IF(AZ375=2,G375,0)</f>
        <v>0</v>
      </c>
      <c r="BC375" s="218">
        <f>IF(AZ375=3,G375,0)</f>
        <v>0</v>
      </c>
      <c r="BD375" s="218">
        <f>IF(AZ375=4,G375,0)</f>
        <v>0</v>
      </c>
      <c r="BE375" s="218">
        <f>IF(AZ375=5,G375,0)</f>
        <v>0</v>
      </c>
      <c r="CA375" s="245">
        <v>1</v>
      </c>
      <c r="CB375" s="245">
        <v>1</v>
      </c>
    </row>
    <row r="376" spans="1:15" ht="12.75">
      <c r="A376" s="254"/>
      <c r="B376" s="257"/>
      <c r="C376" s="313" t="s">
        <v>448</v>
      </c>
      <c r="D376" s="314"/>
      <c r="E376" s="258">
        <v>0</v>
      </c>
      <c r="F376" s="259"/>
      <c r="G376" s="260"/>
      <c r="H376" s="261"/>
      <c r="I376" s="255"/>
      <c r="J376" s="262"/>
      <c r="K376" s="255"/>
      <c r="M376" s="256" t="s">
        <v>448</v>
      </c>
      <c r="O376" s="245"/>
    </row>
    <row r="377" spans="1:15" ht="12.75">
      <c r="A377" s="254"/>
      <c r="B377" s="257"/>
      <c r="C377" s="313" t="s">
        <v>449</v>
      </c>
      <c r="D377" s="314"/>
      <c r="E377" s="258">
        <v>0</v>
      </c>
      <c r="F377" s="259"/>
      <c r="G377" s="260"/>
      <c r="H377" s="261"/>
      <c r="I377" s="255"/>
      <c r="J377" s="262"/>
      <c r="K377" s="255"/>
      <c r="M377" s="256" t="s">
        <v>449</v>
      </c>
      <c r="O377" s="245"/>
    </row>
    <row r="378" spans="1:15" ht="12.75">
      <c r="A378" s="254"/>
      <c r="B378" s="257"/>
      <c r="C378" s="313" t="s">
        <v>450</v>
      </c>
      <c r="D378" s="314"/>
      <c r="E378" s="258">
        <v>5.115</v>
      </c>
      <c r="F378" s="259"/>
      <c r="G378" s="260"/>
      <c r="H378" s="261"/>
      <c r="I378" s="255"/>
      <c r="J378" s="262"/>
      <c r="K378" s="255"/>
      <c r="M378" s="256" t="s">
        <v>450</v>
      </c>
      <c r="O378" s="245"/>
    </row>
    <row r="379" spans="1:15" ht="12.75">
      <c r="A379" s="254"/>
      <c r="B379" s="257"/>
      <c r="C379" s="313" t="s">
        <v>451</v>
      </c>
      <c r="D379" s="314"/>
      <c r="E379" s="258">
        <v>1.08</v>
      </c>
      <c r="F379" s="259"/>
      <c r="G379" s="260"/>
      <c r="H379" s="261"/>
      <c r="I379" s="255"/>
      <c r="J379" s="262"/>
      <c r="K379" s="255"/>
      <c r="M379" s="256" t="s">
        <v>451</v>
      </c>
      <c r="O379" s="245"/>
    </row>
    <row r="380" spans="1:15" ht="12.75">
      <c r="A380" s="254"/>
      <c r="B380" s="257"/>
      <c r="C380" s="313" t="s">
        <v>469</v>
      </c>
      <c r="D380" s="314"/>
      <c r="E380" s="258">
        <v>1.44</v>
      </c>
      <c r="F380" s="259"/>
      <c r="G380" s="260"/>
      <c r="H380" s="261"/>
      <c r="I380" s="255"/>
      <c r="J380" s="262"/>
      <c r="K380" s="255"/>
      <c r="M380" s="256" t="s">
        <v>469</v>
      </c>
      <c r="O380" s="245"/>
    </row>
    <row r="381" spans="1:15" ht="12.75">
      <c r="A381" s="254"/>
      <c r="B381" s="257"/>
      <c r="C381" s="313" t="s">
        <v>470</v>
      </c>
      <c r="D381" s="314"/>
      <c r="E381" s="258">
        <v>4.59</v>
      </c>
      <c r="F381" s="259"/>
      <c r="G381" s="260"/>
      <c r="H381" s="261"/>
      <c r="I381" s="255"/>
      <c r="J381" s="262"/>
      <c r="K381" s="255"/>
      <c r="M381" s="256" t="s">
        <v>470</v>
      </c>
      <c r="O381" s="245"/>
    </row>
    <row r="382" spans="1:15" ht="12.75">
      <c r="A382" s="254"/>
      <c r="B382" s="257"/>
      <c r="C382" s="315" t="s">
        <v>277</v>
      </c>
      <c r="D382" s="314"/>
      <c r="E382" s="284">
        <v>12.225</v>
      </c>
      <c r="F382" s="259"/>
      <c r="G382" s="260"/>
      <c r="H382" s="261"/>
      <c r="I382" s="255"/>
      <c r="J382" s="262"/>
      <c r="K382" s="255"/>
      <c r="M382" s="256" t="s">
        <v>277</v>
      </c>
      <c r="O382" s="245"/>
    </row>
    <row r="383" spans="1:15" ht="12.75">
      <c r="A383" s="254"/>
      <c r="B383" s="257"/>
      <c r="C383" s="313" t="s">
        <v>452</v>
      </c>
      <c r="D383" s="314"/>
      <c r="E383" s="258">
        <v>0</v>
      </c>
      <c r="F383" s="259"/>
      <c r="G383" s="260"/>
      <c r="H383" s="261"/>
      <c r="I383" s="255"/>
      <c r="J383" s="262"/>
      <c r="K383" s="255"/>
      <c r="M383" s="256" t="s">
        <v>452</v>
      </c>
      <c r="O383" s="245"/>
    </row>
    <row r="384" spans="1:15" ht="12.75">
      <c r="A384" s="254"/>
      <c r="B384" s="257"/>
      <c r="C384" s="313" t="s">
        <v>453</v>
      </c>
      <c r="D384" s="314"/>
      <c r="E384" s="258">
        <v>6.75</v>
      </c>
      <c r="F384" s="259"/>
      <c r="G384" s="260"/>
      <c r="H384" s="261"/>
      <c r="I384" s="255"/>
      <c r="J384" s="262"/>
      <c r="K384" s="255"/>
      <c r="M384" s="256" t="s">
        <v>453</v>
      </c>
      <c r="O384" s="245"/>
    </row>
    <row r="385" spans="1:15" ht="12.75">
      <c r="A385" s="254"/>
      <c r="B385" s="257"/>
      <c r="C385" s="313" t="s">
        <v>454</v>
      </c>
      <c r="D385" s="314"/>
      <c r="E385" s="258">
        <v>0.84</v>
      </c>
      <c r="F385" s="259"/>
      <c r="G385" s="260"/>
      <c r="H385" s="261"/>
      <c r="I385" s="255"/>
      <c r="J385" s="262"/>
      <c r="K385" s="255"/>
      <c r="M385" s="256" t="s">
        <v>454</v>
      </c>
      <c r="O385" s="245"/>
    </row>
    <row r="386" spans="1:15" ht="12.75">
      <c r="A386" s="254"/>
      <c r="B386" s="257"/>
      <c r="C386" s="313" t="s">
        <v>471</v>
      </c>
      <c r="D386" s="314"/>
      <c r="E386" s="258">
        <v>2.7</v>
      </c>
      <c r="F386" s="259"/>
      <c r="G386" s="260"/>
      <c r="H386" s="261"/>
      <c r="I386" s="255"/>
      <c r="J386" s="262"/>
      <c r="K386" s="255"/>
      <c r="M386" s="256" t="s">
        <v>471</v>
      </c>
      <c r="O386" s="245"/>
    </row>
    <row r="387" spans="1:15" ht="12.75">
      <c r="A387" s="254"/>
      <c r="B387" s="257"/>
      <c r="C387" s="313" t="s">
        <v>472</v>
      </c>
      <c r="D387" s="314"/>
      <c r="E387" s="258">
        <v>5.82</v>
      </c>
      <c r="F387" s="259"/>
      <c r="G387" s="260"/>
      <c r="H387" s="261"/>
      <c r="I387" s="255"/>
      <c r="J387" s="262"/>
      <c r="K387" s="255"/>
      <c r="M387" s="256" t="s">
        <v>472</v>
      </c>
      <c r="O387" s="245"/>
    </row>
    <row r="388" spans="1:15" ht="12.75">
      <c r="A388" s="254"/>
      <c r="B388" s="257"/>
      <c r="C388" s="315" t="s">
        <v>277</v>
      </c>
      <c r="D388" s="314"/>
      <c r="E388" s="284">
        <v>16.11</v>
      </c>
      <c r="F388" s="259"/>
      <c r="G388" s="260"/>
      <c r="H388" s="261"/>
      <c r="I388" s="255"/>
      <c r="J388" s="262"/>
      <c r="K388" s="255"/>
      <c r="M388" s="256" t="s">
        <v>277</v>
      </c>
      <c r="O388" s="245"/>
    </row>
    <row r="389" spans="1:15" ht="12.75">
      <c r="A389" s="254"/>
      <c r="B389" s="257"/>
      <c r="C389" s="313" t="s">
        <v>455</v>
      </c>
      <c r="D389" s="314"/>
      <c r="E389" s="258">
        <v>0</v>
      </c>
      <c r="F389" s="259"/>
      <c r="G389" s="260"/>
      <c r="H389" s="261"/>
      <c r="I389" s="255"/>
      <c r="J389" s="262"/>
      <c r="K389" s="255"/>
      <c r="M389" s="256" t="s">
        <v>455</v>
      </c>
      <c r="O389" s="245"/>
    </row>
    <row r="390" spans="1:15" ht="12.75">
      <c r="A390" s="254"/>
      <c r="B390" s="257"/>
      <c r="C390" s="313" t="s">
        <v>456</v>
      </c>
      <c r="D390" s="314"/>
      <c r="E390" s="258">
        <v>9.17</v>
      </c>
      <c r="F390" s="259"/>
      <c r="G390" s="260"/>
      <c r="H390" s="261"/>
      <c r="I390" s="255"/>
      <c r="J390" s="262"/>
      <c r="K390" s="255"/>
      <c r="M390" s="256" t="s">
        <v>456</v>
      </c>
      <c r="O390" s="245"/>
    </row>
    <row r="391" spans="1:15" ht="12.75">
      <c r="A391" s="254"/>
      <c r="B391" s="257"/>
      <c r="C391" s="313" t="s">
        <v>457</v>
      </c>
      <c r="D391" s="314"/>
      <c r="E391" s="258">
        <v>1.28</v>
      </c>
      <c r="F391" s="259"/>
      <c r="G391" s="260"/>
      <c r="H391" s="261"/>
      <c r="I391" s="255"/>
      <c r="J391" s="262"/>
      <c r="K391" s="255"/>
      <c r="M391" s="256" t="s">
        <v>457</v>
      </c>
      <c r="O391" s="245"/>
    </row>
    <row r="392" spans="1:15" ht="12.75">
      <c r="A392" s="254"/>
      <c r="B392" s="257"/>
      <c r="C392" s="313" t="s">
        <v>473</v>
      </c>
      <c r="D392" s="314"/>
      <c r="E392" s="258">
        <v>1.95</v>
      </c>
      <c r="F392" s="259"/>
      <c r="G392" s="260"/>
      <c r="H392" s="261"/>
      <c r="I392" s="255"/>
      <c r="J392" s="262"/>
      <c r="K392" s="255"/>
      <c r="M392" s="256" t="s">
        <v>473</v>
      </c>
      <c r="O392" s="245"/>
    </row>
    <row r="393" spans="1:15" ht="12.75">
      <c r="A393" s="254"/>
      <c r="B393" s="257"/>
      <c r="C393" s="313" t="s">
        <v>474</v>
      </c>
      <c r="D393" s="314"/>
      <c r="E393" s="258">
        <v>8.37</v>
      </c>
      <c r="F393" s="259"/>
      <c r="G393" s="260"/>
      <c r="H393" s="261"/>
      <c r="I393" s="255"/>
      <c r="J393" s="262"/>
      <c r="K393" s="255"/>
      <c r="M393" s="256" t="s">
        <v>474</v>
      </c>
      <c r="O393" s="245"/>
    </row>
    <row r="394" spans="1:15" ht="12.75">
      <c r="A394" s="254"/>
      <c r="B394" s="257"/>
      <c r="C394" s="315" t="s">
        <v>277</v>
      </c>
      <c r="D394" s="314"/>
      <c r="E394" s="284">
        <v>20.769999999999996</v>
      </c>
      <c r="F394" s="259"/>
      <c r="G394" s="260"/>
      <c r="H394" s="261"/>
      <c r="I394" s="255"/>
      <c r="J394" s="262"/>
      <c r="K394" s="255"/>
      <c r="M394" s="256" t="s">
        <v>277</v>
      </c>
      <c r="O394" s="245"/>
    </row>
    <row r="395" spans="1:15" ht="12.75">
      <c r="A395" s="254"/>
      <c r="B395" s="257"/>
      <c r="C395" s="313" t="s">
        <v>458</v>
      </c>
      <c r="D395" s="314"/>
      <c r="E395" s="258">
        <v>0</v>
      </c>
      <c r="F395" s="259"/>
      <c r="G395" s="260"/>
      <c r="H395" s="261"/>
      <c r="I395" s="255"/>
      <c r="J395" s="262"/>
      <c r="K395" s="255"/>
      <c r="M395" s="256" t="s">
        <v>458</v>
      </c>
      <c r="O395" s="245"/>
    </row>
    <row r="396" spans="1:15" ht="12.75">
      <c r="A396" s="254"/>
      <c r="B396" s="257"/>
      <c r="C396" s="313" t="s">
        <v>459</v>
      </c>
      <c r="D396" s="314"/>
      <c r="E396" s="258">
        <v>5.61</v>
      </c>
      <c r="F396" s="259"/>
      <c r="G396" s="260"/>
      <c r="H396" s="261"/>
      <c r="I396" s="255"/>
      <c r="J396" s="262"/>
      <c r="K396" s="255"/>
      <c r="M396" s="256" t="s">
        <v>459</v>
      </c>
      <c r="O396" s="245"/>
    </row>
    <row r="397" spans="1:15" ht="12.75">
      <c r="A397" s="254"/>
      <c r="B397" s="257"/>
      <c r="C397" s="313" t="s">
        <v>460</v>
      </c>
      <c r="D397" s="314"/>
      <c r="E397" s="258">
        <v>1.16</v>
      </c>
      <c r="F397" s="259"/>
      <c r="G397" s="260"/>
      <c r="H397" s="261"/>
      <c r="I397" s="255"/>
      <c r="J397" s="262"/>
      <c r="K397" s="255"/>
      <c r="M397" s="256" t="s">
        <v>460</v>
      </c>
      <c r="O397" s="245"/>
    </row>
    <row r="398" spans="1:15" ht="12.75">
      <c r="A398" s="254"/>
      <c r="B398" s="257"/>
      <c r="C398" s="313" t="s">
        <v>475</v>
      </c>
      <c r="D398" s="314"/>
      <c r="E398" s="258">
        <v>2.94</v>
      </c>
      <c r="F398" s="259"/>
      <c r="G398" s="260"/>
      <c r="H398" s="261"/>
      <c r="I398" s="255"/>
      <c r="J398" s="262"/>
      <c r="K398" s="255"/>
      <c r="M398" s="256" t="s">
        <v>475</v>
      </c>
      <c r="O398" s="245"/>
    </row>
    <row r="399" spans="1:15" ht="12.75">
      <c r="A399" s="254"/>
      <c r="B399" s="257"/>
      <c r="C399" s="313" t="s">
        <v>476</v>
      </c>
      <c r="D399" s="314"/>
      <c r="E399" s="258">
        <v>9.9</v>
      </c>
      <c r="F399" s="259"/>
      <c r="G399" s="260"/>
      <c r="H399" s="261"/>
      <c r="I399" s="255"/>
      <c r="J399" s="262"/>
      <c r="K399" s="255"/>
      <c r="M399" s="256" t="s">
        <v>476</v>
      </c>
      <c r="O399" s="245"/>
    </row>
    <row r="400" spans="1:15" ht="12.75">
      <c r="A400" s="254"/>
      <c r="B400" s="257"/>
      <c r="C400" s="315" t="s">
        <v>277</v>
      </c>
      <c r="D400" s="314"/>
      <c r="E400" s="284">
        <v>19.61</v>
      </c>
      <c r="F400" s="259"/>
      <c r="G400" s="260"/>
      <c r="H400" s="261"/>
      <c r="I400" s="255"/>
      <c r="J400" s="262"/>
      <c r="K400" s="255"/>
      <c r="M400" s="256" t="s">
        <v>277</v>
      </c>
      <c r="O400" s="245"/>
    </row>
    <row r="401" spans="1:15" ht="12.75">
      <c r="A401" s="254"/>
      <c r="B401" s="257"/>
      <c r="C401" s="313" t="s">
        <v>461</v>
      </c>
      <c r="D401" s="314"/>
      <c r="E401" s="258">
        <v>0</v>
      </c>
      <c r="F401" s="259"/>
      <c r="G401" s="260"/>
      <c r="H401" s="261"/>
      <c r="I401" s="255"/>
      <c r="J401" s="262"/>
      <c r="K401" s="255"/>
      <c r="M401" s="256" t="s">
        <v>461</v>
      </c>
      <c r="O401" s="245"/>
    </row>
    <row r="402" spans="1:15" ht="12.75">
      <c r="A402" s="254"/>
      <c r="B402" s="257"/>
      <c r="C402" s="313" t="s">
        <v>462</v>
      </c>
      <c r="D402" s="314"/>
      <c r="E402" s="258">
        <v>9.56</v>
      </c>
      <c r="F402" s="259"/>
      <c r="G402" s="260"/>
      <c r="H402" s="261"/>
      <c r="I402" s="255"/>
      <c r="J402" s="262"/>
      <c r="K402" s="255"/>
      <c r="M402" s="256" t="s">
        <v>462</v>
      </c>
      <c r="O402" s="245"/>
    </row>
    <row r="403" spans="1:15" ht="12.75">
      <c r="A403" s="254"/>
      <c r="B403" s="257"/>
      <c r="C403" s="313" t="s">
        <v>463</v>
      </c>
      <c r="D403" s="314"/>
      <c r="E403" s="258">
        <v>2.5</v>
      </c>
      <c r="F403" s="259"/>
      <c r="G403" s="260"/>
      <c r="H403" s="261"/>
      <c r="I403" s="255"/>
      <c r="J403" s="262"/>
      <c r="K403" s="255"/>
      <c r="M403" s="256" t="s">
        <v>463</v>
      </c>
      <c r="O403" s="245"/>
    </row>
    <row r="404" spans="1:15" ht="12.75">
      <c r="A404" s="254"/>
      <c r="B404" s="257"/>
      <c r="C404" s="313" t="s">
        <v>477</v>
      </c>
      <c r="D404" s="314"/>
      <c r="E404" s="258">
        <v>15.78</v>
      </c>
      <c r="F404" s="259"/>
      <c r="G404" s="260"/>
      <c r="H404" s="261"/>
      <c r="I404" s="255"/>
      <c r="J404" s="262"/>
      <c r="K404" s="255"/>
      <c r="M404" s="256" t="s">
        <v>477</v>
      </c>
      <c r="O404" s="245"/>
    </row>
    <row r="405" spans="1:15" ht="12.75">
      <c r="A405" s="254"/>
      <c r="B405" s="257"/>
      <c r="C405" s="315" t="s">
        <v>277</v>
      </c>
      <c r="D405" s="314"/>
      <c r="E405" s="284">
        <v>27.84</v>
      </c>
      <c r="F405" s="259"/>
      <c r="G405" s="260"/>
      <c r="H405" s="261"/>
      <c r="I405" s="255"/>
      <c r="J405" s="262"/>
      <c r="K405" s="255"/>
      <c r="M405" s="256" t="s">
        <v>277</v>
      </c>
      <c r="O405" s="245"/>
    </row>
    <row r="406" spans="1:80" ht="12.75">
      <c r="A406" s="246">
        <v>49</v>
      </c>
      <c r="B406" s="247" t="s">
        <v>478</v>
      </c>
      <c r="C406" s="248" t="s">
        <v>479</v>
      </c>
      <c r="D406" s="249" t="s">
        <v>138</v>
      </c>
      <c r="E406" s="250">
        <v>-158.13</v>
      </c>
      <c r="F406" s="250">
        <v>0</v>
      </c>
      <c r="G406" s="251">
        <f>E406*F406</f>
        <v>0</v>
      </c>
      <c r="H406" s="252">
        <v>0.0049</v>
      </c>
      <c r="I406" s="253">
        <f>E406*H406</f>
        <v>-0.774837</v>
      </c>
      <c r="J406" s="252"/>
      <c r="K406" s="253">
        <f>E406*J406</f>
        <v>0</v>
      </c>
      <c r="O406" s="245">
        <v>2</v>
      </c>
      <c r="AA406" s="218">
        <v>3</v>
      </c>
      <c r="AB406" s="218">
        <v>1</v>
      </c>
      <c r="AC406" s="218">
        <v>28375477</v>
      </c>
      <c r="AZ406" s="218">
        <v>1</v>
      </c>
      <c r="BA406" s="218">
        <f>IF(AZ406=1,G406,0)</f>
        <v>0</v>
      </c>
      <c r="BB406" s="218">
        <f>IF(AZ406=2,G406,0)</f>
        <v>0</v>
      </c>
      <c r="BC406" s="218">
        <f>IF(AZ406=3,G406,0)</f>
        <v>0</v>
      </c>
      <c r="BD406" s="218">
        <f>IF(AZ406=4,G406,0)</f>
        <v>0</v>
      </c>
      <c r="BE406" s="218">
        <f>IF(AZ406=5,G406,0)</f>
        <v>0</v>
      </c>
      <c r="CA406" s="245">
        <v>3</v>
      </c>
      <c r="CB406" s="245">
        <v>1</v>
      </c>
    </row>
    <row r="407" spans="1:15" ht="12.75">
      <c r="A407" s="254"/>
      <c r="B407" s="257"/>
      <c r="C407" s="313" t="s">
        <v>480</v>
      </c>
      <c r="D407" s="314"/>
      <c r="E407" s="258">
        <v>-158.13</v>
      </c>
      <c r="F407" s="259"/>
      <c r="G407" s="260"/>
      <c r="H407" s="261"/>
      <c r="I407" s="255"/>
      <c r="J407" s="262"/>
      <c r="K407" s="255"/>
      <c r="M407" s="256" t="s">
        <v>480</v>
      </c>
      <c r="O407" s="245"/>
    </row>
    <row r="408" spans="1:80" ht="12.75">
      <c r="A408" s="246">
        <v>50</v>
      </c>
      <c r="B408" s="247" t="s">
        <v>481</v>
      </c>
      <c r="C408" s="248" t="s">
        <v>482</v>
      </c>
      <c r="D408" s="249" t="s">
        <v>138</v>
      </c>
      <c r="E408" s="250">
        <v>158.13</v>
      </c>
      <c r="F408" s="250">
        <v>0</v>
      </c>
      <c r="G408" s="251">
        <f>E408*F408</f>
        <v>0</v>
      </c>
      <c r="H408" s="252">
        <v>0.0056</v>
      </c>
      <c r="I408" s="253">
        <f>E408*H408</f>
        <v>0.885528</v>
      </c>
      <c r="J408" s="252"/>
      <c r="K408" s="253">
        <f>E408*J408</f>
        <v>0</v>
      </c>
      <c r="O408" s="245">
        <v>2</v>
      </c>
      <c r="AA408" s="218">
        <v>3</v>
      </c>
      <c r="AB408" s="218">
        <v>1</v>
      </c>
      <c r="AC408" s="218">
        <v>28375478</v>
      </c>
      <c r="AZ408" s="218">
        <v>1</v>
      </c>
      <c r="BA408" s="218">
        <f>IF(AZ408=1,G408,0)</f>
        <v>0</v>
      </c>
      <c r="BB408" s="218">
        <f>IF(AZ408=2,G408,0)</f>
        <v>0</v>
      </c>
      <c r="BC408" s="218">
        <f>IF(AZ408=3,G408,0)</f>
        <v>0</v>
      </c>
      <c r="BD408" s="218">
        <f>IF(AZ408=4,G408,0)</f>
        <v>0</v>
      </c>
      <c r="BE408" s="218">
        <f>IF(AZ408=5,G408,0)</f>
        <v>0</v>
      </c>
      <c r="CA408" s="245">
        <v>3</v>
      </c>
      <c r="CB408" s="245">
        <v>1</v>
      </c>
    </row>
    <row r="409" spans="1:15" ht="12.75">
      <c r="A409" s="254"/>
      <c r="B409" s="257"/>
      <c r="C409" s="313" t="s">
        <v>483</v>
      </c>
      <c r="D409" s="314"/>
      <c r="E409" s="258">
        <v>158.13</v>
      </c>
      <c r="F409" s="259"/>
      <c r="G409" s="260"/>
      <c r="H409" s="261"/>
      <c r="I409" s="255"/>
      <c r="J409" s="262"/>
      <c r="K409" s="255"/>
      <c r="M409" s="256" t="s">
        <v>483</v>
      </c>
      <c r="O409" s="245"/>
    </row>
    <row r="410" spans="1:57" ht="12.75">
      <c r="A410" s="263"/>
      <c r="B410" s="264" t="s">
        <v>97</v>
      </c>
      <c r="C410" s="265" t="s">
        <v>281</v>
      </c>
      <c r="D410" s="266"/>
      <c r="E410" s="267"/>
      <c r="F410" s="268"/>
      <c r="G410" s="269">
        <f>SUM(G168:G409)</f>
        <v>0</v>
      </c>
      <c r="H410" s="270"/>
      <c r="I410" s="271">
        <f>SUM(I168:I409)</f>
        <v>63.71757736</v>
      </c>
      <c r="J410" s="270"/>
      <c r="K410" s="271">
        <f>SUM(K168:K409)</f>
        <v>0</v>
      </c>
      <c r="O410" s="245">
        <v>4</v>
      </c>
      <c r="BA410" s="272">
        <f>SUM(BA168:BA409)</f>
        <v>0</v>
      </c>
      <c r="BB410" s="272">
        <f>SUM(BB168:BB409)</f>
        <v>0</v>
      </c>
      <c r="BC410" s="272">
        <f>SUM(BC168:BC409)</f>
        <v>0</v>
      </c>
      <c r="BD410" s="272">
        <f>SUM(BD168:BD409)</f>
        <v>0</v>
      </c>
      <c r="BE410" s="272">
        <f>SUM(BE168:BE409)</f>
        <v>0</v>
      </c>
    </row>
    <row r="411" spans="1:15" ht="12.75">
      <c r="A411" s="235" t="s">
        <v>93</v>
      </c>
      <c r="B411" s="236" t="s">
        <v>484</v>
      </c>
      <c r="C411" s="237" t="s">
        <v>485</v>
      </c>
      <c r="D411" s="238"/>
      <c r="E411" s="239"/>
      <c r="F411" s="239"/>
      <c r="G411" s="240"/>
      <c r="H411" s="241"/>
      <c r="I411" s="242"/>
      <c r="J411" s="243"/>
      <c r="K411" s="244"/>
      <c r="O411" s="245">
        <v>1</v>
      </c>
    </row>
    <row r="412" spans="1:80" ht="12.75">
      <c r="A412" s="246">
        <v>51</v>
      </c>
      <c r="B412" s="247" t="s">
        <v>487</v>
      </c>
      <c r="C412" s="248" t="s">
        <v>488</v>
      </c>
      <c r="D412" s="249" t="s">
        <v>111</v>
      </c>
      <c r="E412" s="250">
        <v>0.2976</v>
      </c>
      <c r="F412" s="250">
        <v>0</v>
      </c>
      <c r="G412" s="251">
        <f>E412*F412</f>
        <v>0</v>
      </c>
      <c r="H412" s="252">
        <v>2.261</v>
      </c>
      <c r="I412" s="253">
        <f>E412*H412</f>
        <v>0.6728736</v>
      </c>
      <c r="J412" s="252">
        <v>0</v>
      </c>
      <c r="K412" s="253">
        <f>E412*J412</f>
        <v>0</v>
      </c>
      <c r="O412" s="245">
        <v>2</v>
      </c>
      <c r="AA412" s="218">
        <v>1</v>
      </c>
      <c r="AB412" s="218">
        <v>1</v>
      </c>
      <c r="AC412" s="218">
        <v>1</v>
      </c>
      <c r="AZ412" s="218">
        <v>1</v>
      </c>
      <c r="BA412" s="218">
        <f>IF(AZ412=1,G412,0)</f>
        <v>0</v>
      </c>
      <c r="BB412" s="218">
        <f>IF(AZ412=2,G412,0)</f>
        <v>0</v>
      </c>
      <c r="BC412" s="218">
        <f>IF(AZ412=3,G412,0)</f>
        <v>0</v>
      </c>
      <c r="BD412" s="218">
        <f>IF(AZ412=4,G412,0)</f>
        <v>0</v>
      </c>
      <c r="BE412" s="218">
        <f>IF(AZ412=5,G412,0)</f>
        <v>0</v>
      </c>
      <c r="CA412" s="245">
        <v>1</v>
      </c>
      <c r="CB412" s="245">
        <v>1</v>
      </c>
    </row>
    <row r="413" spans="1:15" ht="12.75">
      <c r="A413" s="254"/>
      <c r="B413" s="257"/>
      <c r="C413" s="313" t="s">
        <v>489</v>
      </c>
      <c r="D413" s="314"/>
      <c r="E413" s="258">
        <v>0</v>
      </c>
      <c r="F413" s="259"/>
      <c r="G413" s="260"/>
      <c r="H413" s="261"/>
      <c r="I413" s="255"/>
      <c r="J413" s="262"/>
      <c r="K413" s="255"/>
      <c r="M413" s="256" t="s">
        <v>489</v>
      </c>
      <c r="O413" s="245"/>
    </row>
    <row r="414" spans="1:15" ht="12.75">
      <c r="A414" s="254"/>
      <c r="B414" s="257"/>
      <c r="C414" s="313" t="s">
        <v>490</v>
      </c>
      <c r="D414" s="314"/>
      <c r="E414" s="258">
        <v>0.0912</v>
      </c>
      <c r="F414" s="259"/>
      <c r="G414" s="260"/>
      <c r="H414" s="261"/>
      <c r="I414" s="255"/>
      <c r="J414" s="262"/>
      <c r="K414" s="255"/>
      <c r="M414" s="256" t="s">
        <v>490</v>
      </c>
      <c r="O414" s="245"/>
    </row>
    <row r="415" spans="1:15" ht="12.75">
      <c r="A415" s="254"/>
      <c r="B415" s="257"/>
      <c r="C415" s="313" t="s">
        <v>491</v>
      </c>
      <c r="D415" s="314"/>
      <c r="E415" s="258">
        <v>0.036</v>
      </c>
      <c r="F415" s="259"/>
      <c r="G415" s="260"/>
      <c r="H415" s="261"/>
      <c r="I415" s="255"/>
      <c r="J415" s="262"/>
      <c r="K415" s="255"/>
      <c r="M415" s="256" t="s">
        <v>491</v>
      </c>
      <c r="O415" s="245"/>
    </row>
    <row r="416" spans="1:15" ht="12.75">
      <c r="A416" s="254"/>
      <c r="B416" s="257"/>
      <c r="C416" s="313" t="s">
        <v>492</v>
      </c>
      <c r="D416" s="314"/>
      <c r="E416" s="258">
        <v>0.0288</v>
      </c>
      <c r="F416" s="259"/>
      <c r="G416" s="260"/>
      <c r="H416" s="261"/>
      <c r="I416" s="255"/>
      <c r="J416" s="262"/>
      <c r="K416" s="255"/>
      <c r="M416" s="256" t="s">
        <v>492</v>
      </c>
      <c r="O416" s="245"/>
    </row>
    <row r="417" spans="1:15" ht="12.75">
      <c r="A417" s="254"/>
      <c r="B417" s="257"/>
      <c r="C417" s="313" t="s">
        <v>493</v>
      </c>
      <c r="D417" s="314"/>
      <c r="E417" s="258">
        <v>0.0144</v>
      </c>
      <c r="F417" s="259"/>
      <c r="G417" s="260"/>
      <c r="H417" s="261"/>
      <c r="I417" s="255"/>
      <c r="J417" s="262"/>
      <c r="K417" s="255"/>
      <c r="M417" s="256" t="s">
        <v>493</v>
      </c>
      <c r="O417" s="245"/>
    </row>
    <row r="418" spans="1:15" ht="12.75">
      <c r="A418" s="254"/>
      <c r="B418" s="257"/>
      <c r="C418" s="313" t="s">
        <v>494</v>
      </c>
      <c r="D418" s="314"/>
      <c r="E418" s="258">
        <v>0.0216</v>
      </c>
      <c r="F418" s="259"/>
      <c r="G418" s="260"/>
      <c r="H418" s="261"/>
      <c r="I418" s="255"/>
      <c r="J418" s="262"/>
      <c r="K418" s="255"/>
      <c r="M418" s="256" t="s">
        <v>494</v>
      </c>
      <c r="O418" s="245"/>
    </row>
    <row r="419" spans="1:15" ht="12.75">
      <c r="A419" s="254"/>
      <c r="B419" s="257"/>
      <c r="C419" s="313" t="s">
        <v>495</v>
      </c>
      <c r="D419" s="314"/>
      <c r="E419" s="258">
        <v>0.0192</v>
      </c>
      <c r="F419" s="259"/>
      <c r="G419" s="260"/>
      <c r="H419" s="261"/>
      <c r="I419" s="255"/>
      <c r="J419" s="262"/>
      <c r="K419" s="255"/>
      <c r="M419" s="256" t="s">
        <v>495</v>
      </c>
      <c r="O419" s="245"/>
    </row>
    <row r="420" spans="1:15" ht="12.75">
      <c r="A420" s="254"/>
      <c r="B420" s="257"/>
      <c r="C420" s="313" t="s">
        <v>496</v>
      </c>
      <c r="D420" s="314"/>
      <c r="E420" s="258">
        <v>0.0864</v>
      </c>
      <c r="F420" s="259"/>
      <c r="G420" s="260"/>
      <c r="H420" s="261"/>
      <c r="I420" s="255"/>
      <c r="J420" s="262"/>
      <c r="K420" s="255"/>
      <c r="M420" s="256" t="s">
        <v>496</v>
      </c>
      <c r="O420" s="245"/>
    </row>
    <row r="421" spans="1:80" ht="12.75">
      <c r="A421" s="246">
        <v>52</v>
      </c>
      <c r="B421" s="247" t="s">
        <v>497</v>
      </c>
      <c r="C421" s="248" t="s">
        <v>498</v>
      </c>
      <c r="D421" s="249" t="s">
        <v>111</v>
      </c>
      <c r="E421" s="250">
        <v>0.3</v>
      </c>
      <c r="F421" s="250">
        <v>0</v>
      </c>
      <c r="G421" s="251">
        <f>E421*F421</f>
        <v>0</v>
      </c>
      <c r="H421" s="252">
        <v>0.04</v>
      </c>
      <c r="I421" s="253">
        <f>E421*H421</f>
        <v>0.012</v>
      </c>
      <c r="J421" s="252">
        <v>0</v>
      </c>
      <c r="K421" s="253">
        <f>E421*J421</f>
        <v>0</v>
      </c>
      <c r="O421" s="245">
        <v>2</v>
      </c>
      <c r="AA421" s="218">
        <v>1</v>
      </c>
      <c r="AB421" s="218">
        <v>1</v>
      </c>
      <c r="AC421" s="218">
        <v>1</v>
      </c>
      <c r="AZ421" s="218">
        <v>1</v>
      </c>
      <c r="BA421" s="218">
        <f>IF(AZ421=1,G421,0)</f>
        <v>0</v>
      </c>
      <c r="BB421" s="218">
        <f>IF(AZ421=2,G421,0)</f>
        <v>0</v>
      </c>
      <c r="BC421" s="218">
        <f>IF(AZ421=3,G421,0)</f>
        <v>0</v>
      </c>
      <c r="BD421" s="218">
        <f>IF(AZ421=4,G421,0)</f>
        <v>0</v>
      </c>
      <c r="BE421" s="218">
        <f>IF(AZ421=5,G421,0)</f>
        <v>0</v>
      </c>
      <c r="CA421" s="245">
        <v>1</v>
      </c>
      <c r="CB421" s="245">
        <v>1</v>
      </c>
    </row>
    <row r="422" spans="1:80" ht="12.75">
      <c r="A422" s="246">
        <v>53</v>
      </c>
      <c r="B422" s="247" t="s">
        <v>499</v>
      </c>
      <c r="C422" s="248" t="s">
        <v>500</v>
      </c>
      <c r="D422" s="249" t="s">
        <v>138</v>
      </c>
      <c r="E422" s="250">
        <v>3.9</v>
      </c>
      <c r="F422" s="250">
        <v>0</v>
      </c>
      <c r="G422" s="251">
        <f>E422*F422</f>
        <v>0</v>
      </c>
      <c r="H422" s="252">
        <v>0.095</v>
      </c>
      <c r="I422" s="253">
        <f>E422*H422</f>
        <v>0.3705</v>
      </c>
      <c r="J422" s="252">
        <v>0</v>
      </c>
      <c r="K422" s="253">
        <f>E422*J422</f>
        <v>0</v>
      </c>
      <c r="O422" s="245">
        <v>2</v>
      </c>
      <c r="AA422" s="218">
        <v>1</v>
      </c>
      <c r="AB422" s="218">
        <v>1</v>
      </c>
      <c r="AC422" s="218">
        <v>1</v>
      </c>
      <c r="AZ422" s="218">
        <v>1</v>
      </c>
      <c r="BA422" s="218">
        <f>IF(AZ422=1,G422,0)</f>
        <v>0</v>
      </c>
      <c r="BB422" s="218">
        <f>IF(AZ422=2,G422,0)</f>
        <v>0</v>
      </c>
      <c r="BC422" s="218">
        <f>IF(AZ422=3,G422,0)</f>
        <v>0</v>
      </c>
      <c r="BD422" s="218">
        <f>IF(AZ422=4,G422,0)</f>
        <v>0</v>
      </c>
      <c r="BE422" s="218">
        <f>IF(AZ422=5,G422,0)</f>
        <v>0</v>
      </c>
      <c r="CA422" s="245">
        <v>1</v>
      </c>
      <c r="CB422" s="245">
        <v>1</v>
      </c>
    </row>
    <row r="423" spans="1:15" ht="12.75">
      <c r="A423" s="254"/>
      <c r="B423" s="257"/>
      <c r="C423" s="313" t="s">
        <v>501</v>
      </c>
      <c r="D423" s="314"/>
      <c r="E423" s="258">
        <v>0</v>
      </c>
      <c r="F423" s="259"/>
      <c r="G423" s="260"/>
      <c r="H423" s="261"/>
      <c r="I423" s="255"/>
      <c r="J423" s="262"/>
      <c r="K423" s="255"/>
      <c r="M423" s="256" t="s">
        <v>501</v>
      </c>
      <c r="O423" s="245"/>
    </row>
    <row r="424" spans="1:15" ht="12.75">
      <c r="A424" s="254"/>
      <c r="B424" s="257"/>
      <c r="C424" s="313" t="s">
        <v>502</v>
      </c>
      <c r="D424" s="314"/>
      <c r="E424" s="258">
        <v>3.9</v>
      </c>
      <c r="F424" s="259"/>
      <c r="G424" s="260"/>
      <c r="H424" s="261"/>
      <c r="I424" s="255"/>
      <c r="J424" s="262"/>
      <c r="K424" s="255"/>
      <c r="M424" s="256" t="s">
        <v>502</v>
      </c>
      <c r="O424" s="245"/>
    </row>
    <row r="425" spans="1:80" ht="12.75">
      <c r="A425" s="246">
        <v>54</v>
      </c>
      <c r="B425" s="247" t="s">
        <v>503</v>
      </c>
      <c r="C425" s="248" t="s">
        <v>504</v>
      </c>
      <c r="D425" s="249" t="s">
        <v>194</v>
      </c>
      <c r="E425" s="250">
        <v>49.6</v>
      </c>
      <c r="F425" s="250">
        <v>0</v>
      </c>
      <c r="G425" s="251">
        <f>E425*F425</f>
        <v>0</v>
      </c>
      <c r="H425" s="252">
        <v>1E-05</v>
      </c>
      <c r="I425" s="253">
        <f>E425*H425</f>
        <v>0.000496</v>
      </c>
      <c r="J425" s="252">
        <v>0</v>
      </c>
      <c r="K425" s="253">
        <f>E425*J425</f>
        <v>0</v>
      </c>
      <c r="O425" s="245">
        <v>2</v>
      </c>
      <c r="AA425" s="218">
        <v>1</v>
      </c>
      <c r="AB425" s="218">
        <v>1</v>
      </c>
      <c r="AC425" s="218">
        <v>1</v>
      </c>
      <c r="AZ425" s="218">
        <v>1</v>
      </c>
      <c r="BA425" s="218">
        <f>IF(AZ425=1,G425,0)</f>
        <v>0</v>
      </c>
      <c r="BB425" s="218">
        <f>IF(AZ425=2,G425,0)</f>
        <v>0</v>
      </c>
      <c r="BC425" s="218">
        <f>IF(AZ425=3,G425,0)</f>
        <v>0</v>
      </c>
      <c r="BD425" s="218">
        <f>IF(AZ425=4,G425,0)</f>
        <v>0</v>
      </c>
      <c r="BE425" s="218">
        <f>IF(AZ425=5,G425,0)</f>
        <v>0</v>
      </c>
      <c r="CA425" s="245">
        <v>1</v>
      </c>
      <c r="CB425" s="245">
        <v>1</v>
      </c>
    </row>
    <row r="426" spans="1:15" ht="12.75">
      <c r="A426" s="254"/>
      <c r="B426" s="257"/>
      <c r="C426" s="313" t="s">
        <v>489</v>
      </c>
      <c r="D426" s="314"/>
      <c r="E426" s="258">
        <v>0</v>
      </c>
      <c r="F426" s="259"/>
      <c r="G426" s="260"/>
      <c r="H426" s="261"/>
      <c r="I426" s="255"/>
      <c r="J426" s="262"/>
      <c r="K426" s="255"/>
      <c r="M426" s="256" t="s">
        <v>489</v>
      </c>
      <c r="O426" s="245"/>
    </row>
    <row r="427" spans="1:15" ht="12.75">
      <c r="A427" s="254"/>
      <c r="B427" s="257"/>
      <c r="C427" s="313" t="s">
        <v>505</v>
      </c>
      <c r="D427" s="314"/>
      <c r="E427" s="258">
        <v>15.2</v>
      </c>
      <c r="F427" s="259"/>
      <c r="G427" s="260"/>
      <c r="H427" s="261"/>
      <c r="I427" s="255"/>
      <c r="J427" s="262"/>
      <c r="K427" s="255"/>
      <c r="M427" s="256" t="s">
        <v>505</v>
      </c>
      <c r="O427" s="245"/>
    </row>
    <row r="428" spans="1:15" ht="12.75">
      <c r="A428" s="254"/>
      <c r="B428" s="257"/>
      <c r="C428" s="313" t="s">
        <v>506</v>
      </c>
      <c r="D428" s="314"/>
      <c r="E428" s="258">
        <v>6</v>
      </c>
      <c r="F428" s="259"/>
      <c r="G428" s="260"/>
      <c r="H428" s="261"/>
      <c r="I428" s="255"/>
      <c r="J428" s="262"/>
      <c r="K428" s="255"/>
      <c r="M428" s="256" t="s">
        <v>506</v>
      </c>
      <c r="O428" s="245"/>
    </row>
    <row r="429" spans="1:15" ht="12.75">
      <c r="A429" s="254"/>
      <c r="B429" s="257"/>
      <c r="C429" s="313" t="s">
        <v>507</v>
      </c>
      <c r="D429" s="314"/>
      <c r="E429" s="258">
        <v>4.8</v>
      </c>
      <c r="F429" s="259"/>
      <c r="G429" s="260"/>
      <c r="H429" s="261"/>
      <c r="I429" s="255"/>
      <c r="J429" s="262"/>
      <c r="K429" s="255"/>
      <c r="M429" s="256" t="s">
        <v>507</v>
      </c>
      <c r="O429" s="245"/>
    </row>
    <row r="430" spans="1:15" ht="12.75">
      <c r="A430" s="254"/>
      <c r="B430" s="257"/>
      <c r="C430" s="313" t="s">
        <v>508</v>
      </c>
      <c r="D430" s="314"/>
      <c r="E430" s="258">
        <v>2.4</v>
      </c>
      <c r="F430" s="259"/>
      <c r="G430" s="260"/>
      <c r="H430" s="261"/>
      <c r="I430" s="255"/>
      <c r="J430" s="262"/>
      <c r="K430" s="255"/>
      <c r="M430" s="256" t="s">
        <v>508</v>
      </c>
      <c r="O430" s="245"/>
    </row>
    <row r="431" spans="1:15" ht="12.75">
      <c r="A431" s="254"/>
      <c r="B431" s="257"/>
      <c r="C431" s="313" t="s">
        <v>509</v>
      </c>
      <c r="D431" s="314"/>
      <c r="E431" s="258">
        <v>3.6</v>
      </c>
      <c r="F431" s="259"/>
      <c r="G431" s="260"/>
      <c r="H431" s="261"/>
      <c r="I431" s="255"/>
      <c r="J431" s="262"/>
      <c r="K431" s="255"/>
      <c r="M431" s="256" t="s">
        <v>509</v>
      </c>
      <c r="O431" s="245"/>
    </row>
    <row r="432" spans="1:15" ht="12.75">
      <c r="A432" s="254"/>
      <c r="B432" s="257"/>
      <c r="C432" s="313" t="s">
        <v>510</v>
      </c>
      <c r="D432" s="314"/>
      <c r="E432" s="258">
        <v>3.2</v>
      </c>
      <c r="F432" s="259"/>
      <c r="G432" s="260"/>
      <c r="H432" s="261"/>
      <c r="I432" s="255"/>
      <c r="J432" s="262"/>
      <c r="K432" s="255"/>
      <c r="M432" s="256" t="s">
        <v>510</v>
      </c>
      <c r="O432" s="245"/>
    </row>
    <row r="433" spans="1:15" ht="12.75">
      <c r="A433" s="254"/>
      <c r="B433" s="257"/>
      <c r="C433" s="313" t="s">
        <v>511</v>
      </c>
      <c r="D433" s="314"/>
      <c r="E433" s="258">
        <v>14.4</v>
      </c>
      <c r="F433" s="259"/>
      <c r="G433" s="260"/>
      <c r="H433" s="261"/>
      <c r="I433" s="255"/>
      <c r="J433" s="262"/>
      <c r="K433" s="255"/>
      <c r="M433" s="256" t="s">
        <v>511</v>
      </c>
      <c r="O433" s="245"/>
    </row>
    <row r="434" spans="1:57" ht="12.75">
      <c r="A434" s="263"/>
      <c r="B434" s="264" t="s">
        <v>97</v>
      </c>
      <c r="C434" s="265" t="s">
        <v>486</v>
      </c>
      <c r="D434" s="266"/>
      <c r="E434" s="267"/>
      <c r="F434" s="268"/>
      <c r="G434" s="269">
        <f>SUM(G411:G433)</f>
        <v>0</v>
      </c>
      <c r="H434" s="270"/>
      <c r="I434" s="271">
        <f>SUM(I411:I433)</f>
        <v>1.0558696</v>
      </c>
      <c r="J434" s="270"/>
      <c r="K434" s="271">
        <f>SUM(K411:K433)</f>
        <v>0</v>
      </c>
      <c r="O434" s="245">
        <v>4</v>
      </c>
      <c r="BA434" s="272">
        <f>SUM(BA411:BA433)</f>
        <v>0</v>
      </c>
      <c r="BB434" s="272">
        <f>SUM(BB411:BB433)</f>
        <v>0</v>
      </c>
      <c r="BC434" s="272">
        <f>SUM(BC411:BC433)</f>
        <v>0</v>
      </c>
      <c r="BD434" s="272">
        <f>SUM(BD411:BD433)</f>
        <v>0</v>
      </c>
      <c r="BE434" s="272">
        <f>SUM(BE411:BE433)</f>
        <v>0</v>
      </c>
    </row>
    <row r="435" spans="1:15" ht="12.75">
      <c r="A435" s="235" t="s">
        <v>93</v>
      </c>
      <c r="B435" s="236" t="s">
        <v>512</v>
      </c>
      <c r="C435" s="237" t="s">
        <v>513</v>
      </c>
      <c r="D435" s="238"/>
      <c r="E435" s="239"/>
      <c r="F435" s="239"/>
      <c r="G435" s="240"/>
      <c r="H435" s="241"/>
      <c r="I435" s="242"/>
      <c r="J435" s="243"/>
      <c r="K435" s="244"/>
      <c r="O435" s="245">
        <v>1</v>
      </c>
    </row>
    <row r="436" spans="1:80" ht="12.75">
      <c r="A436" s="246">
        <v>55</v>
      </c>
      <c r="B436" s="247" t="s">
        <v>128</v>
      </c>
      <c r="C436" s="248" t="s">
        <v>129</v>
      </c>
      <c r="D436" s="249" t="s">
        <v>111</v>
      </c>
      <c r="E436" s="250">
        <v>1.9217</v>
      </c>
      <c r="F436" s="250">
        <v>0</v>
      </c>
      <c r="G436" s="251">
        <f>E436*F436</f>
        <v>0</v>
      </c>
      <c r="H436" s="252">
        <v>0</v>
      </c>
      <c r="I436" s="253">
        <f>E436*H436</f>
        <v>0</v>
      </c>
      <c r="J436" s="252">
        <v>0</v>
      </c>
      <c r="K436" s="253">
        <f>E436*J436</f>
        <v>0</v>
      </c>
      <c r="O436" s="245">
        <v>2</v>
      </c>
      <c r="AA436" s="218">
        <v>1</v>
      </c>
      <c r="AB436" s="218">
        <v>1</v>
      </c>
      <c r="AC436" s="218">
        <v>1</v>
      </c>
      <c r="AZ436" s="218">
        <v>1</v>
      </c>
      <c r="BA436" s="218">
        <f>IF(AZ436=1,G436,0)</f>
        <v>0</v>
      </c>
      <c r="BB436" s="218">
        <f>IF(AZ436=2,G436,0)</f>
        <v>0</v>
      </c>
      <c r="BC436" s="218">
        <f>IF(AZ436=3,G436,0)</f>
        <v>0</v>
      </c>
      <c r="BD436" s="218">
        <f>IF(AZ436=4,G436,0)</f>
        <v>0</v>
      </c>
      <c r="BE436" s="218">
        <f>IF(AZ436=5,G436,0)</f>
        <v>0</v>
      </c>
      <c r="CA436" s="245">
        <v>1</v>
      </c>
      <c r="CB436" s="245">
        <v>1</v>
      </c>
    </row>
    <row r="437" spans="1:15" ht="12.75">
      <c r="A437" s="254"/>
      <c r="B437" s="257"/>
      <c r="C437" s="313" t="s">
        <v>118</v>
      </c>
      <c r="D437" s="314"/>
      <c r="E437" s="258">
        <v>1.9217</v>
      </c>
      <c r="F437" s="259"/>
      <c r="G437" s="260"/>
      <c r="H437" s="261"/>
      <c r="I437" s="255"/>
      <c r="J437" s="262"/>
      <c r="K437" s="255"/>
      <c r="M437" s="256" t="s">
        <v>118</v>
      </c>
      <c r="O437" s="245"/>
    </row>
    <row r="438" spans="1:80" ht="12.75">
      <c r="A438" s="246">
        <v>56</v>
      </c>
      <c r="B438" s="247" t="s">
        <v>515</v>
      </c>
      <c r="C438" s="248" t="s">
        <v>516</v>
      </c>
      <c r="D438" s="249" t="s">
        <v>138</v>
      </c>
      <c r="E438" s="250">
        <v>7.536</v>
      </c>
      <c r="F438" s="250">
        <v>0</v>
      </c>
      <c r="G438" s="251">
        <f>E438*F438</f>
        <v>0</v>
      </c>
      <c r="H438" s="252">
        <v>4E-05</v>
      </c>
      <c r="I438" s="253">
        <f>E438*H438</f>
        <v>0.00030144</v>
      </c>
      <c r="J438" s="252">
        <v>0</v>
      </c>
      <c r="K438" s="253">
        <f>E438*J438</f>
        <v>0</v>
      </c>
      <c r="O438" s="245">
        <v>2</v>
      </c>
      <c r="AA438" s="218">
        <v>1</v>
      </c>
      <c r="AB438" s="218">
        <v>1</v>
      </c>
      <c r="AC438" s="218">
        <v>1</v>
      </c>
      <c r="AZ438" s="218">
        <v>1</v>
      </c>
      <c r="BA438" s="218">
        <f>IF(AZ438=1,G438,0)</f>
        <v>0</v>
      </c>
      <c r="BB438" s="218">
        <f>IF(AZ438=2,G438,0)</f>
        <v>0</v>
      </c>
      <c r="BC438" s="218">
        <f>IF(AZ438=3,G438,0)</f>
        <v>0</v>
      </c>
      <c r="BD438" s="218">
        <f>IF(AZ438=4,G438,0)</f>
        <v>0</v>
      </c>
      <c r="BE438" s="218">
        <f>IF(AZ438=5,G438,0)</f>
        <v>0</v>
      </c>
      <c r="CA438" s="245">
        <v>1</v>
      </c>
      <c r="CB438" s="245">
        <v>1</v>
      </c>
    </row>
    <row r="439" spans="1:15" ht="12.75">
      <c r="A439" s="254"/>
      <c r="B439" s="257"/>
      <c r="C439" s="313" t="s">
        <v>517</v>
      </c>
      <c r="D439" s="314"/>
      <c r="E439" s="258">
        <v>1.1304</v>
      </c>
      <c r="F439" s="259"/>
      <c r="G439" s="260"/>
      <c r="H439" s="261"/>
      <c r="I439" s="255"/>
      <c r="J439" s="262"/>
      <c r="K439" s="255"/>
      <c r="M439" s="256" t="s">
        <v>517</v>
      </c>
      <c r="O439" s="245"/>
    </row>
    <row r="440" spans="1:15" ht="12.75">
      <c r="A440" s="254"/>
      <c r="B440" s="257"/>
      <c r="C440" s="313" t="s">
        <v>518</v>
      </c>
      <c r="D440" s="314"/>
      <c r="E440" s="258">
        <v>6.4056</v>
      </c>
      <c r="F440" s="259"/>
      <c r="G440" s="260"/>
      <c r="H440" s="261"/>
      <c r="I440" s="255"/>
      <c r="J440" s="262"/>
      <c r="K440" s="255"/>
      <c r="M440" s="256" t="s">
        <v>518</v>
      </c>
      <c r="O440" s="245"/>
    </row>
    <row r="441" spans="1:80" ht="22.5">
      <c r="A441" s="246">
        <v>57</v>
      </c>
      <c r="B441" s="247" t="s">
        <v>519</v>
      </c>
      <c r="C441" s="248" t="s">
        <v>520</v>
      </c>
      <c r="D441" s="249" t="s">
        <v>194</v>
      </c>
      <c r="E441" s="250">
        <v>2.1</v>
      </c>
      <c r="F441" s="250">
        <v>0</v>
      </c>
      <c r="G441" s="251">
        <f>E441*F441</f>
        <v>0</v>
      </c>
      <c r="H441" s="252">
        <v>0.82909</v>
      </c>
      <c r="I441" s="253">
        <f>E441*H441</f>
        <v>1.741089</v>
      </c>
      <c r="J441" s="252">
        <v>0</v>
      </c>
      <c r="K441" s="253">
        <f>E441*J441</f>
        <v>0</v>
      </c>
      <c r="O441" s="245">
        <v>2</v>
      </c>
      <c r="AA441" s="218">
        <v>2</v>
      </c>
      <c r="AB441" s="218">
        <v>1</v>
      </c>
      <c r="AC441" s="218">
        <v>1</v>
      </c>
      <c r="AZ441" s="218">
        <v>1</v>
      </c>
      <c r="BA441" s="218">
        <f>IF(AZ441=1,G441,0)</f>
        <v>0</v>
      </c>
      <c r="BB441" s="218">
        <f>IF(AZ441=2,G441,0)</f>
        <v>0</v>
      </c>
      <c r="BC441" s="218">
        <f>IF(AZ441=3,G441,0)</f>
        <v>0</v>
      </c>
      <c r="BD441" s="218">
        <f>IF(AZ441=4,G441,0)</f>
        <v>0</v>
      </c>
      <c r="BE441" s="218">
        <f>IF(AZ441=5,G441,0)</f>
        <v>0</v>
      </c>
      <c r="CA441" s="245">
        <v>2</v>
      </c>
      <c r="CB441" s="245">
        <v>1</v>
      </c>
    </row>
    <row r="442" spans="1:80" ht="12.75">
      <c r="A442" s="246">
        <v>58</v>
      </c>
      <c r="B442" s="247" t="s">
        <v>521</v>
      </c>
      <c r="C442" s="248" t="s">
        <v>522</v>
      </c>
      <c r="D442" s="249" t="s">
        <v>523</v>
      </c>
      <c r="E442" s="250">
        <v>3.5301</v>
      </c>
      <c r="F442" s="250">
        <v>0</v>
      </c>
      <c r="G442" s="251">
        <f>E442*F442</f>
        <v>0</v>
      </c>
      <c r="H442" s="252">
        <v>1</v>
      </c>
      <c r="I442" s="253">
        <f>E442*H442</f>
        <v>3.5301</v>
      </c>
      <c r="J442" s="252"/>
      <c r="K442" s="253">
        <f>E442*J442</f>
        <v>0</v>
      </c>
      <c r="O442" s="245">
        <v>2</v>
      </c>
      <c r="AA442" s="218">
        <v>3</v>
      </c>
      <c r="AB442" s="218">
        <v>1</v>
      </c>
      <c r="AC442" s="218">
        <v>583418064</v>
      </c>
      <c r="AZ442" s="218">
        <v>1</v>
      </c>
      <c r="BA442" s="218">
        <f>IF(AZ442=1,G442,0)</f>
        <v>0</v>
      </c>
      <c r="BB442" s="218">
        <f>IF(AZ442=2,G442,0)</f>
        <v>0</v>
      </c>
      <c r="BC442" s="218">
        <f>IF(AZ442=3,G442,0)</f>
        <v>0</v>
      </c>
      <c r="BD442" s="218">
        <f>IF(AZ442=4,G442,0)</f>
        <v>0</v>
      </c>
      <c r="BE442" s="218">
        <f>IF(AZ442=5,G442,0)</f>
        <v>0</v>
      </c>
      <c r="CA442" s="245">
        <v>3</v>
      </c>
      <c r="CB442" s="245">
        <v>1</v>
      </c>
    </row>
    <row r="443" spans="1:15" ht="12.75">
      <c r="A443" s="254"/>
      <c r="B443" s="257"/>
      <c r="C443" s="313" t="s">
        <v>524</v>
      </c>
      <c r="D443" s="314"/>
      <c r="E443" s="258">
        <v>3.5301</v>
      </c>
      <c r="F443" s="259"/>
      <c r="G443" s="260"/>
      <c r="H443" s="261"/>
      <c r="I443" s="255"/>
      <c r="J443" s="262"/>
      <c r="K443" s="255"/>
      <c r="M443" s="256" t="s">
        <v>524</v>
      </c>
      <c r="O443" s="245"/>
    </row>
    <row r="444" spans="1:80" ht="12.75">
      <c r="A444" s="246">
        <v>59</v>
      </c>
      <c r="B444" s="247" t="s">
        <v>525</v>
      </c>
      <c r="C444" s="248" t="s">
        <v>526</v>
      </c>
      <c r="D444" s="249" t="s">
        <v>138</v>
      </c>
      <c r="E444" s="250">
        <v>7.917</v>
      </c>
      <c r="F444" s="250">
        <v>0</v>
      </c>
      <c r="G444" s="251">
        <f>E444*F444</f>
        <v>0</v>
      </c>
      <c r="H444" s="252">
        <v>0.0003</v>
      </c>
      <c r="I444" s="253">
        <f>E444*H444</f>
        <v>0.0023750999999999998</v>
      </c>
      <c r="J444" s="252"/>
      <c r="K444" s="253">
        <f>E444*J444</f>
        <v>0</v>
      </c>
      <c r="O444" s="245">
        <v>2</v>
      </c>
      <c r="AA444" s="218">
        <v>3</v>
      </c>
      <c r="AB444" s="218">
        <v>1</v>
      </c>
      <c r="AC444" s="218">
        <v>69366198</v>
      </c>
      <c r="AZ444" s="218">
        <v>1</v>
      </c>
      <c r="BA444" s="218">
        <f>IF(AZ444=1,G444,0)</f>
        <v>0</v>
      </c>
      <c r="BB444" s="218">
        <f>IF(AZ444=2,G444,0)</f>
        <v>0</v>
      </c>
      <c r="BC444" s="218">
        <f>IF(AZ444=3,G444,0)</f>
        <v>0</v>
      </c>
      <c r="BD444" s="218">
        <f>IF(AZ444=4,G444,0)</f>
        <v>0</v>
      </c>
      <c r="BE444" s="218">
        <f>IF(AZ444=5,G444,0)</f>
        <v>0</v>
      </c>
      <c r="CA444" s="245">
        <v>3</v>
      </c>
      <c r="CB444" s="245">
        <v>1</v>
      </c>
    </row>
    <row r="445" spans="1:15" ht="12.75">
      <c r="A445" s="254"/>
      <c r="B445" s="257"/>
      <c r="C445" s="313" t="s">
        <v>527</v>
      </c>
      <c r="D445" s="314"/>
      <c r="E445" s="258">
        <v>7.917</v>
      </c>
      <c r="F445" s="259"/>
      <c r="G445" s="260"/>
      <c r="H445" s="261"/>
      <c r="I445" s="255"/>
      <c r="J445" s="262"/>
      <c r="K445" s="255"/>
      <c r="M445" s="256" t="s">
        <v>527</v>
      </c>
      <c r="O445" s="245"/>
    </row>
    <row r="446" spans="1:57" ht="12.75">
      <c r="A446" s="263"/>
      <c r="B446" s="264" t="s">
        <v>97</v>
      </c>
      <c r="C446" s="265" t="s">
        <v>514</v>
      </c>
      <c r="D446" s="266"/>
      <c r="E446" s="267"/>
      <c r="F446" s="268"/>
      <c r="G446" s="269">
        <f>SUM(G435:G445)</f>
        <v>0</v>
      </c>
      <c r="H446" s="270"/>
      <c r="I446" s="271">
        <f>SUM(I435:I445)</f>
        <v>5.27386554</v>
      </c>
      <c r="J446" s="270"/>
      <c r="K446" s="271">
        <f>SUM(K435:K445)</f>
        <v>0</v>
      </c>
      <c r="O446" s="245">
        <v>4</v>
      </c>
      <c r="BA446" s="272">
        <f>SUM(BA435:BA445)</f>
        <v>0</v>
      </c>
      <c r="BB446" s="272">
        <f>SUM(BB435:BB445)</f>
        <v>0</v>
      </c>
      <c r="BC446" s="272">
        <f>SUM(BC435:BC445)</f>
        <v>0</v>
      </c>
      <c r="BD446" s="272">
        <f>SUM(BD435:BD445)</f>
        <v>0</v>
      </c>
      <c r="BE446" s="272">
        <f>SUM(BE435:BE445)</f>
        <v>0</v>
      </c>
    </row>
    <row r="447" spans="1:15" ht="12.75">
      <c r="A447" s="235" t="s">
        <v>93</v>
      </c>
      <c r="B447" s="236" t="s">
        <v>528</v>
      </c>
      <c r="C447" s="237" t="s">
        <v>529</v>
      </c>
      <c r="D447" s="238"/>
      <c r="E447" s="239"/>
      <c r="F447" s="239"/>
      <c r="G447" s="240"/>
      <c r="H447" s="241"/>
      <c r="I447" s="242"/>
      <c r="J447" s="243"/>
      <c r="K447" s="244"/>
      <c r="O447" s="245">
        <v>1</v>
      </c>
    </row>
    <row r="448" spans="1:80" ht="12.75">
      <c r="A448" s="246">
        <v>60</v>
      </c>
      <c r="B448" s="247" t="s">
        <v>531</v>
      </c>
      <c r="C448" s="248" t="s">
        <v>532</v>
      </c>
      <c r="D448" s="249" t="s">
        <v>138</v>
      </c>
      <c r="E448" s="250">
        <v>2714.606</v>
      </c>
      <c r="F448" s="250">
        <v>0</v>
      </c>
      <c r="G448" s="251">
        <f>E448*F448</f>
        <v>0</v>
      </c>
      <c r="H448" s="252">
        <v>0.02426</v>
      </c>
      <c r="I448" s="253">
        <f>E448*H448</f>
        <v>65.85634156</v>
      </c>
      <c r="J448" s="252">
        <v>0</v>
      </c>
      <c r="K448" s="253">
        <f>E448*J448</f>
        <v>0</v>
      </c>
      <c r="O448" s="245">
        <v>2</v>
      </c>
      <c r="AA448" s="218">
        <v>1</v>
      </c>
      <c r="AB448" s="218">
        <v>1</v>
      </c>
      <c r="AC448" s="218">
        <v>1</v>
      </c>
      <c r="AZ448" s="218">
        <v>1</v>
      </c>
      <c r="BA448" s="218">
        <f>IF(AZ448=1,G448,0)</f>
        <v>0</v>
      </c>
      <c r="BB448" s="218">
        <f>IF(AZ448=2,G448,0)</f>
        <v>0</v>
      </c>
      <c r="BC448" s="218">
        <f>IF(AZ448=3,G448,0)</f>
        <v>0</v>
      </c>
      <c r="BD448" s="218">
        <f>IF(AZ448=4,G448,0)</f>
        <v>0</v>
      </c>
      <c r="BE448" s="218">
        <f>IF(AZ448=5,G448,0)</f>
        <v>0</v>
      </c>
      <c r="CA448" s="245">
        <v>1</v>
      </c>
      <c r="CB448" s="245">
        <v>1</v>
      </c>
    </row>
    <row r="449" spans="1:15" ht="12.75">
      <c r="A449" s="254"/>
      <c r="B449" s="257"/>
      <c r="C449" s="313" t="s">
        <v>533</v>
      </c>
      <c r="D449" s="314"/>
      <c r="E449" s="258">
        <v>0</v>
      </c>
      <c r="F449" s="259"/>
      <c r="G449" s="260"/>
      <c r="H449" s="261"/>
      <c r="I449" s="255"/>
      <c r="J449" s="262"/>
      <c r="K449" s="255"/>
      <c r="M449" s="256" t="s">
        <v>533</v>
      </c>
      <c r="O449" s="245"/>
    </row>
    <row r="450" spans="1:15" ht="12.75">
      <c r="A450" s="254"/>
      <c r="B450" s="257"/>
      <c r="C450" s="313" t="s">
        <v>534</v>
      </c>
      <c r="D450" s="314"/>
      <c r="E450" s="258">
        <v>153.44</v>
      </c>
      <c r="F450" s="259"/>
      <c r="G450" s="260"/>
      <c r="H450" s="261"/>
      <c r="I450" s="255"/>
      <c r="J450" s="262"/>
      <c r="K450" s="255"/>
      <c r="M450" s="256" t="s">
        <v>534</v>
      </c>
      <c r="O450" s="245"/>
    </row>
    <row r="451" spans="1:15" ht="12.75">
      <c r="A451" s="254"/>
      <c r="B451" s="257"/>
      <c r="C451" s="313" t="s">
        <v>535</v>
      </c>
      <c r="D451" s="314"/>
      <c r="E451" s="258">
        <v>16.725</v>
      </c>
      <c r="F451" s="259"/>
      <c r="G451" s="260"/>
      <c r="H451" s="261"/>
      <c r="I451" s="255"/>
      <c r="J451" s="262"/>
      <c r="K451" s="255"/>
      <c r="M451" s="256" t="s">
        <v>535</v>
      </c>
      <c r="O451" s="245"/>
    </row>
    <row r="452" spans="1:15" ht="12.75">
      <c r="A452" s="254"/>
      <c r="B452" s="257"/>
      <c r="C452" s="313" t="s">
        <v>536</v>
      </c>
      <c r="D452" s="314"/>
      <c r="E452" s="258">
        <v>509.157</v>
      </c>
      <c r="F452" s="259"/>
      <c r="G452" s="260"/>
      <c r="H452" s="261"/>
      <c r="I452" s="255"/>
      <c r="J452" s="262"/>
      <c r="K452" s="255"/>
      <c r="M452" s="256" t="s">
        <v>536</v>
      </c>
      <c r="O452" s="245"/>
    </row>
    <row r="453" spans="1:15" ht="12.75">
      <c r="A453" s="254"/>
      <c r="B453" s="257"/>
      <c r="C453" s="313" t="s">
        <v>211</v>
      </c>
      <c r="D453" s="314"/>
      <c r="E453" s="258">
        <v>0</v>
      </c>
      <c r="F453" s="259"/>
      <c r="G453" s="260"/>
      <c r="H453" s="261"/>
      <c r="I453" s="255"/>
      <c r="J453" s="262"/>
      <c r="K453" s="255"/>
      <c r="M453" s="256">
        <v>0</v>
      </c>
      <c r="O453" s="245"/>
    </row>
    <row r="454" spans="1:15" ht="12.75">
      <c r="A454" s="254"/>
      <c r="B454" s="257"/>
      <c r="C454" s="313" t="s">
        <v>537</v>
      </c>
      <c r="D454" s="314"/>
      <c r="E454" s="258">
        <v>0</v>
      </c>
      <c r="F454" s="259"/>
      <c r="G454" s="260"/>
      <c r="H454" s="261"/>
      <c r="I454" s="255"/>
      <c r="J454" s="262"/>
      <c r="K454" s="255"/>
      <c r="M454" s="256" t="s">
        <v>537</v>
      </c>
      <c r="O454" s="245"/>
    </row>
    <row r="455" spans="1:15" ht="12.75">
      <c r="A455" s="254"/>
      <c r="B455" s="257"/>
      <c r="C455" s="313" t="s">
        <v>538</v>
      </c>
      <c r="D455" s="314"/>
      <c r="E455" s="258">
        <v>806.064</v>
      </c>
      <c r="F455" s="259"/>
      <c r="G455" s="260"/>
      <c r="H455" s="261"/>
      <c r="I455" s="255"/>
      <c r="J455" s="262"/>
      <c r="K455" s="255"/>
      <c r="M455" s="256" t="s">
        <v>538</v>
      </c>
      <c r="O455" s="245"/>
    </row>
    <row r="456" spans="1:15" ht="12.75">
      <c r="A456" s="254"/>
      <c r="B456" s="257"/>
      <c r="C456" s="313" t="s">
        <v>539</v>
      </c>
      <c r="D456" s="314"/>
      <c r="E456" s="258">
        <v>-12.075</v>
      </c>
      <c r="F456" s="259"/>
      <c r="G456" s="260"/>
      <c r="H456" s="261"/>
      <c r="I456" s="255"/>
      <c r="J456" s="262"/>
      <c r="K456" s="255"/>
      <c r="M456" s="256" t="s">
        <v>539</v>
      </c>
      <c r="O456" s="245"/>
    </row>
    <row r="457" spans="1:15" ht="12.75">
      <c r="A457" s="254"/>
      <c r="B457" s="257"/>
      <c r="C457" s="313" t="s">
        <v>540</v>
      </c>
      <c r="D457" s="314"/>
      <c r="E457" s="258">
        <v>-11.13</v>
      </c>
      <c r="F457" s="259"/>
      <c r="G457" s="260"/>
      <c r="H457" s="261"/>
      <c r="I457" s="255"/>
      <c r="J457" s="262"/>
      <c r="K457" s="255"/>
      <c r="M457" s="256" t="s">
        <v>540</v>
      </c>
      <c r="O457" s="245"/>
    </row>
    <row r="458" spans="1:15" ht="12.75">
      <c r="A458" s="254"/>
      <c r="B458" s="257"/>
      <c r="C458" s="313" t="s">
        <v>541</v>
      </c>
      <c r="D458" s="314"/>
      <c r="E458" s="258">
        <v>-11.55</v>
      </c>
      <c r="F458" s="259"/>
      <c r="G458" s="260"/>
      <c r="H458" s="261"/>
      <c r="I458" s="255"/>
      <c r="J458" s="262"/>
      <c r="K458" s="255"/>
      <c r="M458" s="256" t="s">
        <v>541</v>
      </c>
      <c r="O458" s="245"/>
    </row>
    <row r="459" spans="1:15" ht="12.75">
      <c r="A459" s="254"/>
      <c r="B459" s="257"/>
      <c r="C459" s="313" t="s">
        <v>542</v>
      </c>
      <c r="D459" s="314"/>
      <c r="E459" s="258">
        <v>-11.55</v>
      </c>
      <c r="F459" s="259"/>
      <c r="G459" s="260"/>
      <c r="H459" s="261"/>
      <c r="I459" s="255"/>
      <c r="J459" s="262"/>
      <c r="K459" s="255"/>
      <c r="M459" s="256" t="s">
        <v>542</v>
      </c>
      <c r="O459" s="245"/>
    </row>
    <row r="460" spans="1:15" ht="12.75">
      <c r="A460" s="254"/>
      <c r="B460" s="257"/>
      <c r="C460" s="313" t="s">
        <v>211</v>
      </c>
      <c r="D460" s="314"/>
      <c r="E460" s="258">
        <v>0</v>
      </c>
      <c r="F460" s="259"/>
      <c r="G460" s="260"/>
      <c r="H460" s="261"/>
      <c r="I460" s="255"/>
      <c r="J460" s="262"/>
      <c r="K460" s="255"/>
      <c r="M460" s="256">
        <v>0</v>
      </c>
      <c r="O460" s="245"/>
    </row>
    <row r="461" spans="1:15" ht="12.75">
      <c r="A461" s="254"/>
      <c r="B461" s="257"/>
      <c r="C461" s="313" t="s">
        <v>543</v>
      </c>
      <c r="D461" s="314"/>
      <c r="E461" s="258">
        <v>0</v>
      </c>
      <c r="F461" s="259"/>
      <c r="G461" s="260"/>
      <c r="H461" s="261"/>
      <c r="I461" s="255"/>
      <c r="J461" s="262"/>
      <c r="K461" s="255"/>
      <c r="M461" s="256" t="s">
        <v>543</v>
      </c>
      <c r="O461" s="245"/>
    </row>
    <row r="462" spans="1:15" ht="12.75">
      <c r="A462" s="254"/>
      <c r="B462" s="257"/>
      <c r="C462" s="313" t="s">
        <v>544</v>
      </c>
      <c r="D462" s="314"/>
      <c r="E462" s="258">
        <v>542.19</v>
      </c>
      <c r="F462" s="259"/>
      <c r="G462" s="260"/>
      <c r="H462" s="261"/>
      <c r="I462" s="255"/>
      <c r="J462" s="262"/>
      <c r="K462" s="255"/>
      <c r="M462" s="256" t="s">
        <v>544</v>
      </c>
      <c r="O462" s="245"/>
    </row>
    <row r="463" spans="1:15" ht="12.75">
      <c r="A463" s="254"/>
      <c r="B463" s="257"/>
      <c r="C463" s="313" t="s">
        <v>211</v>
      </c>
      <c r="D463" s="314"/>
      <c r="E463" s="258">
        <v>0</v>
      </c>
      <c r="F463" s="259"/>
      <c r="G463" s="260"/>
      <c r="H463" s="261"/>
      <c r="I463" s="255"/>
      <c r="J463" s="262"/>
      <c r="K463" s="255"/>
      <c r="M463" s="256">
        <v>0</v>
      </c>
      <c r="O463" s="245"/>
    </row>
    <row r="464" spans="1:15" ht="12.75">
      <c r="A464" s="254"/>
      <c r="B464" s="257"/>
      <c r="C464" s="313" t="s">
        <v>545</v>
      </c>
      <c r="D464" s="314"/>
      <c r="E464" s="258">
        <v>0</v>
      </c>
      <c r="F464" s="259"/>
      <c r="G464" s="260"/>
      <c r="H464" s="261"/>
      <c r="I464" s="255"/>
      <c r="J464" s="262"/>
      <c r="K464" s="255"/>
      <c r="M464" s="256" t="s">
        <v>545</v>
      </c>
      <c r="O464" s="245"/>
    </row>
    <row r="465" spans="1:15" ht="12.75">
      <c r="A465" s="254"/>
      <c r="B465" s="257"/>
      <c r="C465" s="313" t="s">
        <v>546</v>
      </c>
      <c r="D465" s="314"/>
      <c r="E465" s="258">
        <v>549.36</v>
      </c>
      <c r="F465" s="259"/>
      <c r="G465" s="260"/>
      <c r="H465" s="261"/>
      <c r="I465" s="255"/>
      <c r="J465" s="262"/>
      <c r="K465" s="255"/>
      <c r="M465" s="256" t="s">
        <v>546</v>
      </c>
      <c r="O465" s="245"/>
    </row>
    <row r="466" spans="1:15" ht="12.75">
      <c r="A466" s="254"/>
      <c r="B466" s="257"/>
      <c r="C466" s="313" t="s">
        <v>539</v>
      </c>
      <c r="D466" s="314"/>
      <c r="E466" s="258">
        <v>-12.075</v>
      </c>
      <c r="F466" s="259"/>
      <c r="G466" s="260"/>
      <c r="H466" s="261"/>
      <c r="I466" s="255"/>
      <c r="J466" s="262"/>
      <c r="K466" s="255"/>
      <c r="M466" s="256" t="s">
        <v>539</v>
      </c>
      <c r="O466" s="245"/>
    </row>
    <row r="467" spans="1:15" ht="12.75">
      <c r="A467" s="254"/>
      <c r="B467" s="257"/>
      <c r="C467" s="313" t="s">
        <v>540</v>
      </c>
      <c r="D467" s="314"/>
      <c r="E467" s="258">
        <v>-11.13</v>
      </c>
      <c r="F467" s="259"/>
      <c r="G467" s="260"/>
      <c r="H467" s="261"/>
      <c r="I467" s="255"/>
      <c r="J467" s="262"/>
      <c r="K467" s="255"/>
      <c r="M467" s="256" t="s">
        <v>540</v>
      </c>
      <c r="O467" s="245"/>
    </row>
    <row r="468" spans="1:15" ht="12.75">
      <c r="A468" s="254"/>
      <c r="B468" s="257"/>
      <c r="C468" s="313" t="s">
        <v>541</v>
      </c>
      <c r="D468" s="314"/>
      <c r="E468" s="258">
        <v>-11.55</v>
      </c>
      <c r="F468" s="259"/>
      <c r="G468" s="260"/>
      <c r="H468" s="261"/>
      <c r="I468" s="255"/>
      <c r="J468" s="262"/>
      <c r="K468" s="255"/>
      <c r="M468" s="256" t="s">
        <v>541</v>
      </c>
      <c r="O468" s="245"/>
    </row>
    <row r="469" spans="1:15" ht="12.75">
      <c r="A469" s="254"/>
      <c r="B469" s="257"/>
      <c r="C469" s="313" t="s">
        <v>542</v>
      </c>
      <c r="D469" s="314"/>
      <c r="E469" s="258">
        <v>-11.55</v>
      </c>
      <c r="F469" s="259"/>
      <c r="G469" s="260"/>
      <c r="H469" s="261"/>
      <c r="I469" s="255"/>
      <c r="J469" s="262"/>
      <c r="K469" s="255"/>
      <c r="M469" s="256" t="s">
        <v>542</v>
      </c>
      <c r="O469" s="245"/>
    </row>
    <row r="470" spans="1:15" ht="12.75">
      <c r="A470" s="254"/>
      <c r="B470" s="257"/>
      <c r="C470" s="313" t="s">
        <v>211</v>
      </c>
      <c r="D470" s="314"/>
      <c r="E470" s="258">
        <v>0</v>
      </c>
      <c r="F470" s="259"/>
      <c r="G470" s="260"/>
      <c r="H470" s="261"/>
      <c r="I470" s="255"/>
      <c r="J470" s="262"/>
      <c r="K470" s="255"/>
      <c r="M470" s="256">
        <v>0</v>
      </c>
      <c r="O470" s="245"/>
    </row>
    <row r="471" spans="1:15" ht="12.75">
      <c r="A471" s="254"/>
      <c r="B471" s="257"/>
      <c r="C471" s="313" t="s">
        <v>547</v>
      </c>
      <c r="D471" s="314"/>
      <c r="E471" s="258">
        <v>230.28</v>
      </c>
      <c r="F471" s="259"/>
      <c r="G471" s="260"/>
      <c r="H471" s="261"/>
      <c r="I471" s="255"/>
      <c r="J471" s="262"/>
      <c r="K471" s="255"/>
      <c r="M471" s="256" t="s">
        <v>547</v>
      </c>
      <c r="O471" s="245"/>
    </row>
    <row r="472" spans="1:80" ht="12.75">
      <c r="A472" s="246">
        <v>61</v>
      </c>
      <c r="B472" s="247" t="s">
        <v>548</v>
      </c>
      <c r="C472" s="248" t="s">
        <v>549</v>
      </c>
      <c r="D472" s="249" t="s">
        <v>138</v>
      </c>
      <c r="E472" s="250">
        <v>8143.83</v>
      </c>
      <c r="F472" s="250">
        <v>0</v>
      </c>
      <c r="G472" s="251">
        <f>E472*F472</f>
        <v>0</v>
      </c>
      <c r="H472" s="252">
        <v>0.00102</v>
      </c>
      <c r="I472" s="253">
        <f>E472*H472</f>
        <v>8.3067066</v>
      </c>
      <c r="J472" s="252">
        <v>0</v>
      </c>
      <c r="K472" s="253">
        <f>E472*J472</f>
        <v>0</v>
      </c>
      <c r="O472" s="245">
        <v>2</v>
      </c>
      <c r="AA472" s="218">
        <v>1</v>
      </c>
      <c r="AB472" s="218">
        <v>1</v>
      </c>
      <c r="AC472" s="218">
        <v>1</v>
      </c>
      <c r="AZ472" s="218">
        <v>1</v>
      </c>
      <c r="BA472" s="218">
        <f>IF(AZ472=1,G472,0)</f>
        <v>0</v>
      </c>
      <c r="BB472" s="218">
        <f>IF(AZ472=2,G472,0)</f>
        <v>0</v>
      </c>
      <c r="BC472" s="218">
        <f>IF(AZ472=3,G472,0)</f>
        <v>0</v>
      </c>
      <c r="BD472" s="218">
        <f>IF(AZ472=4,G472,0)</f>
        <v>0</v>
      </c>
      <c r="BE472" s="218">
        <f>IF(AZ472=5,G472,0)</f>
        <v>0</v>
      </c>
      <c r="CA472" s="245">
        <v>1</v>
      </c>
      <c r="CB472" s="245">
        <v>1</v>
      </c>
    </row>
    <row r="473" spans="1:15" ht="12.75">
      <c r="A473" s="254"/>
      <c r="B473" s="257"/>
      <c r="C473" s="313" t="s">
        <v>550</v>
      </c>
      <c r="D473" s="314"/>
      <c r="E473" s="258">
        <v>8143.83</v>
      </c>
      <c r="F473" s="259"/>
      <c r="G473" s="260"/>
      <c r="H473" s="261"/>
      <c r="I473" s="255"/>
      <c r="J473" s="262"/>
      <c r="K473" s="255"/>
      <c r="M473" s="256" t="s">
        <v>550</v>
      </c>
      <c r="O473" s="245"/>
    </row>
    <row r="474" spans="1:80" ht="12.75">
      <c r="A474" s="246">
        <v>62</v>
      </c>
      <c r="B474" s="247" t="s">
        <v>551</v>
      </c>
      <c r="C474" s="248" t="s">
        <v>552</v>
      </c>
      <c r="D474" s="249" t="s">
        <v>138</v>
      </c>
      <c r="E474" s="250">
        <v>2714.61</v>
      </c>
      <c r="F474" s="250">
        <v>0</v>
      </c>
      <c r="G474" s="251">
        <f>E474*F474</f>
        <v>0</v>
      </c>
      <c r="H474" s="252">
        <v>0</v>
      </c>
      <c r="I474" s="253">
        <f>E474*H474</f>
        <v>0</v>
      </c>
      <c r="J474" s="252">
        <v>0</v>
      </c>
      <c r="K474" s="253">
        <f>E474*J474</f>
        <v>0</v>
      </c>
      <c r="O474" s="245">
        <v>2</v>
      </c>
      <c r="AA474" s="218">
        <v>1</v>
      </c>
      <c r="AB474" s="218">
        <v>1</v>
      </c>
      <c r="AC474" s="218">
        <v>1</v>
      </c>
      <c r="AZ474" s="218">
        <v>1</v>
      </c>
      <c r="BA474" s="218">
        <f>IF(AZ474=1,G474,0)</f>
        <v>0</v>
      </c>
      <c r="BB474" s="218">
        <f>IF(AZ474=2,G474,0)</f>
        <v>0</v>
      </c>
      <c r="BC474" s="218">
        <f>IF(AZ474=3,G474,0)</f>
        <v>0</v>
      </c>
      <c r="BD474" s="218">
        <f>IF(AZ474=4,G474,0)</f>
        <v>0</v>
      </c>
      <c r="BE474" s="218">
        <f>IF(AZ474=5,G474,0)</f>
        <v>0</v>
      </c>
      <c r="CA474" s="245">
        <v>1</v>
      </c>
      <c r="CB474" s="245">
        <v>1</v>
      </c>
    </row>
    <row r="475" spans="1:80" ht="12.75">
      <c r="A475" s="246">
        <v>63</v>
      </c>
      <c r="B475" s="247" t="s">
        <v>553</v>
      </c>
      <c r="C475" s="248" t="s">
        <v>554</v>
      </c>
      <c r="D475" s="249" t="s">
        <v>138</v>
      </c>
      <c r="E475" s="250">
        <v>7.42</v>
      </c>
      <c r="F475" s="250">
        <v>0</v>
      </c>
      <c r="G475" s="251">
        <f>E475*F475</f>
        <v>0</v>
      </c>
      <c r="H475" s="252">
        <v>0.00121</v>
      </c>
      <c r="I475" s="253">
        <f>E475*H475</f>
        <v>0.008978199999999999</v>
      </c>
      <c r="J475" s="252">
        <v>0</v>
      </c>
      <c r="K475" s="253">
        <f>E475*J475</f>
        <v>0</v>
      </c>
      <c r="O475" s="245">
        <v>2</v>
      </c>
      <c r="AA475" s="218">
        <v>1</v>
      </c>
      <c r="AB475" s="218">
        <v>1</v>
      </c>
      <c r="AC475" s="218">
        <v>1</v>
      </c>
      <c r="AZ475" s="218">
        <v>1</v>
      </c>
      <c r="BA475" s="218">
        <f>IF(AZ475=1,G475,0)</f>
        <v>0</v>
      </c>
      <c r="BB475" s="218">
        <f>IF(AZ475=2,G475,0)</f>
        <v>0</v>
      </c>
      <c r="BC475" s="218">
        <f>IF(AZ475=3,G475,0)</f>
        <v>0</v>
      </c>
      <c r="BD475" s="218">
        <f>IF(AZ475=4,G475,0)</f>
        <v>0</v>
      </c>
      <c r="BE475" s="218">
        <f>IF(AZ475=5,G475,0)</f>
        <v>0</v>
      </c>
      <c r="CA475" s="245">
        <v>1</v>
      </c>
      <c r="CB475" s="245">
        <v>1</v>
      </c>
    </row>
    <row r="476" spans="1:15" ht="12.75">
      <c r="A476" s="254"/>
      <c r="B476" s="257"/>
      <c r="C476" s="313" t="s">
        <v>555</v>
      </c>
      <c r="D476" s="314"/>
      <c r="E476" s="258">
        <v>3.92</v>
      </c>
      <c r="F476" s="259"/>
      <c r="G476" s="260"/>
      <c r="H476" s="261"/>
      <c r="I476" s="255"/>
      <c r="J476" s="262"/>
      <c r="K476" s="255"/>
      <c r="M476" s="256" t="s">
        <v>555</v>
      </c>
      <c r="O476" s="245"/>
    </row>
    <row r="477" spans="1:15" ht="12.75">
      <c r="A477" s="254"/>
      <c r="B477" s="257"/>
      <c r="C477" s="313" t="s">
        <v>556</v>
      </c>
      <c r="D477" s="314"/>
      <c r="E477" s="258">
        <v>3.5</v>
      </c>
      <c r="F477" s="259"/>
      <c r="G477" s="260"/>
      <c r="H477" s="261"/>
      <c r="I477" s="255"/>
      <c r="J477" s="262"/>
      <c r="K477" s="255"/>
      <c r="M477" s="256" t="s">
        <v>556</v>
      </c>
      <c r="O477" s="245"/>
    </row>
    <row r="478" spans="1:80" ht="12.75">
      <c r="A478" s="246">
        <v>64</v>
      </c>
      <c r="B478" s="247" t="s">
        <v>557</v>
      </c>
      <c r="C478" s="248" t="s">
        <v>558</v>
      </c>
      <c r="D478" s="249" t="s">
        <v>138</v>
      </c>
      <c r="E478" s="250">
        <v>123.72</v>
      </c>
      <c r="F478" s="250">
        <v>0</v>
      </c>
      <c r="G478" s="251">
        <f>E478*F478</f>
        <v>0</v>
      </c>
      <c r="H478" s="252">
        <v>0.00592</v>
      </c>
      <c r="I478" s="253">
        <f>E478*H478</f>
        <v>0.7324224</v>
      </c>
      <c r="J478" s="252">
        <v>0</v>
      </c>
      <c r="K478" s="253">
        <f>E478*J478</f>
        <v>0</v>
      </c>
      <c r="O478" s="245">
        <v>2</v>
      </c>
      <c r="AA478" s="218">
        <v>1</v>
      </c>
      <c r="AB478" s="218">
        <v>1</v>
      </c>
      <c r="AC478" s="218">
        <v>1</v>
      </c>
      <c r="AZ478" s="218">
        <v>1</v>
      </c>
      <c r="BA478" s="218">
        <f>IF(AZ478=1,G478,0)</f>
        <v>0</v>
      </c>
      <c r="BB478" s="218">
        <f>IF(AZ478=2,G478,0)</f>
        <v>0</v>
      </c>
      <c r="BC478" s="218">
        <f>IF(AZ478=3,G478,0)</f>
        <v>0</v>
      </c>
      <c r="BD478" s="218">
        <f>IF(AZ478=4,G478,0)</f>
        <v>0</v>
      </c>
      <c r="BE478" s="218">
        <f>IF(AZ478=5,G478,0)</f>
        <v>0</v>
      </c>
      <c r="CA478" s="245">
        <v>1</v>
      </c>
      <c r="CB478" s="245">
        <v>1</v>
      </c>
    </row>
    <row r="479" spans="1:15" ht="12.75">
      <c r="A479" s="254"/>
      <c r="B479" s="257"/>
      <c r="C479" s="313" t="s">
        <v>559</v>
      </c>
      <c r="D479" s="314"/>
      <c r="E479" s="258">
        <v>0</v>
      </c>
      <c r="F479" s="259"/>
      <c r="G479" s="260"/>
      <c r="H479" s="261"/>
      <c r="I479" s="255"/>
      <c r="J479" s="262"/>
      <c r="K479" s="255"/>
      <c r="M479" s="256" t="s">
        <v>559</v>
      </c>
      <c r="O479" s="245"/>
    </row>
    <row r="480" spans="1:15" ht="12.75">
      <c r="A480" s="254"/>
      <c r="B480" s="257"/>
      <c r="C480" s="313" t="s">
        <v>560</v>
      </c>
      <c r="D480" s="314"/>
      <c r="E480" s="258">
        <v>41.28</v>
      </c>
      <c r="F480" s="259"/>
      <c r="G480" s="260"/>
      <c r="H480" s="261"/>
      <c r="I480" s="255"/>
      <c r="J480" s="262"/>
      <c r="K480" s="255"/>
      <c r="M480" s="256" t="s">
        <v>560</v>
      </c>
      <c r="O480" s="245"/>
    </row>
    <row r="481" spans="1:15" ht="12.75">
      <c r="A481" s="254"/>
      <c r="B481" s="257"/>
      <c r="C481" s="313" t="s">
        <v>561</v>
      </c>
      <c r="D481" s="314"/>
      <c r="E481" s="258">
        <v>0</v>
      </c>
      <c r="F481" s="259"/>
      <c r="G481" s="260"/>
      <c r="H481" s="261"/>
      <c r="I481" s="255"/>
      <c r="J481" s="262"/>
      <c r="K481" s="255"/>
      <c r="M481" s="256" t="s">
        <v>561</v>
      </c>
      <c r="O481" s="245"/>
    </row>
    <row r="482" spans="1:15" ht="12.75">
      <c r="A482" s="254"/>
      <c r="B482" s="257"/>
      <c r="C482" s="313" t="s">
        <v>562</v>
      </c>
      <c r="D482" s="314"/>
      <c r="E482" s="258">
        <v>82.44</v>
      </c>
      <c r="F482" s="259"/>
      <c r="G482" s="260"/>
      <c r="H482" s="261"/>
      <c r="I482" s="255"/>
      <c r="J482" s="262"/>
      <c r="K482" s="255"/>
      <c r="M482" s="256" t="s">
        <v>562</v>
      </c>
      <c r="O482" s="245"/>
    </row>
    <row r="483" spans="1:80" ht="12.75">
      <c r="A483" s="246">
        <v>65</v>
      </c>
      <c r="B483" s="247" t="s">
        <v>563</v>
      </c>
      <c r="C483" s="248" t="s">
        <v>564</v>
      </c>
      <c r="D483" s="249" t="s">
        <v>138</v>
      </c>
      <c r="E483" s="250">
        <v>20.61</v>
      </c>
      <c r="F483" s="250">
        <v>0</v>
      </c>
      <c r="G483" s="251">
        <f>E483*F483</f>
        <v>0</v>
      </c>
      <c r="H483" s="252">
        <v>0.00592</v>
      </c>
      <c r="I483" s="253">
        <f>E483*H483</f>
        <v>0.1220112</v>
      </c>
      <c r="J483" s="252">
        <v>0</v>
      </c>
      <c r="K483" s="253">
        <f>E483*J483</f>
        <v>0</v>
      </c>
      <c r="O483" s="245">
        <v>2</v>
      </c>
      <c r="AA483" s="218">
        <v>1</v>
      </c>
      <c r="AB483" s="218">
        <v>1</v>
      </c>
      <c r="AC483" s="218">
        <v>1</v>
      </c>
      <c r="AZ483" s="218">
        <v>1</v>
      </c>
      <c r="BA483" s="218">
        <f>IF(AZ483=1,G483,0)</f>
        <v>0</v>
      </c>
      <c r="BB483" s="218">
        <f>IF(AZ483=2,G483,0)</f>
        <v>0</v>
      </c>
      <c r="BC483" s="218">
        <f>IF(AZ483=3,G483,0)</f>
        <v>0</v>
      </c>
      <c r="BD483" s="218">
        <f>IF(AZ483=4,G483,0)</f>
        <v>0</v>
      </c>
      <c r="BE483" s="218">
        <f>IF(AZ483=5,G483,0)</f>
        <v>0</v>
      </c>
      <c r="CA483" s="245">
        <v>1</v>
      </c>
      <c r="CB483" s="245">
        <v>1</v>
      </c>
    </row>
    <row r="484" spans="1:15" ht="12.75">
      <c r="A484" s="254"/>
      <c r="B484" s="257"/>
      <c r="C484" s="313" t="s">
        <v>565</v>
      </c>
      <c r="D484" s="314"/>
      <c r="E484" s="258">
        <v>0</v>
      </c>
      <c r="F484" s="259"/>
      <c r="G484" s="260"/>
      <c r="H484" s="261"/>
      <c r="I484" s="255"/>
      <c r="J484" s="262"/>
      <c r="K484" s="255"/>
      <c r="M484" s="256" t="s">
        <v>565</v>
      </c>
      <c r="O484" s="245"/>
    </row>
    <row r="485" spans="1:15" ht="12.75">
      <c r="A485" s="254"/>
      <c r="B485" s="257"/>
      <c r="C485" s="313" t="s">
        <v>566</v>
      </c>
      <c r="D485" s="314"/>
      <c r="E485" s="258">
        <v>20.61</v>
      </c>
      <c r="F485" s="259"/>
      <c r="G485" s="260"/>
      <c r="H485" s="261"/>
      <c r="I485" s="255"/>
      <c r="J485" s="262"/>
      <c r="K485" s="255"/>
      <c r="M485" s="256" t="s">
        <v>566</v>
      </c>
      <c r="O485" s="245"/>
    </row>
    <row r="486" spans="1:80" ht="12.75">
      <c r="A486" s="246">
        <v>66</v>
      </c>
      <c r="B486" s="247" t="s">
        <v>567</v>
      </c>
      <c r="C486" s="248" t="s">
        <v>568</v>
      </c>
      <c r="D486" s="249" t="s">
        <v>138</v>
      </c>
      <c r="E486" s="250">
        <v>2714.61</v>
      </c>
      <c r="F486" s="250">
        <v>0</v>
      </c>
      <c r="G486" s="251">
        <f>E486*F486</f>
        <v>0</v>
      </c>
      <c r="H486" s="252">
        <v>0</v>
      </c>
      <c r="I486" s="253">
        <f>E486*H486</f>
        <v>0</v>
      </c>
      <c r="J486" s="252">
        <v>0</v>
      </c>
      <c r="K486" s="253">
        <f>E486*J486</f>
        <v>0</v>
      </c>
      <c r="O486" s="245">
        <v>2</v>
      </c>
      <c r="AA486" s="218">
        <v>1</v>
      </c>
      <c r="AB486" s="218">
        <v>1</v>
      </c>
      <c r="AC486" s="218">
        <v>1</v>
      </c>
      <c r="AZ486" s="218">
        <v>1</v>
      </c>
      <c r="BA486" s="218">
        <f>IF(AZ486=1,G486,0)</f>
        <v>0</v>
      </c>
      <c r="BB486" s="218">
        <f>IF(AZ486=2,G486,0)</f>
        <v>0</v>
      </c>
      <c r="BC486" s="218">
        <f>IF(AZ486=3,G486,0)</f>
        <v>0</v>
      </c>
      <c r="BD486" s="218">
        <f>IF(AZ486=4,G486,0)</f>
        <v>0</v>
      </c>
      <c r="BE486" s="218">
        <f>IF(AZ486=5,G486,0)</f>
        <v>0</v>
      </c>
      <c r="CA486" s="245">
        <v>1</v>
      </c>
      <c r="CB486" s="245">
        <v>1</v>
      </c>
    </row>
    <row r="487" spans="1:80" ht="12.75">
      <c r="A487" s="246">
        <v>67</v>
      </c>
      <c r="B487" s="247" t="s">
        <v>569</v>
      </c>
      <c r="C487" s="248" t="s">
        <v>570</v>
      </c>
      <c r="D487" s="249" t="s">
        <v>138</v>
      </c>
      <c r="E487" s="250">
        <v>8143.83</v>
      </c>
      <c r="F487" s="250">
        <v>0</v>
      </c>
      <c r="G487" s="251">
        <f>E487*F487</f>
        <v>0</v>
      </c>
      <c r="H487" s="252">
        <v>0</v>
      </c>
      <c r="I487" s="253">
        <f>E487*H487</f>
        <v>0</v>
      </c>
      <c r="J487" s="252">
        <v>0</v>
      </c>
      <c r="K487" s="253">
        <f>E487*J487</f>
        <v>0</v>
      </c>
      <c r="O487" s="245">
        <v>2</v>
      </c>
      <c r="AA487" s="218">
        <v>1</v>
      </c>
      <c r="AB487" s="218">
        <v>1</v>
      </c>
      <c r="AC487" s="218">
        <v>1</v>
      </c>
      <c r="AZ487" s="218">
        <v>1</v>
      </c>
      <c r="BA487" s="218">
        <f>IF(AZ487=1,G487,0)</f>
        <v>0</v>
      </c>
      <c r="BB487" s="218">
        <f>IF(AZ487=2,G487,0)</f>
        <v>0</v>
      </c>
      <c r="BC487" s="218">
        <f>IF(AZ487=3,G487,0)</f>
        <v>0</v>
      </c>
      <c r="BD487" s="218">
        <f>IF(AZ487=4,G487,0)</f>
        <v>0</v>
      </c>
      <c r="BE487" s="218">
        <f>IF(AZ487=5,G487,0)</f>
        <v>0</v>
      </c>
      <c r="CA487" s="245">
        <v>1</v>
      </c>
      <c r="CB487" s="245">
        <v>1</v>
      </c>
    </row>
    <row r="488" spans="1:15" ht="12.75">
      <c r="A488" s="254"/>
      <c r="B488" s="257"/>
      <c r="C488" s="313" t="s">
        <v>550</v>
      </c>
      <c r="D488" s="314"/>
      <c r="E488" s="258">
        <v>8143.83</v>
      </c>
      <c r="F488" s="259"/>
      <c r="G488" s="260"/>
      <c r="H488" s="261"/>
      <c r="I488" s="255"/>
      <c r="J488" s="262"/>
      <c r="K488" s="255"/>
      <c r="M488" s="256" t="s">
        <v>550</v>
      </c>
      <c r="O488" s="245"/>
    </row>
    <row r="489" spans="1:80" ht="12.75">
      <c r="A489" s="246">
        <v>68</v>
      </c>
      <c r="B489" s="247" t="s">
        <v>571</v>
      </c>
      <c r="C489" s="248" t="s">
        <v>572</v>
      </c>
      <c r="D489" s="249" t="s">
        <v>138</v>
      </c>
      <c r="E489" s="250">
        <v>2714.61</v>
      </c>
      <c r="F489" s="250">
        <v>0</v>
      </c>
      <c r="G489" s="251">
        <f>E489*F489</f>
        <v>0</v>
      </c>
      <c r="H489" s="252">
        <v>0</v>
      </c>
      <c r="I489" s="253">
        <f>E489*H489</f>
        <v>0</v>
      </c>
      <c r="J489" s="252">
        <v>0</v>
      </c>
      <c r="K489" s="253">
        <f>E489*J489</f>
        <v>0</v>
      </c>
      <c r="O489" s="245">
        <v>2</v>
      </c>
      <c r="AA489" s="218">
        <v>1</v>
      </c>
      <c r="AB489" s="218">
        <v>1</v>
      </c>
      <c r="AC489" s="218">
        <v>1</v>
      </c>
      <c r="AZ489" s="218">
        <v>1</v>
      </c>
      <c r="BA489" s="218">
        <f>IF(AZ489=1,G489,0)</f>
        <v>0</v>
      </c>
      <c r="BB489" s="218">
        <f>IF(AZ489=2,G489,0)</f>
        <v>0</v>
      </c>
      <c r="BC489" s="218">
        <f>IF(AZ489=3,G489,0)</f>
        <v>0</v>
      </c>
      <c r="BD489" s="218">
        <f>IF(AZ489=4,G489,0)</f>
        <v>0</v>
      </c>
      <c r="BE489" s="218">
        <f>IF(AZ489=5,G489,0)</f>
        <v>0</v>
      </c>
      <c r="CA489" s="245">
        <v>1</v>
      </c>
      <c r="CB489" s="245">
        <v>1</v>
      </c>
    </row>
    <row r="490" spans="1:57" ht="12.75">
      <c r="A490" s="263"/>
      <c r="B490" s="264" t="s">
        <v>97</v>
      </c>
      <c r="C490" s="265" t="s">
        <v>530</v>
      </c>
      <c r="D490" s="266"/>
      <c r="E490" s="267"/>
      <c r="F490" s="268"/>
      <c r="G490" s="269">
        <f>SUM(G447:G489)</f>
        <v>0</v>
      </c>
      <c r="H490" s="270"/>
      <c r="I490" s="271">
        <f>SUM(I447:I489)</f>
        <v>75.02645996000001</v>
      </c>
      <c r="J490" s="270"/>
      <c r="K490" s="271">
        <f>SUM(K447:K489)</f>
        <v>0</v>
      </c>
      <c r="O490" s="245">
        <v>4</v>
      </c>
      <c r="BA490" s="272">
        <f>SUM(BA447:BA489)</f>
        <v>0</v>
      </c>
      <c r="BB490" s="272">
        <f>SUM(BB447:BB489)</f>
        <v>0</v>
      </c>
      <c r="BC490" s="272">
        <f>SUM(BC447:BC489)</f>
        <v>0</v>
      </c>
      <c r="BD490" s="272">
        <f>SUM(BD447:BD489)</f>
        <v>0</v>
      </c>
      <c r="BE490" s="272">
        <f>SUM(BE447:BE489)</f>
        <v>0</v>
      </c>
    </row>
    <row r="491" spans="1:15" ht="12.75">
      <c r="A491" s="235" t="s">
        <v>93</v>
      </c>
      <c r="B491" s="236" t="s">
        <v>573</v>
      </c>
      <c r="C491" s="237" t="s">
        <v>574</v>
      </c>
      <c r="D491" s="238"/>
      <c r="E491" s="239"/>
      <c r="F491" s="239"/>
      <c r="G491" s="240"/>
      <c r="H491" s="241"/>
      <c r="I491" s="242"/>
      <c r="J491" s="243"/>
      <c r="K491" s="244"/>
      <c r="O491" s="245">
        <v>1</v>
      </c>
    </row>
    <row r="492" spans="1:80" ht="12.75">
      <c r="A492" s="246">
        <v>69</v>
      </c>
      <c r="B492" s="247" t="s">
        <v>576</v>
      </c>
      <c r="C492" s="248" t="s">
        <v>577</v>
      </c>
      <c r="D492" s="249" t="s">
        <v>138</v>
      </c>
      <c r="E492" s="250">
        <v>3208.544</v>
      </c>
      <c r="F492" s="250">
        <v>0</v>
      </c>
      <c r="G492" s="251">
        <f>E492*F492</f>
        <v>0</v>
      </c>
      <c r="H492" s="252">
        <v>4E-05</v>
      </c>
      <c r="I492" s="253">
        <f>E492*H492</f>
        <v>0.12834176</v>
      </c>
      <c r="J492" s="252">
        <v>0</v>
      </c>
      <c r="K492" s="253">
        <f>E492*J492</f>
        <v>0</v>
      </c>
      <c r="O492" s="245">
        <v>2</v>
      </c>
      <c r="AA492" s="218">
        <v>1</v>
      </c>
      <c r="AB492" s="218">
        <v>1</v>
      </c>
      <c r="AC492" s="218">
        <v>1</v>
      </c>
      <c r="AZ492" s="218">
        <v>1</v>
      </c>
      <c r="BA492" s="218">
        <f>IF(AZ492=1,G492,0)</f>
        <v>0</v>
      </c>
      <c r="BB492" s="218">
        <f>IF(AZ492=2,G492,0)</f>
        <v>0</v>
      </c>
      <c r="BC492" s="218">
        <f>IF(AZ492=3,G492,0)</f>
        <v>0</v>
      </c>
      <c r="BD492" s="218">
        <f>IF(AZ492=4,G492,0)</f>
        <v>0</v>
      </c>
      <c r="BE492" s="218">
        <f>IF(AZ492=5,G492,0)</f>
        <v>0</v>
      </c>
      <c r="CA492" s="245">
        <v>1</v>
      </c>
      <c r="CB492" s="245">
        <v>1</v>
      </c>
    </row>
    <row r="493" spans="1:15" ht="22.5">
      <c r="A493" s="254"/>
      <c r="B493" s="257"/>
      <c r="C493" s="313" t="s">
        <v>578</v>
      </c>
      <c r="D493" s="314"/>
      <c r="E493" s="258">
        <v>0</v>
      </c>
      <c r="F493" s="259"/>
      <c r="G493" s="260"/>
      <c r="H493" s="261"/>
      <c r="I493" s="255"/>
      <c r="J493" s="262"/>
      <c r="K493" s="255"/>
      <c r="M493" s="256" t="s">
        <v>578</v>
      </c>
      <c r="O493" s="245"/>
    </row>
    <row r="494" spans="1:15" ht="12.75">
      <c r="A494" s="254"/>
      <c r="B494" s="257"/>
      <c r="C494" s="313" t="s">
        <v>579</v>
      </c>
      <c r="D494" s="314"/>
      <c r="E494" s="258">
        <v>746.6048</v>
      </c>
      <c r="F494" s="259"/>
      <c r="G494" s="260"/>
      <c r="H494" s="261"/>
      <c r="I494" s="255"/>
      <c r="J494" s="262"/>
      <c r="K494" s="255"/>
      <c r="M494" s="256" t="s">
        <v>579</v>
      </c>
      <c r="O494" s="245"/>
    </row>
    <row r="495" spans="1:15" ht="22.5">
      <c r="A495" s="254"/>
      <c r="B495" s="257"/>
      <c r="C495" s="313" t="s">
        <v>580</v>
      </c>
      <c r="D495" s="314"/>
      <c r="E495" s="258">
        <v>663.5748</v>
      </c>
      <c r="F495" s="259"/>
      <c r="G495" s="260"/>
      <c r="H495" s="261"/>
      <c r="I495" s="255"/>
      <c r="J495" s="262"/>
      <c r="K495" s="255"/>
      <c r="M495" s="256" t="s">
        <v>580</v>
      </c>
      <c r="O495" s="245"/>
    </row>
    <row r="496" spans="1:15" ht="22.5">
      <c r="A496" s="254"/>
      <c r="B496" s="257"/>
      <c r="C496" s="313" t="s">
        <v>581</v>
      </c>
      <c r="D496" s="314"/>
      <c r="E496" s="258">
        <v>631.5148</v>
      </c>
      <c r="F496" s="259"/>
      <c r="G496" s="260"/>
      <c r="H496" s="261"/>
      <c r="I496" s="255"/>
      <c r="J496" s="262"/>
      <c r="K496" s="255"/>
      <c r="M496" s="256" t="s">
        <v>581</v>
      </c>
      <c r="O496" s="245"/>
    </row>
    <row r="497" spans="1:15" ht="22.5">
      <c r="A497" s="254"/>
      <c r="B497" s="257"/>
      <c r="C497" s="313" t="s">
        <v>582</v>
      </c>
      <c r="D497" s="314"/>
      <c r="E497" s="258">
        <v>599.4548</v>
      </c>
      <c r="F497" s="259"/>
      <c r="G497" s="260"/>
      <c r="H497" s="261"/>
      <c r="I497" s="255"/>
      <c r="J497" s="262"/>
      <c r="K497" s="255"/>
      <c r="M497" s="256" t="s">
        <v>582</v>
      </c>
      <c r="O497" s="245"/>
    </row>
    <row r="498" spans="1:15" ht="22.5">
      <c r="A498" s="254"/>
      <c r="B498" s="257"/>
      <c r="C498" s="313" t="s">
        <v>583</v>
      </c>
      <c r="D498" s="314"/>
      <c r="E498" s="258">
        <v>567.3948</v>
      </c>
      <c r="F498" s="259"/>
      <c r="G498" s="260"/>
      <c r="H498" s="261"/>
      <c r="I498" s="255"/>
      <c r="J498" s="262"/>
      <c r="K498" s="255"/>
      <c r="M498" s="256" t="s">
        <v>583</v>
      </c>
      <c r="O498" s="245"/>
    </row>
    <row r="499" spans="1:57" ht="12.75">
      <c r="A499" s="263"/>
      <c r="B499" s="264" t="s">
        <v>97</v>
      </c>
      <c r="C499" s="265" t="s">
        <v>575</v>
      </c>
      <c r="D499" s="266"/>
      <c r="E499" s="267"/>
      <c r="F499" s="268"/>
      <c r="G499" s="269">
        <f>SUM(G491:G498)</f>
        <v>0</v>
      </c>
      <c r="H499" s="270"/>
      <c r="I499" s="271">
        <f>SUM(I491:I498)</f>
        <v>0.12834176</v>
      </c>
      <c r="J499" s="270"/>
      <c r="K499" s="271">
        <f>SUM(K491:K498)</f>
        <v>0</v>
      </c>
      <c r="O499" s="245">
        <v>4</v>
      </c>
      <c r="BA499" s="272">
        <f>SUM(BA491:BA498)</f>
        <v>0</v>
      </c>
      <c r="BB499" s="272">
        <f>SUM(BB491:BB498)</f>
        <v>0</v>
      </c>
      <c r="BC499" s="272">
        <f>SUM(BC491:BC498)</f>
        <v>0</v>
      </c>
      <c r="BD499" s="272">
        <f>SUM(BD491:BD498)</f>
        <v>0</v>
      </c>
      <c r="BE499" s="272">
        <f>SUM(BE491:BE498)</f>
        <v>0</v>
      </c>
    </row>
    <row r="500" spans="1:15" ht="12.75">
      <c r="A500" s="235" t="s">
        <v>93</v>
      </c>
      <c r="B500" s="236" t="s">
        <v>584</v>
      </c>
      <c r="C500" s="237" t="s">
        <v>585</v>
      </c>
      <c r="D500" s="238"/>
      <c r="E500" s="239"/>
      <c r="F500" s="239"/>
      <c r="G500" s="240"/>
      <c r="H500" s="241"/>
      <c r="I500" s="242"/>
      <c r="J500" s="243"/>
      <c r="K500" s="244"/>
      <c r="O500" s="245">
        <v>1</v>
      </c>
    </row>
    <row r="501" spans="1:80" ht="12.75">
      <c r="A501" s="246">
        <v>70</v>
      </c>
      <c r="B501" s="247" t="s">
        <v>587</v>
      </c>
      <c r="C501" s="248" t="s">
        <v>588</v>
      </c>
      <c r="D501" s="249" t="s">
        <v>138</v>
      </c>
      <c r="E501" s="250">
        <v>96.555</v>
      </c>
      <c r="F501" s="250">
        <v>0</v>
      </c>
      <c r="G501" s="251">
        <f>E501*F501</f>
        <v>0</v>
      </c>
      <c r="H501" s="252">
        <v>0.08506</v>
      </c>
      <c r="I501" s="253">
        <f>E501*H501</f>
        <v>8.2129683</v>
      </c>
      <c r="J501" s="252">
        <v>-0.097</v>
      </c>
      <c r="K501" s="253">
        <f>E501*J501</f>
        <v>-9.365835</v>
      </c>
      <c r="O501" s="245">
        <v>2</v>
      </c>
      <c r="AA501" s="218">
        <v>1</v>
      </c>
      <c r="AB501" s="218">
        <v>1</v>
      </c>
      <c r="AC501" s="218">
        <v>1</v>
      </c>
      <c r="AZ501" s="218">
        <v>1</v>
      </c>
      <c r="BA501" s="218">
        <f>IF(AZ501=1,G501,0)</f>
        <v>0</v>
      </c>
      <c r="BB501" s="218">
        <f>IF(AZ501=2,G501,0)</f>
        <v>0</v>
      </c>
      <c r="BC501" s="218">
        <f>IF(AZ501=3,G501,0)</f>
        <v>0</v>
      </c>
      <c r="BD501" s="218">
        <f>IF(AZ501=4,G501,0)</f>
        <v>0</v>
      </c>
      <c r="BE501" s="218">
        <f>IF(AZ501=5,G501,0)</f>
        <v>0</v>
      </c>
      <c r="CA501" s="245">
        <v>1</v>
      </c>
      <c r="CB501" s="245">
        <v>1</v>
      </c>
    </row>
    <row r="502" spans="1:15" ht="12.75">
      <c r="A502" s="254"/>
      <c r="B502" s="257"/>
      <c r="C502" s="313" t="s">
        <v>448</v>
      </c>
      <c r="D502" s="314"/>
      <c r="E502" s="258">
        <v>0</v>
      </c>
      <c r="F502" s="259"/>
      <c r="G502" s="260"/>
      <c r="H502" s="261"/>
      <c r="I502" s="255"/>
      <c r="J502" s="262"/>
      <c r="K502" s="255"/>
      <c r="M502" s="256" t="s">
        <v>448</v>
      </c>
      <c r="O502" s="245"/>
    </row>
    <row r="503" spans="1:15" ht="12.75">
      <c r="A503" s="254"/>
      <c r="B503" s="257"/>
      <c r="C503" s="313" t="s">
        <v>449</v>
      </c>
      <c r="D503" s="314"/>
      <c r="E503" s="258">
        <v>0</v>
      </c>
      <c r="F503" s="259"/>
      <c r="G503" s="260"/>
      <c r="H503" s="261"/>
      <c r="I503" s="255"/>
      <c r="J503" s="262"/>
      <c r="K503" s="255"/>
      <c r="M503" s="256" t="s">
        <v>449</v>
      </c>
      <c r="O503" s="245"/>
    </row>
    <row r="504" spans="1:15" ht="12.75">
      <c r="A504" s="254"/>
      <c r="B504" s="257"/>
      <c r="C504" s="313" t="s">
        <v>450</v>
      </c>
      <c r="D504" s="314"/>
      <c r="E504" s="258">
        <v>5.115</v>
      </c>
      <c r="F504" s="259"/>
      <c r="G504" s="260"/>
      <c r="H504" s="261"/>
      <c r="I504" s="255"/>
      <c r="J504" s="262"/>
      <c r="K504" s="255"/>
      <c r="M504" s="256" t="s">
        <v>450</v>
      </c>
      <c r="O504" s="245"/>
    </row>
    <row r="505" spans="1:15" ht="12.75">
      <c r="A505" s="254"/>
      <c r="B505" s="257"/>
      <c r="C505" s="313" t="s">
        <v>451</v>
      </c>
      <c r="D505" s="314"/>
      <c r="E505" s="258">
        <v>1.08</v>
      </c>
      <c r="F505" s="259"/>
      <c r="G505" s="260"/>
      <c r="H505" s="261"/>
      <c r="I505" s="255"/>
      <c r="J505" s="262"/>
      <c r="K505" s="255"/>
      <c r="M505" s="256" t="s">
        <v>451</v>
      </c>
      <c r="O505" s="245"/>
    </row>
    <row r="506" spans="1:15" ht="12.75">
      <c r="A506" s="254"/>
      <c r="B506" s="257"/>
      <c r="C506" s="313" t="s">
        <v>469</v>
      </c>
      <c r="D506" s="314"/>
      <c r="E506" s="258">
        <v>1.44</v>
      </c>
      <c r="F506" s="259"/>
      <c r="G506" s="260"/>
      <c r="H506" s="261"/>
      <c r="I506" s="255"/>
      <c r="J506" s="262"/>
      <c r="K506" s="255"/>
      <c r="M506" s="256" t="s">
        <v>469</v>
      </c>
      <c r="O506" s="245"/>
    </row>
    <row r="507" spans="1:15" ht="12.75">
      <c r="A507" s="254"/>
      <c r="B507" s="257"/>
      <c r="C507" s="313" t="s">
        <v>470</v>
      </c>
      <c r="D507" s="314"/>
      <c r="E507" s="258">
        <v>4.59</v>
      </c>
      <c r="F507" s="259"/>
      <c r="G507" s="260"/>
      <c r="H507" s="261"/>
      <c r="I507" s="255"/>
      <c r="J507" s="262"/>
      <c r="K507" s="255"/>
      <c r="M507" s="256" t="s">
        <v>470</v>
      </c>
      <c r="O507" s="245"/>
    </row>
    <row r="508" spans="1:15" ht="12.75">
      <c r="A508" s="254"/>
      <c r="B508" s="257"/>
      <c r="C508" s="315" t="s">
        <v>277</v>
      </c>
      <c r="D508" s="314"/>
      <c r="E508" s="284">
        <v>12.225</v>
      </c>
      <c r="F508" s="259"/>
      <c r="G508" s="260"/>
      <c r="H508" s="261"/>
      <c r="I508" s="255"/>
      <c r="J508" s="262"/>
      <c r="K508" s="255"/>
      <c r="M508" s="256" t="s">
        <v>277</v>
      </c>
      <c r="O508" s="245"/>
    </row>
    <row r="509" spans="1:15" ht="12.75">
      <c r="A509" s="254"/>
      <c r="B509" s="257"/>
      <c r="C509" s="313" t="s">
        <v>589</v>
      </c>
      <c r="D509" s="314"/>
      <c r="E509" s="258">
        <v>0</v>
      </c>
      <c r="F509" s="259"/>
      <c r="G509" s="260"/>
      <c r="H509" s="261"/>
      <c r="I509" s="255"/>
      <c r="J509" s="262"/>
      <c r="K509" s="255"/>
      <c r="M509" s="256" t="s">
        <v>589</v>
      </c>
      <c r="O509" s="245"/>
    </row>
    <row r="510" spans="1:15" ht="12.75">
      <c r="A510" s="254"/>
      <c r="B510" s="257"/>
      <c r="C510" s="313" t="s">
        <v>453</v>
      </c>
      <c r="D510" s="314"/>
      <c r="E510" s="258">
        <v>6.75</v>
      </c>
      <c r="F510" s="259"/>
      <c r="G510" s="260"/>
      <c r="H510" s="261"/>
      <c r="I510" s="255"/>
      <c r="J510" s="262"/>
      <c r="K510" s="255"/>
      <c r="M510" s="256" t="s">
        <v>453</v>
      </c>
      <c r="O510" s="245"/>
    </row>
    <row r="511" spans="1:15" ht="12.75">
      <c r="A511" s="254"/>
      <c r="B511" s="257"/>
      <c r="C511" s="313" t="s">
        <v>454</v>
      </c>
      <c r="D511" s="314"/>
      <c r="E511" s="258">
        <v>0.84</v>
      </c>
      <c r="F511" s="259"/>
      <c r="G511" s="260"/>
      <c r="H511" s="261"/>
      <c r="I511" s="255"/>
      <c r="J511" s="262"/>
      <c r="K511" s="255"/>
      <c r="M511" s="256" t="s">
        <v>454</v>
      </c>
      <c r="O511" s="245"/>
    </row>
    <row r="512" spans="1:15" ht="12.75">
      <c r="A512" s="254"/>
      <c r="B512" s="257"/>
      <c r="C512" s="313" t="s">
        <v>471</v>
      </c>
      <c r="D512" s="314"/>
      <c r="E512" s="258">
        <v>2.7</v>
      </c>
      <c r="F512" s="259"/>
      <c r="G512" s="260"/>
      <c r="H512" s="261"/>
      <c r="I512" s="255"/>
      <c r="J512" s="262"/>
      <c r="K512" s="255"/>
      <c r="M512" s="256" t="s">
        <v>471</v>
      </c>
      <c r="O512" s="245"/>
    </row>
    <row r="513" spans="1:15" ht="12.75">
      <c r="A513" s="254"/>
      <c r="B513" s="257"/>
      <c r="C513" s="313" t="s">
        <v>472</v>
      </c>
      <c r="D513" s="314"/>
      <c r="E513" s="258">
        <v>5.82</v>
      </c>
      <c r="F513" s="259"/>
      <c r="G513" s="260"/>
      <c r="H513" s="261"/>
      <c r="I513" s="255"/>
      <c r="J513" s="262"/>
      <c r="K513" s="255"/>
      <c r="M513" s="256" t="s">
        <v>472</v>
      </c>
      <c r="O513" s="245"/>
    </row>
    <row r="514" spans="1:15" ht="12.75">
      <c r="A514" s="254"/>
      <c r="B514" s="257"/>
      <c r="C514" s="315" t="s">
        <v>277</v>
      </c>
      <c r="D514" s="314"/>
      <c r="E514" s="284">
        <v>16.11</v>
      </c>
      <c r="F514" s="259"/>
      <c r="G514" s="260"/>
      <c r="H514" s="261"/>
      <c r="I514" s="255"/>
      <c r="J514" s="262"/>
      <c r="K514" s="255"/>
      <c r="M514" s="256" t="s">
        <v>277</v>
      </c>
      <c r="O514" s="245"/>
    </row>
    <row r="515" spans="1:15" ht="12.75">
      <c r="A515" s="254"/>
      <c r="B515" s="257"/>
      <c r="C515" s="313" t="s">
        <v>455</v>
      </c>
      <c r="D515" s="314"/>
      <c r="E515" s="258">
        <v>0</v>
      </c>
      <c r="F515" s="259"/>
      <c r="G515" s="260"/>
      <c r="H515" s="261"/>
      <c r="I515" s="255"/>
      <c r="J515" s="262"/>
      <c r="K515" s="255"/>
      <c r="M515" s="256" t="s">
        <v>455</v>
      </c>
      <c r="O515" s="245"/>
    </row>
    <row r="516" spans="1:15" ht="12.75">
      <c r="A516" s="254"/>
      <c r="B516" s="257"/>
      <c r="C516" s="313" t="s">
        <v>456</v>
      </c>
      <c r="D516" s="314"/>
      <c r="E516" s="258">
        <v>9.17</v>
      </c>
      <c r="F516" s="259"/>
      <c r="G516" s="260"/>
      <c r="H516" s="261"/>
      <c r="I516" s="255"/>
      <c r="J516" s="262"/>
      <c r="K516" s="255"/>
      <c r="M516" s="256" t="s">
        <v>456</v>
      </c>
      <c r="O516" s="245"/>
    </row>
    <row r="517" spans="1:15" ht="12.75">
      <c r="A517" s="254"/>
      <c r="B517" s="257"/>
      <c r="C517" s="313" t="s">
        <v>457</v>
      </c>
      <c r="D517" s="314"/>
      <c r="E517" s="258">
        <v>1.28</v>
      </c>
      <c r="F517" s="259"/>
      <c r="G517" s="260"/>
      <c r="H517" s="261"/>
      <c r="I517" s="255"/>
      <c r="J517" s="262"/>
      <c r="K517" s="255"/>
      <c r="M517" s="256" t="s">
        <v>457</v>
      </c>
      <c r="O517" s="245"/>
    </row>
    <row r="518" spans="1:15" ht="12.75">
      <c r="A518" s="254"/>
      <c r="B518" s="257"/>
      <c r="C518" s="313" t="s">
        <v>473</v>
      </c>
      <c r="D518" s="314"/>
      <c r="E518" s="258">
        <v>1.95</v>
      </c>
      <c r="F518" s="259"/>
      <c r="G518" s="260"/>
      <c r="H518" s="261"/>
      <c r="I518" s="255"/>
      <c r="J518" s="262"/>
      <c r="K518" s="255"/>
      <c r="M518" s="256" t="s">
        <v>473</v>
      </c>
      <c r="O518" s="245"/>
    </row>
    <row r="519" spans="1:15" ht="12.75">
      <c r="A519" s="254"/>
      <c r="B519" s="257"/>
      <c r="C519" s="313" t="s">
        <v>474</v>
      </c>
      <c r="D519" s="314"/>
      <c r="E519" s="258">
        <v>8.37</v>
      </c>
      <c r="F519" s="259"/>
      <c r="G519" s="260"/>
      <c r="H519" s="261"/>
      <c r="I519" s="255"/>
      <c r="J519" s="262"/>
      <c r="K519" s="255"/>
      <c r="M519" s="256" t="s">
        <v>474</v>
      </c>
      <c r="O519" s="245"/>
    </row>
    <row r="520" spans="1:15" ht="12.75">
      <c r="A520" s="254"/>
      <c r="B520" s="257"/>
      <c r="C520" s="315" t="s">
        <v>277</v>
      </c>
      <c r="D520" s="314"/>
      <c r="E520" s="284">
        <v>20.769999999999996</v>
      </c>
      <c r="F520" s="259"/>
      <c r="G520" s="260"/>
      <c r="H520" s="261"/>
      <c r="I520" s="255"/>
      <c r="J520" s="262"/>
      <c r="K520" s="255"/>
      <c r="M520" s="256" t="s">
        <v>277</v>
      </c>
      <c r="O520" s="245"/>
    </row>
    <row r="521" spans="1:15" ht="12.75">
      <c r="A521" s="254"/>
      <c r="B521" s="257"/>
      <c r="C521" s="313" t="s">
        <v>458</v>
      </c>
      <c r="D521" s="314"/>
      <c r="E521" s="258">
        <v>0</v>
      </c>
      <c r="F521" s="259"/>
      <c r="G521" s="260"/>
      <c r="H521" s="261"/>
      <c r="I521" s="255"/>
      <c r="J521" s="262"/>
      <c r="K521" s="255"/>
      <c r="M521" s="256" t="s">
        <v>458</v>
      </c>
      <c r="O521" s="245"/>
    </row>
    <row r="522" spans="1:15" ht="12.75">
      <c r="A522" s="254"/>
      <c r="B522" s="257"/>
      <c r="C522" s="313" t="s">
        <v>459</v>
      </c>
      <c r="D522" s="314"/>
      <c r="E522" s="258">
        <v>5.61</v>
      </c>
      <c r="F522" s="259"/>
      <c r="G522" s="260"/>
      <c r="H522" s="261"/>
      <c r="I522" s="255"/>
      <c r="J522" s="262"/>
      <c r="K522" s="255"/>
      <c r="M522" s="256" t="s">
        <v>459</v>
      </c>
      <c r="O522" s="245"/>
    </row>
    <row r="523" spans="1:15" ht="12.75">
      <c r="A523" s="254"/>
      <c r="B523" s="257"/>
      <c r="C523" s="313" t="s">
        <v>460</v>
      </c>
      <c r="D523" s="314"/>
      <c r="E523" s="258">
        <v>1.16</v>
      </c>
      <c r="F523" s="259"/>
      <c r="G523" s="260"/>
      <c r="H523" s="261"/>
      <c r="I523" s="255"/>
      <c r="J523" s="262"/>
      <c r="K523" s="255"/>
      <c r="M523" s="256" t="s">
        <v>460</v>
      </c>
      <c r="O523" s="245"/>
    </row>
    <row r="524" spans="1:15" ht="12.75">
      <c r="A524" s="254"/>
      <c r="B524" s="257"/>
      <c r="C524" s="313" t="s">
        <v>475</v>
      </c>
      <c r="D524" s="314"/>
      <c r="E524" s="258">
        <v>2.94</v>
      </c>
      <c r="F524" s="259"/>
      <c r="G524" s="260"/>
      <c r="H524" s="261"/>
      <c r="I524" s="255"/>
      <c r="J524" s="262"/>
      <c r="K524" s="255"/>
      <c r="M524" s="256" t="s">
        <v>475</v>
      </c>
      <c r="O524" s="245"/>
    </row>
    <row r="525" spans="1:15" ht="12.75">
      <c r="A525" s="254"/>
      <c r="B525" s="257"/>
      <c r="C525" s="313" t="s">
        <v>476</v>
      </c>
      <c r="D525" s="314"/>
      <c r="E525" s="258">
        <v>9.9</v>
      </c>
      <c r="F525" s="259"/>
      <c r="G525" s="260"/>
      <c r="H525" s="261"/>
      <c r="I525" s="255"/>
      <c r="J525" s="262"/>
      <c r="K525" s="255"/>
      <c r="M525" s="256" t="s">
        <v>476</v>
      </c>
      <c r="O525" s="245"/>
    </row>
    <row r="526" spans="1:15" ht="12.75">
      <c r="A526" s="254"/>
      <c r="B526" s="257"/>
      <c r="C526" s="315" t="s">
        <v>277</v>
      </c>
      <c r="D526" s="314"/>
      <c r="E526" s="284">
        <v>19.61</v>
      </c>
      <c r="F526" s="259"/>
      <c r="G526" s="260"/>
      <c r="H526" s="261"/>
      <c r="I526" s="255"/>
      <c r="J526" s="262"/>
      <c r="K526" s="255"/>
      <c r="M526" s="256" t="s">
        <v>277</v>
      </c>
      <c r="O526" s="245"/>
    </row>
    <row r="527" spans="1:15" ht="12.75">
      <c r="A527" s="254"/>
      <c r="B527" s="257"/>
      <c r="C527" s="313" t="s">
        <v>461</v>
      </c>
      <c r="D527" s="314"/>
      <c r="E527" s="258">
        <v>0</v>
      </c>
      <c r="F527" s="259"/>
      <c r="G527" s="260"/>
      <c r="H527" s="261"/>
      <c r="I527" s="255"/>
      <c r="J527" s="262"/>
      <c r="K527" s="255"/>
      <c r="M527" s="256" t="s">
        <v>461</v>
      </c>
      <c r="O527" s="245"/>
    </row>
    <row r="528" spans="1:15" ht="12.75">
      <c r="A528" s="254"/>
      <c r="B528" s="257"/>
      <c r="C528" s="313" t="s">
        <v>462</v>
      </c>
      <c r="D528" s="314"/>
      <c r="E528" s="258">
        <v>9.56</v>
      </c>
      <c r="F528" s="259"/>
      <c r="G528" s="260"/>
      <c r="H528" s="261"/>
      <c r="I528" s="255"/>
      <c r="J528" s="262"/>
      <c r="K528" s="255"/>
      <c r="M528" s="256" t="s">
        <v>462</v>
      </c>
      <c r="O528" s="245"/>
    </row>
    <row r="529" spans="1:15" ht="12.75">
      <c r="A529" s="254"/>
      <c r="B529" s="257"/>
      <c r="C529" s="313" t="s">
        <v>463</v>
      </c>
      <c r="D529" s="314"/>
      <c r="E529" s="258">
        <v>2.5</v>
      </c>
      <c r="F529" s="259"/>
      <c r="G529" s="260"/>
      <c r="H529" s="261"/>
      <c r="I529" s="255"/>
      <c r="J529" s="262"/>
      <c r="K529" s="255"/>
      <c r="M529" s="256" t="s">
        <v>463</v>
      </c>
      <c r="O529" s="245"/>
    </row>
    <row r="530" spans="1:15" ht="12.75">
      <c r="A530" s="254"/>
      <c r="B530" s="257"/>
      <c r="C530" s="313" t="s">
        <v>477</v>
      </c>
      <c r="D530" s="314"/>
      <c r="E530" s="258">
        <v>15.78</v>
      </c>
      <c r="F530" s="259"/>
      <c r="G530" s="260"/>
      <c r="H530" s="261"/>
      <c r="I530" s="255"/>
      <c r="J530" s="262"/>
      <c r="K530" s="255"/>
      <c r="M530" s="256" t="s">
        <v>477</v>
      </c>
      <c r="O530" s="245"/>
    </row>
    <row r="531" spans="1:15" ht="12.75">
      <c r="A531" s="254"/>
      <c r="B531" s="257"/>
      <c r="C531" s="315" t="s">
        <v>277</v>
      </c>
      <c r="D531" s="314"/>
      <c r="E531" s="284">
        <v>27.84</v>
      </c>
      <c r="F531" s="259"/>
      <c r="G531" s="260"/>
      <c r="H531" s="261"/>
      <c r="I531" s="255"/>
      <c r="J531" s="262"/>
      <c r="K531" s="255"/>
      <c r="M531" s="256" t="s">
        <v>277</v>
      </c>
      <c r="O531" s="245"/>
    </row>
    <row r="532" spans="1:80" ht="12.75">
      <c r="A532" s="246">
        <v>71</v>
      </c>
      <c r="B532" s="247" t="s">
        <v>590</v>
      </c>
      <c r="C532" s="248" t="s">
        <v>591</v>
      </c>
      <c r="D532" s="249" t="s">
        <v>138</v>
      </c>
      <c r="E532" s="250">
        <v>96.6</v>
      </c>
      <c r="F532" s="250">
        <v>0</v>
      </c>
      <c r="G532" s="251">
        <f>E532*F532</f>
        <v>0</v>
      </c>
      <c r="H532" s="252">
        <v>0</v>
      </c>
      <c r="I532" s="253">
        <f>E532*H532</f>
        <v>0</v>
      </c>
      <c r="J532" s="252">
        <v>0</v>
      </c>
      <c r="K532" s="253">
        <f>E532*J532</f>
        <v>0</v>
      </c>
      <c r="O532" s="245">
        <v>2</v>
      </c>
      <c r="AA532" s="218">
        <v>1</v>
      </c>
      <c r="AB532" s="218">
        <v>1</v>
      </c>
      <c r="AC532" s="218">
        <v>1</v>
      </c>
      <c r="AZ532" s="218">
        <v>1</v>
      </c>
      <c r="BA532" s="218">
        <f>IF(AZ532=1,G532,0)</f>
        <v>0</v>
      </c>
      <c r="BB532" s="218">
        <f>IF(AZ532=2,G532,0)</f>
        <v>0</v>
      </c>
      <c r="BC532" s="218">
        <f>IF(AZ532=3,G532,0)</f>
        <v>0</v>
      </c>
      <c r="BD532" s="218">
        <f>IF(AZ532=4,G532,0)</f>
        <v>0</v>
      </c>
      <c r="BE532" s="218">
        <f>IF(AZ532=5,G532,0)</f>
        <v>0</v>
      </c>
      <c r="CA532" s="245">
        <v>1</v>
      </c>
      <c r="CB532" s="245">
        <v>1</v>
      </c>
    </row>
    <row r="533" spans="1:80" ht="12.75">
      <c r="A533" s="246">
        <v>72</v>
      </c>
      <c r="B533" s="247" t="s">
        <v>592</v>
      </c>
      <c r="C533" s="248" t="s">
        <v>593</v>
      </c>
      <c r="D533" s="249" t="s">
        <v>138</v>
      </c>
      <c r="E533" s="250">
        <v>70.0085</v>
      </c>
      <c r="F533" s="250">
        <v>0</v>
      </c>
      <c r="G533" s="251">
        <f>E533*F533</f>
        <v>0</v>
      </c>
      <c r="H533" s="252">
        <v>0.00067</v>
      </c>
      <c r="I533" s="253">
        <f>E533*H533</f>
        <v>0.046905695</v>
      </c>
      <c r="J533" s="252">
        <v>-0.131</v>
      </c>
      <c r="K533" s="253">
        <f>E533*J533</f>
        <v>-9.1711135</v>
      </c>
      <c r="O533" s="245">
        <v>2</v>
      </c>
      <c r="AA533" s="218">
        <v>1</v>
      </c>
      <c r="AB533" s="218">
        <v>1</v>
      </c>
      <c r="AC533" s="218">
        <v>1</v>
      </c>
      <c r="AZ533" s="218">
        <v>1</v>
      </c>
      <c r="BA533" s="218">
        <f>IF(AZ533=1,G533,0)</f>
        <v>0</v>
      </c>
      <c r="BB533" s="218">
        <f>IF(AZ533=2,G533,0)</f>
        <v>0</v>
      </c>
      <c r="BC533" s="218">
        <f>IF(AZ533=3,G533,0)</f>
        <v>0</v>
      </c>
      <c r="BD533" s="218">
        <f>IF(AZ533=4,G533,0)</f>
        <v>0</v>
      </c>
      <c r="BE533" s="218">
        <f>IF(AZ533=5,G533,0)</f>
        <v>0</v>
      </c>
      <c r="CA533" s="245">
        <v>1</v>
      </c>
      <c r="CB533" s="245">
        <v>1</v>
      </c>
    </row>
    <row r="534" spans="1:15" ht="12.75">
      <c r="A534" s="254"/>
      <c r="B534" s="257"/>
      <c r="C534" s="313" t="s">
        <v>296</v>
      </c>
      <c r="D534" s="314"/>
      <c r="E534" s="258">
        <v>0</v>
      </c>
      <c r="F534" s="259"/>
      <c r="G534" s="260"/>
      <c r="H534" s="261"/>
      <c r="I534" s="255"/>
      <c r="J534" s="262"/>
      <c r="K534" s="255"/>
      <c r="M534" s="256" t="s">
        <v>296</v>
      </c>
      <c r="O534" s="245"/>
    </row>
    <row r="535" spans="1:15" ht="12.75">
      <c r="A535" s="254"/>
      <c r="B535" s="257"/>
      <c r="C535" s="313" t="s">
        <v>594</v>
      </c>
      <c r="D535" s="314"/>
      <c r="E535" s="258">
        <v>5.4605</v>
      </c>
      <c r="F535" s="259"/>
      <c r="G535" s="260"/>
      <c r="H535" s="261"/>
      <c r="I535" s="255"/>
      <c r="J535" s="262"/>
      <c r="K535" s="255"/>
      <c r="M535" s="256" t="s">
        <v>594</v>
      </c>
      <c r="O535" s="245"/>
    </row>
    <row r="536" spans="1:15" ht="12.75">
      <c r="A536" s="254"/>
      <c r="B536" s="257"/>
      <c r="C536" s="313" t="s">
        <v>298</v>
      </c>
      <c r="D536" s="314"/>
      <c r="E536" s="258">
        <v>0</v>
      </c>
      <c r="F536" s="259"/>
      <c r="G536" s="260"/>
      <c r="H536" s="261"/>
      <c r="I536" s="255"/>
      <c r="J536" s="262"/>
      <c r="K536" s="255"/>
      <c r="M536" s="256" t="s">
        <v>298</v>
      </c>
      <c r="O536" s="245"/>
    </row>
    <row r="537" spans="1:15" ht="12.75">
      <c r="A537" s="254"/>
      <c r="B537" s="257"/>
      <c r="C537" s="313" t="s">
        <v>595</v>
      </c>
      <c r="D537" s="314"/>
      <c r="E537" s="258">
        <v>64.548</v>
      </c>
      <c r="F537" s="259"/>
      <c r="G537" s="260"/>
      <c r="H537" s="261"/>
      <c r="I537" s="255"/>
      <c r="J537" s="262"/>
      <c r="K537" s="255"/>
      <c r="M537" s="256" t="s">
        <v>595</v>
      </c>
      <c r="O537" s="245"/>
    </row>
    <row r="538" spans="1:80" ht="12.75">
      <c r="A538" s="246">
        <v>73</v>
      </c>
      <c r="B538" s="247" t="s">
        <v>596</v>
      </c>
      <c r="C538" s="248" t="s">
        <v>597</v>
      </c>
      <c r="D538" s="249" t="s">
        <v>111</v>
      </c>
      <c r="E538" s="250">
        <v>0.945</v>
      </c>
      <c r="F538" s="250">
        <v>0</v>
      </c>
      <c r="G538" s="251">
        <f>E538*F538</f>
        <v>0</v>
      </c>
      <c r="H538" s="252">
        <v>0.0012799999999995</v>
      </c>
      <c r="I538" s="253">
        <f>E538*H538</f>
        <v>0.0012095999999995274</v>
      </c>
      <c r="J538" s="252">
        <v>-1.79999999999927</v>
      </c>
      <c r="K538" s="253">
        <f>E538*J538</f>
        <v>-1.70099999999931</v>
      </c>
      <c r="O538" s="245">
        <v>2</v>
      </c>
      <c r="AA538" s="218">
        <v>1</v>
      </c>
      <c r="AB538" s="218">
        <v>1</v>
      </c>
      <c r="AC538" s="218">
        <v>1</v>
      </c>
      <c r="AZ538" s="218">
        <v>1</v>
      </c>
      <c r="BA538" s="218">
        <f>IF(AZ538=1,G538,0)</f>
        <v>0</v>
      </c>
      <c r="BB538" s="218">
        <f>IF(AZ538=2,G538,0)</f>
        <v>0</v>
      </c>
      <c r="BC538" s="218">
        <f>IF(AZ538=3,G538,0)</f>
        <v>0</v>
      </c>
      <c r="BD538" s="218">
        <f>IF(AZ538=4,G538,0)</f>
        <v>0</v>
      </c>
      <c r="BE538" s="218">
        <f>IF(AZ538=5,G538,0)</f>
        <v>0</v>
      </c>
      <c r="CA538" s="245">
        <v>1</v>
      </c>
      <c r="CB538" s="245">
        <v>1</v>
      </c>
    </row>
    <row r="539" spans="1:15" ht="12.75">
      <c r="A539" s="254"/>
      <c r="B539" s="257"/>
      <c r="C539" s="313" t="s">
        <v>598</v>
      </c>
      <c r="D539" s="314"/>
      <c r="E539" s="258">
        <v>0.2362</v>
      </c>
      <c r="F539" s="259"/>
      <c r="G539" s="260"/>
      <c r="H539" s="261"/>
      <c r="I539" s="255"/>
      <c r="J539" s="262"/>
      <c r="K539" s="255"/>
      <c r="M539" s="256" t="s">
        <v>598</v>
      </c>
      <c r="O539" s="245"/>
    </row>
    <row r="540" spans="1:15" ht="12.75">
      <c r="A540" s="254"/>
      <c r="B540" s="257"/>
      <c r="C540" s="313" t="s">
        <v>599</v>
      </c>
      <c r="D540" s="314"/>
      <c r="E540" s="258">
        <v>0.2362</v>
      </c>
      <c r="F540" s="259"/>
      <c r="G540" s="260"/>
      <c r="H540" s="261"/>
      <c r="I540" s="255"/>
      <c r="J540" s="262"/>
      <c r="K540" s="255"/>
      <c r="M540" s="256" t="s">
        <v>599</v>
      </c>
      <c r="O540" s="245"/>
    </row>
    <row r="541" spans="1:15" ht="12.75">
      <c r="A541" s="254"/>
      <c r="B541" s="257"/>
      <c r="C541" s="313" t="s">
        <v>600</v>
      </c>
      <c r="D541" s="314"/>
      <c r="E541" s="258">
        <v>0.2362</v>
      </c>
      <c r="F541" s="259"/>
      <c r="G541" s="260"/>
      <c r="H541" s="261"/>
      <c r="I541" s="255"/>
      <c r="J541" s="262"/>
      <c r="K541" s="255"/>
      <c r="M541" s="256" t="s">
        <v>600</v>
      </c>
      <c r="O541" s="245"/>
    </row>
    <row r="542" spans="1:15" ht="12.75">
      <c r="A542" s="254"/>
      <c r="B542" s="257"/>
      <c r="C542" s="313" t="s">
        <v>601</v>
      </c>
      <c r="D542" s="314"/>
      <c r="E542" s="258">
        <v>0.2362</v>
      </c>
      <c r="F542" s="259"/>
      <c r="G542" s="260"/>
      <c r="H542" s="261"/>
      <c r="I542" s="255"/>
      <c r="J542" s="262"/>
      <c r="K542" s="255"/>
      <c r="M542" s="256" t="s">
        <v>601</v>
      </c>
      <c r="O542" s="245"/>
    </row>
    <row r="543" spans="1:80" ht="12.75">
      <c r="A543" s="246">
        <v>74</v>
      </c>
      <c r="B543" s="247" t="s">
        <v>602</v>
      </c>
      <c r="C543" s="248" t="s">
        <v>603</v>
      </c>
      <c r="D543" s="249" t="s">
        <v>138</v>
      </c>
      <c r="E543" s="250">
        <v>72.6</v>
      </c>
      <c r="F543" s="250">
        <v>0</v>
      </c>
      <c r="G543" s="251">
        <f>E543*F543</f>
        <v>0</v>
      </c>
      <c r="H543" s="252">
        <v>0.00067</v>
      </c>
      <c r="I543" s="253">
        <f>E543*H543</f>
        <v>0.048642</v>
      </c>
      <c r="J543" s="252">
        <v>-0.082</v>
      </c>
      <c r="K543" s="253">
        <f>E543*J543</f>
        <v>-5.9532</v>
      </c>
      <c r="O543" s="245">
        <v>2</v>
      </c>
      <c r="AA543" s="218">
        <v>1</v>
      </c>
      <c r="AB543" s="218">
        <v>1</v>
      </c>
      <c r="AC543" s="218">
        <v>1</v>
      </c>
      <c r="AZ543" s="218">
        <v>1</v>
      </c>
      <c r="BA543" s="218">
        <f>IF(AZ543=1,G543,0)</f>
        <v>0</v>
      </c>
      <c r="BB543" s="218">
        <f>IF(AZ543=2,G543,0)</f>
        <v>0</v>
      </c>
      <c r="BC543" s="218">
        <f>IF(AZ543=3,G543,0)</f>
        <v>0</v>
      </c>
      <c r="BD543" s="218">
        <f>IF(AZ543=4,G543,0)</f>
        <v>0</v>
      </c>
      <c r="BE543" s="218">
        <f>IF(AZ543=5,G543,0)</f>
        <v>0</v>
      </c>
      <c r="CA543" s="245">
        <v>1</v>
      </c>
      <c r="CB543" s="245">
        <v>1</v>
      </c>
    </row>
    <row r="544" spans="1:15" ht="12.75">
      <c r="A544" s="254"/>
      <c r="B544" s="257"/>
      <c r="C544" s="313" t="s">
        <v>604</v>
      </c>
      <c r="D544" s="314"/>
      <c r="E544" s="258">
        <v>0</v>
      </c>
      <c r="F544" s="259"/>
      <c r="G544" s="260"/>
      <c r="H544" s="261"/>
      <c r="I544" s="255"/>
      <c r="J544" s="262"/>
      <c r="K544" s="255"/>
      <c r="M544" s="256" t="s">
        <v>604</v>
      </c>
      <c r="O544" s="245"/>
    </row>
    <row r="545" spans="1:15" ht="12.75">
      <c r="A545" s="254"/>
      <c r="B545" s="257"/>
      <c r="C545" s="313" t="s">
        <v>605</v>
      </c>
      <c r="D545" s="314"/>
      <c r="E545" s="258">
        <v>43.32</v>
      </c>
      <c r="F545" s="259"/>
      <c r="G545" s="260"/>
      <c r="H545" s="261"/>
      <c r="I545" s="255"/>
      <c r="J545" s="262"/>
      <c r="K545" s="255"/>
      <c r="M545" s="256" t="s">
        <v>605</v>
      </c>
      <c r="O545" s="245"/>
    </row>
    <row r="546" spans="1:15" ht="12.75">
      <c r="A546" s="254"/>
      <c r="B546" s="257"/>
      <c r="C546" s="313" t="s">
        <v>606</v>
      </c>
      <c r="D546" s="314"/>
      <c r="E546" s="258">
        <v>7.32</v>
      </c>
      <c r="F546" s="259"/>
      <c r="G546" s="260"/>
      <c r="H546" s="261"/>
      <c r="I546" s="255"/>
      <c r="J546" s="262"/>
      <c r="K546" s="255"/>
      <c r="M546" s="256" t="s">
        <v>606</v>
      </c>
      <c r="O546" s="245"/>
    </row>
    <row r="547" spans="1:15" ht="12.75">
      <c r="A547" s="254"/>
      <c r="B547" s="257"/>
      <c r="C547" s="313" t="s">
        <v>607</v>
      </c>
      <c r="D547" s="314"/>
      <c r="E547" s="258">
        <v>7.32</v>
      </c>
      <c r="F547" s="259"/>
      <c r="G547" s="260"/>
      <c r="H547" s="261"/>
      <c r="I547" s="255"/>
      <c r="J547" s="262"/>
      <c r="K547" s="255"/>
      <c r="M547" s="256" t="s">
        <v>607</v>
      </c>
      <c r="O547" s="245"/>
    </row>
    <row r="548" spans="1:15" ht="12.75">
      <c r="A548" s="254"/>
      <c r="B548" s="257"/>
      <c r="C548" s="313" t="s">
        <v>608</v>
      </c>
      <c r="D548" s="314"/>
      <c r="E548" s="258">
        <v>7.32</v>
      </c>
      <c r="F548" s="259"/>
      <c r="G548" s="260"/>
      <c r="H548" s="261"/>
      <c r="I548" s="255"/>
      <c r="J548" s="262"/>
      <c r="K548" s="255"/>
      <c r="M548" s="256" t="s">
        <v>608</v>
      </c>
      <c r="O548" s="245"/>
    </row>
    <row r="549" spans="1:15" ht="12.75">
      <c r="A549" s="254"/>
      <c r="B549" s="257"/>
      <c r="C549" s="313" t="s">
        <v>609</v>
      </c>
      <c r="D549" s="314"/>
      <c r="E549" s="258">
        <v>7.32</v>
      </c>
      <c r="F549" s="259"/>
      <c r="G549" s="260"/>
      <c r="H549" s="261"/>
      <c r="I549" s="255"/>
      <c r="J549" s="262"/>
      <c r="K549" s="255"/>
      <c r="M549" s="256" t="s">
        <v>609</v>
      </c>
      <c r="O549" s="245"/>
    </row>
    <row r="550" spans="1:80" ht="12.75">
      <c r="A550" s="246">
        <v>75</v>
      </c>
      <c r="B550" s="247" t="s">
        <v>610</v>
      </c>
      <c r="C550" s="248" t="s">
        <v>611</v>
      </c>
      <c r="D550" s="249" t="s">
        <v>194</v>
      </c>
      <c r="E550" s="250">
        <v>27.6</v>
      </c>
      <c r="F550" s="250">
        <v>0</v>
      </c>
      <c r="G550" s="251">
        <f>E550*F550</f>
        <v>0</v>
      </c>
      <c r="H550" s="252">
        <v>0</v>
      </c>
      <c r="I550" s="253">
        <f>E550*H550</f>
        <v>0</v>
      </c>
      <c r="J550" s="252">
        <v>-0.07000000000005</v>
      </c>
      <c r="K550" s="253">
        <f>E550*J550</f>
        <v>-1.93200000000138</v>
      </c>
      <c r="O550" s="245">
        <v>2</v>
      </c>
      <c r="AA550" s="218">
        <v>1</v>
      </c>
      <c r="AB550" s="218">
        <v>1</v>
      </c>
      <c r="AC550" s="218">
        <v>1</v>
      </c>
      <c r="AZ550" s="218">
        <v>1</v>
      </c>
      <c r="BA550" s="218">
        <f>IF(AZ550=1,G550,0)</f>
        <v>0</v>
      </c>
      <c r="BB550" s="218">
        <f>IF(AZ550=2,G550,0)</f>
        <v>0</v>
      </c>
      <c r="BC550" s="218">
        <f>IF(AZ550=3,G550,0)</f>
        <v>0</v>
      </c>
      <c r="BD550" s="218">
        <f>IF(AZ550=4,G550,0)</f>
        <v>0</v>
      </c>
      <c r="BE550" s="218">
        <f>IF(AZ550=5,G550,0)</f>
        <v>0</v>
      </c>
      <c r="CA550" s="245">
        <v>1</v>
      </c>
      <c r="CB550" s="245">
        <v>1</v>
      </c>
    </row>
    <row r="551" spans="1:15" ht="12.75">
      <c r="A551" s="254"/>
      <c r="B551" s="257"/>
      <c r="C551" s="313" t="s">
        <v>612</v>
      </c>
      <c r="D551" s="314"/>
      <c r="E551" s="258">
        <v>6</v>
      </c>
      <c r="F551" s="259"/>
      <c r="G551" s="260"/>
      <c r="H551" s="261"/>
      <c r="I551" s="255"/>
      <c r="J551" s="262"/>
      <c r="K551" s="255"/>
      <c r="M551" s="256" t="s">
        <v>612</v>
      </c>
      <c r="O551" s="245"/>
    </row>
    <row r="552" spans="1:15" ht="12.75">
      <c r="A552" s="254"/>
      <c r="B552" s="257"/>
      <c r="C552" s="313" t="s">
        <v>613</v>
      </c>
      <c r="D552" s="314"/>
      <c r="E552" s="258">
        <v>21.6</v>
      </c>
      <c r="F552" s="259"/>
      <c r="G552" s="260"/>
      <c r="H552" s="261"/>
      <c r="I552" s="255"/>
      <c r="J552" s="262"/>
      <c r="K552" s="255"/>
      <c r="M552" s="256" t="s">
        <v>613</v>
      </c>
      <c r="O552" s="245"/>
    </row>
    <row r="553" spans="1:80" ht="12.75">
      <c r="A553" s="246">
        <v>76</v>
      </c>
      <c r="B553" s="247" t="s">
        <v>614</v>
      </c>
      <c r="C553" s="248" t="s">
        <v>615</v>
      </c>
      <c r="D553" s="249" t="s">
        <v>111</v>
      </c>
      <c r="E553" s="250">
        <v>1.4629</v>
      </c>
      <c r="F553" s="250">
        <v>0</v>
      </c>
      <c r="G553" s="251">
        <f>E553*F553</f>
        <v>0</v>
      </c>
      <c r="H553" s="252">
        <v>0</v>
      </c>
      <c r="I553" s="253">
        <f>E553*H553</f>
        <v>0</v>
      </c>
      <c r="J553" s="252">
        <v>-2.2</v>
      </c>
      <c r="K553" s="253">
        <f>E553*J553</f>
        <v>-3.2183800000000002</v>
      </c>
      <c r="O553" s="245">
        <v>2</v>
      </c>
      <c r="AA553" s="218">
        <v>1</v>
      </c>
      <c r="AB553" s="218">
        <v>1</v>
      </c>
      <c r="AC553" s="218">
        <v>1</v>
      </c>
      <c r="AZ553" s="218">
        <v>1</v>
      </c>
      <c r="BA553" s="218">
        <f>IF(AZ553=1,G553,0)</f>
        <v>0</v>
      </c>
      <c r="BB553" s="218">
        <f>IF(AZ553=2,G553,0)</f>
        <v>0</v>
      </c>
      <c r="BC553" s="218">
        <f>IF(AZ553=3,G553,0)</f>
        <v>0</v>
      </c>
      <c r="BD553" s="218">
        <f>IF(AZ553=4,G553,0)</f>
        <v>0</v>
      </c>
      <c r="BE553" s="218">
        <f>IF(AZ553=5,G553,0)</f>
        <v>0</v>
      </c>
      <c r="CA553" s="245">
        <v>1</v>
      </c>
      <c r="CB553" s="245">
        <v>1</v>
      </c>
    </row>
    <row r="554" spans="1:15" ht="12.75">
      <c r="A554" s="254"/>
      <c r="B554" s="257"/>
      <c r="C554" s="313" t="s">
        <v>616</v>
      </c>
      <c r="D554" s="314"/>
      <c r="E554" s="258">
        <v>1.0549</v>
      </c>
      <c r="F554" s="259"/>
      <c r="G554" s="260"/>
      <c r="H554" s="261"/>
      <c r="I554" s="255"/>
      <c r="J554" s="262"/>
      <c r="K554" s="255"/>
      <c r="M554" s="256" t="s">
        <v>616</v>
      </c>
      <c r="O554" s="245"/>
    </row>
    <row r="555" spans="1:15" ht="12.75">
      <c r="A555" s="254"/>
      <c r="B555" s="257"/>
      <c r="C555" s="313" t="s">
        <v>617</v>
      </c>
      <c r="D555" s="314"/>
      <c r="E555" s="258">
        <v>0.408</v>
      </c>
      <c r="F555" s="259"/>
      <c r="G555" s="260"/>
      <c r="H555" s="261"/>
      <c r="I555" s="255"/>
      <c r="J555" s="262"/>
      <c r="K555" s="255"/>
      <c r="M555" s="256" t="s">
        <v>617</v>
      </c>
      <c r="O555" s="245"/>
    </row>
    <row r="556" spans="1:80" ht="22.5">
      <c r="A556" s="246">
        <v>77</v>
      </c>
      <c r="B556" s="247" t="s">
        <v>618</v>
      </c>
      <c r="C556" s="248" t="s">
        <v>619</v>
      </c>
      <c r="D556" s="249" t="s">
        <v>111</v>
      </c>
      <c r="E556" s="250">
        <v>0.2976</v>
      </c>
      <c r="F556" s="250">
        <v>0</v>
      </c>
      <c r="G556" s="251">
        <f>E556*F556</f>
        <v>0</v>
      </c>
      <c r="H556" s="252">
        <v>0</v>
      </c>
      <c r="I556" s="253">
        <f>E556*H556</f>
        <v>0</v>
      </c>
      <c r="J556" s="252">
        <v>-2.2</v>
      </c>
      <c r="K556" s="253">
        <f>E556*J556</f>
        <v>-0.65472</v>
      </c>
      <c r="O556" s="245">
        <v>2</v>
      </c>
      <c r="AA556" s="218">
        <v>1</v>
      </c>
      <c r="AB556" s="218">
        <v>1</v>
      </c>
      <c r="AC556" s="218">
        <v>1</v>
      </c>
      <c r="AZ556" s="218">
        <v>1</v>
      </c>
      <c r="BA556" s="218">
        <f>IF(AZ556=1,G556,0)</f>
        <v>0</v>
      </c>
      <c r="BB556" s="218">
        <f>IF(AZ556=2,G556,0)</f>
        <v>0</v>
      </c>
      <c r="BC556" s="218">
        <f>IF(AZ556=3,G556,0)</f>
        <v>0</v>
      </c>
      <c r="BD556" s="218">
        <f>IF(AZ556=4,G556,0)</f>
        <v>0</v>
      </c>
      <c r="BE556" s="218">
        <f>IF(AZ556=5,G556,0)</f>
        <v>0</v>
      </c>
      <c r="CA556" s="245">
        <v>1</v>
      </c>
      <c r="CB556" s="245">
        <v>1</v>
      </c>
    </row>
    <row r="557" spans="1:15" ht="12.75">
      <c r="A557" s="254"/>
      <c r="B557" s="257"/>
      <c r="C557" s="313" t="s">
        <v>620</v>
      </c>
      <c r="D557" s="314"/>
      <c r="E557" s="258">
        <v>0</v>
      </c>
      <c r="F557" s="259"/>
      <c r="G557" s="260"/>
      <c r="H557" s="261"/>
      <c r="I557" s="255"/>
      <c r="J557" s="262"/>
      <c r="K557" s="255"/>
      <c r="M557" s="256" t="s">
        <v>620</v>
      </c>
      <c r="O557" s="245"/>
    </row>
    <row r="558" spans="1:15" ht="12.75">
      <c r="A558" s="254"/>
      <c r="B558" s="257"/>
      <c r="C558" s="313" t="s">
        <v>490</v>
      </c>
      <c r="D558" s="314"/>
      <c r="E558" s="258">
        <v>0.0912</v>
      </c>
      <c r="F558" s="259"/>
      <c r="G558" s="260"/>
      <c r="H558" s="261"/>
      <c r="I558" s="255"/>
      <c r="J558" s="262"/>
      <c r="K558" s="255"/>
      <c r="M558" s="256" t="s">
        <v>490</v>
      </c>
      <c r="O558" s="245"/>
    </row>
    <row r="559" spans="1:15" ht="12.75">
      <c r="A559" s="254"/>
      <c r="B559" s="257"/>
      <c r="C559" s="313" t="s">
        <v>491</v>
      </c>
      <c r="D559" s="314"/>
      <c r="E559" s="258">
        <v>0.036</v>
      </c>
      <c r="F559" s="259"/>
      <c r="G559" s="260"/>
      <c r="H559" s="261"/>
      <c r="I559" s="255"/>
      <c r="J559" s="262"/>
      <c r="K559" s="255"/>
      <c r="M559" s="256" t="s">
        <v>491</v>
      </c>
      <c r="O559" s="245"/>
    </row>
    <row r="560" spans="1:15" ht="12.75">
      <c r="A560" s="254"/>
      <c r="B560" s="257"/>
      <c r="C560" s="313" t="s">
        <v>492</v>
      </c>
      <c r="D560" s="314"/>
      <c r="E560" s="258">
        <v>0.0288</v>
      </c>
      <c r="F560" s="259"/>
      <c r="G560" s="260"/>
      <c r="H560" s="261"/>
      <c r="I560" s="255"/>
      <c r="J560" s="262"/>
      <c r="K560" s="255"/>
      <c r="M560" s="256" t="s">
        <v>492</v>
      </c>
      <c r="O560" s="245"/>
    </row>
    <row r="561" spans="1:15" ht="12.75">
      <c r="A561" s="254"/>
      <c r="B561" s="257"/>
      <c r="C561" s="313" t="s">
        <v>493</v>
      </c>
      <c r="D561" s="314"/>
      <c r="E561" s="258">
        <v>0.0144</v>
      </c>
      <c r="F561" s="259"/>
      <c r="G561" s="260"/>
      <c r="H561" s="261"/>
      <c r="I561" s="255"/>
      <c r="J561" s="262"/>
      <c r="K561" s="255"/>
      <c r="M561" s="256" t="s">
        <v>493</v>
      </c>
      <c r="O561" s="245"/>
    </row>
    <row r="562" spans="1:15" ht="12.75">
      <c r="A562" s="254"/>
      <c r="B562" s="257"/>
      <c r="C562" s="313" t="s">
        <v>494</v>
      </c>
      <c r="D562" s="314"/>
      <c r="E562" s="258">
        <v>0.0216</v>
      </c>
      <c r="F562" s="259"/>
      <c r="G562" s="260"/>
      <c r="H562" s="261"/>
      <c r="I562" s="255"/>
      <c r="J562" s="262"/>
      <c r="K562" s="255"/>
      <c r="M562" s="256" t="s">
        <v>494</v>
      </c>
      <c r="O562" s="245"/>
    </row>
    <row r="563" spans="1:15" ht="12.75">
      <c r="A563" s="254"/>
      <c r="B563" s="257"/>
      <c r="C563" s="313" t="s">
        <v>495</v>
      </c>
      <c r="D563" s="314"/>
      <c r="E563" s="258">
        <v>0.0192</v>
      </c>
      <c r="F563" s="259"/>
      <c r="G563" s="260"/>
      <c r="H563" s="261"/>
      <c r="I563" s="255"/>
      <c r="J563" s="262"/>
      <c r="K563" s="255"/>
      <c r="M563" s="256" t="s">
        <v>495</v>
      </c>
      <c r="O563" s="245"/>
    </row>
    <row r="564" spans="1:15" ht="12.75">
      <c r="A564" s="254"/>
      <c r="B564" s="257"/>
      <c r="C564" s="313" t="s">
        <v>496</v>
      </c>
      <c r="D564" s="314"/>
      <c r="E564" s="258">
        <v>0.0864</v>
      </c>
      <c r="F564" s="259"/>
      <c r="G564" s="260"/>
      <c r="H564" s="261"/>
      <c r="I564" s="255"/>
      <c r="J564" s="262"/>
      <c r="K564" s="255"/>
      <c r="M564" s="256" t="s">
        <v>496</v>
      </c>
      <c r="O564" s="245"/>
    </row>
    <row r="565" spans="1:80" ht="22.5">
      <c r="A565" s="246">
        <v>78</v>
      </c>
      <c r="B565" s="247" t="s">
        <v>621</v>
      </c>
      <c r="C565" s="248" t="s">
        <v>622</v>
      </c>
      <c r="D565" s="249" t="s">
        <v>111</v>
      </c>
      <c r="E565" s="250">
        <v>0.3</v>
      </c>
      <c r="F565" s="250">
        <v>0</v>
      </c>
      <c r="G565" s="251">
        <f>E565*F565</f>
        <v>0</v>
      </c>
      <c r="H565" s="252">
        <v>0</v>
      </c>
      <c r="I565" s="253">
        <f>E565*H565</f>
        <v>0</v>
      </c>
      <c r="J565" s="252">
        <v>0</v>
      </c>
      <c r="K565" s="253">
        <f>E565*J565</f>
        <v>0</v>
      </c>
      <c r="O565" s="245">
        <v>2</v>
      </c>
      <c r="AA565" s="218">
        <v>1</v>
      </c>
      <c r="AB565" s="218">
        <v>1</v>
      </c>
      <c r="AC565" s="218">
        <v>1</v>
      </c>
      <c r="AZ565" s="218">
        <v>1</v>
      </c>
      <c r="BA565" s="218">
        <f>IF(AZ565=1,G565,0)</f>
        <v>0</v>
      </c>
      <c r="BB565" s="218">
        <f>IF(AZ565=2,G565,0)</f>
        <v>0</v>
      </c>
      <c r="BC565" s="218">
        <f>IF(AZ565=3,G565,0)</f>
        <v>0</v>
      </c>
      <c r="BD565" s="218">
        <f>IF(AZ565=4,G565,0)</f>
        <v>0</v>
      </c>
      <c r="BE565" s="218">
        <f>IF(AZ565=5,G565,0)</f>
        <v>0</v>
      </c>
      <c r="CA565" s="245">
        <v>1</v>
      </c>
      <c r="CB565" s="245">
        <v>1</v>
      </c>
    </row>
    <row r="566" spans="1:80" ht="12.75">
      <c r="A566" s="246">
        <v>79</v>
      </c>
      <c r="B566" s="247" t="s">
        <v>623</v>
      </c>
      <c r="C566" s="248" t="s">
        <v>624</v>
      </c>
      <c r="D566" s="249" t="s">
        <v>194</v>
      </c>
      <c r="E566" s="250">
        <v>82.72</v>
      </c>
      <c r="F566" s="250">
        <v>0</v>
      </c>
      <c r="G566" s="251">
        <f>E566*F566</f>
        <v>0</v>
      </c>
      <c r="H566" s="252">
        <v>0</v>
      </c>
      <c r="I566" s="253">
        <f>E566*H566</f>
        <v>0</v>
      </c>
      <c r="J566" s="252">
        <v>-0.0369999999999777</v>
      </c>
      <c r="K566" s="253">
        <f>E566*J566</f>
        <v>-3.060639999998155</v>
      </c>
      <c r="O566" s="245">
        <v>2</v>
      </c>
      <c r="AA566" s="218">
        <v>1</v>
      </c>
      <c r="AB566" s="218">
        <v>1</v>
      </c>
      <c r="AC566" s="218">
        <v>1</v>
      </c>
      <c r="AZ566" s="218">
        <v>1</v>
      </c>
      <c r="BA566" s="218">
        <f>IF(AZ566=1,G566,0)</f>
        <v>0</v>
      </c>
      <c r="BB566" s="218">
        <f>IF(AZ566=2,G566,0)</f>
        <v>0</v>
      </c>
      <c r="BC566" s="218">
        <f>IF(AZ566=3,G566,0)</f>
        <v>0</v>
      </c>
      <c r="BD566" s="218">
        <f>IF(AZ566=4,G566,0)</f>
        <v>0</v>
      </c>
      <c r="BE566" s="218">
        <f>IF(AZ566=5,G566,0)</f>
        <v>0</v>
      </c>
      <c r="CA566" s="245">
        <v>1</v>
      </c>
      <c r="CB566" s="245">
        <v>1</v>
      </c>
    </row>
    <row r="567" spans="1:15" ht="12.75">
      <c r="A567" s="254"/>
      <c r="B567" s="257"/>
      <c r="C567" s="313" t="s">
        <v>625</v>
      </c>
      <c r="D567" s="314"/>
      <c r="E567" s="258">
        <v>20.32</v>
      </c>
      <c r="F567" s="259"/>
      <c r="G567" s="260"/>
      <c r="H567" s="261"/>
      <c r="I567" s="255"/>
      <c r="J567" s="262"/>
      <c r="K567" s="255"/>
      <c r="M567" s="256" t="s">
        <v>625</v>
      </c>
      <c r="O567" s="245"/>
    </row>
    <row r="568" spans="1:15" ht="12.75">
      <c r="A568" s="254"/>
      <c r="B568" s="257"/>
      <c r="C568" s="313" t="s">
        <v>626</v>
      </c>
      <c r="D568" s="314"/>
      <c r="E568" s="258">
        <v>20.8</v>
      </c>
      <c r="F568" s="259"/>
      <c r="G568" s="260"/>
      <c r="H568" s="261"/>
      <c r="I568" s="255"/>
      <c r="J568" s="262"/>
      <c r="K568" s="255"/>
      <c r="M568" s="256" t="s">
        <v>626</v>
      </c>
      <c r="O568" s="245"/>
    </row>
    <row r="569" spans="1:15" ht="12.75">
      <c r="A569" s="254"/>
      <c r="B569" s="257"/>
      <c r="C569" s="313" t="s">
        <v>627</v>
      </c>
      <c r="D569" s="314"/>
      <c r="E569" s="258">
        <v>20.8</v>
      </c>
      <c r="F569" s="259"/>
      <c r="G569" s="260"/>
      <c r="H569" s="261"/>
      <c r="I569" s="255"/>
      <c r="J569" s="262"/>
      <c r="K569" s="255"/>
      <c r="M569" s="256" t="s">
        <v>627</v>
      </c>
      <c r="O569" s="245"/>
    </row>
    <row r="570" spans="1:15" ht="12.75">
      <c r="A570" s="254"/>
      <c r="B570" s="257"/>
      <c r="C570" s="313" t="s">
        <v>628</v>
      </c>
      <c r="D570" s="314"/>
      <c r="E570" s="258">
        <v>20.8</v>
      </c>
      <c r="F570" s="259"/>
      <c r="G570" s="260"/>
      <c r="H570" s="261"/>
      <c r="I570" s="255"/>
      <c r="J570" s="262"/>
      <c r="K570" s="255"/>
      <c r="M570" s="256" t="s">
        <v>628</v>
      </c>
      <c r="O570" s="245"/>
    </row>
    <row r="571" spans="1:80" ht="12.75">
      <c r="A571" s="246">
        <v>80</v>
      </c>
      <c r="B571" s="247" t="s">
        <v>629</v>
      </c>
      <c r="C571" s="248" t="s">
        <v>630</v>
      </c>
      <c r="D571" s="249" t="s">
        <v>225</v>
      </c>
      <c r="E571" s="250">
        <v>1</v>
      </c>
      <c r="F571" s="250">
        <v>0</v>
      </c>
      <c r="G571" s="251">
        <f>E571*F571</f>
        <v>0</v>
      </c>
      <c r="H571" s="252">
        <v>0</v>
      </c>
      <c r="I571" s="253">
        <f>E571*H571</f>
        <v>0</v>
      </c>
      <c r="J571" s="252">
        <v>-0.054</v>
      </c>
      <c r="K571" s="253">
        <f>E571*J571</f>
        <v>-0.054</v>
      </c>
      <c r="O571" s="245">
        <v>2</v>
      </c>
      <c r="AA571" s="218">
        <v>1</v>
      </c>
      <c r="AB571" s="218">
        <v>1</v>
      </c>
      <c r="AC571" s="218">
        <v>1</v>
      </c>
      <c r="AZ571" s="218">
        <v>1</v>
      </c>
      <c r="BA571" s="218">
        <f>IF(AZ571=1,G571,0)</f>
        <v>0</v>
      </c>
      <c r="BB571" s="218">
        <f>IF(AZ571=2,G571,0)</f>
        <v>0</v>
      </c>
      <c r="BC571" s="218">
        <f>IF(AZ571=3,G571,0)</f>
        <v>0</v>
      </c>
      <c r="BD571" s="218">
        <f>IF(AZ571=4,G571,0)</f>
        <v>0</v>
      </c>
      <c r="BE571" s="218">
        <f>IF(AZ571=5,G571,0)</f>
        <v>0</v>
      </c>
      <c r="CA571" s="245">
        <v>1</v>
      </c>
      <c r="CB571" s="245">
        <v>1</v>
      </c>
    </row>
    <row r="572" spans="1:15" ht="12.75">
      <c r="A572" s="254"/>
      <c r="B572" s="257"/>
      <c r="C572" s="313" t="s">
        <v>631</v>
      </c>
      <c r="D572" s="314"/>
      <c r="E572" s="258">
        <v>1</v>
      </c>
      <c r="F572" s="259"/>
      <c r="G572" s="260"/>
      <c r="H572" s="261"/>
      <c r="I572" s="255"/>
      <c r="J572" s="262"/>
      <c r="K572" s="255"/>
      <c r="M572" s="256" t="s">
        <v>631</v>
      </c>
      <c r="O572" s="245"/>
    </row>
    <row r="573" spans="1:80" ht="12.75">
      <c r="A573" s="246">
        <v>81</v>
      </c>
      <c r="B573" s="247" t="s">
        <v>632</v>
      </c>
      <c r="C573" s="248" t="s">
        <v>633</v>
      </c>
      <c r="D573" s="249" t="s">
        <v>138</v>
      </c>
      <c r="E573" s="250">
        <v>21.475</v>
      </c>
      <c r="F573" s="250">
        <v>0</v>
      </c>
      <c r="G573" s="251">
        <f>E573*F573</f>
        <v>0</v>
      </c>
      <c r="H573" s="252">
        <v>0</v>
      </c>
      <c r="I573" s="253">
        <f>E573*H573</f>
        <v>0</v>
      </c>
      <c r="J573" s="252">
        <v>-0.089</v>
      </c>
      <c r="K573" s="253">
        <f>E573*J573</f>
        <v>-1.911275</v>
      </c>
      <c r="O573" s="245">
        <v>2</v>
      </c>
      <c r="AA573" s="218">
        <v>1</v>
      </c>
      <c r="AB573" s="218">
        <v>1</v>
      </c>
      <c r="AC573" s="218">
        <v>1</v>
      </c>
      <c r="AZ573" s="218">
        <v>1</v>
      </c>
      <c r="BA573" s="218">
        <f>IF(AZ573=1,G573,0)</f>
        <v>0</v>
      </c>
      <c r="BB573" s="218">
        <f>IF(AZ573=2,G573,0)</f>
        <v>0</v>
      </c>
      <c r="BC573" s="218">
        <f>IF(AZ573=3,G573,0)</f>
        <v>0</v>
      </c>
      <c r="BD573" s="218">
        <f>IF(AZ573=4,G573,0)</f>
        <v>0</v>
      </c>
      <c r="BE573" s="218">
        <f>IF(AZ573=5,G573,0)</f>
        <v>0</v>
      </c>
      <c r="CA573" s="245">
        <v>1</v>
      </c>
      <c r="CB573" s="245">
        <v>1</v>
      </c>
    </row>
    <row r="574" spans="1:15" ht="12.75">
      <c r="A574" s="254"/>
      <c r="B574" s="257"/>
      <c r="C574" s="313" t="s">
        <v>296</v>
      </c>
      <c r="D574" s="314"/>
      <c r="E574" s="258">
        <v>0</v>
      </c>
      <c r="F574" s="259"/>
      <c r="G574" s="260"/>
      <c r="H574" s="261"/>
      <c r="I574" s="255"/>
      <c r="J574" s="262"/>
      <c r="K574" s="255"/>
      <c r="M574" s="256" t="s">
        <v>296</v>
      </c>
      <c r="O574" s="245"/>
    </row>
    <row r="575" spans="1:15" ht="12.75">
      <c r="A575" s="254"/>
      <c r="B575" s="257"/>
      <c r="C575" s="313" t="s">
        <v>634</v>
      </c>
      <c r="D575" s="314"/>
      <c r="E575" s="258">
        <v>1.675</v>
      </c>
      <c r="F575" s="259"/>
      <c r="G575" s="260"/>
      <c r="H575" s="261"/>
      <c r="I575" s="255"/>
      <c r="J575" s="262"/>
      <c r="K575" s="255"/>
      <c r="M575" s="256" t="s">
        <v>634</v>
      </c>
      <c r="O575" s="245"/>
    </row>
    <row r="576" spans="1:15" ht="12.75">
      <c r="A576" s="254"/>
      <c r="B576" s="257"/>
      <c r="C576" s="313" t="s">
        <v>298</v>
      </c>
      <c r="D576" s="314"/>
      <c r="E576" s="258">
        <v>0</v>
      </c>
      <c r="F576" s="259"/>
      <c r="G576" s="260"/>
      <c r="H576" s="261"/>
      <c r="I576" s="255"/>
      <c r="J576" s="262"/>
      <c r="K576" s="255"/>
      <c r="M576" s="256" t="s">
        <v>298</v>
      </c>
      <c r="O576" s="245"/>
    </row>
    <row r="577" spans="1:15" ht="12.75">
      <c r="A577" s="254"/>
      <c r="B577" s="257"/>
      <c r="C577" s="313" t="s">
        <v>635</v>
      </c>
      <c r="D577" s="314"/>
      <c r="E577" s="258">
        <v>19.8</v>
      </c>
      <c r="F577" s="259"/>
      <c r="G577" s="260"/>
      <c r="H577" s="261"/>
      <c r="I577" s="255"/>
      <c r="J577" s="262"/>
      <c r="K577" s="255"/>
      <c r="M577" s="256" t="s">
        <v>635</v>
      </c>
      <c r="O577" s="245"/>
    </row>
    <row r="578" spans="1:80" ht="12.75">
      <c r="A578" s="246">
        <v>82</v>
      </c>
      <c r="B578" s="247" t="s">
        <v>636</v>
      </c>
      <c r="C578" s="248" t="s">
        <v>637</v>
      </c>
      <c r="D578" s="249" t="s">
        <v>138</v>
      </c>
      <c r="E578" s="250">
        <v>70.0085</v>
      </c>
      <c r="F578" s="250">
        <v>0</v>
      </c>
      <c r="G578" s="251">
        <f>E578*F578</f>
        <v>0</v>
      </c>
      <c r="H578" s="252">
        <v>0</v>
      </c>
      <c r="I578" s="253">
        <f>E578*H578</f>
        <v>0</v>
      </c>
      <c r="J578" s="252">
        <v>-0.073</v>
      </c>
      <c r="K578" s="253">
        <f>E578*J578</f>
        <v>-5.1106205</v>
      </c>
      <c r="O578" s="245">
        <v>2</v>
      </c>
      <c r="AA578" s="218">
        <v>1</v>
      </c>
      <c r="AB578" s="218">
        <v>1</v>
      </c>
      <c r="AC578" s="218">
        <v>1</v>
      </c>
      <c r="AZ578" s="218">
        <v>1</v>
      </c>
      <c r="BA578" s="218">
        <f>IF(AZ578=1,G578,0)</f>
        <v>0</v>
      </c>
      <c r="BB578" s="218">
        <f>IF(AZ578=2,G578,0)</f>
        <v>0</v>
      </c>
      <c r="BC578" s="218">
        <f>IF(AZ578=3,G578,0)</f>
        <v>0</v>
      </c>
      <c r="BD578" s="218">
        <f>IF(AZ578=4,G578,0)</f>
        <v>0</v>
      </c>
      <c r="BE578" s="218">
        <f>IF(AZ578=5,G578,0)</f>
        <v>0</v>
      </c>
      <c r="CA578" s="245">
        <v>1</v>
      </c>
      <c r="CB578" s="245">
        <v>1</v>
      </c>
    </row>
    <row r="579" spans="1:15" ht="12.75">
      <c r="A579" s="254"/>
      <c r="B579" s="257"/>
      <c r="C579" s="313" t="s">
        <v>296</v>
      </c>
      <c r="D579" s="314"/>
      <c r="E579" s="258">
        <v>0</v>
      </c>
      <c r="F579" s="259"/>
      <c r="G579" s="260"/>
      <c r="H579" s="261"/>
      <c r="I579" s="255"/>
      <c r="J579" s="262"/>
      <c r="K579" s="255"/>
      <c r="M579" s="256" t="s">
        <v>296</v>
      </c>
      <c r="O579" s="245"/>
    </row>
    <row r="580" spans="1:15" ht="12.75">
      <c r="A580" s="254"/>
      <c r="B580" s="257"/>
      <c r="C580" s="313" t="s">
        <v>594</v>
      </c>
      <c r="D580" s="314"/>
      <c r="E580" s="258">
        <v>5.4605</v>
      </c>
      <c r="F580" s="259"/>
      <c r="G580" s="260"/>
      <c r="H580" s="261"/>
      <c r="I580" s="255"/>
      <c r="J580" s="262"/>
      <c r="K580" s="255"/>
      <c r="M580" s="256" t="s">
        <v>594</v>
      </c>
      <c r="O580" s="245"/>
    </row>
    <row r="581" spans="1:15" ht="12.75">
      <c r="A581" s="254"/>
      <c r="B581" s="257"/>
      <c r="C581" s="313" t="s">
        <v>298</v>
      </c>
      <c r="D581" s="314"/>
      <c r="E581" s="258">
        <v>0</v>
      </c>
      <c r="F581" s="259"/>
      <c r="G581" s="260"/>
      <c r="H581" s="261"/>
      <c r="I581" s="255"/>
      <c r="J581" s="262"/>
      <c r="K581" s="255"/>
      <c r="M581" s="256" t="s">
        <v>298</v>
      </c>
      <c r="O581" s="245"/>
    </row>
    <row r="582" spans="1:15" ht="12.75">
      <c r="A582" s="254"/>
      <c r="B582" s="257"/>
      <c r="C582" s="313" t="s">
        <v>595</v>
      </c>
      <c r="D582" s="314"/>
      <c r="E582" s="258">
        <v>64.548</v>
      </c>
      <c r="F582" s="259"/>
      <c r="G582" s="260"/>
      <c r="H582" s="261"/>
      <c r="I582" s="255"/>
      <c r="J582" s="262"/>
      <c r="K582" s="255"/>
      <c r="M582" s="256" t="s">
        <v>595</v>
      </c>
      <c r="O582" s="245"/>
    </row>
    <row r="583" spans="1:80" ht="12.75">
      <c r="A583" s="246">
        <v>83</v>
      </c>
      <c r="B583" s="247" t="s">
        <v>638</v>
      </c>
      <c r="C583" s="248" t="s">
        <v>639</v>
      </c>
      <c r="D583" s="249" t="s">
        <v>138</v>
      </c>
      <c r="E583" s="250">
        <v>74.4665</v>
      </c>
      <c r="F583" s="250">
        <v>0</v>
      </c>
      <c r="G583" s="251">
        <f>E583*F583</f>
        <v>0</v>
      </c>
      <c r="H583" s="252">
        <v>0</v>
      </c>
      <c r="I583" s="253">
        <f>E583*H583</f>
        <v>0</v>
      </c>
      <c r="J583" s="252">
        <v>-0.121999999999957</v>
      </c>
      <c r="K583" s="253">
        <f>E583*J583</f>
        <v>-9.084912999996797</v>
      </c>
      <c r="O583" s="245">
        <v>2</v>
      </c>
      <c r="AA583" s="218">
        <v>1</v>
      </c>
      <c r="AB583" s="218">
        <v>1</v>
      </c>
      <c r="AC583" s="218">
        <v>1</v>
      </c>
      <c r="AZ583" s="218">
        <v>1</v>
      </c>
      <c r="BA583" s="218">
        <f>IF(AZ583=1,G583,0)</f>
        <v>0</v>
      </c>
      <c r="BB583" s="218">
        <f>IF(AZ583=2,G583,0)</f>
        <v>0</v>
      </c>
      <c r="BC583" s="218">
        <f>IF(AZ583=3,G583,0)</f>
        <v>0</v>
      </c>
      <c r="BD583" s="218">
        <f>IF(AZ583=4,G583,0)</f>
        <v>0</v>
      </c>
      <c r="BE583" s="218">
        <f>IF(AZ583=5,G583,0)</f>
        <v>0</v>
      </c>
      <c r="CA583" s="245">
        <v>1</v>
      </c>
      <c r="CB583" s="245">
        <v>1</v>
      </c>
    </row>
    <row r="584" spans="1:15" ht="22.5">
      <c r="A584" s="254"/>
      <c r="B584" s="257"/>
      <c r="C584" s="313" t="s">
        <v>640</v>
      </c>
      <c r="D584" s="314"/>
      <c r="E584" s="258">
        <v>74.4665</v>
      </c>
      <c r="F584" s="259"/>
      <c r="G584" s="260"/>
      <c r="H584" s="261"/>
      <c r="I584" s="255"/>
      <c r="J584" s="262"/>
      <c r="K584" s="255"/>
      <c r="M584" s="256" t="s">
        <v>640</v>
      </c>
      <c r="O584" s="245"/>
    </row>
    <row r="585" spans="1:57" ht="12.75">
      <c r="A585" s="263"/>
      <c r="B585" s="264" t="s">
        <v>97</v>
      </c>
      <c r="C585" s="265" t="s">
        <v>586</v>
      </c>
      <c r="D585" s="266"/>
      <c r="E585" s="267"/>
      <c r="F585" s="268"/>
      <c r="G585" s="269">
        <f>SUM(G500:G584)</f>
        <v>0</v>
      </c>
      <c r="H585" s="270"/>
      <c r="I585" s="271">
        <f>SUM(I500:I584)</f>
        <v>8.309725594999998</v>
      </c>
      <c r="J585" s="270"/>
      <c r="K585" s="271">
        <f>SUM(K500:K584)</f>
        <v>-51.217696999995646</v>
      </c>
      <c r="O585" s="245">
        <v>4</v>
      </c>
      <c r="BA585" s="272">
        <f>SUM(BA500:BA584)</f>
        <v>0</v>
      </c>
      <c r="BB585" s="272">
        <f>SUM(BB500:BB584)</f>
        <v>0</v>
      </c>
      <c r="BC585" s="272">
        <f>SUM(BC500:BC584)</f>
        <v>0</v>
      </c>
      <c r="BD585" s="272">
        <f>SUM(BD500:BD584)</f>
        <v>0</v>
      </c>
      <c r="BE585" s="272">
        <f>SUM(BE500:BE584)</f>
        <v>0</v>
      </c>
    </row>
    <row r="586" spans="1:15" ht="12.75">
      <c r="A586" s="235" t="s">
        <v>93</v>
      </c>
      <c r="B586" s="236" t="s">
        <v>641</v>
      </c>
      <c r="C586" s="237" t="s">
        <v>642</v>
      </c>
      <c r="D586" s="238"/>
      <c r="E586" s="239"/>
      <c r="F586" s="239"/>
      <c r="G586" s="240"/>
      <c r="H586" s="241"/>
      <c r="I586" s="242"/>
      <c r="J586" s="243"/>
      <c r="K586" s="244"/>
      <c r="O586" s="245">
        <v>1</v>
      </c>
    </row>
    <row r="587" spans="1:80" ht="12.75">
      <c r="A587" s="246">
        <v>84</v>
      </c>
      <c r="B587" s="247" t="s">
        <v>644</v>
      </c>
      <c r="C587" s="248" t="s">
        <v>645</v>
      </c>
      <c r="D587" s="249" t="s">
        <v>646</v>
      </c>
      <c r="E587" s="250">
        <v>322.152680865</v>
      </c>
      <c r="F587" s="250">
        <v>0</v>
      </c>
      <c r="G587" s="251">
        <f>E587*F587</f>
        <v>0</v>
      </c>
      <c r="H587" s="252">
        <v>0</v>
      </c>
      <c r="I587" s="253">
        <f>E587*H587</f>
        <v>0</v>
      </c>
      <c r="J587" s="252"/>
      <c r="K587" s="253">
        <f>E587*J587</f>
        <v>0</v>
      </c>
      <c r="O587" s="245">
        <v>2</v>
      </c>
      <c r="AA587" s="218">
        <v>7</v>
      </c>
      <c r="AB587" s="218">
        <v>1</v>
      </c>
      <c r="AC587" s="218">
        <v>2</v>
      </c>
      <c r="AZ587" s="218">
        <v>1</v>
      </c>
      <c r="BA587" s="218">
        <f>IF(AZ587=1,G587,0)</f>
        <v>0</v>
      </c>
      <c r="BB587" s="218">
        <f>IF(AZ587=2,G587,0)</f>
        <v>0</v>
      </c>
      <c r="BC587" s="218">
        <f>IF(AZ587=3,G587,0)</f>
        <v>0</v>
      </c>
      <c r="BD587" s="218">
        <f>IF(AZ587=4,G587,0)</f>
        <v>0</v>
      </c>
      <c r="BE587" s="218">
        <f>IF(AZ587=5,G587,0)</f>
        <v>0</v>
      </c>
      <c r="CA587" s="245">
        <v>7</v>
      </c>
      <c r="CB587" s="245">
        <v>1</v>
      </c>
    </row>
    <row r="588" spans="1:57" ht="12.75">
      <c r="A588" s="263"/>
      <c r="B588" s="264" t="s">
        <v>97</v>
      </c>
      <c r="C588" s="265" t="s">
        <v>643</v>
      </c>
      <c r="D588" s="266"/>
      <c r="E588" s="267"/>
      <c r="F588" s="268"/>
      <c r="G588" s="269">
        <f>SUM(G586:G587)</f>
        <v>0</v>
      </c>
      <c r="H588" s="270"/>
      <c r="I588" s="271">
        <f>SUM(I586:I587)</f>
        <v>0</v>
      </c>
      <c r="J588" s="270"/>
      <c r="K588" s="271">
        <f>SUM(K586:K587)</f>
        <v>0</v>
      </c>
      <c r="O588" s="245">
        <v>4</v>
      </c>
      <c r="BA588" s="272">
        <f>SUM(BA586:BA587)</f>
        <v>0</v>
      </c>
      <c r="BB588" s="272">
        <f>SUM(BB586:BB587)</f>
        <v>0</v>
      </c>
      <c r="BC588" s="272">
        <f>SUM(BC586:BC587)</f>
        <v>0</v>
      </c>
      <c r="BD588" s="272">
        <f>SUM(BD586:BD587)</f>
        <v>0</v>
      </c>
      <c r="BE588" s="272">
        <f>SUM(BE586:BE587)</f>
        <v>0</v>
      </c>
    </row>
    <row r="589" spans="1:15" ht="12.75">
      <c r="A589" s="235" t="s">
        <v>93</v>
      </c>
      <c r="B589" s="236" t="s">
        <v>647</v>
      </c>
      <c r="C589" s="237" t="s">
        <v>648</v>
      </c>
      <c r="D589" s="238"/>
      <c r="E589" s="239"/>
      <c r="F589" s="239"/>
      <c r="G589" s="240"/>
      <c r="H589" s="241"/>
      <c r="I589" s="242"/>
      <c r="J589" s="243"/>
      <c r="K589" s="244"/>
      <c r="O589" s="245">
        <v>1</v>
      </c>
    </row>
    <row r="590" spans="1:80" ht="22.5">
      <c r="A590" s="246">
        <v>85</v>
      </c>
      <c r="B590" s="247" t="s">
        <v>650</v>
      </c>
      <c r="C590" s="248" t="s">
        <v>651</v>
      </c>
      <c r="D590" s="249" t="s">
        <v>138</v>
      </c>
      <c r="E590" s="250">
        <v>3.9</v>
      </c>
      <c r="F590" s="250">
        <v>0</v>
      </c>
      <c r="G590" s="251">
        <f>E590*F590</f>
        <v>0</v>
      </c>
      <c r="H590" s="252">
        <v>0</v>
      </c>
      <c r="I590" s="253">
        <f>E590*H590</f>
        <v>0</v>
      </c>
      <c r="J590" s="252">
        <v>0</v>
      </c>
      <c r="K590" s="253">
        <f>E590*J590</f>
        <v>0</v>
      </c>
      <c r="O590" s="245">
        <v>2</v>
      </c>
      <c r="AA590" s="218">
        <v>1</v>
      </c>
      <c r="AB590" s="218">
        <v>7</v>
      </c>
      <c r="AC590" s="218">
        <v>7</v>
      </c>
      <c r="AZ590" s="218">
        <v>2</v>
      </c>
      <c r="BA590" s="218">
        <f>IF(AZ590=1,G590,0)</f>
        <v>0</v>
      </c>
      <c r="BB590" s="218">
        <f>IF(AZ590=2,G590,0)</f>
        <v>0</v>
      </c>
      <c r="BC590" s="218">
        <f>IF(AZ590=3,G590,0)</f>
        <v>0</v>
      </c>
      <c r="BD590" s="218">
        <f>IF(AZ590=4,G590,0)</f>
        <v>0</v>
      </c>
      <c r="BE590" s="218">
        <f>IF(AZ590=5,G590,0)</f>
        <v>0</v>
      </c>
      <c r="CA590" s="245">
        <v>1</v>
      </c>
      <c r="CB590" s="245">
        <v>7</v>
      </c>
    </row>
    <row r="591" spans="1:15" ht="12.75">
      <c r="A591" s="254"/>
      <c r="B591" s="257"/>
      <c r="C591" s="313" t="s">
        <v>501</v>
      </c>
      <c r="D591" s="314"/>
      <c r="E591" s="258">
        <v>0</v>
      </c>
      <c r="F591" s="259"/>
      <c r="G591" s="260"/>
      <c r="H591" s="261"/>
      <c r="I591" s="255"/>
      <c r="J591" s="262"/>
      <c r="K591" s="255"/>
      <c r="M591" s="256" t="s">
        <v>501</v>
      </c>
      <c r="O591" s="245"/>
    </row>
    <row r="592" spans="1:15" ht="12.75">
      <c r="A592" s="254"/>
      <c r="B592" s="257"/>
      <c r="C592" s="313" t="s">
        <v>502</v>
      </c>
      <c r="D592" s="314"/>
      <c r="E592" s="258">
        <v>3.9</v>
      </c>
      <c r="F592" s="259"/>
      <c r="G592" s="260"/>
      <c r="H592" s="261"/>
      <c r="I592" s="255"/>
      <c r="J592" s="262"/>
      <c r="K592" s="255"/>
      <c r="M592" s="256" t="s">
        <v>502</v>
      </c>
      <c r="O592" s="245"/>
    </row>
    <row r="593" spans="1:80" ht="22.5">
      <c r="A593" s="246">
        <v>86</v>
      </c>
      <c r="B593" s="247" t="s">
        <v>652</v>
      </c>
      <c r="C593" s="248" t="s">
        <v>653</v>
      </c>
      <c r="D593" s="249" t="s">
        <v>138</v>
      </c>
      <c r="E593" s="250">
        <v>102.221</v>
      </c>
      <c r="F593" s="250">
        <v>0</v>
      </c>
      <c r="G593" s="251">
        <f>E593*F593</f>
        <v>0</v>
      </c>
      <c r="H593" s="252">
        <v>0.00017</v>
      </c>
      <c r="I593" s="253">
        <f>E593*H593</f>
        <v>0.017377570000000002</v>
      </c>
      <c r="J593" s="252">
        <v>0</v>
      </c>
      <c r="K593" s="253">
        <f>E593*J593</f>
        <v>0</v>
      </c>
      <c r="O593" s="245">
        <v>2</v>
      </c>
      <c r="AA593" s="218">
        <v>1</v>
      </c>
      <c r="AB593" s="218">
        <v>7</v>
      </c>
      <c r="AC593" s="218">
        <v>7</v>
      </c>
      <c r="AZ593" s="218">
        <v>2</v>
      </c>
      <c r="BA593" s="218">
        <f>IF(AZ593=1,G593,0)</f>
        <v>0</v>
      </c>
      <c r="BB593" s="218">
        <f>IF(AZ593=2,G593,0)</f>
        <v>0</v>
      </c>
      <c r="BC593" s="218">
        <f>IF(AZ593=3,G593,0)</f>
        <v>0</v>
      </c>
      <c r="BD593" s="218">
        <f>IF(AZ593=4,G593,0)</f>
        <v>0</v>
      </c>
      <c r="BE593" s="218">
        <f>IF(AZ593=5,G593,0)</f>
        <v>0</v>
      </c>
      <c r="CA593" s="245">
        <v>1</v>
      </c>
      <c r="CB593" s="245">
        <v>7</v>
      </c>
    </row>
    <row r="594" spans="1:15" ht="12.75">
      <c r="A594" s="254"/>
      <c r="B594" s="257"/>
      <c r="C594" s="313" t="s">
        <v>296</v>
      </c>
      <c r="D594" s="314"/>
      <c r="E594" s="258">
        <v>0</v>
      </c>
      <c r="F594" s="259"/>
      <c r="G594" s="260"/>
      <c r="H594" s="261"/>
      <c r="I594" s="255"/>
      <c r="J594" s="262"/>
      <c r="K594" s="255"/>
      <c r="M594" s="256" t="s">
        <v>296</v>
      </c>
      <c r="O594" s="245"/>
    </row>
    <row r="595" spans="1:15" ht="12.75">
      <c r="A595" s="254"/>
      <c r="B595" s="257"/>
      <c r="C595" s="313" t="s">
        <v>654</v>
      </c>
      <c r="D595" s="314"/>
      <c r="E595" s="258">
        <v>7.973</v>
      </c>
      <c r="F595" s="259"/>
      <c r="G595" s="260"/>
      <c r="H595" s="261"/>
      <c r="I595" s="255"/>
      <c r="J595" s="262"/>
      <c r="K595" s="255"/>
      <c r="M595" s="256" t="s">
        <v>654</v>
      </c>
      <c r="O595" s="245"/>
    </row>
    <row r="596" spans="1:15" ht="12.75">
      <c r="A596" s="254"/>
      <c r="B596" s="257"/>
      <c r="C596" s="313" t="s">
        <v>298</v>
      </c>
      <c r="D596" s="314"/>
      <c r="E596" s="258">
        <v>0</v>
      </c>
      <c r="F596" s="259"/>
      <c r="G596" s="260"/>
      <c r="H596" s="261"/>
      <c r="I596" s="255"/>
      <c r="J596" s="262"/>
      <c r="K596" s="255"/>
      <c r="M596" s="256" t="s">
        <v>298</v>
      </c>
      <c r="O596" s="245"/>
    </row>
    <row r="597" spans="1:15" ht="12.75">
      <c r="A597" s="254"/>
      <c r="B597" s="257"/>
      <c r="C597" s="313" t="s">
        <v>655</v>
      </c>
      <c r="D597" s="314"/>
      <c r="E597" s="258">
        <v>94.248</v>
      </c>
      <c r="F597" s="259"/>
      <c r="G597" s="260"/>
      <c r="H597" s="261"/>
      <c r="I597" s="255"/>
      <c r="J597" s="262"/>
      <c r="K597" s="255"/>
      <c r="M597" s="256" t="s">
        <v>655</v>
      </c>
      <c r="O597" s="245"/>
    </row>
    <row r="598" spans="1:80" ht="22.5">
      <c r="A598" s="246">
        <v>87</v>
      </c>
      <c r="B598" s="247" t="s">
        <v>656</v>
      </c>
      <c r="C598" s="248" t="s">
        <v>657</v>
      </c>
      <c r="D598" s="249" t="s">
        <v>138</v>
      </c>
      <c r="E598" s="250">
        <v>3.9</v>
      </c>
      <c r="F598" s="250">
        <v>0</v>
      </c>
      <c r="G598" s="251">
        <f>E598*F598</f>
        <v>0</v>
      </c>
      <c r="H598" s="252">
        <v>0.00041</v>
      </c>
      <c r="I598" s="253">
        <f>E598*H598</f>
        <v>0.001599</v>
      </c>
      <c r="J598" s="252">
        <v>0</v>
      </c>
      <c r="K598" s="253">
        <f>E598*J598</f>
        <v>0</v>
      </c>
      <c r="O598" s="245">
        <v>2</v>
      </c>
      <c r="AA598" s="218">
        <v>1</v>
      </c>
      <c r="AB598" s="218">
        <v>7</v>
      </c>
      <c r="AC598" s="218">
        <v>7</v>
      </c>
      <c r="AZ598" s="218">
        <v>2</v>
      </c>
      <c r="BA598" s="218">
        <f>IF(AZ598=1,G598,0)</f>
        <v>0</v>
      </c>
      <c r="BB598" s="218">
        <f>IF(AZ598=2,G598,0)</f>
        <v>0</v>
      </c>
      <c r="BC598" s="218">
        <f>IF(AZ598=3,G598,0)</f>
        <v>0</v>
      </c>
      <c r="BD598" s="218">
        <f>IF(AZ598=4,G598,0)</f>
        <v>0</v>
      </c>
      <c r="BE598" s="218">
        <f>IF(AZ598=5,G598,0)</f>
        <v>0</v>
      </c>
      <c r="CA598" s="245">
        <v>1</v>
      </c>
      <c r="CB598" s="245">
        <v>7</v>
      </c>
    </row>
    <row r="599" spans="1:80" ht="22.5">
      <c r="A599" s="246">
        <v>88</v>
      </c>
      <c r="B599" s="247" t="s">
        <v>658</v>
      </c>
      <c r="C599" s="248" t="s">
        <v>659</v>
      </c>
      <c r="D599" s="249" t="s">
        <v>138</v>
      </c>
      <c r="E599" s="250">
        <v>102.22</v>
      </c>
      <c r="F599" s="250">
        <v>0</v>
      </c>
      <c r="G599" s="251">
        <f>E599*F599</f>
        <v>0</v>
      </c>
      <c r="H599" s="252">
        <v>0.00099</v>
      </c>
      <c r="I599" s="253">
        <f>E599*H599</f>
        <v>0.1011978</v>
      </c>
      <c r="J599" s="252">
        <v>0</v>
      </c>
      <c r="K599" s="253">
        <f>E599*J599</f>
        <v>0</v>
      </c>
      <c r="O599" s="245">
        <v>2</v>
      </c>
      <c r="AA599" s="218">
        <v>1</v>
      </c>
      <c r="AB599" s="218">
        <v>7</v>
      </c>
      <c r="AC599" s="218">
        <v>7</v>
      </c>
      <c r="AZ599" s="218">
        <v>2</v>
      </c>
      <c r="BA599" s="218">
        <f>IF(AZ599=1,G599,0)</f>
        <v>0</v>
      </c>
      <c r="BB599" s="218">
        <f>IF(AZ599=2,G599,0)</f>
        <v>0</v>
      </c>
      <c r="BC599" s="218">
        <f>IF(AZ599=3,G599,0)</f>
        <v>0</v>
      </c>
      <c r="BD599" s="218">
        <f>IF(AZ599=4,G599,0)</f>
        <v>0</v>
      </c>
      <c r="BE599" s="218">
        <f>IF(AZ599=5,G599,0)</f>
        <v>0</v>
      </c>
      <c r="CA599" s="245">
        <v>1</v>
      </c>
      <c r="CB599" s="245">
        <v>7</v>
      </c>
    </row>
    <row r="600" spans="1:80" ht="22.5">
      <c r="A600" s="246">
        <v>89</v>
      </c>
      <c r="B600" s="247" t="s">
        <v>660</v>
      </c>
      <c r="C600" s="248" t="s">
        <v>661</v>
      </c>
      <c r="D600" s="249" t="s">
        <v>138</v>
      </c>
      <c r="E600" s="250">
        <v>140.2685</v>
      </c>
      <c r="F600" s="250">
        <v>0</v>
      </c>
      <c r="G600" s="251">
        <f>E600*F600</f>
        <v>0</v>
      </c>
      <c r="H600" s="252">
        <v>0.00071</v>
      </c>
      <c r="I600" s="253">
        <f>E600*H600</f>
        <v>0.099590635</v>
      </c>
      <c r="J600" s="252">
        <v>0</v>
      </c>
      <c r="K600" s="253">
        <f>E600*J600</f>
        <v>0</v>
      </c>
      <c r="O600" s="245">
        <v>2</v>
      </c>
      <c r="AA600" s="218">
        <v>1</v>
      </c>
      <c r="AB600" s="218">
        <v>7</v>
      </c>
      <c r="AC600" s="218">
        <v>7</v>
      </c>
      <c r="AZ600" s="218">
        <v>2</v>
      </c>
      <c r="BA600" s="218">
        <f>IF(AZ600=1,G600,0)</f>
        <v>0</v>
      </c>
      <c r="BB600" s="218">
        <f>IF(AZ600=2,G600,0)</f>
        <v>0</v>
      </c>
      <c r="BC600" s="218">
        <f>IF(AZ600=3,G600,0)</f>
        <v>0</v>
      </c>
      <c r="BD600" s="218">
        <f>IF(AZ600=4,G600,0)</f>
        <v>0</v>
      </c>
      <c r="BE600" s="218">
        <f>IF(AZ600=5,G600,0)</f>
        <v>0</v>
      </c>
      <c r="CA600" s="245">
        <v>1</v>
      </c>
      <c r="CB600" s="245">
        <v>7</v>
      </c>
    </row>
    <row r="601" spans="1:15" ht="12.75">
      <c r="A601" s="254"/>
      <c r="B601" s="257"/>
      <c r="C601" s="313" t="s">
        <v>296</v>
      </c>
      <c r="D601" s="314"/>
      <c r="E601" s="258">
        <v>0</v>
      </c>
      <c r="F601" s="259"/>
      <c r="G601" s="260"/>
      <c r="H601" s="261"/>
      <c r="I601" s="255"/>
      <c r="J601" s="262"/>
      <c r="K601" s="255"/>
      <c r="M601" s="256" t="s">
        <v>296</v>
      </c>
      <c r="O601" s="245"/>
    </row>
    <row r="602" spans="1:15" ht="12.75">
      <c r="A602" s="254"/>
      <c r="B602" s="257"/>
      <c r="C602" s="313" t="s">
        <v>662</v>
      </c>
      <c r="D602" s="314"/>
      <c r="E602" s="258">
        <v>6.633</v>
      </c>
      <c r="F602" s="259"/>
      <c r="G602" s="260"/>
      <c r="H602" s="261"/>
      <c r="I602" s="255"/>
      <c r="J602" s="262"/>
      <c r="K602" s="255"/>
      <c r="M602" s="256" t="s">
        <v>662</v>
      </c>
      <c r="O602" s="245"/>
    </row>
    <row r="603" spans="1:15" ht="12.75">
      <c r="A603" s="254"/>
      <c r="B603" s="257"/>
      <c r="C603" s="313" t="s">
        <v>285</v>
      </c>
      <c r="D603" s="314"/>
      <c r="E603" s="258">
        <v>0</v>
      </c>
      <c r="F603" s="259"/>
      <c r="G603" s="260"/>
      <c r="H603" s="261"/>
      <c r="I603" s="255"/>
      <c r="J603" s="262"/>
      <c r="K603" s="255"/>
      <c r="M603" s="256" t="s">
        <v>285</v>
      </c>
      <c r="O603" s="245"/>
    </row>
    <row r="604" spans="1:15" ht="12.75">
      <c r="A604" s="254"/>
      <c r="B604" s="257"/>
      <c r="C604" s="313" t="s">
        <v>663</v>
      </c>
      <c r="D604" s="314"/>
      <c r="E604" s="258">
        <v>7.29</v>
      </c>
      <c r="F604" s="259"/>
      <c r="G604" s="260"/>
      <c r="H604" s="261"/>
      <c r="I604" s="255"/>
      <c r="J604" s="262"/>
      <c r="K604" s="255"/>
      <c r="M604" s="256" t="s">
        <v>663</v>
      </c>
      <c r="O604" s="245"/>
    </row>
    <row r="605" spans="1:15" ht="12.75">
      <c r="A605" s="254"/>
      <c r="B605" s="257"/>
      <c r="C605" s="313" t="s">
        <v>664</v>
      </c>
      <c r="D605" s="314"/>
      <c r="E605" s="258">
        <v>9.72</v>
      </c>
      <c r="F605" s="259"/>
      <c r="G605" s="260"/>
      <c r="H605" s="261"/>
      <c r="I605" s="255"/>
      <c r="J605" s="262"/>
      <c r="K605" s="255"/>
      <c r="M605" s="256" t="s">
        <v>664</v>
      </c>
      <c r="O605" s="245"/>
    </row>
    <row r="606" spans="1:15" ht="12.75">
      <c r="A606" s="254"/>
      <c r="B606" s="257"/>
      <c r="C606" s="313" t="s">
        <v>298</v>
      </c>
      <c r="D606" s="314"/>
      <c r="E606" s="258">
        <v>0</v>
      </c>
      <c r="F606" s="259"/>
      <c r="G606" s="260"/>
      <c r="H606" s="261"/>
      <c r="I606" s="255"/>
      <c r="J606" s="262"/>
      <c r="K606" s="255"/>
      <c r="M606" s="256" t="s">
        <v>298</v>
      </c>
      <c r="O606" s="245"/>
    </row>
    <row r="607" spans="1:15" ht="12.75">
      <c r="A607" s="254"/>
      <c r="B607" s="257"/>
      <c r="C607" s="313" t="s">
        <v>665</v>
      </c>
      <c r="D607" s="314"/>
      <c r="E607" s="258">
        <v>78.408</v>
      </c>
      <c r="F607" s="259"/>
      <c r="G607" s="260"/>
      <c r="H607" s="261"/>
      <c r="I607" s="255"/>
      <c r="J607" s="262"/>
      <c r="K607" s="255"/>
      <c r="M607" s="256" t="s">
        <v>665</v>
      </c>
      <c r="O607" s="245"/>
    </row>
    <row r="608" spans="1:15" ht="12.75">
      <c r="A608" s="254"/>
      <c r="B608" s="257"/>
      <c r="C608" s="313" t="s">
        <v>288</v>
      </c>
      <c r="D608" s="314"/>
      <c r="E608" s="258">
        <v>0</v>
      </c>
      <c r="F608" s="259"/>
      <c r="G608" s="260"/>
      <c r="H608" s="261"/>
      <c r="I608" s="255"/>
      <c r="J608" s="262"/>
      <c r="K608" s="255"/>
      <c r="M608" s="256" t="s">
        <v>288</v>
      </c>
      <c r="O608" s="245"/>
    </row>
    <row r="609" spans="1:15" ht="12.75">
      <c r="A609" s="254"/>
      <c r="B609" s="257"/>
      <c r="C609" s="313" t="s">
        <v>666</v>
      </c>
      <c r="D609" s="314"/>
      <c r="E609" s="258">
        <v>24.1475</v>
      </c>
      <c r="F609" s="259"/>
      <c r="G609" s="260"/>
      <c r="H609" s="261"/>
      <c r="I609" s="255"/>
      <c r="J609" s="262"/>
      <c r="K609" s="255"/>
      <c r="M609" s="256" t="s">
        <v>666</v>
      </c>
      <c r="O609" s="245"/>
    </row>
    <row r="610" spans="1:15" ht="12.75">
      <c r="A610" s="254"/>
      <c r="B610" s="257"/>
      <c r="C610" s="313" t="s">
        <v>292</v>
      </c>
      <c r="D610" s="314"/>
      <c r="E610" s="258">
        <v>0</v>
      </c>
      <c r="F610" s="259"/>
      <c r="G610" s="260"/>
      <c r="H610" s="261"/>
      <c r="I610" s="255"/>
      <c r="J610" s="262"/>
      <c r="K610" s="255"/>
      <c r="M610" s="256" t="s">
        <v>292</v>
      </c>
      <c r="O610" s="245"/>
    </row>
    <row r="611" spans="1:15" ht="12.75">
      <c r="A611" s="254"/>
      <c r="B611" s="257"/>
      <c r="C611" s="313" t="s">
        <v>667</v>
      </c>
      <c r="D611" s="314"/>
      <c r="E611" s="258">
        <v>14.07</v>
      </c>
      <c r="F611" s="259"/>
      <c r="G611" s="260"/>
      <c r="H611" s="261"/>
      <c r="I611" s="255"/>
      <c r="J611" s="262"/>
      <c r="K611" s="255"/>
      <c r="M611" s="256" t="s">
        <v>667</v>
      </c>
      <c r="O611" s="245"/>
    </row>
    <row r="612" spans="1:80" ht="12.75">
      <c r="A612" s="246">
        <v>90</v>
      </c>
      <c r="B612" s="247" t="s">
        <v>668</v>
      </c>
      <c r="C612" s="248" t="s">
        <v>669</v>
      </c>
      <c r="D612" s="249" t="s">
        <v>152</v>
      </c>
      <c r="E612" s="250">
        <v>31.836</v>
      </c>
      <c r="F612" s="250">
        <v>0</v>
      </c>
      <c r="G612" s="251">
        <f>E612*F612</f>
        <v>0</v>
      </c>
      <c r="H612" s="252">
        <v>0.001</v>
      </c>
      <c r="I612" s="253">
        <f>E612*H612</f>
        <v>0.031835999999999996</v>
      </c>
      <c r="J612" s="252"/>
      <c r="K612" s="253">
        <f>E612*J612</f>
        <v>0</v>
      </c>
      <c r="O612" s="245">
        <v>2</v>
      </c>
      <c r="AA612" s="218">
        <v>3</v>
      </c>
      <c r="AB612" s="218">
        <v>7</v>
      </c>
      <c r="AC612" s="218">
        <v>11163230</v>
      </c>
      <c r="AZ612" s="218">
        <v>2</v>
      </c>
      <c r="BA612" s="218">
        <f>IF(AZ612=1,G612,0)</f>
        <v>0</v>
      </c>
      <c r="BB612" s="218">
        <f>IF(AZ612=2,G612,0)</f>
        <v>0</v>
      </c>
      <c r="BC612" s="218">
        <f>IF(AZ612=3,G612,0)</f>
        <v>0</v>
      </c>
      <c r="BD612" s="218">
        <f>IF(AZ612=4,G612,0)</f>
        <v>0</v>
      </c>
      <c r="BE612" s="218">
        <f>IF(AZ612=5,G612,0)</f>
        <v>0</v>
      </c>
      <c r="CA612" s="245">
        <v>3</v>
      </c>
      <c r="CB612" s="245">
        <v>7</v>
      </c>
    </row>
    <row r="613" spans="1:15" ht="12.75">
      <c r="A613" s="254"/>
      <c r="B613" s="257"/>
      <c r="C613" s="313" t="s">
        <v>670</v>
      </c>
      <c r="D613" s="314"/>
      <c r="E613" s="258">
        <v>31.836</v>
      </c>
      <c r="F613" s="259"/>
      <c r="G613" s="260"/>
      <c r="H613" s="261"/>
      <c r="I613" s="255"/>
      <c r="J613" s="262"/>
      <c r="K613" s="255"/>
      <c r="M613" s="256" t="s">
        <v>670</v>
      </c>
      <c r="O613" s="245"/>
    </row>
    <row r="614" spans="1:80" ht="12.75">
      <c r="A614" s="246">
        <v>91</v>
      </c>
      <c r="B614" s="247" t="s">
        <v>671</v>
      </c>
      <c r="C614" s="248" t="s">
        <v>672</v>
      </c>
      <c r="D614" s="249" t="s">
        <v>138</v>
      </c>
      <c r="E614" s="250">
        <v>249.813</v>
      </c>
      <c r="F614" s="250">
        <v>0</v>
      </c>
      <c r="G614" s="251">
        <f>E614*F614</f>
        <v>0</v>
      </c>
      <c r="H614" s="252">
        <v>0.0048</v>
      </c>
      <c r="I614" s="253">
        <f>E614*H614</f>
        <v>1.1991024</v>
      </c>
      <c r="J614" s="252"/>
      <c r="K614" s="253">
        <f>E614*J614</f>
        <v>0</v>
      </c>
      <c r="O614" s="245">
        <v>2</v>
      </c>
      <c r="AA614" s="218">
        <v>3</v>
      </c>
      <c r="AB614" s="218">
        <v>7</v>
      </c>
      <c r="AC614" s="218">
        <v>62843037</v>
      </c>
      <c r="AZ614" s="218">
        <v>2</v>
      </c>
      <c r="BA614" s="218">
        <f>IF(AZ614=1,G614,0)</f>
        <v>0</v>
      </c>
      <c r="BB614" s="218">
        <f>IF(AZ614=2,G614,0)</f>
        <v>0</v>
      </c>
      <c r="BC614" s="218">
        <f>IF(AZ614=3,G614,0)</f>
        <v>0</v>
      </c>
      <c r="BD614" s="218">
        <f>IF(AZ614=4,G614,0)</f>
        <v>0</v>
      </c>
      <c r="BE614" s="218">
        <f>IF(AZ614=5,G614,0)</f>
        <v>0</v>
      </c>
      <c r="CA614" s="245">
        <v>3</v>
      </c>
      <c r="CB614" s="245">
        <v>7</v>
      </c>
    </row>
    <row r="615" spans="1:15" ht="12.75">
      <c r="A615" s="254"/>
      <c r="B615" s="257"/>
      <c r="C615" s="313" t="s">
        <v>673</v>
      </c>
      <c r="D615" s="314"/>
      <c r="E615" s="258">
        <v>4.485</v>
      </c>
      <c r="F615" s="259"/>
      <c r="G615" s="260"/>
      <c r="H615" s="261"/>
      <c r="I615" s="255"/>
      <c r="J615" s="262"/>
      <c r="K615" s="255"/>
      <c r="M615" s="256" t="s">
        <v>673</v>
      </c>
      <c r="O615" s="245"/>
    </row>
    <row r="616" spans="1:15" ht="12.75">
      <c r="A616" s="254"/>
      <c r="B616" s="257"/>
      <c r="C616" s="313" t="s">
        <v>674</v>
      </c>
      <c r="D616" s="314"/>
      <c r="E616" s="258">
        <v>245.328</v>
      </c>
      <c r="F616" s="259"/>
      <c r="G616" s="260"/>
      <c r="H616" s="261"/>
      <c r="I616" s="255"/>
      <c r="J616" s="262"/>
      <c r="K616" s="255"/>
      <c r="M616" s="256" t="s">
        <v>674</v>
      </c>
      <c r="O616" s="245"/>
    </row>
    <row r="617" spans="1:80" ht="12.75">
      <c r="A617" s="246">
        <v>92</v>
      </c>
      <c r="B617" s="247" t="s">
        <v>675</v>
      </c>
      <c r="C617" s="248" t="s">
        <v>676</v>
      </c>
      <c r="D617" s="249" t="s">
        <v>646</v>
      </c>
      <c r="E617" s="250">
        <v>1.450703405</v>
      </c>
      <c r="F617" s="250">
        <v>0</v>
      </c>
      <c r="G617" s="251">
        <f>E617*F617</f>
        <v>0</v>
      </c>
      <c r="H617" s="252">
        <v>0</v>
      </c>
      <c r="I617" s="253">
        <f>E617*H617</f>
        <v>0</v>
      </c>
      <c r="J617" s="252"/>
      <c r="K617" s="253">
        <f>E617*J617</f>
        <v>0</v>
      </c>
      <c r="O617" s="245">
        <v>2</v>
      </c>
      <c r="AA617" s="218">
        <v>7</v>
      </c>
      <c r="AB617" s="218">
        <v>1001</v>
      </c>
      <c r="AC617" s="218">
        <v>5</v>
      </c>
      <c r="AZ617" s="218">
        <v>2</v>
      </c>
      <c r="BA617" s="218">
        <f>IF(AZ617=1,G617,0)</f>
        <v>0</v>
      </c>
      <c r="BB617" s="218">
        <f>IF(AZ617=2,G617,0)</f>
        <v>0</v>
      </c>
      <c r="BC617" s="218">
        <f>IF(AZ617=3,G617,0)</f>
        <v>0</v>
      </c>
      <c r="BD617" s="218">
        <f>IF(AZ617=4,G617,0)</f>
        <v>0</v>
      </c>
      <c r="BE617" s="218">
        <f>IF(AZ617=5,G617,0)</f>
        <v>0</v>
      </c>
      <c r="CA617" s="245">
        <v>7</v>
      </c>
      <c r="CB617" s="245">
        <v>1001</v>
      </c>
    </row>
    <row r="618" spans="1:57" ht="12.75">
      <c r="A618" s="263"/>
      <c r="B618" s="264" t="s">
        <v>97</v>
      </c>
      <c r="C618" s="265" t="s">
        <v>649</v>
      </c>
      <c r="D618" s="266"/>
      <c r="E618" s="267"/>
      <c r="F618" s="268"/>
      <c r="G618" s="269">
        <f>SUM(G589:G617)</f>
        <v>0</v>
      </c>
      <c r="H618" s="270"/>
      <c r="I618" s="271">
        <f>SUM(I589:I617)</f>
        <v>1.4507034049999998</v>
      </c>
      <c r="J618" s="270"/>
      <c r="K618" s="271">
        <f>SUM(K589:K617)</f>
        <v>0</v>
      </c>
      <c r="O618" s="245">
        <v>4</v>
      </c>
      <c r="BA618" s="272">
        <f>SUM(BA589:BA617)</f>
        <v>0</v>
      </c>
      <c r="BB618" s="272">
        <f>SUM(BB589:BB617)</f>
        <v>0</v>
      </c>
      <c r="BC618" s="272">
        <f>SUM(BC589:BC617)</f>
        <v>0</v>
      </c>
      <c r="BD618" s="272">
        <f>SUM(BD589:BD617)</f>
        <v>0</v>
      </c>
      <c r="BE618" s="272">
        <f>SUM(BE589:BE617)</f>
        <v>0</v>
      </c>
    </row>
    <row r="619" spans="1:15" ht="12.75">
      <c r="A619" s="235" t="s">
        <v>93</v>
      </c>
      <c r="B619" s="236" t="s">
        <v>677</v>
      </c>
      <c r="C619" s="237" t="s">
        <v>678</v>
      </c>
      <c r="D619" s="238"/>
      <c r="E619" s="239"/>
      <c r="F619" s="239"/>
      <c r="G619" s="240"/>
      <c r="H619" s="241"/>
      <c r="I619" s="242"/>
      <c r="J619" s="243"/>
      <c r="K619" s="244"/>
      <c r="O619" s="245">
        <v>1</v>
      </c>
    </row>
    <row r="620" spans="1:80" ht="12.75">
      <c r="A620" s="246">
        <v>93</v>
      </c>
      <c r="B620" s="247" t="s">
        <v>680</v>
      </c>
      <c r="C620" s="248" t="s">
        <v>681</v>
      </c>
      <c r="D620" s="249" t="s">
        <v>138</v>
      </c>
      <c r="E620" s="250">
        <v>2.04</v>
      </c>
      <c r="F620" s="250">
        <v>0</v>
      </c>
      <c r="G620" s="251">
        <f>E620*F620</f>
        <v>0</v>
      </c>
      <c r="H620" s="252">
        <v>0.00083</v>
      </c>
      <c r="I620" s="253">
        <f>E620*H620</f>
        <v>0.0016932</v>
      </c>
      <c r="J620" s="252">
        <v>0</v>
      </c>
      <c r="K620" s="253">
        <f>E620*J620</f>
        <v>0</v>
      </c>
      <c r="O620" s="245">
        <v>2</v>
      </c>
      <c r="AA620" s="218">
        <v>1</v>
      </c>
      <c r="AB620" s="218">
        <v>7</v>
      </c>
      <c r="AC620" s="218">
        <v>7</v>
      </c>
      <c r="AZ620" s="218">
        <v>2</v>
      </c>
      <c r="BA620" s="218">
        <f>IF(AZ620=1,G620,0)</f>
        <v>0</v>
      </c>
      <c r="BB620" s="218">
        <f>IF(AZ620=2,G620,0)</f>
        <v>0</v>
      </c>
      <c r="BC620" s="218">
        <f>IF(AZ620=3,G620,0)</f>
        <v>0</v>
      </c>
      <c r="BD620" s="218">
        <f>IF(AZ620=4,G620,0)</f>
        <v>0</v>
      </c>
      <c r="BE620" s="218">
        <f>IF(AZ620=5,G620,0)</f>
        <v>0</v>
      </c>
      <c r="CA620" s="245">
        <v>1</v>
      </c>
      <c r="CB620" s="245">
        <v>7</v>
      </c>
    </row>
    <row r="621" spans="1:15" ht="12.75">
      <c r="A621" s="254"/>
      <c r="B621" s="257"/>
      <c r="C621" s="313" t="s">
        <v>682</v>
      </c>
      <c r="D621" s="314"/>
      <c r="E621" s="258">
        <v>0</v>
      </c>
      <c r="F621" s="259"/>
      <c r="G621" s="260"/>
      <c r="H621" s="261"/>
      <c r="I621" s="255"/>
      <c r="J621" s="262"/>
      <c r="K621" s="255"/>
      <c r="M621" s="256" t="s">
        <v>682</v>
      </c>
      <c r="O621" s="245"/>
    </row>
    <row r="622" spans="1:15" ht="12.75">
      <c r="A622" s="254"/>
      <c r="B622" s="257"/>
      <c r="C622" s="313" t="s">
        <v>383</v>
      </c>
      <c r="D622" s="314"/>
      <c r="E622" s="258">
        <v>0</v>
      </c>
      <c r="F622" s="259"/>
      <c r="G622" s="260"/>
      <c r="H622" s="261"/>
      <c r="I622" s="255"/>
      <c r="J622" s="262"/>
      <c r="K622" s="255"/>
      <c r="M622" s="256" t="s">
        <v>383</v>
      </c>
      <c r="O622" s="245"/>
    </row>
    <row r="623" spans="1:15" ht="12.75">
      <c r="A623" s="254"/>
      <c r="B623" s="257"/>
      <c r="C623" s="313" t="s">
        <v>683</v>
      </c>
      <c r="D623" s="314"/>
      <c r="E623" s="258">
        <v>2.04</v>
      </c>
      <c r="F623" s="259"/>
      <c r="G623" s="260"/>
      <c r="H623" s="261"/>
      <c r="I623" s="255"/>
      <c r="J623" s="262"/>
      <c r="K623" s="255"/>
      <c r="M623" s="256" t="s">
        <v>683</v>
      </c>
      <c r="O623" s="245"/>
    </row>
    <row r="624" spans="1:80" ht="12.75">
      <c r="A624" s="246">
        <v>94</v>
      </c>
      <c r="B624" s="247" t="s">
        <v>684</v>
      </c>
      <c r="C624" s="248" t="s">
        <v>685</v>
      </c>
      <c r="D624" s="249" t="s">
        <v>138</v>
      </c>
      <c r="E624" s="250">
        <v>173.43</v>
      </c>
      <c r="F624" s="250">
        <v>0</v>
      </c>
      <c r="G624" s="251">
        <f>E624*F624</f>
        <v>0</v>
      </c>
      <c r="H624" s="252">
        <v>0.003</v>
      </c>
      <c r="I624" s="253">
        <f>E624*H624</f>
        <v>0.52029</v>
      </c>
      <c r="J624" s="252">
        <v>0</v>
      </c>
      <c r="K624" s="253">
        <f>E624*J624</f>
        <v>0</v>
      </c>
      <c r="O624" s="245">
        <v>2</v>
      </c>
      <c r="AA624" s="218">
        <v>1</v>
      </c>
      <c r="AB624" s="218">
        <v>7</v>
      </c>
      <c r="AC624" s="218">
        <v>7</v>
      </c>
      <c r="AZ624" s="218">
        <v>2</v>
      </c>
      <c r="BA624" s="218">
        <f>IF(AZ624=1,G624,0)</f>
        <v>0</v>
      </c>
      <c r="BB624" s="218">
        <f>IF(AZ624=2,G624,0)</f>
        <v>0</v>
      </c>
      <c r="BC624" s="218">
        <f>IF(AZ624=3,G624,0)</f>
        <v>0</v>
      </c>
      <c r="BD624" s="218">
        <f>IF(AZ624=4,G624,0)</f>
        <v>0</v>
      </c>
      <c r="BE624" s="218">
        <f>IF(AZ624=5,G624,0)</f>
        <v>0</v>
      </c>
      <c r="CA624" s="245">
        <v>1</v>
      </c>
      <c r="CB624" s="245">
        <v>7</v>
      </c>
    </row>
    <row r="625" spans="1:15" ht="12.75">
      <c r="A625" s="254"/>
      <c r="B625" s="257"/>
      <c r="C625" s="313" t="s">
        <v>686</v>
      </c>
      <c r="D625" s="314"/>
      <c r="E625" s="258">
        <v>0</v>
      </c>
      <c r="F625" s="259"/>
      <c r="G625" s="260"/>
      <c r="H625" s="261"/>
      <c r="I625" s="255"/>
      <c r="J625" s="262"/>
      <c r="K625" s="255"/>
      <c r="M625" s="256" t="s">
        <v>686</v>
      </c>
      <c r="O625" s="245"/>
    </row>
    <row r="626" spans="1:15" ht="12.75">
      <c r="A626" s="254"/>
      <c r="B626" s="257"/>
      <c r="C626" s="313" t="s">
        <v>687</v>
      </c>
      <c r="D626" s="314"/>
      <c r="E626" s="258">
        <v>0</v>
      </c>
      <c r="F626" s="259"/>
      <c r="G626" s="260"/>
      <c r="H626" s="261"/>
      <c r="I626" s="255"/>
      <c r="J626" s="262"/>
      <c r="K626" s="255"/>
      <c r="M626" s="256" t="s">
        <v>687</v>
      </c>
      <c r="O626" s="245"/>
    </row>
    <row r="627" spans="1:15" ht="12.75">
      <c r="A627" s="254"/>
      <c r="B627" s="257"/>
      <c r="C627" s="313" t="s">
        <v>288</v>
      </c>
      <c r="D627" s="314"/>
      <c r="E627" s="258">
        <v>0</v>
      </c>
      <c r="F627" s="259"/>
      <c r="G627" s="260"/>
      <c r="H627" s="261"/>
      <c r="I627" s="255"/>
      <c r="J627" s="262"/>
      <c r="K627" s="255"/>
      <c r="M627" s="256" t="s">
        <v>288</v>
      </c>
      <c r="O627" s="245"/>
    </row>
    <row r="628" spans="1:15" ht="12.75">
      <c r="A628" s="254"/>
      <c r="B628" s="257"/>
      <c r="C628" s="313" t="s">
        <v>688</v>
      </c>
      <c r="D628" s="314"/>
      <c r="E628" s="258">
        <v>22.29</v>
      </c>
      <c r="F628" s="259"/>
      <c r="G628" s="260"/>
      <c r="H628" s="261"/>
      <c r="I628" s="255"/>
      <c r="J628" s="262"/>
      <c r="K628" s="255"/>
      <c r="M628" s="256" t="s">
        <v>688</v>
      </c>
      <c r="O628" s="245"/>
    </row>
    <row r="629" spans="1:15" ht="12.75">
      <c r="A629" s="254"/>
      <c r="B629" s="257"/>
      <c r="C629" s="313" t="s">
        <v>290</v>
      </c>
      <c r="D629" s="314"/>
      <c r="E629" s="258">
        <v>0</v>
      </c>
      <c r="F629" s="259"/>
      <c r="G629" s="260"/>
      <c r="H629" s="261"/>
      <c r="I629" s="255"/>
      <c r="J629" s="262"/>
      <c r="K629" s="255"/>
      <c r="M629" s="256" t="s">
        <v>290</v>
      </c>
      <c r="O629" s="245"/>
    </row>
    <row r="630" spans="1:15" ht="12.75">
      <c r="A630" s="254"/>
      <c r="B630" s="257"/>
      <c r="C630" s="313" t="s">
        <v>689</v>
      </c>
      <c r="D630" s="314"/>
      <c r="E630" s="258">
        <v>5.5</v>
      </c>
      <c r="F630" s="259"/>
      <c r="G630" s="260"/>
      <c r="H630" s="261"/>
      <c r="I630" s="255"/>
      <c r="J630" s="262"/>
      <c r="K630" s="255"/>
      <c r="M630" s="256" t="s">
        <v>689</v>
      </c>
      <c r="O630" s="245"/>
    </row>
    <row r="631" spans="1:15" ht="12.75">
      <c r="A631" s="254"/>
      <c r="B631" s="257"/>
      <c r="C631" s="313" t="s">
        <v>292</v>
      </c>
      <c r="D631" s="314"/>
      <c r="E631" s="258">
        <v>0</v>
      </c>
      <c r="F631" s="259"/>
      <c r="G631" s="260"/>
      <c r="H631" s="261"/>
      <c r="I631" s="255"/>
      <c r="J631" s="262"/>
      <c r="K631" s="255"/>
      <c r="M631" s="256" t="s">
        <v>292</v>
      </c>
      <c r="O631" s="245"/>
    </row>
    <row r="632" spans="1:15" ht="12.75">
      <c r="A632" s="254"/>
      <c r="B632" s="257"/>
      <c r="C632" s="313" t="s">
        <v>690</v>
      </c>
      <c r="D632" s="314"/>
      <c r="E632" s="258">
        <v>6.7</v>
      </c>
      <c r="F632" s="259"/>
      <c r="G632" s="260"/>
      <c r="H632" s="261"/>
      <c r="I632" s="255"/>
      <c r="J632" s="262"/>
      <c r="K632" s="255"/>
      <c r="M632" s="256" t="s">
        <v>690</v>
      </c>
      <c r="O632" s="245"/>
    </row>
    <row r="633" spans="1:15" ht="12.75">
      <c r="A633" s="254"/>
      <c r="B633" s="257"/>
      <c r="C633" s="315" t="s">
        <v>277</v>
      </c>
      <c r="D633" s="314"/>
      <c r="E633" s="284">
        <v>34.49</v>
      </c>
      <c r="F633" s="259"/>
      <c r="G633" s="260"/>
      <c r="H633" s="261"/>
      <c r="I633" s="255"/>
      <c r="J633" s="262"/>
      <c r="K633" s="255"/>
      <c r="M633" s="256" t="s">
        <v>277</v>
      </c>
      <c r="O633" s="245"/>
    </row>
    <row r="634" spans="1:15" ht="12.75">
      <c r="A634" s="254"/>
      <c r="B634" s="257"/>
      <c r="C634" s="313" t="s">
        <v>691</v>
      </c>
      <c r="D634" s="314"/>
      <c r="E634" s="258">
        <v>0</v>
      </c>
      <c r="F634" s="259"/>
      <c r="G634" s="260"/>
      <c r="H634" s="261"/>
      <c r="I634" s="255"/>
      <c r="J634" s="262"/>
      <c r="K634" s="255"/>
      <c r="M634" s="256" t="s">
        <v>691</v>
      </c>
      <c r="O634" s="245"/>
    </row>
    <row r="635" spans="1:15" ht="12.75">
      <c r="A635" s="254"/>
      <c r="B635" s="257"/>
      <c r="C635" s="313" t="s">
        <v>692</v>
      </c>
      <c r="D635" s="314"/>
      <c r="E635" s="258">
        <v>0</v>
      </c>
      <c r="F635" s="259"/>
      <c r="G635" s="260"/>
      <c r="H635" s="261"/>
      <c r="I635" s="255"/>
      <c r="J635" s="262"/>
      <c r="K635" s="255"/>
      <c r="M635" s="256" t="s">
        <v>692</v>
      </c>
      <c r="O635" s="245"/>
    </row>
    <row r="636" spans="1:15" ht="12.75">
      <c r="A636" s="254"/>
      <c r="B636" s="257"/>
      <c r="C636" s="313" t="s">
        <v>693</v>
      </c>
      <c r="D636" s="314"/>
      <c r="E636" s="258">
        <v>0</v>
      </c>
      <c r="F636" s="259"/>
      <c r="G636" s="260"/>
      <c r="H636" s="261"/>
      <c r="I636" s="255"/>
      <c r="J636" s="262"/>
      <c r="K636" s="255"/>
      <c r="M636" s="256" t="s">
        <v>693</v>
      </c>
      <c r="O636" s="245"/>
    </row>
    <row r="637" spans="1:15" ht="12.75">
      <c r="A637" s="254"/>
      <c r="B637" s="257"/>
      <c r="C637" s="313" t="s">
        <v>694</v>
      </c>
      <c r="D637" s="314"/>
      <c r="E637" s="258">
        <v>64</v>
      </c>
      <c r="F637" s="259"/>
      <c r="G637" s="260"/>
      <c r="H637" s="261"/>
      <c r="I637" s="255"/>
      <c r="J637" s="262"/>
      <c r="K637" s="255"/>
      <c r="M637" s="256" t="s">
        <v>694</v>
      </c>
      <c r="O637" s="245"/>
    </row>
    <row r="638" spans="1:15" ht="12.75">
      <c r="A638" s="254"/>
      <c r="B638" s="257"/>
      <c r="C638" s="313" t="s">
        <v>695</v>
      </c>
      <c r="D638" s="314"/>
      <c r="E638" s="258">
        <v>0</v>
      </c>
      <c r="F638" s="259"/>
      <c r="G638" s="260"/>
      <c r="H638" s="261"/>
      <c r="I638" s="255"/>
      <c r="J638" s="262"/>
      <c r="K638" s="255"/>
      <c r="M638" s="256" t="s">
        <v>695</v>
      </c>
      <c r="O638" s="245"/>
    </row>
    <row r="639" spans="1:15" ht="12.75">
      <c r="A639" s="254"/>
      <c r="B639" s="257"/>
      <c r="C639" s="313" t="s">
        <v>696</v>
      </c>
      <c r="D639" s="314"/>
      <c r="E639" s="258">
        <v>32.8</v>
      </c>
      <c r="F639" s="259"/>
      <c r="G639" s="260"/>
      <c r="H639" s="261"/>
      <c r="I639" s="255"/>
      <c r="J639" s="262"/>
      <c r="K639" s="255"/>
      <c r="M639" s="256" t="s">
        <v>696</v>
      </c>
      <c r="O639" s="245"/>
    </row>
    <row r="640" spans="1:15" ht="12.75">
      <c r="A640" s="254"/>
      <c r="B640" s="257"/>
      <c r="C640" s="313" t="s">
        <v>697</v>
      </c>
      <c r="D640" s="314"/>
      <c r="E640" s="258">
        <v>0</v>
      </c>
      <c r="F640" s="259"/>
      <c r="G640" s="260"/>
      <c r="H640" s="261"/>
      <c r="I640" s="255"/>
      <c r="J640" s="262"/>
      <c r="K640" s="255"/>
      <c r="M640" s="256" t="s">
        <v>697</v>
      </c>
      <c r="O640" s="245"/>
    </row>
    <row r="641" spans="1:15" ht="12.75">
      <c r="A641" s="254"/>
      <c r="B641" s="257"/>
      <c r="C641" s="313" t="s">
        <v>698</v>
      </c>
      <c r="D641" s="314"/>
      <c r="E641" s="258">
        <v>8.64</v>
      </c>
      <c r="F641" s="259"/>
      <c r="G641" s="260"/>
      <c r="H641" s="261"/>
      <c r="I641" s="255"/>
      <c r="J641" s="262"/>
      <c r="K641" s="255"/>
      <c r="M641" s="256" t="s">
        <v>698</v>
      </c>
      <c r="O641" s="245"/>
    </row>
    <row r="642" spans="1:15" ht="12.75">
      <c r="A642" s="254"/>
      <c r="B642" s="257"/>
      <c r="C642" s="315" t="s">
        <v>277</v>
      </c>
      <c r="D642" s="314"/>
      <c r="E642" s="284">
        <v>105.44</v>
      </c>
      <c r="F642" s="259"/>
      <c r="G642" s="260"/>
      <c r="H642" s="261"/>
      <c r="I642" s="255"/>
      <c r="J642" s="262"/>
      <c r="K642" s="255"/>
      <c r="M642" s="256" t="s">
        <v>277</v>
      </c>
      <c r="O642" s="245"/>
    </row>
    <row r="643" spans="1:15" ht="12.75">
      <c r="A643" s="254"/>
      <c r="B643" s="257"/>
      <c r="C643" s="313" t="s">
        <v>699</v>
      </c>
      <c r="D643" s="314"/>
      <c r="E643" s="258">
        <v>0</v>
      </c>
      <c r="F643" s="259"/>
      <c r="G643" s="260"/>
      <c r="H643" s="261"/>
      <c r="I643" s="255"/>
      <c r="J643" s="262"/>
      <c r="K643" s="255"/>
      <c r="M643" s="256" t="s">
        <v>699</v>
      </c>
      <c r="O643" s="245"/>
    </row>
    <row r="644" spans="1:15" ht="12.75">
      <c r="A644" s="254"/>
      <c r="B644" s="257"/>
      <c r="C644" s="313" t="s">
        <v>692</v>
      </c>
      <c r="D644" s="314"/>
      <c r="E644" s="258">
        <v>0</v>
      </c>
      <c r="F644" s="259"/>
      <c r="G644" s="260"/>
      <c r="H644" s="261"/>
      <c r="I644" s="255"/>
      <c r="J644" s="262"/>
      <c r="K644" s="255"/>
      <c r="M644" s="256" t="s">
        <v>692</v>
      </c>
      <c r="O644" s="245"/>
    </row>
    <row r="645" spans="1:15" ht="12.75">
      <c r="A645" s="254"/>
      <c r="B645" s="257"/>
      <c r="C645" s="313" t="s">
        <v>693</v>
      </c>
      <c r="D645" s="314"/>
      <c r="E645" s="258">
        <v>0</v>
      </c>
      <c r="F645" s="259"/>
      <c r="G645" s="260"/>
      <c r="H645" s="261"/>
      <c r="I645" s="255"/>
      <c r="J645" s="262"/>
      <c r="K645" s="255"/>
      <c r="M645" s="256" t="s">
        <v>693</v>
      </c>
      <c r="O645" s="245"/>
    </row>
    <row r="646" spans="1:15" ht="12.75">
      <c r="A646" s="254"/>
      <c r="B646" s="257"/>
      <c r="C646" s="313" t="s">
        <v>700</v>
      </c>
      <c r="D646" s="314"/>
      <c r="E646" s="258">
        <v>26</v>
      </c>
      <c r="F646" s="259"/>
      <c r="G646" s="260"/>
      <c r="H646" s="261"/>
      <c r="I646" s="255"/>
      <c r="J646" s="262"/>
      <c r="K646" s="255"/>
      <c r="M646" s="256" t="s">
        <v>700</v>
      </c>
      <c r="O646" s="245"/>
    </row>
    <row r="647" spans="1:15" ht="12.75">
      <c r="A647" s="254"/>
      <c r="B647" s="257"/>
      <c r="C647" s="313" t="s">
        <v>695</v>
      </c>
      <c r="D647" s="314"/>
      <c r="E647" s="258">
        <v>0</v>
      </c>
      <c r="F647" s="259"/>
      <c r="G647" s="260"/>
      <c r="H647" s="261"/>
      <c r="I647" s="255"/>
      <c r="J647" s="262"/>
      <c r="K647" s="255"/>
      <c r="M647" s="256" t="s">
        <v>695</v>
      </c>
      <c r="O647" s="245"/>
    </row>
    <row r="648" spans="1:15" ht="12.75">
      <c r="A648" s="254"/>
      <c r="B648" s="257"/>
      <c r="C648" s="313" t="s">
        <v>701</v>
      </c>
      <c r="D648" s="314"/>
      <c r="E648" s="258">
        <v>7.5</v>
      </c>
      <c r="F648" s="259"/>
      <c r="G648" s="260"/>
      <c r="H648" s="261"/>
      <c r="I648" s="255"/>
      <c r="J648" s="262"/>
      <c r="K648" s="255"/>
      <c r="M648" s="256" t="s">
        <v>701</v>
      </c>
      <c r="O648" s="245"/>
    </row>
    <row r="649" spans="1:15" ht="12.75">
      <c r="A649" s="254"/>
      <c r="B649" s="257"/>
      <c r="C649" s="315" t="s">
        <v>277</v>
      </c>
      <c r="D649" s="314"/>
      <c r="E649" s="284">
        <v>33.5</v>
      </c>
      <c r="F649" s="259"/>
      <c r="G649" s="260"/>
      <c r="H649" s="261"/>
      <c r="I649" s="255"/>
      <c r="J649" s="262"/>
      <c r="K649" s="255"/>
      <c r="M649" s="256" t="s">
        <v>277</v>
      </c>
      <c r="O649" s="245"/>
    </row>
    <row r="650" spans="1:80" ht="12.75">
      <c r="A650" s="246">
        <v>95</v>
      </c>
      <c r="B650" s="247" t="s">
        <v>702</v>
      </c>
      <c r="C650" s="248" t="s">
        <v>703</v>
      </c>
      <c r="D650" s="249" t="s">
        <v>138</v>
      </c>
      <c r="E650" s="250">
        <v>2.142</v>
      </c>
      <c r="F650" s="250">
        <v>0</v>
      </c>
      <c r="G650" s="251">
        <f>E650*F650</f>
        <v>0</v>
      </c>
      <c r="H650" s="252">
        <v>0.00805</v>
      </c>
      <c r="I650" s="253">
        <f>E650*H650</f>
        <v>0.017243099999999997</v>
      </c>
      <c r="J650" s="252"/>
      <c r="K650" s="253">
        <f>E650*J650</f>
        <v>0</v>
      </c>
      <c r="O650" s="245">
        <v>2</v>
      </c>
      <c r="AA650" s="218">
        <v>3</v>
      </c>
      <c r="AB650" s="218">
        <v>7</v>
      </c>
      <c r="AC650" s="218" t="s">
        <v>702</v>
      </c>
      <c r="AZ650" s="218">
        <v>2</v>
      </c>
      <c r="BA650" s="218">
        <f>IF(AZ650=1,G650,0)</f>
        <v>0</v>
      </c>
      <c r="BB650" s="218">
        <f>IF(AZ650=2,G650,0)</f>
        <v>0</v>
      </c>
      <c r="BC650" s="218">
        <f>IF(AZ650=3,G650,0)</f>
        <v>0</v>
      </c>
      <c r="BD650" s="218">
        <f>IF(AZ650=4,G650,0)</f>
        <v>0</v>
      </c>
      <c r="BE650" s="218">
        <f>IF(AZ650=5,G650,0)</f>
        <v>0</v>
      </c>
      <c r="CA650" s="245">
        <v>3</v>
      </c>
      <c r="CB650" s="245">
        <v>7</v>
      </c>
    </row>
    <row r="651" spans="1:15" ht="12.75">
      <c r="A651" s="254"/>
      <c r="B651" s="257"/>
      <c r="C651" s="313" t="s">
        <v>704</v>
      </c>
      <c r="D651" s="314"/>
      <c r="E651" s="258">
        <v>2.142</v>
      </c>
      <c r="F651" s="259"/>
      <c r="G651" s="260"/>
      <c r="H651" s="261"/>
      <c r="I651" s="255"/>
      <c r="J651" s="262"/>
      <c r="K651" s="255"/>
      <c r="M651" s="256" t="s">
        <v>704</v>
      </c>
      <c r="O651" s="245"/>
    </row>
    <row r="652" spans="1:80" ht="12.75">
      <c r="A652" s="246">
        <v>96</v>
      </c>
      <c r="B652" s="247" t="s">
        <v>705</v>
      </c>
      <c r="C652" s="248" t="s">
        <v>706</v>
      </c>
      <c r="D652" s="249" t="s">
        <v>646</v>
      </c>
      <c r="E652" s="250">
        <v>0.5392263</v>
      </c>
      <c r="F652" s="250">
        <v>0</v>
      </c>
      <c r="G652" s="251">
        <f>E652*F652</f>
        <v>0</v>
      </c>
      <c r="H652" s="252">
        <v>0</v>
      </c>
      <c r="I652" s="253">
        <f>E652*H652</f>
        <v>0</v>
      </c>
      <c r="J652" s="252"/>
      <c r="K652" s="253">
        <f>E652*J652</f>
        <v>0</v>
      </c>
      <c r="O652" s="245">
        <v>2</v>
      </c>
      <c r="AA652" s="218">
        <v>7</v>
      </c>
      <c r="AB652" s="218">
        <v>1001</v>
      </c>
      <c r="AC652" s="218">
        <v>5</v>
      </c>
      <c r="AZ652" s="218">
        <v>2</v>
      </c>
      <c r="BA652" s="218">
        <f>IF(AZ652=1,G652,0)</f>
        <v>0</v>
      </c>
      <c r="BB652" s="218">
        <f>IF(AZ652=2,G652,0)</f>
        <v>0</v>
      </c>
      <c r="BC652" s="218">
        <f>IF(AZ652=3,G652,0)</f>
        <v>0</v>
      </c>
      <c r="BD652" s="218">
        <f>IF(AZ652=4,G652,0)</f>
        <v>0</v>
      </c>
      <c r="BE652" s="218">
        <f>IF(AZ652=5,G652,0)</f>
        <v>0</v>
      </c>
      <c r="CA652" s="245">
        <v>7</v>
      </c>
      <c r="CB652" s="245">
        <v>1001</v>
      </c>
    </row>
    <row r="653" spans="1:57" ht="12.75">
      <c r="A653" s="263"/>
      <c r="B653" s="264" t="s">
        <v>97</v>
      </c>
      <c r="C653" s="265" t="s">
        <v>679</v>
      </c>
      <c r="D653" s="266"/>
      <c r="E653" s="267"/>
      <c r="F653" s="268"/>
      <c r="G653" s="269">
        <f>SUM(G619:G652)</f>
        <v>0</v>
      </c>
      <c r="H653" s="270"/>
      <c r="I653" s="271">
        <f>SUM(I619:I652)</f>
        <v>0.5392262999999999</v>
      </c>
      <c r="J653" s="270"/>
      <c r="K653" s="271">
        <f>SUM(K619:K652)</f>
        <v>0</v>
      </c>
      <c r="O653" s="245">
        <v>4</v>
      </c>
      <c r="BA653" s="272">
        <f>SUM(BA619:BA652)</f>
        <v>0</v>
      </c>
      <c r="BB653" s="272">
        <f>SUM(BB619:BB652)</f>
        <v>0</v>
      </c>
      <c r="BC653" s="272">
        <f>SUM(BC619:BC652)</f>
        <v>0</v>
      </c>
      <c r="BD653" s="272">
        <f>SUM(BD619:BD652)</f>
        <v>0</v>
      </c>
      <c r="BE653" s="272">
        <f>SUM(BE619:BE652)</f>
        <v>0</v>
      </c>
    </row>
    <row r="654" spans="1:15" ht="12.75">
      <c r="A654" s="235" t="s">
        <v>93</v>
      </c>
      <c r="B654" s="236" t="s">
        <v>707</v>
      </c>
      <c r="C654" s="237" t="s">
        <v>708</v>
      </c>
      <c r="D654" s="238"/>
      <c r="E654" s="239"/>
      <c r="F654" s="239"/>
      <c r="G654" s="240"/>
      <c r="H654" s="241"/>
      <c r="I654" s="242"/>
      <c r="J654" s="243"/>
      <c r="K654" s="244"/>
      <c r="O654" s="245">
        <v>1</v>
      </c>
    </row>
    <row r="655" spans="1:80" ht="12.75">
      <c r="A655" s="246">
        <v>97</v>
      </c>
      <c r="B655" s="247" t="s">
        <v>710</v>
      </c>
      <c r="C655" s="248" t="s">
        <v>711</v>
      </c>
      <c r="D655" s="249" t="s">
        <v>194</v>
      </c>
      <c r="E655" s="250">
        <v>531.68</v>
      </c>
      <c r="F655" s="250">
        <v>0</v>
      </c>
      <c r="G655" s="251">
        <f>E655*F655</f>
        <v>0</v>
      </c>
      <c r="H655" s="252">
        <v>0</v>
      </c>
      <c r="I655" s="253">
        <f>E655*H655</f>
        <v>0</v>
      </c>
      <c r="J655" s="252">
        <v>-0.00135000000000041</v>
      </c>
      <c r="K655" s="253">
        <f>E655*J655</f>
        <v>-0.7177680000002179</v>
      </c>
      <c r="O655" s="245">
        <v>2</v>
      </c>
      <c r="AA655" s="218">
        <v>1</v>
      </c>
      <c r="AB655" s="218">
        <v>7</v>
      </c>
      <c r="AC655" s="218">
        <v>7</v>
      </c>
      <c r="AZ655" s="218">
        <v>2</v>
      </c>
      <c r="BA655" s="218">
        <f>IF(AZ655=1,G655,0)</f>
        <v>0</v>
      </c>
      <c r="BB655" s="218">
        <f>IF(AZ655=2,G655,0)</f>
        <v>0</v>
      </c>
      <c r="BC655" s="218">
        <f>IF(AZ655=3,G655,0)</f>
        <v>0</v>
      </c>
      <c r="BD655" s="218">
        <f>IF(AZ655=4,G655,0)</f>
        <v>0</v>
      </c>
      <c r="BE655" s="218">
        <f>IF(AZ655=5,G655,0)</f>
        <v>0</v>
      </c>
      <c r="CA655" s="245">
        <v>1</v>
      </c>
      <c r="CB655" s="245">
        <v>7</v>
      </c>
    </row>
    <row r="656" spans="1:15" ht="12.75">
      <c r="A656" s="254"/>
      <c r="B656" s="257"/>
      <c r="C656" s="313" t="s">
        <v>712</v>
      </c>
      <c r="D656" s="314"/>
      <c r="E656" s="258">
        <v>84</v>
      </c>
      <c r="F656" s="259"/>
      <c r="G656" s="260"/>
      <c r="H656" s="261"/>
      <c r="I656" s="255"/>
      <c r="J656" s="262"/>
      <c r="K656" s="255"/>
      <c r="M656" s="256" t="s">
        <v>712</v>
      </c>
      <c r="O656" s="245"/>
    </row>
    <row r="657" spans="1:15" ht="12.75">
      <c r="A657" s="254"/>
      <c r="B657" s="257"/>
      <c r="C657" s="313" t="s">
        <v>713</v>
      </c>
      <c r="D657" s="314"/>
      <c r="E657" s="258">
        <v>122.72</v>
      </c>
      <c r="F657" s="259"/>
      <c r="G657" s="260"/>
      <c r="H657" s="261"/>
      <c r="I657" s="255"/>
      <c r="J657" s="262"/>
      <c r="K657" s="255"/>
      <c r="M657" s="256" t="s">
        <v>713</v>
      </c>
      <c r="O657" s="245"/>
    </row>
    <row r="658" spans="1:15" ht="12.75">
      <c r="A658" s="254"/>
      <c r="B658" s="257"/>
      <c r="C658" s="313" t="s">
        <v>714</v>
      </c>
      <c r="D658" s="314"/>
      <c r="E658" s="258">
        <v>115.52</v>
      </c>
      <c r="F658" s="259"/>
      <c r="G658" s="260"/>
      <c r="H658" s="261"/>
      <c r="I658" s="255"/>
      <c r="J658" s="262"/>
      <c r="K658" s="255"/>
      <c r="M658" s="256" t="s">
        <v>714</v>
      </c>
      <c r="O658" s="245"/>
    </row>
    <row r="659" spans="1:15" ht="12.75">
      <c r="A659" s="254"/>
      <c r="B659" s="257"/>
      <c r="C659" s="313" t="s">
        <v>715</v>
      </c>
      <c r="D659" s="314"/>
      <c r="E659" s="258">
        <v>108.32</v>
      </c>
      <c r="F659" s="259"/>
      <c r="G659" s="260"/>
      <c r="H659" s="261"/>
      <c r="I659" s="255"/>
      <c r="J659" s="262"/>
      <c r="K659" s="255"/>
      <c r="M659" s="256" t="s">
        <v>715</v>
      </c>
      <c r="O659" s="245"/>
    </row>
    <row r="660" spans="1:15" ht="12.75">
      <c r="A660" s="254"/>
      <c r="B660" s="257"/>
      <c r="C660" s="313" t="s">
        <v>716</v>
      </c>
      <c r="D660" s="314"/>
      <c r="E660" s="258">
        <v>101.12</v>
      </c>
      <c r="F660" s="259"/>
      <c r="G660" s="260"/>
      <c r="H660" s="261"/>
      <c r="I660" s="255"/>
      <c r="J660" s="262"/>
      <c r="K660" s="255"/>
      <c r="M660" s="256" t="s">
        <v>716</v>
      </c>
      <c r="O660" s="245"/>
    </row>
    <row r="661" spans="1:80" ht="12.75">
      <c r="A661" s="246">
        <v>98</v>
      </c>
      <c r="B661" s="247" t="s">
        <v>717</v>
      </c>
      <c r="C661" s="248" t="s">
        <v>718</v>
      </c>
      <c r="D661" s="249" t="s">
        <v>194</v>
      </c>
      <c r="E661" s="250">
        <v>278.7</v>
      </c>
      <c r="F661" s="250">
        <v>0</v>
      </c>
      <c r="G661" s="251">
        <f>E661*F661</f>
        <v>0</v>
      </c>
      <c r="H661" s="252">
        <v>0.00299</v>
      </c>
      <c r="I661" s="253">
        <f>E661*H661</f>
        <v>0.833313</v>
      </c>
      <c r="J661" s="252">
        <v>0</v>
      </c>
      <c r="K661" s="253">
        <f>E661*J661</f>
        <v>0</v>
      </c>
      <c r="O661" s="245">
        <v>2</v>
      </c>
      <c r="AA661" s="218">
        <v>1</v>
      </c>
      <c r="AB661" s="218">
        <v>7</v>
      </c>
      <c r="AC661" s="218">
        <v>7</v>
      </c>
      <c r="AZ661" s="218">
        <v>2</v>
      </c>
      <c r="BA661" s="218">
        <f>IF(AZ661=1,G661,0)</f>
        <v>0</v>
      </c>
      <c r="BB661" s="218">
        <f>IF(AZ661=2,G661,0)</f>
        <v>0</v>
      </c>
      <c r="BC661" s="218">
        <f>IF(AZ661=3,G661,0)</f>
        <v>0</v>
      </c>
      <c r="BD661" s="218">
        <f>IF(AZ661=4,G661,0)</f>
        <v>0</v>
      </c>
      <c r="BE661" s="218">
        <f>IF(AZ661=5,G661,0)</f>
        <v>0</v>
      </c>
      <c r="CA661" s="245">
        <v>1</v>
      </c>
      <c r="CB661" s="245">
        <v>7</v>
      </c>
    </row>
    <row r="662" spans="1:15" ht="12.75">
      <c r="A662" s="254"/>
      <c r="B662" s="257"/>
      <c r="C662" s="313" t="s">
        <v>719</v>
      </c>
      <c r="D662" s="314"/>
      <c r="E662" s="258">
        <v>1.2</v>
      </c>
      <c r="F662" s="259"/>
      <c r="G662" s="260"/>
      <c r="H662" s="261"/>
      <c r="I662" s="255"/>
      <c r="J662" s="262"/>
      <c r="K662" s="255"/>
      <c r="M662" s="256" t="s">
        <v>719</v>
      </c>
      <c r="O662" s="245"/>
    </row>
    <row r="663" spans="1:15" ht="12.75">
      <c r="A663" s="254"/>
      <c r="B663" s="257"/>
      <c r="C663" s="313" t="s">
        <v>720</v>
      </c>
      <c r="D663" s="314"/>
      <c r="E663" s="258">
        <v>12</v>
      </c>
      <c r="F663" s="259"/>
      <c r="G663" s="260"/>
      <c r="H663" s="261"/>
      <c r="I663" s="255"/>
      <c r="J663" s="262"/>
      <c r="K663" s="255"/>
      <c r="M663" s="256" t="s">
        <v>720</v>
      </c>
      <c r="O663" s="245"/>
    </row>
    <row r="664" spans="1:15" ht="12.75">
      <c r="A664" s="254"/>
      <c r="B664" s="257"/>
      <c r="C664" s="313" t="s">
        <v>721</v>
      </c>
      <c r="D664" s="314"/>
      <c r="E664" s="258">
        <v>239.4</v>
      </c>
      <c r="F664" s="259"/>
      <c r="G664" s="260"/>
      <c r="H664" s="261"/>
      <c r="I664" s="255"/>
      <c r="J664" s="262"/>
      <c r="K664" s="255"/>
      <c r="M664" s="256" t="s">
        <v>721</v>
      </c>
      <c r="O664" s="245"/>
    </row>
    <row r="665" spans="1:15" ht="12.75">
      <c r="A665" s="254"/>
      <c r="B665" s="257"/>
      <c r="C665" s="313" t="s">
        <v>722</v>
      </c>
      <c r="D665" s="314"/>
      <c r="E665" s="258">
        <v>14.4</v>
      </c>
      <c r="F665" s="259"/>
      <c r="G665" s="260"/>
      <c r="H665" s="261"/>
      <c r="I665" s="255"/>
      <c r="J665" s="262"/>
      <c r="K665" s="255"/>
      <c r="M665" s="256" t="s">
        <v>722</v>
      </c>
      <c r="O665" s="245"/>
    </row>
    <row r="666" spans="1:15" ht="12.75">
      <c r="A666" s="254"/>
      <c r="B666" s="257"/>
      <c r="C666" s="313" t="s">
        <v>723</v>
      </c>
      <c r="D666" s="314"/>
      <c r="E666" s="258">
        <v>11.7</v>
      </c>
      <c r="F666" s="259"/>
      <c r="G666" s="260"/>
      <c r="H666" s="261"/>
      <c r="I666" s="255"/>
      <c r="J666" s="262"/>
      <c r="K666" s="255"/>
      <c r="M666" s="256" t="s">
        <v>723</v>
      </c>
      <c r="O666" s="245"/>
    </row>
    <row r="667" spans="1:80" ht="12.75">
      <c r="A667" s="246">
        <v>99</v>
      </c>
      <c r="B667" s="247" t="s">
        <v>724</v>
      </c>
      <c r="C667" s="248" t="s">
        <v>725</v>
      </c>
      <c r="D667" s="249" t="s">
        <v>646</v>
      </c>
      <c r="E667" s="250">
        <v>0.833313</v>
      </c>
      <c r="F667" s="250">
        <v>0</v>
      </c>
      <c r="G667" s="251">
        <f>E667*F667</f>
        <v>0</v>
      </c>
      <c r="H667" s="252">
        <v>0</v>
      </c>
      <c r="I667" s="253">
        <f>E667*H667</f>
        <v>0</v>
      </c>
      <c r="J667" s="252"/>
      <c r="K667" s="253">
        <f>E667*J667</f>
        <v>0</v>
      </c>
      <c r="O667" s="245">
        <v>2</v>
      </c>
      <c r="AA667" s="218">
        <v>7</v>
      </c>
      <c r="AB667" s="218">
        <v>1001</v>
      </c>
      <c r="AC667" s="218">
        <v>5</v>
      </c>
      <c r="AZ667" s="218">
        <v>2</v>
      </c>
      <c r="BA667" s="218">
        <f>IF(AZ667=1,G667,0)</f>
        <v>0</v>
      </c>
      <c r="BB667" s="218">
        <f>IF(AZ667=2,G667,0)</f>
        <v>0</v>
      </c>
      <c r="BC667" s="218">
        <f>IF(AZ667=3,G667,0)</f>
        <v>0</v>
      </c>
      <c r="BD667" s="218">
        <f>IF(AZ667=4,G667,0)</f>
        <v>0</v>
      </c>
      <c r="BE667" s="218">
        <f>IF(AZ667=5,G667,0)</f>
        <v>0</v>
      </c>
      <c r="CA667" s="245">
        <v>7</v>
      </c>
      <c r="CB667" s="245">
        <v>1001</v>
      </c>
    </row>
    <row r="668" spans="1:57" ht="12.75">
      <c r="A668" s="263"/>
      <c r="B668" s="264" t="s">
        <v>97</v>
      </c>
      <c r="C668" s="265" t="s">
        <v>709</v>
      </c>
      <c r="D668" s="266"/>
      <c r="E668" s="267"/>
      <c r="F668" s="268"/>
      <c r="G668" s="269">
        <f>SUM(G654:G667)</f>
        <v>0</v>
      </c>
      <c r="H668" s="270"/>
      <c r="I668" s="271">
        <f>SUM(I654:I667)</f>
        <v>0.833313</v>
      </c>
      <c r="J668" s="270"/>
      <c r="K668" s="271">
        <f>SUM(K654:K667)</f>
        <v>-0.7177680000002179</v>
      </c>
      <c r="O668" s="245">
        <v>4</v>
      </c>
      <c r="BA668" s="272">
        <f>SUM(BA654:BA667)</f>
        <v>0</v>
      </c>
      <c r="BB668" s="272">
        <f>SUM(BB654:BB667)</f>
        <v>0</v>
      </c>
      <c r="BC668" s="272">
        <f>SUM(BC654:BC667)</f>
        <v>0</v>
      </c>
      <c r="BD668" s="272">
        <f>SUM(BD654:BD667)</f>
        <v>0</v>
      </c>
      <c r="BE668" s="272">
        <f>SUM(BE654:BE667)</f>
        <v>0</v>
      </c>
    </row>
    <row r="669" spans="1:15" ht="12.75">
      <c r="A669" s="235" t="s">
        <v>93</v>
      </c>
      <c r="B669" s="236" t="s">
        <v>726</v>
      </c>
      <c r="C669" s="237" t="s">
        <v>727</v>
      </c>
      <c r="D669" s="238"/>
      <c r="E669" s="239"/>
      <c r="F669" s="239"/>
      <c r="G669" s="240"/>
      <c r="H669" s="241"/>
      <c r="I669" s="242"/>
      <c r="J669" s="243"/>
      <c r="K669" s="244"/>
      <c r="O669" s="245">
        <v>1</v>
      </c>
    </row>
    <row r="670" spans="1:80" ht="12.75">
      <c r="A670" s="246">
        <v>100</v>
      </c>
      <c r="B670" s="247" t="s">
        <v>729</v>
      </c>
      <c r="C670" s="248" t="s">
        <v>730</v>
      </c>
      <c r="D670" s="249" t="s">
        <v>731</v>
      </c>
      <c r="E670" s="250">
        <v>1</v>
      </c>
      <c r="F670" s="250">
        <v>0</v>
      </c>
      <c r="G670" s="251">
        <f>E670*F670</f>
        <v>0</v>
      </c>
      <c r="H670" s="252">
        <v>0</v>
      </c>
      <c r="I670" s="253">
        <f>E670*H670</f>
        <v>0</v>
      </c>
      <c r="J670" s="252"/>
      <c r="K670" s="253">
        <f>E670*J670</f>
        <v>0</v>
      </c>
      <c r="O670" s="245">
        <v>2</v>
      </c>
      <c r="AA670" s="218">
        <v>12</v>
      </c>
      <c r="AB670" s="218">
        <v>0</v>
      </c>
      <c r="AC670" s="218">
        <v>201</v>
      </c>
      <c r="AZ670" s="218">
        <v>2</v>
      </c>
      <c r="BA670" s="218">
        <f>IF(AZ670=1,G670,0)</f>
        <v>0</v>
      </c>
      <c r="BB670" s="218">
        <f>IF(AZ670=2,G670,0)</f>
        <v>0</v>
      </c>
      <c r="BC670" s="218">
        <f>IF(AZ670=3,G670,0)</f>
        <v>0</v>
      </c>
      <c r="BD670" s="218">
        <f>IF(AZ670=4,G670,0)</f>
        <v>0</v>
      </c>
      <c r="BE670" s="218">
        <f>IF(AZ670=5,G670,0)</f>
        <v>0</v>
      </c>
      <c r="CA670" s="245">
        <v>12</v>
      </c>
      <c r="CB670" s="245">
        <v>0</v>
      </c>
    </row>
    <row r="671" spans="1:80" ht="22.5">
      <c r="A671" s="246">
        <v>101</v>
      </c>
      <c r="B671" s="247" t="s">
        <v>732</v>
      </c>
      <c r="C671" s="248" t="s">
        <v>733</v>
      </c>
      <c r="D671" s="249" t="s">
        <v>731</v>
      </c>
      <c r="E671" s="250">
        <v>1</v>
      </c>
      <c r="F671" s="250">
        <v>0</v>
      </c>
      <c r="G671" s="251">
        <f>E671*F671</f>
        <v>0</v>
      </c>
      <c r="H671" s="252">
        <v>0.144</v>
      </c>
      <c r="I671" s="253">
        <f>E671*H671</f>
        <v>0.144</v>
      </c>
      <c r="J671" s="252"/>
      <c r="K671" s="253">
        <f>E671*J671</f>
        <v>0</v>
      </c>
      <c r="O671" s="245">
        <v>2</v>
      </c>
      <c r="AA671" s="218">
        <v>12</v>
      </c>
      <c r="AB671" s="218">
        <v>0</v>
      </c>
      <c r="AC671" s="218">
        <v>256</v>
      </c>
      <c r="AZ671" s="218">
        <v>2</v>
      </c>
      <c r="BA671" s="218">
        <f>IF(AZ671=1,G671,0)</f>
        <v>0</v>
      </c>
      <c r="BB671" s="218">
        <f>IF(AZ671=2,G671,0)</f>
        <v>0</v>
      </c>
      <c r="BC671" s="218">
        <f>IF(AZ671=3,G671,0)</f>
        <v>0</v>
      </c>
      <c r="BD671" s="218">
        <f>IF(AZ671=4,G671,0)</f>
        <v>0</v>
      </c>
      <c r="BE671" s="218">
        <f>IF(AZ671=5,G671,0)</f>
        <v>0</v>
      </c>
      <c r="CA671" s="245">
        <v>12</v>
      </c>
      <c r="CB671" s="245">
        <v>0</v>
      </c>
    </row>
    <row r="672" spans="1:80" ht="22.5">
      <c r="A672" s="246">
        <v>102</v>
      </c>
      <c r="B672" s="247" t="s">
        <v>734</v>
      </c>
      <c r="C672" s="248" t="s">
        <v>735</v>
      </c>
      <c r="D672" s="249" t="s">
        <v>731</v>
      </c>
      <c r="E672" s="250">
        <v>1</v>
      </c>
      <c r="F672" s="250">
        <v>0</v>
      </c>
      <c r="G672" s="251">
        <f>E672*F672</f>
        <v>0</v>
      </c>
      <c r="H672" s="252">
        <v>0.093</v>
      </c>
      <c r="I672" s="253">
        <f>E672*H672</f>
        <v>0.093</v>
      </c>
      <c r="J672" s="252"/>
      <c r="K672" s="253">
        <f>E672*J672</f>
        <v>0</v>
      </c>
      <c r="O672" s="245">
        <v>2</v>
      </c>
      <c r="AA672" s="218">
        <v>12</v>
      </c>
      <c r="AB672" s="218">
        <v>0</v>
      </c>
      <c r="AC672" s="218">
        <v>257</v>
      </c>
      <c r="AZ672" s="218">
        <v>2</v>
      </c>
      <c r="BA672" s="218">
        <f>IF(AZ672=1,G672,0)</f>
        <v>0</v>
      </c>
      <c r="BB672" s="218">
        <f>IF(AZ672=2,G672,0)</f>
        <v>0</v>
      </c>
      <c r="BC672" s="218">
        <f>IF(AZ672=3,G672,0)</f>
        <v>0</v>
      </c>
      <c r="BD672" s="218">
        <f>IF(AZ672=4,G672,0)</f>
        <v>0</v>
      </c>
      <c r="BE672" s="218">
        <f>IF(AZ672=5,G672,0)</f>
        <v>0</v>
      </c>
      <c r="CA672" s="245">
        <v>12</v>
      </c>
      <c r="CB672" s="245">
        <v>0</v>
      </c>
    </row>
    <row r="673" spans="1:80" ht="22.5">
      <c r="A673" s="246">
        <v>103</v>
      </c>
      <c r="B673" s="247" t="s">
        <v>736</v>
      </c>
      <c r="C673" s="248" t="s">
        <v>737</v>
      </c>
      <c r="D673" s="249" t="s">
        <v>731</v>
      </c>
      <c r="E673" s="250">
        <v>1</v>
      </c>
      <c r="F673" s="250">
        <v>0</v>
      </c>
      <c r="G673" s="251">
        <f>E673*F673</f>
        <v>0</v>
      </c>
      <c r="H673" s="252">
        <v>0.02</v>
      </c>
      <c r="I673" s="253">
        <f>E673*H673</f>
        <v>0.02</v>
      </c>
      <c r="J673" s="252"/>
      <c r="K673" s="253">
        <f>E673*J673</f>
        <v>0</v>
      </c>
      <c r="O673" s="245">
        <v>2</v>
      </c>
      <c r="AA673" s="218">
        <v>12</v>
      </c>
      <c r="AB673" s="218">
        <v>0</v>
      </c>
      <c r="AC673" s="218">
        <v>258</v>
      </c>
      <c r="AZ673" s="218">
        <v>2</v>
      </c>
      <c r="BA673" s="218">
        <f>IF(AZ673=1,G673,0)</f>
        <v>0</v>
      </c>
      <c r="BB673" s="218">
        <f>IF(AZ673=2,G673,0)</f>
        <v>0</v>
      </c>
      <c r="BC673" s="218">
        <f>IF(AZ673=3,G673,0)</f>
        <v>0</v>
      </c>
      <c r="BD673" s="218">
        <f>IF(AZ673=4,G673,0)</f>
        <v>0</v>
      </c>
      <c r="BE673" s="218">
        <f>IF(AZ673=5,G673,0)</f>
        <v>0</v>
      </c>
      <c r="CA673" s="245">
        <v>12</v>
      </c>
      <c r="CB673" s="245">
        <v>0</v>
      </c>
    </row>
    <row r="674" spans="1:80" ht="22.5">
      <c r="A674" s="246">
        <v>104</v>
      </c>
      <c r="B674" s="247" t="s">
        <v>738</v>
      </c>
      <c r="C674" s="248" t="s">
        <v>739</v>
      </c>
      <c r="D674" s="249" t="s">
        <v>740</v>
      </c>
      <c r="E674" s="250">
        <v>19</v>
      </c>
      <c r="F674" s="250">
        <v>0</v>
      </c>
      <c r="G674" s="251">
        <f>E674*F674</f>
        <v>0</v>
      </c>
      <c r="H674" s="252">
        <v>0.045</v>
      </c>
      <c r="I674" s="253">
        <f>E674*H674</f>
        <v>0.855</v>
      </c>
      <c r="J674" s="252"/>
      <c r="K674" s="253">
        <f>E674*J674</f>
        <v>0</v>
      </c>
      <c r="O674" s="245">
        <v>2</v>
      </c>
      <c r="AA674" s="218">
        <v>12</v>
      </c>
      <c r="AB674" s="218">
        <v>0</v>
      </c>
      <c r="AC674" s="218">
        <v>260</v>
      </c>
      <c r="AZ674" s="218">
        <v>2</v>
      </c>
      <c r="BA674" s="218">
        <f>IF(AZ674=1,G674,0)</f>
        <v>0</v>
      </c>
      <c r="BB674" s="218">
        <f>IF(AZ674=2,G674,0)</f>
        <v>0</v>
      </c>
      <c r="BC674" s="218">
        <f>IF(AZ674=3,G674,0)</f>
        <v>0</v>
      </c>
      <c r="BD674" s="218">
        <f>IF(AZ674=4,G674,0)</f>
        <v>0</v>
      </c>
      <c r="BE674" s="218">
        <f>IF(AZ674=5,G674,0)</f>
        <v>0</v>
      </c>
      <c r="CA674" s="245">
        <v>12</v>
      </c>
      <c r="CB674" s="245">
        <v>0</v>
      </c>
    </row>
    <row r="675" spans="1:15" ht="12.75">
      <c r="A675" s="254"/>
      <c r="B675" s="257"/>
      <c r="C675" s="313" t="s">
        <v>741</v>
      </c>
      <c r="D675" s="314"/>
      <c r="E675" s="258">
        <v>19</v>
      </c>
      <c r="F675" s="259"/>
      <c r="G675" s="260"/>
      <c r="H675" s="261"/>
      <c r="I675" s="255"/>
      <c r="J675" s="262"/>
      <c r="K675" s="255"/>
      <c r="M675" s="256" t="s">
        <v>741</v>
      </c>
      <c r="O675" s="245"/>
    </row>
    <row r="676" spans="1:80" ht="22.5">
      <c r="A676" s="246">
        <v>105</v>
      </c>
      <c r="B676" s="247" t="s">
        <v>742</v>
      </c>
      <c r="C676" s="248" t="s">
        <v>743</v>
      </c>
      <c r="D676" s="249" t="s">
        <v>731</v>
      </c>
      <c r="E676" s="250">
        <v>1</v>
      </c>
      <c r="F676" s="250">
        <v>0</v>
      </c>
      <c r="G676" s="251">
        <f aca="true" t="shared" si="0" ref="G676:G687">E676*F676</f>
        <v>0</v>
      </c>
      <c r="H676" s="252">
        <v>0.221</v>
      </c>
      <c r="I676" s="253">
        <f aca="true" t="shared" si="1" ref="I676:I687">E676*H676</f>
        <v>0.221</v>
      </c>
      <c r="J676" s="252"/>
      <c r="K676" s="253">
        <f aca="true" t="shared" si="2" ref="K676:K687">E676*J676</f>
        <v>0</v>
      </c>
      <c r="O676" s="245">
        <v>2</v>
      </c>
      <c r="AA676" s="218">
        <v>12</v>
      </c>
      <c r="AB676" s="218">
        <v>0</v>
      </c>
      <c r="AC676" s="218">
        <v>261</v>
      </c>
      <c r="AZ676" s="218">
        <v>2</v>
      </c>
      <c r="BA676" s="218">
        <f aca="true" t="shared" si="3" ref="BA676:BA687">IF(AZ676=1,G676,0)</f>
        <v>0</v>
      </c>
      <c r="BB676" s="218">
        <f aca="true" t="shared" si="4" ref="BB676:BB687">IF(AZ676=2,G676,0)</f>
        <v>0</v>
      </c>
      <c r="BC676" s="218">
        <f aca="true" t="shared" si="5" ref="BC676:BC687">IF(AZ676=3,G676,0)</f>
        <v>0</v>
      </c>
      <c r="BD676" s="218">
        <f aca="true" t="shared" si="6" ref="BD676:BD687">IF(AZ676=4,G676,0)</f>
        <v>0</v>
      </c>
      <c r="BE676" s="218">
        <f aca="true" t="shared" si="7" ref="BE676:BE687">IF(AZ676=5,G676,0)</f>
        <v>0</v>
      </c>
      <c r="CA676" s="245">
        <v>12</v>
      </c>
      <c r="CB676" s="245">
        <v>0</v>
      </c>
    </row>
    <row r="677" spans="1:80" ht="22.5">
      <c r="A677" s="246">
        <v>106</v>
      </c>
      <c r="B677" s="247" t="s">
        <v>744</v>
      </c>
      <c r="C677" s="248" t="s">
        <v>745</v>
      </c>
      <c r="D677" s="249" t="s">
        <v>731</v>
      </c>
      <c r="E677" s="250">
        <v>1</v>
      </c>
      <c r="F677" s="250">
        <v>0</v>
      </c>
      <c r="G677" s="251">
        <f t="shared" si="0"/>
        <v>0</v>
      </c>
      <c r="H677" s="252">
        <v>0.241</v>
      </c>
      <c r="I677" s="253">
        <f t="shared" si="1"/>
        <v>0.241</v>
      </c>
      <c r="J677" s="252"/>
      <c r="K677" s="253">
        <f t="shared" si="2"/>
        <v>0</v>
      </c>
      <c r="O677" s="245">
        <v>2</v>
      </c>
      <c r="AA677" s="218">
        <v>12</v>
      </c>
      <c r="AB677" s="218">
        <v>0</v>
      </c>
      <c r="AC677" s="218">
        <v>262</v>
      </c>
      <c r="AZ677" s="218">
        <v>2</v>
      </c>
      <c r="BA677" s="218">
        <f t="shared" si="3"/>
        <v>0</v>
      </c>
      <c r="BB677" s="218">
        <f t="shared" si="4"/>
        <v>0</v>
      </c>
      <c r="BC677" s="218">
        <f t="shared" si="5"/>
        <v>0</v>
      </c>
      <c r="BD677" s="218">
        <f t="shared" si="6"/>
        <v>0</v>
      </c>
      <c r="BE677" s="218">
        <f t="shared" si="7"/>
        <v>0</v>
      </c>
      <c r="CA677" s="245">
        <v>12</v>
      </c>
      <c r="CB677" s="245">
        <v>0</v>
      </c>
    </row>
    <row r="678" spans="1:80" ht="22.5">
      <c r="A678" s="246">
        <v>107</v>
      </c>
      <c r="B678" s="247" t="s">
        <v>746</v>
      </c>
      <c r="C678" s="248" t="s">
        <v>747</v>
      </c>
      <c r="D678" s="249" t="s">
        <v>731</v>
      </c>
      <c r="E678" s="250">
        <v>1</v>
      </c>
      <c r="F678" s="250">
        <v>0</v>
      </c>
      <c r="G678" s="251">
        <f t="shared" si="0"/>
        <v>0</v>
      </c>
      <c r="H678" s="252">
        <v>0.094</v>
      </c>
      <c r="I678" s="253">
        <f t="shared" si="1"/>
        <v>0.094</v>
      </c>
      <c r="J678" s="252"/>
      <c r="K678" s="253">
        <f t="shared" si="2"/>
        <v>0</v>
      </c>
      <c r="O678" s="245">
        <v>2</v>
      </c>
      <c r="AA678" s="218">
        <v>12</v>
      </c>
      <c r="AB678" s="218">
        <v>0</v>
      </c>
      <c r="AC678" s="218">
        <v>263</v>
      </c>
      <c r="AZ678" s="218">
        <v>2</v>
      </c>
      <c r="BA678" s="218">
        <f t="shared" si="3"/>
        <v>0</v>
      </c>
      <c r="BB678" s="218">
        <f t="shared" si="4"/>
        <v>0</v>
      </c>
      <c r="BC678" s="218">
        <f t="shared" si="5"/>
        <v>0</v>
      </c>
      <c r="BD678" s="218">
        <f t="shared" si="6"/>
        <v>0</v>
      </c>
      <c r="BE678" s="218">
        <f t="shared" si="7"/>
        <v>0</v>
      </c>
      <c r="CA678" s="245">
        <v>12</v>
      </c>
      <c r="CB678" s="245">
        <v>0</v>
      </c>
    </row>
    <row r="679" spans="1:80" ht="22.5">
      <c r="A679" s="246">
        <v>108</v>
      </c>
      <c r="B679" s="247" t="s">
        <v>748</v>
      </c>
      <c r="C679" s="248" t="s">
        <v>749</v>
      </c>
      <c r="D679" s="249" t="s">
        <v>731</v>
      </c>
      <c r="E679" s="250">
        <v>1</v>
      </c>
      <c r="F679" s="250">
        <v>0</v>
      </c>
      <c r="G679" s="251">
        <f t="shared" si="0"/>
        <v>0</v>
      </c>
      <c r="H679" s="252">
        <v>0.076</v>
      </c>
      <c r="I679" s="253">
        <f t="shared" si="1"/>
        <v>0.076</v>
      </c>
      <c r="J679" s="252"/>
      <c r="K679" s="253">
        <f t="shared" si="2"/>
        <v>0</v>
      </c>
      <c r="O679" s="245">
        <v>2</v>
      </c>
      <c r="AA679" s="218">
        <v>12</v>
      </c>
      <c r="AB679" s="218">
        <v>0</v>
      </c>
      <c r="AC679" s="218">
        <v>259</v>
      </c>
      <c r="AZ679" s="218">
        <v>2</v>
      </c>
      <c r="BA679" s="218">
        <f t="shared" si="3"/>
        <v>0</v>
      </c>
      <c r="BB679" s="218">
        <f t="shared" si="4"/>
        <v>0</v>
      </c>
      <c r="BC679" s="218">
        <f t="shared" si="5"/>
        <v>0</v>
      </c>
      <c r="BD679" s="218">
        <f t="shared" si="6"/>
        <v>0</v>
      </c>
      <c r="BE679" s="218">
        <f t="shared" si="7"/>
        <v>0</v>
      </c>
      <c r="CA679" s="245">
        <v>12</v>
      </c>
      <c r="CB679" s="245">
        <v>0</v>
      </c>
    </row>
    <row r="680" spans="1:80" ht="22.5">
      <c r="A680" s="246">
        <v>109</v>
      </c>
      <c r="B680" s="247" t="s">
        <v>750</v>
      </c>
      <c r="C680" s="248" t="s">
        <v>751</v>
      </c>
      <c r="D680" s="249" t="s">
        <v>225</v>
      </c>
      <c r="E680" s="250">
        <v>2</v>
      </c>
      <c r="F680" s="250">
        <v>0</v>
      </c>
      <c r="G680" s="251">
        <f t="shared" si="0"/>
        <v>0</v>
      </c>
      <c r="H680" s="252">
        <v>0.007</v>
      </c>
      <c r="I680" s="253">
        <f t="shared" si="1"/>
        <v>0.014</v>
      </c>
      <c r="J680" s="252"/>
      <c r="K680" s="253">
        <f t="shared" si="2"/>
        <v>0</v>
      </c>
      <c r="O680" s="245">
        <v>2</v>
      </c>
      <c r="AA680" s="218">
        <v>12</v>
      </c>
      <c r="AB680" s="218">
        <v>0</v>
      </c>
      <c r="AC680" s="218">
        <v>265</v>
      </c>
      <c r="AZ680" s="218">
        <v>2</v>
      </c>
      <c r="BA680" s="218">
        <f t="shared" si="3"/>
        <v>0</v>
      </c>
      <c r="BB680" s="218">
        <f t="shared" si="4"/>
        <v>0</v>
      </c>
      <c r="BC680" s="218">
        <f t="shared" si="5"/>
        <v>0</v>
      </c>
      <c r="BD680" s="218">
        <f t="shared" si="6"/>
        <v>0</v>
      </c>
      <c r="BE680" s="218">
        <f t="shared" si="7"/>
        <v>0</v>
      </c>
      <c r="CA680" s="245">
        <v>12</v>
      </c>
      <c r="CB680" s="245">
        <v>0</v>
      </c>
    </row>
    <row r="681" spans="1:80" ht="22.5">
      <c r="A681" s="246">
        <v>110</v>
      </c>
      <c r="B681" s="247" t="s">
        <v>752</v>
      </c>
      <c r="C681" s="248" t="s">
        <v>753</v>
      </c>
      <c r="D681" s="249" t="s">
        <v>225</v>
      </c>
      <c r="E681" s="250">
        <v>1</v>
      </c>
      <c r="F681" s="250">
        <v>0</v>
      </c>
      <c r="G681" s="251">
        <f t="shared" si="0"/>
        <v>0</v>
      </c>
      <c r="H681" s="252">
        <v>0.015</v>
      </c>
      <c r="I681" s="253">
        <f t="shared" si="1"/>
        <v>0.015</v>
      </c>
      <c r="J681" s="252"/>
      <c r="K681" s="253">
        <f t="shared" si="2"/>
        <v>0</v>
      </c>
      <c r="O681" s="245">
        <v>2</v>
      </c>
      <c r="AA681" s="218">
        <v>12</v>
      </c>
      <c r="AB681" s="218">
        <v>0</v>
      </c>
      <c r="AC681" s="218">
        <v>266</v>
      </c>
      <c r="AZ681" s="218">
        <v>2</v>
      </c>
      <c r="BA681" s="218">
        <f t="shared" si="3"/>
        <v>0</v>
      </c>
      <c r="BB681" s="218">
        <f t="shared" si="4"/>
        <v>0</v>
      </c>
      <c r="BC681" s="218">
        <f t="shared" si="5"/>
        <v>0</v>
      </c>
      <c r="BD681" s="218">
        <f t="shared" si="6"/>
        <v>0</v>
      </c>
      <c r="BE681" s="218">
        <f t="shared" si="7"/>
        <v>0</v>
      </c>
      <c r="CA681" s="245">
        <v>12</v>
      </c>
      <c r="CB681" s="245">
        <v>0</v>
      </c>
    </row>
    <row r="682" spans="1:80" ht="22.5">
      <c r="A682" s="246">
        <v>111</v>
      </c>
      <c r="B682" s="247" t="s">
        <v>754</v>
      </c>
      <c r="C682" s="248" t="s">
        <v>755</v>
      </c>
      <c r="D682" s="249" t="s">
        <v>225</v>
      </c>
      <c r="E682" s="250">
        <v>1</v>
      </c>
      <c r="F682" s="250">
        <v>0</v>
      </c>
      <c r="G682" s="251">
        <f t="shared" si="0"/>
        <v>0</v>
      </c>
      <c r="H682" s="252">
        <v>0.01</v>
      </c>
      <c r="I682" s="253">
        <f t="shared" si="1"/>
        <v>0.01</v>
      </c>
      <c r="J682" s="252"/>
      <c r="K682" s="253">
        <f t="shared" si="2"/>
        <v>0</v>
      </c>
      <c r="O682" s="245">
        <v>2</v>
      </c>
      <c r="AA682" s="218">
        <v>12</v>
      </c>
      <c r="AB682" s="218">
        <v>0</v>
      </c>
      <c r="AC682" s="218">
        <v>267</v>
      </c>
      <c r="AZ682" s="218">
        <v>2</v>
      </c>
      <c r="BA682" s="218">
        <f t="shared" si="3"/>
        <v>0</v>
      </c>
      <c r="BB682" s="218">
        <f t="shared" si="4"/>
        <v>0</v>
      </c>
      <c r="BC682" s="218">
        <f t="shared" si="5"/>
        <v>0</v>
      </c>
      <c r="BD682" s="218">
        <f t="shared" si="6"/>
        <v>0</v>
      </c>
      <c r="BE682" s="218">
        <f t="shared" si="7"/>
        <v>0</v>
      </c>
      <c r="CA682" s="245">
        <v>12</v>
      </c>
      <c r="CB682" s="245">
        <v>0</v>
      </c>
    </row>
    <row r="683" spans="1:80" ht="22.5">
      <c r="A683" s="246">
        <v>112</v>
      </c>
      <c r="B683" s="247" t="s">
        <v>756</v>
      </c>
      <c r="C683" s="248" t="s">
        <v>757</v>
      </c>
      <c r="D683" s="249" t="s">
        <v>225</v>
      </c>
      <c r="E683" s="250">
        <v>2</v>
      </c>
      <c r="F683" s="250">
        <v>0</v>
      </c>
      <c r="G683" s="251">
        <f t="shared" si="0"/>
        <v>0</v>
      </c>
      <c r="H683" s="252">
        <v>0.012</v>
      </c>
      <c r="I683" s="253">
        <f t="shared" si="1"/>
        <v>0.024</v>
      </c>
      <c r="J683" s="252"/>
      <c r="K683" s="253">
        <f t="shared" si="2"/>
        <v>0</v>
      </c>
      <c r="O683" s="245">
        <v>2</v>
      </c>
      <c r="AA683" s="218">
        <v>12</v>
      </c>
      <c r="AB683" s="218">
        <v>0</v>
      </c>
      <c r="AC683" s="218">
        <v>268</v>
      </c>
      <c r="AZ683" s="218">
        <v>2</v>
      </c>
      <c r="BA683" s="218">
        <f t="shared" si="3"/>
        <v>0</v>
      </c>
      <c r="BB683" s="218">
        <f t="shared" si="4"/>
        <v>0</v>
      </c>
      <c r="BC683" s="218">
        <f t="shared" si="5"/>
        <v>0</v>
      </c>
      <c r="BD683" s="218">
        <f t="shared" si="6"/>
        <v>0</v>
      </c>
      <c r="BE683" s="218">
        <f t="shared" si="7"/>
        <v>0</v>
      </c>
      <c r="CA683" s="245">
        <v>12</v>
      </c>
      <c r="CB683" s="245">
        <v>0</v>
      </c>
    </row>
    <row r="684" spans="1:80" ht="22.5">
      <c r="A684" s="246">
        <v>113</v>
      </c>
      <c r="B684" s="247" t="s">
        <v>758</v>
      </c>
      <c r="C684" s="248" t="s">
        <v>759</v>
      </c>
      <c r="D684" s="249" t="s">
        <v>225</v>
      </c>
      <c r="E684" s="250">
        <v>1</v>
      </c>
      <c r="F684" s="250">
        <v>0</v>
      </c>
      <c r="G684" s="251">
        <f t="shared" si="0"/>
        <v>0</v>
      </c>
      <c r="H684" s="252">
        <v>0.007</v>
      </c>
      <c r="I684" s="253">
        <f t="shared" si="1"/>
        <v>0.007</v>
      </c>
      <c r="J684" s="252"/>
      <c r="K684" s="253">
        <f t="shared" si="2"/>
        <v>0</v>
      </c>
      <c r="O684" s="245">
        <v>2</v>
      </c>
      <c r="AA684" s="218">
        <v>12</v>
      </c>
      <c r="AB684" s="218">
        <v>0</v>
      </c>
      <c r="AC684" s="218">
        <v>269</v>
      </c>
      <c r="AZ684" s="218">
        <v>2</v>
      </c>
      <c r="BA684" s="218">
        <f t="shared" si="3"/>
        <v>0</v>
      </c>
      <c r="BB684" s="218">
        <f t="shared" si="4"/>
        <v>0</v>
      </c>
      <c r="BC684" s="218">
        <f t="shared" si="5"/>
        <v>0</v>
      </c>
      <c r="BD684" s="218">
        <f t="shared" si="6"/>
        <v>0</v>
      </c>
      <c r="BE684" s="218">
        <f t="shared" si="7"/>
        <v>0</v>
      </c>
      <c r="CA684" s="245">
        <v>12</v>
      </c>
      <c r="CB684" s="245">
        <v>0</v>
      </c>
    </row>
    <row r="685" spans="1:80" ht="22.5">
      <c r="A685" s="246">
        <v>114</v>
      </c>
      <c r="B685" s="247" t="s">
        <v>760</v>
      </c>
      <c r="C685" s="248" t="s">
        <v>761</v>
      </c>
      <c r="D685" s="249" t="s">
        <v>225</v>
      </c>
      <c r="E685" s="250">
        <v>8</v>
      </c>
      <c r="F685" s="250">
        <v>0</v>
      </c>
      <c r="G685" s="251">
        <f t="shared" si="0"/>
        <v>0</v>
      </c>
      <c r="H685" s="252">
        <v>0.006</v>
      </c>
      <c r="I685" s="253">
        <f t="shared" si="1"/>
        <v>0.048</v>
      </c>
      <c r="J685" s="252"/>
      <c r="K685" s="253">
        <f t="shared" si="2"/>
        <v>0</v>
      </c>
      <c r="O685" s="245">
        <v>2</v>
      </c>
      <c r="AA685" s="218">
        <v>12</v>
      </c>
      <c r="AB685" s="218">
        <v>0</v>
      </c>
      <c r="AC685" s="218">
        <v>270</v>
      </c>
      <c r="AZ685" s="218">
        <v>2</v>
      </c>
      <c r="BA685" s="218">
        <f t="shared" si="3"/>
        <v>0</v>
      </c>
      <c r="BB685" s="218">
        <f t="shared" si="4"/>
        <v>0</v>
      </c>
      <c r="BC685" s="218">
        <f t="shared" si="5"/>
        <v>0</v>
      </c>
      <c r="BD685" s="218">
        <f t="shared" si="6"/>
        <v>0</v>
      </c>
      <c r="BE685" s="218">
        <f t="shared" si="7"/>
        <v>0</v>
      </c>
      <c r="CA685" s="245">
        <v>12</v>
      </c>
      <c r="CB685" s="245">
        <v>0</v>
      </c>
    </row>
    <row r="686" spans="1:80" ht="12.75">
      <c r="A686" s="246">
        <v>115</v>
      </c>
      <c r="B686" s="247" t="s">
        <v>762</v>
      </c>
      <c r="C686" s="248" t="s">
        <v>763</v>
      </c>
      <c r="D686" s="249" t="s">
        <v>96</v>
      </c>
      <c r="E686" s="250">
        <v>2</v>
      </c>
      <c r="F686" s="250">
        <v>0</v>
      </c>
      <c r="G686" s="251">
        <f t="shared" si="0"/>
        <v>0</v>
      </c>
      <c r="H686" s="252">
        <v>0.06</v>
      </c>
      <c r="I686" s="253">
        <f t="shared" si="1"/>
        <v>0.12</v>
      </c>
      <c r="J686" s="252"/>
      <c r="K686" s="253">
        <f t="shared" si="2"/>
        <v>0</v>
      </c>
      <c r="O686" s="245">
        <v>2</v>
      </c>
      <c r="AA686" s="218">
        <v>12</v>
      </c>
      <c r="AB686" s="218">
        <v>0</v>
      </c>
      <c r="AC686" s="218">
        <v>271</v>
      </c>
      <c r="AZ686" s="218">
        <v>2</v>
      </c>
      <c r="BA686" s="218">
        <f t="shared" si="3"/>
        <v>0</v>
      </c>
      <c r="BB686" s="218">
        <f t="shared" si="4"/>
        <v>0</v>
      </c>
      <c r="BC686" s="218">
        <f t="shared" si="5"/>
        <v>0</v>
      </c>
      <c r="BD686" s="218">
        <f t="shared" si="6"/>
        <v>0</v>
      </c>
      <c r="BE686" s="218">
        <f t="shared" si="7"/>
        <v>0</v>
      </c>
      <c r="CA686" s="245">
        <v>12</v>
      </c>
      <c r="CB686" s="245">
        <v>0</v>
      </c>
    </row>
    <row r="687" spans="1:80" ht="12.75">
      <c r="A687" s="246">
        <v>116</v>
      </c>
      <c r="B687" s="247" t="s">
        <v>764</v>
      </c>
      <c r="C687" s="248" t="s">
        <v>765</v>
      </c>
      <c r="D687" s="249" t="s">
        <v>646</v>
      </c>
      <c r="E687" s="250">
        <v>1.982</v>
      </c>
      <c r="F687" s="250">
        <v>0</v>
      </c>
      <c r="G687" s="251">
        <f t="shared" si="0"/>
        <v>0</v>
      </c>
      <c r="H687" s="252">
        <v>0</v>
      </c>
      <c r="I687" s="253">
        <f t="shared" si="1"/>
        <v>0</v>
      </c>
      <c r="J687" s="252"/>
      <c r="K687" s="253">
        <f t="shared" si="2"/>
        <v>0</v>
      </c>
      <c r="O687" s="245">
        <v>2</v>
      </c>
      <c r="AA687" s="218">
        <v>7</v>
      </c>
      <c r="AB687" s="218">
        <v>1001</v>
      </c>
      <c r="AC687" s="218">
        <v>5</v>
      </c>
      <c r="AZ687" s="218">
        <v>2</v>
      </c>
      <c r="BA687" s="218">
        <f t="shared" si="3"/>
        <v>0</v>
      </c>
      <c r="BB687" s="218">
        <f t="shared" si="4"/>
        <v>0</v>
      </c>
      <c r="BC687" s="218">
        <f t="shared" si="5"/>
        <v>0</v>
      </c>
      <c r="BD687" s="218">
        <f t="shared" si="6"/>
        <v>0</v>
      </c>
      <c r="BE687" s="218">
        <f t="shared" si="7"/>
        <v>0</v>
      </c>
      <c r="CA687" s="245">
        <v>7</v>
      </c>
      <c r="CB687" s="245">
        <v>1001</v>
      </c>
    </row>
    <row r="688" spans="1:57" ht="12.75">
      <c r="A688" s="263"/>
      <c r="B688" s="264" t="s">
        <v>97</v>
      </c>
      <c r="C688" s="265" t="s">
        <v>728</v>
      </c>
      <c r="D688" s="266"/>
      <c r="E688" s="267"/>
      <c r="F688" s="268"/>
      <c r="G688" s="269">
        <f>SUM(G669:G687)</f>
        <v>0</v>
      </c>
      <c r="H688" s="270"/>
      <c r="I688" s="271">
        <f>SUM(I669:I687)</f>
        <v>1.9820000000000002</v>
      </c>
      <c r="J688" s="270"/>
      <c r="K688" s="271">
        <f>SUM(K669:K687)</f>
        <v>0</v>
      </c>
      <c r="O688" s="245">
        <v>4</v>
      </c>
      <c r="BA688" s="272">
        <f>SUM(BA669:BA687)</f>
        <v>0</v>
      </c>
      <c r="BB688" s="272">
        <f>SUM(BB669:BB687)</f>
        <v>0</v>
      </c>
      <c r="BC688" s="272">
        <f>SUM(BC669:BC687)</f>
        <v>0</v>
      </c>
      <c r="BD688" s="272">
        <f>SUM(BD669:BD687)</f>
        <v>0</v>
      </c>
      <c r="BE688" s="272">
        <f>SUM(BE669:BE687)</f>
        <v>0</v>
      </c>
    </row>
    <row r="689" spans="1:15" ht="12.75">
      <c r="A689" s="235" t="s">
        <v>93</v>
      </c>
      <c r="B689" s="236" t="s">
        <v>766</v>
      </c>
      <c r="C689" s="237" t="s">
        <v>767</v>
      </c>
      <c r="D689" s="238"/>
      <c r="E689" s="239"/>
      <c r="F689" s="239"/>
      <c r="G689" s="240"/>
      <c r="H689" s="241"/>
      <c r="I689" s="242"/>
      <c r="J689" s="243"/>
      <c r="K689" s="244"/>
      <c r="O689" s="245">
        <v>1</v>
      </c>
    </row>
    <row r="690" spans="1:80" ht="12.75">
      <c r="A690" s="246">
        <v>117</v>
      </c>
      <c r="B690" s="247" t="s">
        <v>769</v>
      </c>
      <c r="C690" s="248" t="s">
        <v>770</v>
      </c>
      <c r="D690" s="249" t="s">
        <v>194</v>
      </c>
      <c r="E690" s="250">
        <v>24.8</v>
      </c>
      <c r="F690" s="250">
        <v>0</v>
      </c>
      <c r="G690" s="251">
        <f>E690*F690</f>
        <v>0</v>
      </c>
      <c r="H690" s="252">
        <v>0</v>
      </c>
      <c r="I690" s="253">
        <f>E690*H690</f>
        <v>0</v>
      </c>
      <c r="J690" s="252">
        <v>0</v>
      </c>
      <c r="K690" s="253">
        <f>E690*J690</f>
        <v>0</v>
      </c>
      <c r="O690" s="245">
        <v>2</v>
      </c>
      <c r="AA690" s="218">
        <v>1</v>
      </c>
      <c r="AB690" s="218">
        <v>7</v>
      </c>
      <c r="AC690" s="218">
        <v>7</v>
      </c>
      <c r="AZ690" s="218">
        <v>2</v>
      </c>
      <c r="BA690" s="218">
        <f>IF(AZ690=1,G690,0)</f>
        <v>0</v>
      </c>
      <c r="BB690" s="218">
        <f>IF(AZ690=2,G690,0)</f>
        <v>0</v>
      </c>
      <c r="BC690" s="218">
        <f>IF(AZ690=3,G690,0)</f>
        <v>0</v>
      </c>
      <c r="BD690" s="218">
        <f>IF(AZ690=4,G690,0)</f>
        <v>0</v>
      </c>
      <c r="BE690" s="218">
        <f>IF(AZ690=5,G690,0)</f>
        <v>0</v>
      </c>
      <c r="CA690" s="245">
        <v>1</v>
      </c>
      <c r="CB690" s="245">
        <v>7</v>
      </c>
    </row>
    <row r="691" spans="1:15" ht="12.75">
      <c r="A691" s="254"/>
      <c r="B691" s="257"/>
      <c r="C691" s="313" t="s">
        <v>771</v>
      </c>
      <c r="D691" s="314"/>
      <c r="E691" s="258">
        <v>7.6</v>
      </c>
      <c r="F691" s="259"/>
      <c r="G691" s="260"/>
      <c r="H691" s="261"/>
      <c r="I691" s="255"/>
      <c r="J691" s="262"/>
      <c r="K691" s="255"/>
      <c r="M691" s="256" t="s">
        <v>771</v>
      </c>
      <c r="O691" s="245"/>
    </row>
    <row r="692" spans="1:15" ht="12.75">
      <c r="A692" s="254"/>
      <c r="B692" s="257"/>
      <c r="C692" s="313" t="s">
        <v>772</v>
      </c>
      <c r="D692" s="314"/>
      <c r="E692" s="258">
        <v>3</v>
      </c>
      <c r="F692" s="259"/>
      <c r="G692" s="260"/>
      <c r="H692" s="261"/>
      <c r="I692" s="255"/>
      <c r="J692" s="262"/>
      <c r="K692" s="255"/>
      <c r="M692" s="256" t="s">
        <v>772</v>
      </c>
      <c r="O692" s="245"/>
    </row>
    <row r="693" spans="1:15" ht="12.75">
      <c r="A693" s="254"/>
      <c r="B693" s="257"/>
      <c r="C693" s="313" t="s">
        <v>773</v>
      </c>
      <c r="D693" s="314"/>
      <c r="E693" s="258">
        <v>2.4</v>
      </c>
      <c r="F693" s="259"/>
      <c r="G693" s="260"/>
      <c r="H693" s="261"/>
      <c r="I693" s="255"/>
      <c r="J693" s="262"/>
      <c r="K693" s="255"/>
      <c r="M693" s="256" t="s">
        <v>773</v>
      </c>
      <c r="O693" s="245"/>
    </row>
    <row r="694" spans="1:15" ht="12.75">
      <c r="A694" s="254"/>
      <c r="B694" s="257"/>
      <c r="C694" s="313" t="s">
        <v>774</v>
      </c>
      <c r="D694" s="314"/>
      <c r="E694" s="258">
        <v>1.2</v>
      </c>
      <c r="F694" s="259"/>
      <c r="G694" s="260"/>
      <c r="H694" s="261"/>
      <c r="I694" s="255"/>
      <c r="J694" s="262"/>
      <c r="K694" s="255"/>
      <c r="M694" s="256" t="s">
        <v>774</v>
      </c>
      <c r="O694" s="245"/>
    </row>
    <row r="695" spans="1:15" ht="12.75">
      <c r="A695" s="254"/>
      <c r="B695" s="257"/>
      <c r="C695" s="313" t="s">
        <v>775</v>
      </c>
      <c r="D695" s="314"/>
      <c r="E695" s="258">
        <v>1.8</v>
      </c>
      <c r="F695" s="259"/>
      <c r="G695" s="260"/>
      <c r="H695" s="261"/>
      <c r="I695" s="255"/>
      <c r="J695" s="262"/>
      <c r="K695" s="255"/>
      <c r="M695" s="256" t="s">
        <v>775</v>
      </c>
      <c r="O695" s="245"/>
    </row>
    <row r="696" spans="1:15" ht="12.75">
      <c r="A696" s="254"/>
      <c r="B696" s="257"/>
      <c r="C696" s="313" t="s">
        <v>776</v>
      </c>
      <c r="D696" s="314"/>
      <c r="E696" s="258">
        <v>1.6</v>
      </c>
      <c r="F696" s="259"/>
      <c r="G696" s="260"/>
      <c r="H696" s="261"/>
      <c r="I696" s="255"/>
      <c r="J696" s="262"/>
      <c r="K696" s="255"/>
      <c r="M696" s="256" t="s">
        <v>776</v>
      </c>
      <c r="O696" s="245"/>
    </row>
    <row r="697" spans="1:15" ht="12.75">
      <c r="A697" s="254"/>
      <c r="B697" s="257"/>
      <c r="C697" s="313" t="s">
        <v>777</v>
      </c>
      <c r="D697" s="314"/>
      <c r="E697" s="258">
        <v>7.2</v>
      </c>
      <c r="F697" s="259"/>
      <c r="G697" s="260"/>
      <c r="H697" s="261"/>
      <c r="I697" s="255"/>
      <c r="J697" s="262"/>
      <c r="K697" s="255"/>
      <c r="M697" s="256" t="s">
        <v>777</v>
      </c>
      <c r="O697" s="245"/>
    </row>
    <row r="698" spans="1:80" ht="12.75">
      <c r="A698" s="246">
        <v>118</v>
      </c>
      <c r="B698" s="247" t="s">
        <v>778</v>
      </c>
      <c r="C698" s="248" t="s">
        <v>779</v>
      </c>
      <c r="D698" s="249" t="s">
        <v>138</v>
      </c>
      <c r="E698" s="250">
        <v>3.72</v>
      </c>
      <c r="F698" s="250">
        <v>0</v>
      </c>
      <c r="G698" s="251">
        <f>E698*F698</f>
        <v>0</v>
      </c>
      <c r="H698" s="252">
        <v>0.00455</v>
      </c>
      <c r="I698" s="253">
        <f>E698*H698</f>
        <v>0.016926</v>
      </c>
      <c r="J698" s="252">
        <v>0</v>
      </c>
      <c r="K698" s="253">
        <f>E698*J698</f>
        <v>0</v>
      </c>
      <c r="O698" s="245">
        <v>2</v>
      </c>
      <c r="AA698" s="218">
        <v>1</v>
      </c>
      <c r="AB698" s="218">
        <v>7</v>
      </c>
      <c r="AC698" s="218">
        <v>7</v>
      </c>
      <c r="AZ698" s="218">
        <v>2</v>
      </c>
      <c r="BA698" s="218">
        <f>IF(AZ698=1,G698,0)</f>
        <v>0</v>
      </c>
      <c r="BB698" s="218">
        <f>IF(AZ698=2,G698,0)</f>
        <v>0</v>
      </c>
      <c r="BC698" s="218">
        <f>IF(AZ698=3,G698,0)</f>
        <v>0</v>
      </c>
      <c r="BD698" s="218">
        <f>IF(AZ698=4,G698,0)</f>
        <v>0</v>
      </c>
      <c r="BE698" s="218">
        <f>IF(AZ698=5,G698,0)</f>
        <v>0</v>
      </c>
      <c r="CA698" s="245">
        <v>1</v>
      </c>
      <c r="CB698" s="245">
        <v>7</v>
      </c>
    </row>
    <row r="699" spans="1:15" ht="12.75">
      <c r="A699" s="254"/>
      <c r="B699" s="257"/>
      <c r="C699" s="313" t="s">
        <v>620</v>
      </c>
      <c r="D699" s="314"/>
      <c r="E699" s="258">
        <v>0</v>
      </c>
      <c r="F699" s="259"/>
      <c r="G699" s="260"/>
      <c r="H699" s="261"/>
      <c r="I699" s="255"/>
      <c r="J699" s="262"/>
      <c r="K699" s="255"/>
      <c r="M699" s="256" t="s">
        <v>620</v>
      </c>
      <c r="O699" s="245"/>
    </row>
    <row r="700" spans="1:15" ht="12.75">
      <c r="A700" s="254"/>
      <c r="B700" s="257"/>
      <c r="C700" s="313" t="s">
        <v>780</v>
      </c>
      <c r="D700" s="314"/>
      <c r="E700" s="258">
        <v>1.14</v>
      </c>
      <c r="F700" s="259"/>
      <c r="G700" s="260"/>
      <c r="H700" s="261"/>
      <c r="I700" s="255"/>
      <c r="J700" s="262"/>
      <c r="K700" s="255"/>
      <c r="M700" s="256" t="s">
        <v>780</v>
      </c>
      <c r="O700" s="245"/>
    </row>
    <row r="701" spans="1:15" ht="12.75">
      <c r="A701" s="254"/>
      <c r="B701" s="257"/>
      <c r="C701" s="313" t="s">
        <v>781</v>
      </c>
      <c r="D701" s="314"/>
      <c r="E701" s="258">
        <v>0.45</v>
      </c>
      <c r="F701" s="259"/>
      <c r="G701" s="260"/>
      <c r="H701" s="261"/>
      <c r="I701" s="255"/>
      <c r="J701" s="262"/>
      <c r="K701" s="255"/>
      <c r="M701" s="256" t="s">
        <v>781</v>
      </c>
      <c r="O701" s="245"/>
    </row>
    <row r="702" spans="1:15" ht="12.75">
      <c r="A702" s="254"/>
      <c r="B702" s="257"/>
      <c r="C702" s="313" t="s">
        <v>782</v>
      </c>
      <c r="D702" s="314"/>
      <c r="E702" s="258">
        <v>0.36</v>
      </c>
      <c r="F702" s="259"/>
      <c r="G702" s="260"/>
      <c r="H702" s="261"/>
      <c r="I702" s="255"/>
      <c r="J702" s="262"/>
      <c r="K702" s="255"/>
      <c r="M702" s="256" t="s">
        <v>782</v>
      </c>
      <c r="O702" s="245"/>
    </row>
    <row r="703" spans="1:15" ht="12.75">
      <c r="A703" s="254"/>
      <c r="B703" s="257"/>
      <c r="C703" s="313" t="s">
        <v>783</v>
      </c>
      <c r="D703" s="314"/>
      <c r="E703" s="258">
        <v>0.18</v>
      </c>
      <c r="F703" s="259"/>
      <c r="G703" s="260"/>
      <c r="H703" s="261"/>
      <c r="I703" s="255"/>
      <c r="J703" s="262"/>
      <c r="K703" s="255"/>
      <c r="M703" s="256" t="s">
        <v>783</v>
      </c>
      <c r="O703" s="245"/>
    </row>
    <row r="704" spans="1:15" ht="12.75">
      <c r="A704" s="254"/>
      <c r="B704" s="257"/>
      <c r="C704" s="313" t="s">
        <v>784</v>
      </c>
      <c r="D704" s="314"/>
      <c r="E704" s="258">
        <v>0.27</v>
      </c>
      <c r="F704" s="259"/>
      <c r="G704" s="260"/>
      <c r="H704" s="261"/>
      <c r="I704" s="255"/>
      <c r="J704" s="262"/>
      <c r="K704" s="255"/>
      <c r="M704" s="256" t="s">
        <v>784</v>
      </c>
      <c r="O704" s="245"/>
    </row>
    <row r="705" spans="1:15" ht="12.75">
      <c r="A705" s="254"/>
      <c r="B705" s="257"/>
      <c r="C705" s="313" t="s">
        <v>785</v>
      </c>
      <c r="D705" s="314"/>
      <c r="E705" s="258">
        <v>0.24</v>
      </c>
      <c r="F705" s="259"/>
      <c r="G705" s="260"/>
      <c r="H705" s="261"/>
      <c r="I705" s="255"/>
      <c r="J705" s="262"/>
      <c r="K705" s="255"/>
      <c r="M705" s="256" t="s">
        <v>785</v>
      </c>
      <c r="O705" s="245"/>
    </row>
    <row r="706" spans="1:15" ht="12.75">
      <c r="A706" s="254"/>
      <c r="B706" s="257"/>
      <c r="C706" s="313" t="s">
        <v>786</v>
      </c>
      <c r="D706" s="314"/>
      <c r="E706" s="258">
        <v>1.08</v>
      </c>
      <c r="F706" s="259"/>
      <c r="G706" s="260"/>
      <c r="H706" s="261"/>
      <c r="I706" s="255"/>
      <c r="J706" s="262"/>
      <c r="K706" s="255"/>
      <c r="M706" s="256" t="s">
        <v>786</v>
      </c>
      <c r="O706" s="245"/>
    </row>
    <row r="707" spans="1:80" ht="12.75">
      <c r="A707" s="246">
        <v>119</v>
      </c>
      <c r="B707" s="247" t="s">
        <v>787</v>
      </c>
      <c r="C707" s="248" t="s">
        <v>788</v>
      </c>
      <c r="D707" s="249" t="s">
        <v>138</v>
      </c>
      <c r="E707" s="250">
        <v>3.72</v>
      </c>
      <c r="F707" s="250">
        <v>0</v>
      </c>
      <c r="G707" s="251">
        <f>E707*F707</f>
        <v>0</v>
      </c>
      <c r="H707" s="252">
        <v>0</v>
      </c>
      <c r="I707" s="253">
        <f>E707*H707</f>
        <v>0</v>
      </c>
      <c r="J707" s="252">
        <v>0</v>
      </c>
      <c r="K707" s="253">
        <f>E707*J707</f>
        <v>0</v>
      </c>
      <c r="O707" s="245">
        <v>2</v>
      </c>
      <c r="AA707" s="218">
        <v>1</v>
      </c>
      <c r="AB707" s="218">
        <v>7</v>
      </c>
      <c r="AC707" s="218">
        <v>7</v>
      </c>
      <c r="AZ707" s="218">
        <v>2</v>
      </c>
      <c r="BA707" s="218">
        <f>IF(AZ707=1,G707,0)</f>
        <v>0</v>
      </c>
      <c r="BB707" s="218">
        <f>IF(AZ707=2,G707,0)</f>
        <v>0</v>
      </c>
      <c r="BC707" s="218">
        <f>IF(AZ707=3,G707,0)</f>
        <v>0</v>
      </c>
      <c r="BD707" s="218">
        <f>IF(AZ707=4,G707,0)</f>
        <v>0</v>
      </c>
      <c r="BE707" s="218">
        <f>IF(AZ707=5,G707,0)</f>
        <v>0</v>
      </c>
      <c r="CA707" s="245">
        <v>1</v>
      </c>
      <c r="CB707" s="245">
        <v>7</v>
      </c>
    </row>
    <row r="708" spans="1:80" ht="12.75">
      <c r="A708" s="246">
        <v>120</v>
      </c>
      <c r="B708" s="247" t="s">
        <v>789</v>
      </c>
      <c r="C708" s="248" t="s">
        <v>790</v>
      </c>
      <c r="D708" s="249" t="s">
        <v>138</v>
      </c>
      <c r="E708" s="250">
        <v>3.72</v>
      </c>
      <c r="F708" s="250">
        <v>0</v>
      </c>
      <c r="G708" s="251">
        <f>E708*F708</f>
        <v>0</v>
      </c>
      <c r="H708" s="252">
        <v>0</v>
      </c>
      <c r="I708" s="253">
        <f>E708*H708</f>
        <v>0</v>
      </c>
      <c r="J708" s="252">
        <v>0</v>
      </c>
      <c r="K708" s="253">
        <f>E708*J708</f>
        <v>0</v>
      </c>
      <c r="O708" s="245">
        <v>2</v>
      </c>
      <c r="AA708" s="218">
        <v>1</v>
      </c>
      <c r="AB708" s="218">
        <v>7</v>
      </c>
      <c r="AC708" s="218">
        <v>7</v>
      </c>
      <c r="AZ708" s="218">
        <v>2</v>
      </c>
      <c r="BA708" s="218">
        <f>IF(AZ708=1,G708,0)</f>
        <v>0</v>
      </c>
      <c r="BB708" s="218">
        <f>IF(AZ708=2,G708,0)</f>
        <v>0</v>
      </c>
      <c r="BC708" s="218">
        <f>IF(AZ708=3,G708,0)</f>
        <v>0</v>
      </c>
      <c r="BD708" s="218">
        <f>IF(AZ708=4,G708,0)</f>
        <v>0</v>
      </c>
      <c r="BE708" s="218">
        <f>IF(AZ708=5,G708,0)</f>
        <v>0</v>
      </c>
      <c r="CA708" s="245">
        <v>1</v>
      </c>
      <c r="CB708" s="245">
        <v>7</v>
      </c>
    </row>
    <row r="709" spans="1:80" ht="12.75">
      <c r="A709" s="246">
        <v>121</v>
      </c>
      <c r="B709" s="247" t="s">
        <v>791</v>
      </c>
      <c r="C709" s="248" t="s">
        <v>792</v>
      </c>
      <c r="D709" s="249" t="s">
        <v>138</v>
      </c>
      <c r="E709" s="250">
        <v>3.72</v>
      </c>
      <c r="F709" s="250">
        <v>0</v>
      </c>
      <c r="G709" s="251">
        <f>E709*F709</f>
        <v>0</v>
      </c>
      <c r="H709" s="252">
        <v>0.0008</v>
      </c>
      <c r="I709" s="253">
        <f>E709*H709</f>
        <v>0.0029760000000000003</v>
      </c>
      <c r="J709" s="252">
        <v>0</v>
      </c>
      <c r="K709" s="253">
        <f>E709*J709</f>
        <v>0</v>
      </c>
      <c r="O709" s="245">
        <v>2</v>
      </c>
      <c r="AA709" s="218">
        <v>1</v>
      </c>
      <c r="AB709" s="218">
        <v>7</v>
      </c>
      <c r="AC709" s="218">
        <v>7</v>
      </c>
      <c r="AZ709" s="218">
        <v>2</v>
      </c>
      <c r="BA709" s="218">
        <f>IF(AZ709=1,G709,0)</f>
        <v>0</v>
      </c>
      <c r="BB709" s="218">
        <f>IF(AZ709=2,G709,0)</f>
        <v>0</v>
      </c>
      <c r="BC709" s="218">
        <f>IF(AZ709=3,G709,0)</f>
        <v>0</v>
      </c>
      <c r="BD709" s="218">
        <f>IF(AZ709=4,G709,0)</f>
        <v>0</v>
      </c>
      <c r="BE709" s="218">
        <f>IF(AZ709=5,G709,0)</f>
        <v>0</v>
      </c>
      <c r="CA709" s="245">
        <v>1</v>
      </c>
      <c r="CB709" s="245">
        <v>7</v>
      </c>
    </row>
    <row r="710" spans="1:80" ht="12.75">
      <c r="A710" s="246">
        <v>122</v>
      </c>
      <c r="B710" s="247" t="s">
        <v>793</v>
      </c>
      <c r="C710" s="248" t="s">
        <v>794</v>
      </c>
      <c r="D710" s="249" t="s">
        <v>138</v>
      </c>
      <c r="E710" s="250">
        <v>5.58</v>
      </c>
      <c r="F710" s="250">
        <v>0</v>
      </c>
      <c r="G710" s="251">
        <f>E710*F710</f>
        <v>0</v>
      </c>
      <c r="H710" s="252">
        <v>0.02</v>
      </c>
      <c r="I710" s="253">
        <f>E710*H710</f>
        <v>0.1116</v>
      </c>
      <c r="J710" s="252"/>
      <c r="K710" s="253">
        <f>E710*J710</f>
        <v>0</v>
      </c>
      <c r="O710" s="245">
        <v>2</v>
      </c>
      <c r="AA710" s="218">
        <v>12</v>
      </c>
      <c r="AB710" s="218">
        <v>1</v>
      </c>
      <c r="AC710" s="218">
        <v>127</v>
      </c>
      <c r="AZ710" s="218">
        <v>2</v>
      </c>
      <c r="BA710" s="218">
        <f>IF(AZ710=1,G710,0)</f>
        <v>0</v>
      </c>
      <c r="BB710" s="218">
        <f>IF(AZ710=2,G710,0)</f>
        <v>0</v>
      </c>
      <c r="BC710" s="218">
        <f>IF(AZ710=3,G710,0)</f>
        <v>0</v>
      </c>
      <c r="BD710" s="218">
        <f>IF(AZ710=4,G710,0)</f>
        <v>0</v>
      </c>
      <c r="BE710" s="218">
        <f>IF(AZ710=5,G710,0)</f>
        <v>0</v>
      </c>
      <c r="CA710" s="245">
        <v>12</v>
      </c>
      <c r="CB710" s="245">
        <v>1</v>
      </c>
    </row>
    <row r="711" spans="1:15" ht="12.75">
      <c r="A711" s="254"/>
      <c r="B711" s="257"/>
      <c r="C711" s="313" t="s">
        <v>795</v>
      </c>
      <c r="D711" s="314"/>
      <c r="E711" s="258">
        <v>5.58</v>
      </c>
      <c r="F711" s="259"/>
      <c r="G711" s="260"/>
      <c r="H711" s="261"/>
      <c r="I711" s="255"/>
      <c r="J711" s="262"/>
      <c r="K711" s="255"/>
      <c r="M711" s="256" t="s">
        <v>795</v>
      </c>
      <c r="O711" s="245"/>
    </row>
    <row r="712" spans="1:80" ht="12.75">
      <c r="A712" s="246">
        <v>123</v>
      </c>
      <c r="B712" s="247" t="s">
        <v>796</v>
      </c>
      <c r="C712" s="248" t="s">
        <v>797</v>
      </c>
      <c r="D712" s="249" t="s">
        <v>646</v>
      </c>
      <c r="E712" s="250">
        <v>0.131502</v>
      </c>
      <c r="F712" s="250">
        <v>0</v>
      </c>
      <c r="G712" s="251">
        <f>E712*F712</f>
        <v>0</v>
      </c>
      <c r="H712" s="252">
        <v>0</v>
      </c>
      <c r="I712" s="253">
        <f>E712*H712</f>
        <v>0</v>
      </c>
      <c r="J712" s="252"/>
      <c r="K712" s="253">
        <f>E712*J712</f>
        <v>0</v>
      </c>
      <c r="O712" s="245">
        <v>2</v>
      </c>
      <c r="AA712" s="218">
        <v>7</v>
      </c>
      <c r="AB712" s="218">
        <v>1001</v>
      </c>
      <c r="AC712" s="218">
        <v>5</v>
      </c>
      <c r="AZ712" s="218">
        <v>2</v>
      </c>
      <c r="BA712" s="218">
        <f>IF(AZ712=1,G712,0)</f>
        <v>0</v>
      </c>
      <c r="BB712" s="218">
        <f>IF(AZ712=2,G712,0)</f>
        <v>0</v>
      </c>
      <c r="BC712" s="218">
        <f>IF(AZ712=3,G712,0)</f>
        <v>0</v>
      </c>
      <c r="BD712" s="218">
        <f>IF(AZ712=4,G712,0)</f>
        <v>0</v>
      </c>
      <c r="BE712" s="218">
        <f>IF(AZ712=5,G712,0)</f>
        <v>0</v>
      </c>
      <c r="CA712" s="245">
        <v>7</v>
      </c>
      <c r="CB712" s="245">
        <v>1001</v>
      </c>
    </row>
    <row r="713" spans="1:57" ht="12.75">
      <c r="A713" s="263"/>
      <c r="B713" s="264" t="s">
        <v>97</v>
      </c>
      <c r="C713" s="265" t="s">
        <v>768</v>
      </c>
      <c r="D713" s="266"/>
      <c r="E713" s="267"/>
      <c r="F713" s="268"/>
      <c r="G713" s="269">
        <f>SUM(G689:G712)</f>
        <v>0</v>
      </c>
      <c r="H713" s="270"/>
      <c r="I713" s="271">
        <f>SUM(I689:I712)</f>
        <v>0.131502</v>
      </c>
      <c r="J713" s="270"/>
      <c r="K713" s="271">
        <f>SUM(K689:K712)</f>
        <v>0</v>
      </c>
      <c r="O713" s="245">
        <v>4</v>
      </c>
      <c r="BA713" s="272">
        <f>SUM(BA689:BA712)</f>
        <v>0</v>
      </c>
      <c r="BB713" s="272">
        <f>SUM(BB689:BB712)</f>
        <v>0</v>
      </c>
      <c r="BC713" s="272">
        <f>SUM(BC689:BC712)</f>
        <v>0</v>
      </c>
      <c r="BD713" s="272">
        <f>SUM(BD689:BD712)</f>
        <v>0</v>
      </c>
      <c r="BE713" s="272">
        <f>SUM(BE689:BE712)</f>
        <v>0</v>
      </c>
    </row>
    <row r="714" spans="1:15" ht="12.75">
      <c r="A714" s="235" t="s">
        <v>93</v>
      </c>
      <c r="B714" s="236" t="s">
        <v>798</v>
      </c>
      <c r="C714" s="237" t="s">
        <v>799</v>
      </c>
      <c r="D714" s="238"/>
      <c r="E714" s="239"/>
      <c r="F714" s="239"/>
      <c r="G714" s="240"/>
      <c r="H714" s="241"/>
      <c r="I714" s="242"/>
      <c r="J714" s="243"/>
      <c r="K714" s="244"/>
      <c r="O714" s="245">
        <v>1</v>
      </c>
    </row>
    <row r="715" spans="1:80" ht="12.75">
      <c r="A715" s="246">
        <v>124</v>
      </c>
      <c r="B715" s="247" t="s">
        <v>801</v>
      </c>
      <c r="C715" s="248" t="s">
        <v>802</v>
      </c>
      <c r="D715" s="249" t="s">
        <v>138</v>
      </c>
      <c r="E715" s="250">
        <v>100</v>
      </c>
      <c r="F715" s="250">
        <v>0</v>
      </c>
      <c r="G715" s="251">
        <f>E715*F715</f>
        <v>0</v>
      </c>
      <c r="H715" s="252">
        <v>1E-05</v>
      </c>
      <c r="I715" s="253">
        <f>E715*H715</f>
        <v>0.001</v>
      </c>
      <c r="J715" s="252">
        <v>0</v>
      </c>
      <c r="K715" s="253">
        <f>E715*J715</f>
        <v>0</v>
      </c>
      <c r="O715" s="245">
        <v>2</v>
      </c>
      <c r="AA715" s="218">
        <v>1</v>
      </c>
      <c r="AB715" s="218">
        <v>7</v>
      </c>
      <c r="AC715" s="218">
        <v>7</v>
      </c>
      <c r="AZ715" s="218">
        <v>2</v>
      </c>
      <c r="BA715" s="218">
        <f>IF(AZ715=1,G715,0)</f>
        <v>0</v>
      </c>
      <c r="BB715" s="218">
        <f>IF(AZ715=2,G715,0)</f>
        <v>0</v>
      </c>
      <c r="BC715" s="218">
        <f>IF(AZ715=3,G715,0)</f>
        <v>0</v>
      </c>
      <c r="BD715" s="218">
        <f>IF(AZ715=4,G715,0)</f>
        <v>0</v>
      </c>
      <c r="BE715" s="218">
        <f>IF(AZ715=5,G715,0)</f>
        <v>0</v>
      </c>
      <c r="CA715" s="245">
        <v>1</v>
      </c>
      <c r="CB715" s="245">
        <v>7</v>
      </c>
    </row>
    <row r="716" spans="1:15" ht="12.75">
      <c r="A716" s="254"/>
      <c r="B716" s="257"/>
      <c r="C716" s="313" t="s">
        <v>803</v>
      </c>
      <c r="D716" s="314"/>
      <c r="E716" s="258">
        <v>0</v>
      </c>
      <c r="F716" s="259"/>
      <c r="G716" s="260"/>
      <c r="H716" s="261"/>
      <c r="I716" s="255"/>
      <c r="J716" s="262"/>
      <c r="K716" s="255"/>
      <c r="M716" s="256" t="s">
        <v>803</v>
      </c>
      <c r="O716" s="245"/>
    </row>
    <row r="717" spans="1:15" ht="12.75">
      <c r="A717" s="254"/>
      <c r="B717" s="257"/>
      <c r="C717" s="313" t="s">
        <v>804</v>
      </c>
      <c r="D717" s="314"/>
      <c r="E717" s="258">
        <v>100</v>
      </c>
      <c r="F717" s="259"/>
      <c r="G717" s="260"/>
      <c r="H717" s="261"/>
      <c r="I717" s="255"/>
      <c r="J717" s="262"/>
      <c r="K717" s="255"/>
      <c r="M717" s="256" t="s">
        <v>804</v>
      </c>
      <c r="O717" s="245"/>
    </row>
    <row r="718" spans="1:80" ht="12.75">
      <c r="A718" s="246">
        <v>125</v>
      </c>
      <c r="B718" s="247" t="s">
        <v>805</v>
      </c>
      <c r="C718" s="248" t="s">
        <v>806</v>
      </c>
      <c r="D718" s="249" t="s">
        <v>138</v>
      </c>
      <c r="E718" s="250">
        <v>100</v>
      </c>
      <c r="F718" s="250">
        <v>0</v>
      </c>
      <c r="G718" s="251">
        <f>E718*F718</f>
        <v>0</v>
      </c>
      <c r="H718" s="252">
        <v>0.00024</v>
      </c>
      <c r="I718" s="253">
        <f>E718*H718</f>
        <v>0.024</v>
      </c>
      <c r="J718" s="252">
        <v>0</v>
      </c>
      <c r="K718" s="253">
        <f>E718*J718</f>
        <v>0</v>
      </c>
      <c r="O718" s="245">
        <v>2</v>
      </c>
      <c r="AA718" s="218">
        <v>1</v>
      </c>
      <c r="AB718" s="218">
        <v>7</v>
      </c>
      <c r="AC718" s="218">
        <v>7</v>
      </c>
      <c r="AZ718" s="218">
        <v>2</v>
      </c>
      <c r="BA718" s="218">
        <f>IF(AZ718=1,G718,0)</f>
        <v>0</v>
      </c>
      <c r="BB718" s="218">
        <f>IF(AZ718=2,G718,0)</f>
        <v>0</v>
      </c>
      <c r="BC718" s="218">
        <f>IF(AZ718=3,G718,0)</f>
        <v>0</v>
      </c>
      <c r="BD718" s="218">
        <f>IF(AZ718=4,G718,0)</f>
        <v>0</v>
      </c>
      <c r="BE718" s="218">
        <f>IF(AZ718=5,G718,0)</f>
        <v>0</v>
      </c>
      <c r="CA718" s="245">
        <v>1</v>
      </c>
      <c r="CB718" s="245">
        <v>7</v>
      </c>
    </row>
    <row r="719" spans="1:80" ht="12.75">
      <c r="A719" s="246">
        <v>126</v>
      </c>
      <c r="B719" s="247" t="s">
        <v>807</v>
      </c>
      <c r="C719" s="248" t="s">
        <v>808</v>
      </c>
      <c r="D719" s="249" t="s">
        <v>138</v>
      </c>
      <c r="E719" s="250">
        <v>100</v>
      </c>
      <c r="F719" s="250">
        <v>0</v>
      </c>
      <c r="G719" s="251">
        <f>E719*F719</f>
        <v>0</v>
      </c>
      <c r="H719" s="252">
        <v>8E-05</v>
      </c>
      <c r="I719" s="253">
        <f>E719*H719</f>
        <v>0.008</v>
      </c>
      <c r="J719" s="252">
        <v>0</v>
      </c>
      <c r="K719" s="253">
        <f>E719*J719</f>
        <v>0</v>
      </c>
      <c r="O719" s="245">
        <v>2</v>
      </c>
      <c r="AA719" s="218">
        <v>1</v>
      </c>
      <c r="AB719" s="218">
        <v>7</v>
      </c>
      <c r="AC719" s="218">
        <v>7</v>
      </c>
      <c r="AZ719" s="218">
        <v>2</v>
      </c>
      <c r="BA719" s="218">
        <f>IF(AZ719=1,G719,0)</f>
        <v>0</v>
      </c>
      <c r="BB719" s="218">
        <f>IF(AZ719=2,G719,0)</f>
        <v>0</v>
      </c>
      <c r="BC719" s="218">
        <f>IF(AZ719=3,G719,0)</f>
        <v>0</v>
      </c>
      <c r="BD719" s="218">
        <f>IF(AZ719=4,G719,0)</f>
        <v>0</v>
      </c>
      <c r="BE719" s="218">
        <f>IF(AZ719=5,G719,0)</f>
        <v>0</v>
      </c>
      <c r="CA719" s="245">
        <v>1</v>
      </c>
      <c r="CB719" s="245">
        <v>7</v>
      </c>
    </row>
    <row r="720" spans="1:80" ht="12.75">
      <c r="A720" s="246">
        <v>127</v>
      </c>
      <c r="B720" s="247" t="s">
        <v>809</v>
      </c>
      <c r="C720" s="248" t="s">
        <v>810</v>
      </c>
      <c r="D720" s="249" t="s">
        <v>138</v>
      </c>
      <c r="E720" s="250">
        <v>96.6</v>
      </c>
      <c r="F720" s="250">
        <v>0</v>
      </c>
      <c r="G720" s="251">
        <f>E720*F720</f>
        <v>0</v>
      </c>
      <c r="H720" s="252">
        <v>0.00088</v>
      </c>
      <c r="I720" s="253">
        <f>E720*H720</f>
        <v>0.085008</v>
      </c>
      <c r="J720" s="252">
        <v>0</v>
      </c>
      <c r="K720" s="253">
        <f>E720*J720</f>
        <v>0</v>
      </c>
      <c r="O720" s="245">
        <v>2</v>
      </c>
      <c r="AA720" s="218">
        <v>1</v>
      </c>
      <c r="AB720" s="218">
        <v>7</v>
      </c>
      <c r="AC720" s="218">
        <v>7</v>
      </c>
      <c r="AZ720" s="218">
        <v>2</v>
      </c>
      <c r="BA720" s="218">
        <f>IF(AZ720=1,G720,0)</f>
        <v>0</v>
      </c>
      <c r="BB720" s="218">
        <f>IF(AZ720=2,G720,0)</f>
        <v>0</v>
      </c>
      <c r="BC720" s="218">
        <f>IF(AZ720=3,G720,0)</f>
        <v>0</v>
      </c>
      <c r="BD720" s="218">
        <f>IF(AZ720=4,G720,0)</f>
        <v>0</v>
      </c>
      <c r="BE720" s="218">
        <f>IF(AZ720=5,G720,0)</f>
        <v>0</v>
      </c>
      <c r="CA720" s="245">
        <v>1</v>
      </c>
      <c r="CB720" s="245">
        <v>7</v>
      </c>
    </row>
    <row r="721" spans="1:15" ht="12.75">
      <c r="A721" s="254"/>
      <c r="B721" s="257"/>
      <c r="C721" s="313" t="s">
        <v>811</v>
      </c>
      <c r="D721" s="314"/>
      <c r="E721" s="258">
        <v>96.6</v>
      </c>
      <c r="F721" s="259"/>
      <c r="G721" s="260"/>
      <c r="H721" s="261"/>
      <c r="I721" s="255"/>
      <c r="J721" s="262"/>
      <c r="K721" s="255"/>
      <c r="M721" s="256" t="s">
        <v>811</v>
      </c>
      <c r="O721" s="245"/>
    </row>
    <row r="722" spans="1:57" ht="12.75">
      <c r="A722" s="263"/>
      <c r="B722" s="264" t="s">
        <v>97</v>
      </c>
      <c r="C722" s="265" t="s">
        <v>800</v>
      </c>
      <c r="D722" s="266"/>
      <c r="E722" s="267"/>
      <c r="F722" s="268"/>
      <c r="G722" s="269">
        <f>SUM(G714:G721)</f>
        <v>0</v>
      </c>
      <c r="H722" s="270"/>
      <c r="I722" s="271">
        <f>SUM(I714:I721)</f>
        <v>0.118008</v>
      </c>
      <c r="J722" s="270"/>
      <c r="K722" s="271">
        <f>SUM(K714:K721)</f>
        <v>0</v>
      </c>
      <c r="O722" s="245">
        <v>4</v>
      </c>
      <c r="BA722" s="272">
        <f>SUM(BA714:BA721)</f>
        <v>0</v>
      </c>
      <c r="BB722" s="272">
        <f>SUM(BB714:BB721)</f>
        <v>0</v>
      </c>
      <c r="BC722" s="272">
        <f>SUM(BC714:BC721)</f>
        <v>0</v>
      </c>
      <c r="BD722" s="272">
        <f>SUM(BD714:BD721)</f>
        <v>0</v>
      </c>
      <c r="BE722" s="272">
        <f>SUM(BE714:BE721)</f>
        <v>0</v>
      </c>
    </row>
    <row r="723" spans="1:15" ht="12.75">
      <c r="A723" s="235" t="s">
        <v>93</v>
      </c>
      <c r="B723" s="236" t="s">
        <v>812</v>
      </c>
      <c r="C723" s="237" t="s">
        <v>813</v>
      </c>
      <c r="D723" s="238"/>
      <c r="E723" s="239"/>
      <c r="F723" s="239"/>
      <c r="G723" s="240"/>
      <c r="H723" s="241"/>
      <c r="I723" s="242"/>
      <c r="J723" s="243"/>
      <c r="K723" s="244"/>
      <c r="O723" s="245">
        <v>1</v>
      </c>
    </row>
    <row r="724" spans="1:80" ht="12.75">
      <c r="A724" s="246">
        <v>128</v>
      </c>
      <c r="B724" s="247" t="s">
        <v>815</v>
      </c>
      <c r="C724" s="248" t="s">
        <v>816</v>
      </c>
      <c r="D724" s="249" t="s">
        <v>138</v>
      </c>
      <c r="E724" s="250">
        <v>827.37</v>
      </c>
      <c r="F724" s="250">
        <v>0</v>
      </c>
      <c r="G724" s="251">
        <f>E724*F724</f>
        <v>0</v>
      </c>
      <c r="H724" s="252">
        <v>7E-05</v>
      </c>
      <c r="I724" s="253">
        <f>E724*H724</f>
        <v>0.05791589999999999</v>
      </c>
      <c r="J724" s="252">
        <v>0</v>
      </c>
      <c r="K724" s="253">
        <f>E724*J724</f>
        <v>0</v>
      </c>
      <c r="O724" s="245">
        <v>2</v>
      </c>
      <c r="AA724" s="218">
        <v>1</v>
      </c>
      <c r="AB724" s="218">
        <v>7</v>
      </c>
      <c r="AC724" s="218">
        <v>7</v>
      </c>
      <c r="AZ724" s="218">
        <v>2</v>
      </c>
      <c r="BA724" s="218">
        <f>IF(AZ724=1,G724,0)</f>
        <v>0</v>
      </c>
      <c r="BB724" s="218">
        <f>IF(AZ724=2,G724,0)</f>
        <v>0</v>
      </c>
      <c r="BC724" s="218">
        <f>IF(AZ724=3,G724,0)</f>
        <v>0</v>
      </c>
      <c r="BD724" s="218">
        <f>IF(AZ724=4,G724,0)</f>
        <v>0</v>
      </c>
      <c r="BE724" s="218">
        <f>IF(AZ724=5,G724,0)</f>
        <v>0</v>
      </c>
      <c r="CA724" s="245">
        <v>1</v>
      </c>
      <c r="CB724" s="245">
        <v>7</v>
      </c>
    </row>
    <row r="725" spans="1:15" ht="12.75">
      <c r="A725" s="254"/>
      <c r="B725" s="257"/>
      <c r="C725" s="313" t="s">
        <v>817</v>
      </c>
      <c r="D725" s="314"/>
      <c r="E725" s="258">
        <v>827.37</v>
      </c>
      <c r="F725" s="259"/>
      <c r="G725" s="260"/>
      <c r="H725" s="261"/>
      <c r="I725" s="255"/>
      <c r="J725" s="262"/>
      <c r="K725" s="255"/>
      <c r="M725" s="256" t="s">
        <v>817</v>
      </c>
      <c r="O725" s="245"/>
    </row>
    <row r="726" spans="1:80" ht="12.75">
      <c r="A726" s="246">
        <v>129</v>
      </c>
      <c r="B726" s="247" t="s">
        <v>818</v>
      </c>
      <c r="C726" s="248" t="s">
        <v>819</v>
      </c>
      <c r="D726" s="249" t="s">
        <v>138</v>
      </c>
      <c r="E726" s="250">
        <v>1231.439</v>
      </c>
      <c r="F726" s="250">
        <v>0</v>
      </c>
      <c r="G726" s="251">
        <f>E726*F726</f>
        <v>0</v>
      </c>
      <c r="H726" s="252">
        <v>0.00015</v>
      </c>
      <c r="I726" s="253">
        <f>E726*H726</f>
        <v>0.18471585</v>
      </c>
      <c r="J726" s="252">
        <v>0</v>
      </c>
      <c r="K726" s="253">
        <f>E726*J726</f>
        <v>0</v>
      </c>
      <c r="O726" s="245">
        <v>2</v>
      </c>
      <c r="AA726" s="218">
        <v>1</v>
      </c>
      <c r="AB726" s="218">
        <v>7</v>
      </c>
      <c r="AC726" s="218">
        <v>7</v>
      </c>
      <c r="AZ726" s="218">
        <v>2</v>
      </c>
      <c r="BA726" s="218">
        <f>IF(AZ726=1,G726,0)</f>
        <v>0</v>
      </c>
      <c r="BB726" s="218">
        <f>IF(AZ726=2,G726,0)</f>
        <v>0</v>
      </c>
      <c r="BC726" s="218">
        <f>IF(AZ726=3,G726,0)</f>
        <v>0</v>
      </c>
      <c r="BD726" s="218">
        <f>IF(AZ726=4,G726,0)</f>
        <v>0</v>
      </c>
      <c r="BE726" s="218">
        <f>IF(AZ726=5,G726,0)</f>
        <v>0</v>
      </c>
      <c r="CA726" s="245">
        <v>1</v>
      </c>
      <c r="CB726" s="245">
        <v>7</v>
      </c>
    </row>
    <row r="727" spans="1:15" ht="12.75">
      <c r="A727" s="254"/>
      <c r="B727" s="257"/>
      <c r="C727" s="313" t="s">
        <v>820</v>
      </c>
      <c r="D727" s="314"/>
      <c r="E727" s="258">
        <v>0</v>
      </c>
      <c r="F727" s="259"/>
      <c r="G727" s="260"/>
      <c r="H727" s="261"/>
      <c r="I727" s="255"/>
      <c r="J727" s="262"/>
      <c r="K727" s="255"/>
      <c r="M727" s="256" t="s">
        <v>820</v>
      </c>
      <c r="O727" s="245"/>
    </row>
    <row r="728" spans="1:15" ht="12.75">
      <c r="A728" s="254"/>
      <c r="B728" s="257"/>
      <c r="C728" s="313" t="s">
        <v>821</v>
      </c>
      <c r="D728" s="314"/>
      <c r="E728" s="258">
        <v>0</v>
      </c>
      <c r="F728" s="259"/>
      <c r="G728" s="260"/>
      <c r="H728" s="261"/>
      <c r="I728" s="255"/>
      <c r="J728" s="262"/>
      <c r="K728" s="255"/>
      <c r="M728" s="256" t="s">
        <v>821</v>
      </c>
      <c r="O728" s="245"/>
    </row>
    <row r="729" spans="1:15" ht="12.75">
      <c r="A729" s="254"/>
      <c r="B729" s="257"/>
      <c r="C729" s="313" t="s">
        <v>822</v>
      </c>
      <c r="D729" s="314"/>
      <c r="E729" s="258">
        <v>245.55</v>
      </c>
      <c r="F729" s="259"/>
      <c r="G729" s="260"/>
      <c r="H729" s="261"/>
      <c r="I729" s="255"/>
      <c r="J729" s="262"/>
      <c r="K729" s="255"/>
      <c r="M729" s="256" t="s">
        <v>822</v>
      </c>
      <c r="O729" s="245"/>
    </row>
    <row r="730" spans="1:15" ht="12.75">
      <c r="A730" s="254"/>
      <c r="B730" s="257"/>
      <c r="C730" s="313" t="s">
        <v>263</v>
      </c>
      <c r="D730" s="314"/>
      <c r="E730" s="258">
        <v>-90.72</v>
      </c>
      <c r="F730" s="259"/>
      <c r="G730" s="260"/>
      <c r="H730" s="261"/>
      <c r="I730" s="255"/>
      <c r="J730" s="262"/>
      <c r="K730" s="255"/>
      <c r="M730" s="256" t="s">
        <v>263</v>
      </c>
      <c r="O730" s="245"/>
    </row>
    <row r="731" spans="1:15" ht="12.75">
      <c r="A731" s="254"/>
      <c r="B731" s="257"/>
      <c r="C731" s="313" t="s">
        <v>264</v>
      </c>
      <c r="D731" s="314"/>
      <c r="E731" s="258">
        <v>37.44</v>
      </c>
      <c r="F731" s="259"/>
      <c r="G731" s="260"/>
      <c r="H731" s="261"/>
      <c r="I731" s="255"/>
      <c r="J731" s="262"/>
      <c r="K731" s="255"/>
      <c r="M731" s="256" t="s">
        <v>264</v>
      </c>
      <c r="O731" s="245"/>
    </row>
    <row r="732" spans="1:15" ht="12.75">
      <c r="A732" s="254"/>
      <c r="B732" s="257"/>
      <c r="C732" s="313" t="s">
        <v>823</v>
      </c>
      <c r="D732" s="314"/>
      <c r="E732" s="258">
        <v>336.6</v>
      </c>
      <c r="F732" s="259"/>
      <c r="G732" s="260"/>
      <c r="H732" s="261"/>
      <c r="I732" s="255"/>
      <c r="J732" s="262"/>
      <c r="K732" s="255"/>
      <c r="M732" s="256" t="s">
        <v>823</v>
      </c>
      <c r="O732" s="245"/>
    </row>
    <row r="733" spans="1:15" ht="12.75">
      <c r="A733" s="254"/>
      <c r="B733" s="257"/>
      <c r="C733" s="313" t="s">
        <v>166</v>
      </c>
      <c r="D733" s="314"/>
      <c r="E733" s="258">
        <v>8.55</v>
      </c>
      <c r="F733" s="259"/>
      <c r="G733" s="260"/>
      <c r="H733" s="261"/>
      <c r="I733" s="255"/>
      <c r="J733" s="262"/>
      <c r="K733" s="255"/>
      <c r="M733" s="256" t="s">
        <v>166</v>
      </c>
      <c r="O733" s="245"/>
    </row>
    <row r="734" spans="1:15" ht="12.75">
      <c r="A734" s="254"/>
      <c r="B734" s="257"/>
      <c r="C734" s="313" t="s">
        <v>265</v>
      </c>
      <c r="D734" s="314"/>
      <c r="E734" s="258">
        <v>-111.51</v>
      </c>
      <c r="F734" s="259"/>
      <c r="G734" s="260"/>
      <c r="H734" s="261"/>
      <c r="I734" s="255"/>
      <c r="J734" s="262"/>
      <c r="K734" s="255"/>
      <c r="M734" s="256" t="s">
        <v>265</v>
      </c>
      <c r="O734" s="245"/>
    </row>
    <row r="735" spans="1:15" ht="12.75">
      <c r="A735" s="254"/>
      <c r="B735" s="257"/>
      <c r="C735" s="313" t="s">
        <v>168</v>
      </c>
      <c r="D735" s="314"/>
      <c r="E735" s="258">
        <v>-1.62</v>
      </c>
      <c r="F735" s="259"/>
      <c r="G735" s="260"/>
      <c r="H735" s="261"/>
      <c r="I735" s="255"/>
      <c r="J735" s="262"/>
      <c r="K735" s="255"/>
      <c r="M735" s="256" t="s">
        <v>168</v>
      </c>
      <c r="O735" s="245"/>
    </row>
    <row r="736" spans="1:15" ht="12.75">
      <c r="A736" s="254"/>
      <c r="B736" s="257"/>
      <c r="C736" s="313" t="s">
        <v>169</v>
      </c>
      <c r="D736" s="314"/>
      <c r="E736" s="258">
        <v>-8.46</v>
      </c>
      <c r="F736" s="259"/>
      <c r="G736" s="260"/>
      <c r="H736" s="261"/>
      <c r="I736" s="255"/>
      <c r="J736" s="262"/>
      <c r="K736" s="255"/>
      <c r="M736" s="256" t="s">
        <v>169</v>
      </c>
      <c r="O736" s="245"/>
    </row>
    <row r="737" spans="1:15" ht="12.75">
      <c r="A737" s="254"/>
      <c r="B737" s="257"/>
      <c r="C737" s="313" t="s">
        <v>266</v>
      </c>
      <c r="D737" s="314"/>
      <c r="E737" s="258">
        <v>46.44</v>
      </c>
      <c r="F737" s="259"/>
      <c r="G737" s="260"/>
      <c r="H737" s="261"/>
      <c r="I737" s="255"/>
      <c r="J737" s="262"/>
      <c r="K737" s="255"/>
      <c r="M737" s="256" t="s">
        <v>266</v>
      </c>
      <c r="O737" s="245"/>
    </row>
    <row r="738" spans="1:15" ht="12.75">
      <c r="A738" s="254"/>
      <c r="B738" s="257"/>
      <c r="C738" s="313" t="s">
        <v>267</v>
      </c>
      <c r="D738" s="314"/>
      <c r="E738" s="258">
        <v>1.44</v>
      </c>
      <c r="F738" s="259"/>
      <c r="G738" s="260"/>
      <c r="H738" s="261"/>
      <c r="I738" s="255"/>
      <c r="J738" s="262"/>
      <c r="K738" s="255"/>
      <c r="M738" s="256" t="s">
        <v>267</v>
      </c>
      <c r="O738" s="245"/>
    </row>
    <row r="739" spans="1:15" ht="12.75">
      <c r="A739" s="254"/>
      <c r="B739" s="257"/>
      <c r="C739" s="313" t="s">
        <v>268</v>
      </c>
      <c r="D739" s="314"/>
      <c r="E739" s="258">
        <v>3.28</v>
      </c>
      <c r="F739" s="259"/>
      <c r="G739" s="260"/>
      <c r="H739" s="261"/>
      <c r="I739" s="255"/>
      <c r="J739" s="262"/>
      <c r="K739" s="255"/>
      <c r="M739" s="256" t="s">
        <v>268</v>
      </c>
      <c r="O739" s="245"/>
    </row>
    <row r="740" spans="1:15" ht="12.75">
      <c r="A740" s="254"/>
      <c r="B740" s="257"/>
      <c r="C740" s="313" t="s">
        <v>824</v>
      </c>
      <c r="D740" s="314"/>
      <c r="E740" s="258">
        <v>317.4</v>
      </c>
      <c r="F740" s="259"/>
      <c r="G740" s="260"/>
      <c r="H740" s="261"/>
      <c r="I740" s="255"/>
      <c r="J740" s="262"/>
      <c r="K740" s="255"/>
      <c r="M740" s="256" t="s">
        <v>824</v>
      </c>
      <c r="O740" s="245"/>
    </row>
    <row r="741" spans="1:15" ht="12.75">
      <c r="A741" s="254"/>
      <c r="B741" s="257"/>
      <c r="C741" s="313" t="s">
        <v>269</v>
      </c>
      <c r="D741" s="314"/>
      <c r="E741" s="258">
        <v>-115.29</v>
      </c>
      <c r="F741" s="259"/>
      <c r="G741" s="260"/>
      <c r="H741" s="261"/>
      <c r="I741" s="255"/>
      <c r="J741" s="262"/>
      <c r="K741" s="255"/>
      <c r="M741" s="256" t="s">
        <v>269</v>
      </c>
      <c r="O741" s="245"/>
    </row>
    <row r="742" spans="1:15" ht="12.75">
      <c r="A742" s="254"/>
      <c r="B742" s="257"/>
      <c r="C742" s="313" t="s">
        <v>168</v>
      </c>
      <c r="D742" s="314"/>
      <c r="E742" s="258">
        <v>-1.62</v>
      </c>
      <c r="F742" s="259"/>
      <c r="G742" s="260"/>
      <c r="H742" s="261"/>
      <c r="I742" s="255"/>
      <c r="J742" s="262"/>
      <c r="K742" s="255"/>
      <c r="M742" s="256" t="s">
        <v>168</v>
      </c>
      <c r="O742" s="245"/>
    </row>
    <row r="743" spans="1:15" ht="12.75">
      <c r="A743" s="254"/>
      <c r="B743" s="257"/>
      <c r="C743" s="313" t="s">
        <v>270</v>
      </c>
      <c r="D743" s="314"/>
      <c r="E743" s="258">
        <v>29.664</v>
      </c>
      <c r="F743" s="259"/>
      <c r="G743" s="260"/>
      <c r="H743" s="261"/>
      <c r="I743" s="255"/>
      <c r="J743" s="262"/>
      <c r="K743" s="255"/>
      <c r="M743" s="256" t="s">
        <v>270</v>
      </c>
      <c r="O743" s="245"/>
    </row>
    <row r="744" spans="1:15" ht="12.75">
      <c r="A744" s="254"/>
      <c r="B744" s="257"/>
      <c r="C744" s="313" t="s">
        <v>271</v>
      </c>
      <c r="D744" s="314"/>
      <c r="E744" s="258">
        <v>1.44</v>
      </c>
      <c r="F744" s="259"/>
      <c r="G744" s="260"/>
      <c r="H744" s="261"/>
      <c r="I744" s="255"/>
      <c r="J744" s="262"/>
      <c r="K744" s="255"/>
      <c r="M744" s="256" t="s">
        <v>271</v>
      </c>
      <c r="O744" s="245"/>
    </row>
    <row r="745" spans="1:15" ht="12.75">
      <c r="A745" s="254"/>
      <c r="B745" s="257"/>
      <c r="C745" s="313" t="s">
        <v>825</v>
      </c>
      <c r="D745" s="314"/>
      <c r="E745" s="258">
        <v>298.2</v>
      </c>
      <c r="F745" s="259"/>
      <c r="G745" s="260"/>
      <c r="H745" s="261"/>
      <c r="I745" s="255"/>
      <c r="J745" s="262"/>
      <c r="K745" s="255"/>
      <c r="M745" s="256" t="s">
        <v>825</v>
      </c>
      <c r="O745" s="245"/>
    </row>
    <row r="746" spans="1:15" ht="12.75">
      <c r="A746" s="254"/>
      <c r="B746" s="257"/>
      <c r="C746" s="313" t="s">
        <v>272</v>
      </c>
      <c r="D746" s="314"/>
      <c r="E746" s="258">
        <v>-107.73</v>
      </c>
      <c r="F746" s="259"/>
      <c r="G746" s="260"/>
      <c r="H746" s="261"/>
      <c r="I746" s="255"/>
      <c r="J746" s="262"/>
      <c r="K746" s="255"/>
      <c r="M746" s="256" t="s">
        <v>272</v>
      </c>
      <c r="O746" s="245"/>
    </row>
    <row r="747" spans="1:15" ht="12.75">
      <c r="A747" s="254"/>
      <c r="B747" s="257"/>
      <c r="C747" s="313" t="s">
        <v>168</v>
      </c>
      <c r="D747" s="314"/>
      <c r="E747" s="258">
        <v>-1.62</v>
      </c>
      <c r="F747" s="259"/>
      <c r="G747" s="260"/>
      <c r="H747" s="261"/>
      <c r="I747" s="255"/>
      <c r="J747" s="262"/>
      <c r="K747" s="255"/>
      <c r="M747" s="256" t="s">
        <v>168</v>
      </c>
      <c r="O747" s="245"/>
    </row>
    <row r="748" spans="1:15" ht="12.75">
      <c r="A748" s="254"/>
      <c r="B748" s="257"/>
      <c r="C748" s="313" t="s">
        <v>273</v>
      </c>
      <c r="D748" s="314"/>
      <c r="E748" s="258">
        <v>44.04</v>
      </c>
      <c r="F748" s="259"/>
      <c r="G748" s="260"/>
      <c r="H748" s="261"/>
      <c r="I748" s="255"/>
      <c r="J748" s="262"/>
      <c r="K748" s="255"/>
      <c r="M748" s="256" t="s">
        <v>273</v>
      </c>
      <c r="O748" s="245"/>
    </row>
    <row r="749" spans="1:15" ht="12.75">
      <c r="A749" s="254"/>
      <c r="B749" s="257"/>
      <c r="C749" s="313" t="s">
        <v>271</v>
      </c>
      <c r="D749" s="314"/>
      <c r="E749" s="258">
        <v>1.44</v>
      </c>
      <c r="F749" s="259"/>
      <c r="G749" s="260"/>
      <c r="H749" s="261"/>
      <c r="I749" s="255"/>
      <c r="J749" s="262"/>
      <c r="K749" s="255"/>
      <c r="M749" s="256" t="s">
        <v>271</v>
      </c>
      <c r="O749" s="245"/>
    </row>
    <row r="750" spans="1:15" ht="12.75">
      <c r="A750" s="254"/>
      <c r="B750" s="257"/>
      <c r="C750" s="313" t="s">
        <v>826</v>
      </c>
      <c r="D750" s="314"/>
      <c r="E750" s="258">
        <v>279</v>
      </c>
      <c r="F750" s="259"/>
      <c r="G750" s="260"/>
      <c r="H750" s="261"/>
      <c r="I750" s="255"/>
      <c r="J750" s="262"/>
      <c r="K750" s="255"/>
      <c r="M750" s="256" t="s">
        <v>826</v>
      </c>
      <c r="O750" s="245"/>
    </row>
    <row r="751" spans="1:15" ht="12.75">
      <c r="A751" s="254"/>
      <c r="B751" s="257"/>
      <c r="C751" s="313" t="s">
        <v>274</v>
      </c>
      <c r="D751" s="314"/>
      <c r="E751" s="258">
        <v>-100.17</v>
      </c>
      <c r="F751" s="259"/>
      <c r="G751" s="260"/>
      <c r="H751" s="261"/>
      <c r="I751" s="255"/>
      <c r="J751" s="262"/>
      <c r="K751" s="255"/>
      <c r="M751" s="256" t="s">
        <v>274</v>
      </c>
      <c r="O751" s="245"/>
    </row>
    <row r="752" spans="1:15" ht="12.75">
      <c r="A752" s="254"/>
      <c r="B752" s="257"/>
      <c r="C752" s="313" t="s">
        <v>168</v>
      </c>
      <c r="D752" s="314"/>
      <c r="E752" s="258">
        <v>-1.62</v>
      </c>
      <c r="F752" s="259"/>
      <c r="G752" s="260"/>
      <c r="H752" s="261"/>
      <c r="I752" s="255"/>
      <c r="J752" s="262"/>
      <c r="K752" s="255"/>
      <c r="M752" s="256" t="s">
        <v>168</v>
      </c>
      <c r="O752" s="245"/>
    </row>
    <row r="753" spans="1:15" ht="12.75">
      <c r="A753" s="254"/>
      <c r="B753" s="257"/>
      <c r="C753" s="313" t="s">
        <v>275</v>
      </c>
      <c r="D753" s="314"/>
      <c r="E753" s="258">
        <v>40.92</v>
      </c>
      <c r="F753" s="259"/>
      <c r="G753" s="260"/>
      <c r="H753" s="261"/>
      <c r="I753" s="255"/>
      <c r="J753" s="262"/>
      <c r="K753" s="255"/>
      <c r="M753" s="256" t="s">
        <v>275</v>
      </c>
      <c r="O753" s="245"/>
    </row>
    <row r="754" spans="1:15" ht="12.75">
      <c r="A754" s="254"/>
      <c r="B754" s="257"/>
      <c r="C754" s="313" t="s">
        <v>276</v>
      </c>
      <c r="D754" s="314"/>
      <c r="E754" s="258">
        <v>1.44</v>
      </c>
      <c r="F754" s="259"/>
      <c r="G754" s="260"/>
      <c r="H754" s="261"/>
      <c r="I754" s="255"/>
      <c r="J754" s="262"/>
      <c r="K754" s="255"/>
      <c r="M754" s="256" t="s">
        <v>276</v>
      </c>
      <c r="O754" s="245"/>
    </row>
    <row r="755" spans="1:15" ht="12.75">
      <c r="A755" s="254"/>
      <c r="B755" s="257"/>
      <c r="C755" s="315" t="s">
        <v>277</v>
      </c>
      <c r="D755" s="314"/>
      <c r="E755" s="284">
        <v>1152.484</v>
      </c>
      <c r="F755" s="259"/>
      <c r="G755" s="260"/>
      <c r="H755" s="261"/>
      <c r="I755" s="255"/>
      <c r="J755" s="262"/>
      <c r="K755" s="255"/>
      <c r="M755" s="256" t="s">
        <v>277</v>
      </c>
      <c r="O755" s="245"/>
    </row>
    <row r="756" spans="1:15" ht="12.75">
      <c r="A756" s="254"/>
      <c r="B756" s="257"/>
      <c r="C756" s="313" t="s">
        <v>827</v>
      </c>
      <c r="D756" s="314"/>
      <c r="E756" s="258">
        <v>0</v>
      </c>
      <c r="F756" s="259"/>
      <c r="G756" s="260"/>
      <c r="H756" s="261"/>
      <c r="I756" s="255"/>
      <c r="J756" s="262"/>
      <c r="K756" s="255"/>
      <c r="M756" s="256" t="s">
        <v>827</v>
      </c>
      <c r="O756" s="245"/>
    </row>
    <row r="757" spans="1:15" ht="22.5">
      <c r="A757" s="254"/>
      <c r="B757" s="257"/>
      <c r="C757" s="313" t="s">
        <v>828</v>
      </c>
      <c r="D757" s="314"/>
      <c r="E757" s="258">
        <v>0</v>
      </c>
      <c r="F757" s="259"/>
      <c r="G757" s="260"/>
      <c r="H757" s="261"/>
      <c r="I757" s="255"/>
      <c r="J757" s="262"/>
      <c r="K757" s="255"/>
      <c r="M757" s="256" t="s">
        <v>828</v>
      </c>
      <c r="O757" s="245"/>
    </row>
    <row r="758" spans="1:15" ht="12.75">
      <c r="A758" s="254"/>
      <c r="B758" s="257"/>
      <c r="C758" s="313" t="s">
        <v>245</v>
      </c>
      <c r="D758" s="314"/>
      <c r="E758" s="258">
        <v>0</v>
      </c>
      <c r="F758" s="259"/>
      <c r="G758" s="260"/>
      <c r="H758" s="261"/>
      <c r="I758" s="255"/>
      <c r="J758" s="262"/>
      <c r="K758" s="255"/>
      <c r="M758" s="256" t="s">
        <v>245</v>
      </c>
      <c r="O758" s="245"/>
    </row>
    <row r="759" spans="1:15" ht="12.75">
      <c r="A759" s="254"/>
      <c r="B759" s="257"/>
      <c r="C759" s="313" t="s">
        <v>829</v>
      </c>
      <c r="D759" s="314"/>
      <c r="E759" s="258">
        <v>2.975</v>
      </c>
      <c r="F759" s="259"/>
      <c r="G759" s="260"/>
      <c r="H759" s="261"/>
      <c r="I759" s="255"/>
      <c r="J759" s="262"/>
      <c r="K759" s="255"/>
      <c r="M759" s="256" t="s">
        <v>829</v>
      </c>
      <c r="O759" s="245"/>
    </row>
    <row r="760" spans="1:15" ht="12.75">
      <c r="A760" s="254"/>
      <c r="B760" s="257"/>
      <c r="C760" s="313" t="s">
        <v>830</v>
      </c>
      <c r="D760" s="314"/>
      <c r="E760" s="258">
        <v>3.45</v>
      </c>
      <c r="F760" s="259"/>
      <c r="G760" s="260"/>
      <c r="H760" s="261"/>
      <c r="I760" s="255"/>
      <c r="J760" s="262"/>
      <c r="K760" s="255"/>
      <c r="M760" s="256" t="s">
        <v>830</v>
      </c>
      <c r="O760" s="245"/>
    </row>
    <row r="761" spans="1:15" ht="12.75">
      <c r="A761" s="254"/>
      <c r="B761" s="257"/>
      <c r="C761" s="313" t="s">
        <v>831</v>
      </c>
      <c r="D761" s="314"/>
      <c r="E761" s="258">
        <v>9.45</v>
      </c>
      <c r="F761" s="259"/>
      <c r="G761" s="260"/>
      <c r="H761" s="261"/>
      <c r="I761" s="255"/>
      <c r="J761" s="262"/>
      <c r="K761" s="255"/>
      <c r="M761" s="256" t="s">
        <v>831</v>
      </c>
      <c r="O761" s="245"/>
    </row>
    <row r="762" spans="1:15" ht="12.75">
      <c r="A762" s="254"/>
      <c r="B762" s="257"/>
      <c r="C762" s="313" t="s">
        <v>832</v>
      </c>
      <c r="D762" s="314"/>
      <c r="E762" s="258">
        <v>3.15</v>
      </c>
      <c r="F762" s="259"/>
      <c r="G762" s="260"/>
      <c r="H762" s="261"/>
      <c r="I762" s="255"/>
      <c r="J762" s="262"/>
      <c r="K762" s="255"/>
      <c r="M762" s="256" t="s">
        <v>832</v>
      </c>
      <c r="O762" s="245"/>
    </row>
    <row r="763" spans="1:15" ht="12.75">
      <c r="A763" s="254"/>
      <c r="B763" s="257"/>
      <c r="C763" s="313" t="s">
        <v>833</v>
      </c>
      <c r="D763" s="314"/>
      <c r="E763" s="258">
        <v>14.04</v>
      </c>
      <c r="F763" s="259"/>
      <c r="G763" s="260"/>
      <c r="H763" s="261"/>
      <c r="I763" s="255"/>
      <c r="J763" s="262"/>
      <c r="K763" s="255"/>
      <c r="M763" s="256" t="s">
        <v>833</v>
      </c>
      <c r="O763" s="245"/>
    </row>
    <row r="764" spans="1:15" ht="12.75">
      <c r="A764" s="254"/>
      <c r="B764" s="257"/>
      <c r="C764" s="313" t="s">
        <v>834</v>
      </c>
      <c r="D764" s="314"/>
      <c r="E764" s="258">
        <v>3.265</v>
      </c>
      <c r="F764" s="259"/>
      <c r="G764" s="260"/>
      <c r="H764" s="261"/>
      <c r="I764" s="255"/>
      <c r="J764" s="262"/>
      <c r="K764" s="255"/>
      <c r="M764" s="256" t="s">
        <v>834</v>
      </c>
      <c r="O764" s="245"/>
    </row>
    <row r="765" spans="1:15" ht="12.75">
      <c r="A765" s="254"/>
      <c r="B765" s="257"/>
      <c r="C765" s="313" t="s">
        <v>835</v>
      </c>
      <c r="D765" s="314"/>
      <c r="E765" s="258">
        <v>3.675</v>
      </c>
      <c r="F765" s="259"/>
      <c r="G765" s="260"/>
      <c r="H765" s="261"/>
      <c r="I765" s="255"/>
      <c r="J765" s="262"/>
      <c r="K765" s="255"/>
      <c r="M765" s="256" t="s">
        <v>835</v>
      </c>
      <c r="O765" s="245"/>
    </row>
    <row r="766" spans="1:15" ht="12.75">
      <c r="A766" s="254"/>
      <c r="B766" s="257"/>
      <c r="C766" s="313" t="s">
        <v>836</v>
      </c>
      <c r="D766" s="314"/>
      <c r="E766" s="258">
        <v>3.75</v>
      </c>
      <c r="F766" s="259"/>
      <c r="G766" s="260"/>
      <c r="H766" s="261"/>
      <c r="I766" s="255"/>
      <c r="J766" s="262"/>
      <c r="K766" s="255"/>
      <c r="M766" s="256" t="s">
        <v>836</v>
      </c>
      <c r="O766" s="245"/>
    </row>
    <row r="767" spans="1:15" ht="12.75">
      <c r="A767" s="254"/>
      <c r="B767" s="257"/>
      <c r="C767" s="313" t="s">
        <v>254</v>
      </c>
      <c r="D767" s="314"/>
      <c r="E767" s="258">
        <v>0</v>
      </c>
      <c r="F767" s="259"/>
      <c r="G767" s="260"/>
      <c r="H767" s="261"/>
      <c r="I767" s="255"/>
      <c r="J767" s="262"/>
      <c r="K767" s="255"/>
      <c r="M767" s="256" t="s">
        <v>254</v>
      </c>
      <c r="O767" s="245"/>
    </row>
    <row r="768" spans="1:15" ht="12.75">
      <c r="A768" s="254"/>
      <c r="B768" s="257"/>
      <c r="C768" s="313" t="s">
        <v>837</v>
      </c>
      <c r="D768" s="314"/>
      <c r="E768" s="258">
        <v>5.45</v>
      </c>
      <c r="F768" s="259"/>
      <c r="G768" s="260"/>
      <c r="H768" s="261"/>
      <c r="I768" s="255"/>
      <c r="J768" s="262"/>
      <c r="K768" s="255"/>
      <c r="M768" s="256" t="s">
        <v>837</v>
      </c>
      <c r="O768" s="245"/>
    </row>
    <row r="769" spans="1:15" ht="12.75">
      <c r="A769" s="254"/>
      <c r="B769" s="257"/>
      <c r="C769" s="313" t="s">
        <v>838</v>
      </c>
      <c r="D769" s="314"/>
      <c r="E769" s="258">
        <v>3.35</v>
      </c>
      <c r="F769" s="259"/>
      <c r="G769" s="260"/>
      <c r="H769" s="261"/>
      <c r="I769" s="255"/>
      <c r="J769" s="262"/>
      <c r="K769" s="255"/>
      <c r="M769" s="256" t="s">
        <v>838</v>
      </c>
      <c r="O769" s="245"/>
    </row>
    <row r="770" spans="1:15" ht="12.75">
      <c r="A770" s="254"/>
      <c r="B770" s="257"/>
      <c r="C770" s="313" t="s">
        <v>257</v>
      </c>
      <c r="D770" s="314"/>
      <c r="E770" s="258">
        <v>0</v>
      </c>
      <c r="F770" s="259"/>
      <c r="G770" s="260"/>
      <c r="H770" s="261"/>
      <c r="I770" s="255"/>
      <c r="J770" s="262"/>
      <c r="K770" s="255"/>
      <c r="M770" s="256" t="s">
        <v>257</v>
      </c>
      <c r="O770" s="245"/>
    </row>
    <row r="771" spans="1:15" ht="12.75">
      <c r="A771" s="254"/>
      <c r="B771" s="257"/>
      <c r="C771" s="313" t="s">
        <v>837</v>
      </c>
      <c r="D771" s="314"/>
      <c r="E771" s="258">
        <v>5.45</v>
      </c>
      <c r="F771" s="259"/>
      <c r="G771" s="260"/>
      <c r="H771" s="261"/>
      <c r="I771" s="255"/>
      <c r="J771" s="262"/>
      <c r="K771" s="255"/>
      <c r="M771" s="256" t="s">
        <v>837</v>
      </c>
      <c r="O771" s="245"/>
    </row>
    <row r="772" spans="1:15" ht="12.75">
      <c r="A772" s="254"/>
      <c r="B772" s="257"/>
      <c r="C772" s="313" t="s">
        <v>838</v>
      </c>
      <c r="D772" s="314"/>
      <c r="E772" s="258">
        <v>3.35</v>
      </c>
      <c r="F772" s="259"/>
      <c r="G772" s="260"/>
      <c r="H772" s="261"/>
      <c r="I772" s="255"/>
      <c r="J772" s="262"/>
      <c r="K772" s="255"/>
      <c r="M772" s="256" t="s">
        <v>838</v>
      </c>
      <c r="O772" s="245"/>
    </row>
    <row r="773" spans="1:15" ht="12.75">
      <c r="A773" s="254"/>
      <c r="B773" s="257"/>
      <c r="C773" s="313" t="s">
        <v>258</v>
      </c>
      <c r="D773" s="314"/>
      <c r="E773" s="258">
        <v>0</v>
      </c>
      <c r="F773" s="259"/>
      <c r="G773" s="260"/>
      <c r="H773" s="261"/>
      <c r="I773" s="255"/>
      <c r="J773" s="262"/>
      <c r="K773" s="255"/>
      <c r="M773" s="256" t="s">
        <v>258</v>
      </c>
      <c r="O773" s="245"/>
    </row>
    <row r="774" spans="1:15" ht="12.75">
      <c r="A774" s="254"/>
      <c r="B774" s="257"/>
      <c r="C774" s="313" t="s">
        <v>837</v>
      </c>
      <c r="D774" s="314"/>
      <c r="E774" s="258">
        <v>5.45</v>
      </c>
      <c r="F774" s="259"/>
      <c r="G774" s="260"/>
      <c r="H774" s="261"/>
      <c r="I774" s="255"/>
      <c r="J774" s="262"/>
      <c r="K774" s="255"/>
      <c r="M774" s="256" t="s">
        <v>837</v>
      </c>
      <c r="O774" s="245"/>
    </row>
    <row r="775" spans="1:15" ht="12.75">
      <c r="A775" s="254"/>
      <c r="B775" s="257"/>
      <c r="C775" s="313" t="s">
        <v>838</v>
      </c>
      <c r="D775" s="314"/>
      <c r="E775" s="258">
        <v>3.35</v>
      </c>
      <c r="F775" s="259"/>
      <c r="G775" s="260"/>
      <c r="H775" s="261"/>
      <c r="I775" s="255"/>
      <c r="J775" s="262"/>
      <c r="K775" s="255"/>
      <c r="M775" s="256" t="s">
        <v>838</v>
      </c>
      <c r="O775" s="245"/>
    </row>
    <row r="776" spans="1:15" ht="12.75">
      <c r="A776" s="254"/>
      <c r="B776" s="257"/>
      <c r="C776" s="313" t="s">
        <v>259</v>
      </c>
      <c r="D776" s="314"/>
      <c r="E776" s="258">
        <v>0</v>
      </c>
      <c r="F776" s="259"/>
      <c r="G776" s="260"/>
      <c r="H776" s="261"/>
      <c r="I776" s="255"/>
      <c r="J776" s="262"/>
      <c r="K776" s="255"/>
      <c r="M776" s="256" t="s">
        <v>259</v>
      </c>
      <c r="O776" s="245"/>
    </row>
    <row r="777" spans="1:15" ht="12.75">
      <c r="A777" s="254"/>
      <c r="B777" s="257"/>
      <c r="C777" s="313" t="s">
        <v>837</v>
      </c>
      <c r="D777" s="314"/>
      <c r="E777" s="258">
        <v>5.45</v>
      </c>
      <c r="F777" s="259"/>
      <c r="G777" s="260"/>
      <c r="H777" s="261"/>
      <c r="I777" s="255"/>
      <c r="J777" s="262"/>
      <c r="K777" s="255"/>
      <c r="M777" s="256" t="s">
        <v>837</v>
      </c>
      <c r="O777" s="245"/>
    </row>
    <row r="778" spans="1:15" ht="12.75">
      <c r="A778" s="254"/>
      <c r="B778" s="257"/>
      <c r="C778" s="313" t="s">
        <v>838</v>
      </c>
      <c r="D778" s="314"/>
      <c r="E778" s="258">
        <v>3.35</v>
      </c>
      <c r="F778" s="259"/>
      <c r="G778" s="260"/>
      <c r="H778" s="261"/>
      <c r="I778" s="255"/>
      <c r="J778" s="262"/>
      <c r="K778" s="255"/>
      <c r="M778" s="256" t="s">
        <v>838</v>
      </c>
      <c r="O778" s="245"/>
    </row>
    <row r="779" spans="1:15" ht="12.75">
      <c r="A779" s="254"/>
      <c r="B779" s="257"/>
      <c r="C779" s="315" t="s">
        <v>277</v>
      </c>
      <c r="D779" s="314"/>
      <c r="E779" s="284">
        <v>78.955</v>
      </c>
      <c r="F779" s="259"/>
      <c r="G779" s="260"/>
      <c r="H779" s="261"/>
      <c r="I779" s="255"/>
      <c r="J779" s="262"/>
      <c r="K779" s="255"/>
      <c r="M779" s="256" t="s">
        <v>277</v>
      </c>
      <c r="O779" s="245"/>
    </row>
    <row r="780" spans="1:57" ht="12.75">
      <c r="A780" s="263"/>
      <c r="B780" s="264" t="s">
        <v>97</v>
      </c>
      <c r="C780" s="265" t="s">
        <v>814</v>
      </c>
      <c r="D780" s="266"/>
      <c r="E780" s="267"/>
      <c r="F780" s="268"/>
      <c r="G780" s="269">
        <f>SUM(G723:G779)</f>
        <v>0</v>
      </c>
      <c r="H780" s="270"/>
      <c r="I780" s="271">
        <f>SUM(I723:I779)</f>
        <v>0.24263174999999998</v>
      </c>
      <c r="J780" s="270"/>
      <c r="K780" s="271">
        <f>SUM(K723:K779)</f>
        <v>0</v>
      </c>
      <c r="O780" s="245">
        <v>4</v>
      </c>
      <c r="BA780" s="272">
        <f>SUM(BA723:BA779)</f>
        <v>0</v>
      </c>
      <c r="BB780" s="272">
        <f>SUM(BB723:BB779)</f>
        <v>0</v>
      </c>
      <c r="BC780" s="272">
        <f>SUM(BC723:BC779)</f>
        <v>0</v>
      </c>
      <c r="BD780" s="272">
        <f>SUM(BD723:BD779)</f>
        <v>0</v>
      </c>
      <c r="BE780" s="272">
        <f>SUM(BE723:BE779)</f>
        <v>0</v>
      </c>
    </row>
    <row r="781" spans="1:15" ht="12.75">
      <c r="A781" s="235" t="s">
        <v>93</v>
      </c>
      <c r="B781" s="236" t="s">
        <v>839</v>
      </c>
      <c r="C781" s="237" t="s">
        <v>840</v>
      </c>
      <c r="D781" s="238"/>
      <c r="E781" s="239"/>
      <c r="F781" s="239"/>
      <c r="G781" s="240"/>
      <c r="H781" s="241"/>
      <c r="I781" s="242"/>
      <c r="J781" s="243"/>
      <c r="K781" s="244"/>
      <c r="O781" s="245">
        <v>1</v>
      </c>
    </row>
    <row r="782" spans="1:80" ht="12.75">
      <c r="A782" s="246">
        <v>130</v>
      </c>
      <c r="B782" s="247" t="s">
        <v>842</v>
      </c>
      <c r="C782" s="248" t="s">
        <v>843</v>
      </c>
      <c r="D782" s="249" t="s">
        <v>138</v>
      </c>
      <c r="E782" s="250">
        <v>2291.805</v>
      </c>
      <c r="F782" s="250">
        <v>0</v>
      </c>
      <c r="G782" s="251">
        <f>E782*F782</f>
        <v>0</v>
      </c>
      <c r="H782" s="252">
        <v>0</v>
      </c>
      <c r="I782" s="253">
        <f>E782*H782</f>
        <v>0</v>
      </c>
      <c r="J782" s="252"/>
      <c r="K782" s="253">
        <f>E782*J782</f>
        <v>0</v>
      </c>
      <c r="O782" s="245">
        <v>2</v>
      </c>
      <c r="AA782" s="218">
        <v>12</v>
      </c>
      <c r="AB782" s="218">
        <v>0</v>
      </c>
      <c r="AC782" s="218">
        <v>29</v>
      </c>
      <c r="AZ782" s="218">
        <v>4</v>
      </c>
      <c r="BA782" s="218">
        <f>IF(AZ782=1,G782,0)</f>
        <v>0</v>
      </c>
      <c r="BB782" s="218">
        <f>IF(AZ782=2,G782,0)</f>
        <v>0</v>
      </c>
      <c r="BC782" s="218">
        <f>IF(AZ782=3,G782,0)</f>
        <v>0</v>
      </c>
      <c r="BD782" s="218">
        <f>IF(AZ782=4,G782,0)</f>
        <v>0</v>
      </c>
      <c r="BE782" s="218">
        <f>IF(AZ782=5,G782,0)</f>
        <v>0</v>
      </c>
      <c r="CA782" s="245">
        <v>12</v>
      </c>
      <c r="CB782" s="245">
        <v>0</v>
      </c>
    </row>
    <row r="783" spans="1:15" ht="12.75">
      <c r="A783" s="254"/>
      <c r="B783" s="257"/>
      <c r="C783" s="313" t="s">
        <v>844</v>
      </c>
      <c r="D783" s="314"/>
      <c r="E783" s="258">
        <v>0</v>
      </c>
      <c r="F783" s="259"/>
      <c r="G783" s="260"/>
      <c r="H783" s="261"/>
      <c r="I783" s="255"/>
      <c r="J783" s="262"/>
      <c r="K783" s="255"/>
      <c r="M783" s="256" t="s">
        <v>844</v>
      </c>
      <c r="O783" s="245"/>
    </row>
    <row r="784" spans="1:15" ht="12.75">
      <c r="A784" s="254"/>
      <c r="B784" s="257"/>
      <c r="C784" s="313" t="s">
        <v>296</v>
      </c>
      <c r="D784" s="314"/>
      <c r="E784" s="258">
        <v>0</v>
      </c>
      <c r="F784" s="259"/>
      <c r="G784" s="260"/>
      <c r="H784" s="261"/>
      <c r="I784" s="255"/>
      <c r="J784" s="262"/>
      <c r="K784" s="255"/>
      <c r="M784" s="256" t="s">
        <v>296</v>
      </c>
      <c r="O784" s="245"/>
    </row>
    <row r="785" spans="1:15" ht="12.75">
      <c r="A785" s="254"/>
      <c r="B785" s="257"/>
      <c r="C785" s="313" t="s">
        <v>845</v>
      </c>
      <c r="D785" s="314"/>
      <c r="E785" s="258">
        <v>3.35</v>
      </c>
      <c r="F785" s="259"/>
      <c r="G785" s="260"/>
      <c r="H785" s="261"/>
      <c r="I785" s="255"/>
      <c r="J785" s="262"/>
      <c r="K785" s="255"/>
      <c r="M785" s="256" t="s">
        <v>845</v>
      </c>
      <c r="O785" s="245"/>
    </row>
    <row r="786" spans="1:15" ht="12.75">
      <c r="A786" s="254"/>
      <c r="B786" s="257"/>
      <c r="C786" s="313" t="s">
        <v>285</v>
      </c>
      <c r="D786" s="314"/>
      <c r="E786" s="258">
        <v>0</v>
      </c>
      <c r="F786" s="259"/>
      <c r="G786" s="260"/>
      <c r="H786" s="261"/>
      <c r="I786" s="255"/>
      <c r="J786" s="262"/>
      <c r="K786" s="255"/>
      <c r="M786" s="256" t="s">
        <v>285</v>
      </c>
      <c r="O786" s="245"/>
    </row>
    <row r="787" spans="1:15" ht="12.75">
      <c r="A787" s="254"/>
      <c r="B787" s="257"/>
      <c r="C787" s="313" t="s">
        <v>846</v>
      </c>
      <c r="D787" s="314"/>
      <c r="E787" s="258">
        <v>24.3</v>
      </c>
      <c r="F787" s="259"/>
      <c r="G787" s="260"/>
      <c r="H787" s="261"/>
      <c r="I787" s="255"/>
      <c r="J787" s="262"/>
      <c r="K787" s="255"/>
      <c r="M787" s="256" t="s">
        <v>846</v>
      </c>
      <c r="O787" s="245"/>
    </row>
    <row r="788" spans="1:15" ht="12.75">
      <c r="A788" s="254"/>
      <c r="B788" s="257"/>
      <c r="C788" s="313" t="s">
        <v>311</v>
      </c>
      <c r="D788" s="314"/>
      <c r="E788" s="258">
        <v>0</v>
      </c>
      <c r="F788" s="259"/>
      <c r="G788" s="260"/>
      <c r="H788" s="261"/>
      <c r="I788" s="255"/>
      <c r="J788" s="262"/>
      <c r="K788" s="255"/>
      <c r="M788" s="256" t="s">
        <v>311</v>
      </c>
      <c r="O788" s="245"/>
    </row>
    <row r="789" spans="1:15" ht="12.75">
      <c r="A789" s="254"/>
      <c r="B789" s="257"/>
      <c r="C789" s="313" t="s">
        <v>847</v>
      </c>
      <c r="D789" s="314"/>
      <c r="E789" s="258">
        <v>39.86</v>
      </c>
      <c r="F789" s="259"/>
      <c r="G789" s="260"/>
      <c r="H789" s="261"/>
      <c r="I789" s="255"/>
      <c r="J789" s="262"/>
      <c r="K789" s="255"/>
      <c r="M789" s="256" t="s">
        <v>847</v>
      </c>
      <c r="O789" s="245"/>
    </row>
    <row r="790" spans="1:15" ht="12.75">
      <c r="A790" s="254"/>
      <c r="B790" s="257"/>
      <c r="C790" s="313" t="s">
        <v>298</v>
      </c>
      <c r="D790" s="314"/>
      <c r="E790" s="258">
        <v>0</v>
      </c>
      <c r="F790" s="259"/>
      <c r="G790" s="260"/>
      <c r="H790" s="261"/>
      <c r="I790" s="255"/>
      <c r="J790" s="262"/>
      <c r="K790" s="255"/>
      <c r="M790" s="256" t="s">
        <v>298</v>
      </c>
      <c r="O790" s="245"/>
    </row>
    <row r="791" spans="1:15" ht="12.75">
      <c r="A791" s="254"/>
      <c r="B791" s="257"/>
      <c r="C791" s="313" t="s">
        <v>848</v>
      </c>
      <c r="D791" s="314"/>
      <c r="E791" s="258">
        <v>39.6</v>
      </c>
      <c r="F791" s="259"/>
      <c r="G791" s="260"/>
      <c r="H791" s="261"/>
      <c r="I791" s="255"/>
      <c r="J791" s="262"/>
      <c r="K791" s="255"/>
      <c r="M791" s="256" t="s">
        <v>848</v>
      </c>
      <c r="O791" s="245"/>
    </row>
    <row r="792" spans="1:15" ht="12.75">
      <c r="A792" s="254"/>
      <c r="B792" s="257"/>
      <c r="C792" s="313" t="s">
        <v>288</v>
      </c>
      <c r="D792" s="314"/>
      <c r="E792" s="258">
        <v>0</v>
      </c>
      <c r="F792" s="259"/>
      <c r="G792" s="260"/>
      <c r="H792" s="261"/>
      <c r="I792" s="255"/>
      <c r="J792" s="262"/>
      <c r="K792" s="255"/>
      <c r="M792" s="256" t="s">
        <v>288</v>
      </c>
      <c r="O792" s="245"/>
    </row>
    <row r="793" spans="1:15" ht="12.75">
      <c r="A793" s="254"/>
      <c r="B793" s="257"/>
      <c r="C793" s="313" t="s">
        <v>849</v>
      </c>
      <c r="D793" s="314"/>
      <c r="E793" s="258">
        <v>37.15</v>
      </c>
      <c r="F793" s="259"/>
      <c r="G793" s="260"/>
      <c r="H793" s="261"/>
      <c r="I793" s="255"/>
      <c r="J793" s="262"/>
      <c r="K793" s="255"/>
      <c r="M793" s="256" t="s">
        <v>849</v>
      </c>
      <c r="O793" s="245"/>
    </row>
    <row r="794" spans="1:15" ht="12.75">
      <c r="A794" s="254"/>
      <c r="B794" s="257"/>
      <c r="C794" s="313" t="s">
        <v>290</v>
      </c>
      <c r="D794" s="314"/>
      <c r="E794" s="258">
        <v>0</v>
      </c>
      <c r="F794" s="259"/>
      <c r="G794" s="260"/>
      <c r="H794" s="261"/>
      <c r="I794" s="255"/>
      <c r="J794" s="262"/>
      <c r="K794" s="255"/>
      <c r="M794" s="256" t="s">
        <v>290</v>
      </c>
      <c r="O794" s="245"/>
    </row>
    <row r="795" spans="1:15" ht="12.75">
      <c r="A795" s="254"/>
      <c r="B795" s="257"/>
      <c r="C795" s="313" t="s">
        <v>850</v>
      </c>
      <c r="D795" s="314"/>
      <c r="E795" s="258">
        <v>11</v>
      </c>
      <c r="F795" s="259"/>
      <c r="G795" s="260"/>
      <c r="H795" s="261"/>
      <c r="I795" s="255"/>
      <c r="J795" s="262"/>
      <c r="K795" s="255"/>
      <c r="M795" s="256" t="s">
        <v>850</v>
      </c>
      <c r="O795" s="245"/>
    </row>
    <row r="796" spans="1:15" ht="12.75">
      <c r="A796" s="254"/>
      <c r="B796" s="257"/>
      <c r="C796" s="313" t="s">
        <v>292</v>
      </c>
      <c r="D796" s="314"/>
      <c r="E796" s="258">
        <v>0</v>
      </c>
      <c r="F796" s="259"/>
      <c r="G796" s="260"/>
      <c r="H796" s="261"/>
      <c r="I796" s="255"/>
      <c r="J796" s="262"/>
      <c r="K796" s="255"/>
      <c r="M796" s="256" t="s">
        <v>292</v>
      </c>
      <c r="O796" s="245"/>
    </row>
    <row r="797" spans="1:15" ht="12.75">
      <c r="A797" s="254"/>
      <c r="B797" s="257"/>
      <c r="C797" s="313" t="s">
        <v>851</v>
      </c>
      <c r="D797" s="314"/>
      <c r="E797" s="258">
        <v>13.4</v>
      </c>
      <c r="F797" s="259"/>
      <c r="G797" s="260"/>
      <c r="H797" s="261"/>
      <c r="I797" s="255"/>
      <c r="J797" s="262"/>
      <c r="K797" s="255"/>
      <c r="M797" s="256" t="s">
        <v>851</v>
      </c>
      <c r="O797" s="245"/>
    </row>
    <row r="798" spans="1:15" ht="12.75">
      <c r="A798" s="254"/>
      <c r="B798" s="257"/>
      <c r="C798" s="315" t="s">
        <v>277</v>
      </c>
      <c r="D798" s="314"/>
      <c r="E798" s="284">
        <v>168.66000000000003</v>
      </c>
      <c r="F798" s="259"/>
      <c r="G798" s="260"/>
      <c r="H798" s="261"/>
      <c r="I798" s="255"/>
      <c r="J798" s="262"/>
      <c r="K798" s="255"/>
      <c r="M798" s="256" t="s">
        <v>277</v>
      </c>
      <c r="O798" s="245"/>
    </row>
    <row r="799" spans="1:15" ht="12.75">
      <c r="A799" s="254"/>
      <c r="B799" s="257"/>
      <c r="C799" s="313" t="s">
        <v>692</v>
      </c>
      <c r="D799" s="314"/>
      <c r="E799" s="258">
        <v>0</v>
      </c>
      <c r="F799" s="259"/>
      <c r="G799" s="260"/>
      <c r="H799" s="261"/>
      <c r="I799" s="255"/>
      <c r="J799" s="262"/>
      <c r="K799" s="255"/>
      <c r="M799" s="256" t="s">
        <v>692</v>
      </c>
      <c r="O799" s="245"/>
    </row>
    <row r="800" spans="1:15" ht="12.75">
      <c r="A800" s="254"/>
      <c r="B800" s="257"/>
      <c r="C800" s="313" t="s">
        <v>211</v>
      </c>
      <c r="D800" s="314"/>
      <c r="E800" s="258">
        <v>0</v>
      </c>
      <c r="F800" s="259"/>
      <c r="G800" s="260"/>
      <c r="H800" s="261"/>
      <c r="I800" s="255"/>
      <c r="J800" s="262"/>
      <c r="K800" s="255"/>
      <c r="M800" s="256">
        <v>0</v>
      </c>
      <c r="O800" s="245"/>
    </row>
    <row r="801" spans="1:15" ht="12.75">
      <c r="A801" s="254"/>
      <c r="B801" s="257"/>
      <c r="C801" s="313" t="s">
        <v>693</v>
      </c>
      <c r="D801" s="314"/>
      <c r="E801" s="258">
        <v>0</v>
      </c>
      <c r="F801" s="259"/>
      <c r="G801" s="260"/>
      <c r="H801" s="261"/>
      <c r="I801" s="255"/>
      <c r="J801" s="262"/>
      <c r="K801" s="255"/>
      <c r="M801" s="256" t="s">
        <v>693</v>
      </c>
      <c r="O801" s="245"/>
    </row>
    <row r="802" spans="1:15" ht="12.75">
      <c r="A802" s="254"/>
      <c r="B802" s="257"/>
      <c r="C802" s="313" t="s">
        <v>852</v>
      </c>
      <c r="D802" s="314"/>
      <c r="E802" s="258">
        <v>45.5</v>
      </c>
      <c r="F802" s="259"/>
      <c r="G802" s="260"/>
      <c r="H802" s="261"/>
      <c r="I802" s="255"/>
      <c r="J802" s="262"/>
      <c r="K802" s="255"/>
      <c r="M802" s="256" t="s">
        <v>852</v>
      </c>
      <c r="O802" s="245"/>
    </row>
    <row r="803" spans="1:15" ht="12.75">
      <c r="A803" s="254"/>
      <c r="B803" s="257"/>
      <c r="C803" s="313" t="s">
        <v>853</v>
      </c>
      <c r="D803" s="314"/>
      <c r="E803" s="258">
        <v>45.5</v>
      </c>
      <c r="F803" s="259"/>
      <c r="G803" s="260"/>
      <c r="H803" s="261"/>
      <c r="I803" s="255"/>
      <c r="J803" s="262"/>
      <c r="K803" s="255"/>
      <c r="M803" s="256" t="s">
        <v>853</v>
      </c>
      <c r="O803" s="245"/>
    </row>
    <row r="804" spans="1:15" ht="12.75">
      <c r="A804" s="254"/>
      <c r="B804" s="257"/>
      <c r="C804" s="313" t="s">
        <v>854</v>
      </c>
      <c r="D804" s="314"/>
      <c r="E804" s="258">
        <v>45.5</v>
      </c>
      <c r="F804" s="259"/>
      <c r="G804" s="260"/>
      <c r="H804" s="261"/>
      <c r="I804" s="255"/>
      <c r="J804" s="262"/>
      <c r="K804" s="255"/>
      <c r="M804" s="256" t="s">
        <v>854</v>
      </c>
      <c r="O804" s="245"/>
    </row>
    <row r="805" spans="1:15" ht="12.75">
      <c r="A805" s="254"/>
      <c r="B805" s="257"/>
      <c r="C805" s="313" t="s">
        <v>855</v>
      </c>
      <c r="D805" s="314"/>
      <c r="E805" s="258">
        <v>45.5</v>
      </c>
      <c r="F805" s="259"/>
      <c r="G805" s="260"/>
      <c r="H805" s="261"/>
      <c r="I805" s="255"/>
      <c r="J805" s="262"/>
      <c r="K805" s="255"/>
      <c r="M805" s="256" t="s">
        <v>855</v>
      </c>
      <c r="O805" s="245"/>
    </row>
    <row r="806" spans="1:15" ht="12.75">
      <c r="A806" s="254"/>
      <c r="B806" s="257"/>
      <c r="C806" s="315" t="s">
        <v>277</v>
      </c>
      <c r="D806" s="314"/>
      <c r="E806" s="284">
        <v>182</v>
      </c>
      <c r="F806" s="259"/>
      <c r="G806" s="260"/>
      <c r="H806" s="261"/>
      <c r="I806" s="255"/>
      <c r="J806" s="262"/>
      <c r="K806" s="255"/>
      <c r="M806" s="256" t="s">
        <v>277</v>
      </c>
      <c r="O806" s="245"/>
    </row>
    <row r="807" spans="1:15" ht="12.75">
      <c r="A807" s="254"/>
      <c r="B807" s="257"/>
      <c r="C807" s="313" t="s">
        <v>211</v>
      </c>
      <c r="D807" s="314"/>
      <c r="E807" s="258">
        <v>0</v>
      </c>
      <c r="F807" s="259"/>
      <c r="G807" s="260"/>
      <c r="H807" s="261"/>
      <c r="I807" s="255"/>
      <c r="J807" s="262"/>
      <c r="K807" s="255"/>
      <c r="M807" s="256">
        <v>0</v>
      </c>
      <c r="O807" s="245"/>
    </row>
    <row r="808" spans="1:15" ht="12.75">
      <c r="A808" s="254"/>
      <c r="B808" s="257"/>
      <c r="C808" s="313" t="s">
        <v>856</v>
      </c>
      <c r="D808" s="314"/>
      <c r="E808" s="258">
        <v>116.4</v>
      </c>
      <c r="F808" s="259"/>
      <c r="G808" s="260"/>
      <c r="H808" s="261"/>
      <c r="I808" s="255"/>
      <c r="J808" s="262"/>
      <c r="K808" s="255"/>
      <c r="M808" s="256" t="s">
        <v>856</v>
      </c>
      <c r="O808" s="245"/>
    </row>
    <row r="809" spans="1:15" ht="12.75">
      <c r="A809" s="254"/>
      <c r="B809" s="257"/>
      <c r="C809" s="313" t="s">
        <v>857</v>
      </c>
      <c r="D809" s="314"/>
      <c r="E809" s="258">
        <v>90</v>
      </c>
      <c r="F809" s="259"/>
      <c r="G809" s="260"/>
      <c r="H809" s="261"/>
      <c r="I809" s="255"/>
      <c r="J809" s="262"/>
      <c r="K809" s="255"/>
      <c r="M809" s="256" t="s">
        <v>857</v>
      </c>
      <c r="O809" s="245"/>
    </row>
    <row r="810" spans="1:15" ht="12.75">
      <c r="A810" s="254"/>
      <c r="B810" s="257"/>
      <c r="C810" s="313" t="s">
        <v>858</v>
      </c>
      <c r="D810" s="314"/>
      <c r="E810" s="258">
        <v>106</v>
      </c>
      <c r="F810" s="259"/>
      <c r="G810" s="260"/>
      <c r="H810" s="261"/>
      <c r="I810" s="255"/>
      <c r="J810" s="262"/>
      <c r="K810" s="255"/>
      <c r="M810" s="256" t="s">
        <v>858</v>
      </c>
      <c r="O810" s="245"/>
    </row>
    <row r="811" spans="1:15" ht="12.75">
      <c r="A811" s="254"/>
      <c r="B811" s="257"/>
      <c r="C811" s="315" t="s">
        <v>277</v>
      </c>
      <c r="D811" s="314"/>
      <c r="E811" s="284">
        <v>312.4</v>
      </c>
      <c r="F811" s="259"/>
      <c r="G811" s="260"/>
      <c r="H811" s="261"/>
      <c r="I811" s="255"/>
      <c r="J811" s="262"/>
      <c r="K811" s="255"/>
      <c r="M811" s="256" t="s">
        <v>277</v>
      </c>
      <c r="O811" s="245"/>
    </row>
    <row r="812" spans="1:15" ht="12.75">
      <c r="A812" s="254"/>
      <c r="B812" s="257"/>
      <c r="C812" s="313" t="s">
        <v>695</v>
      </c>
      <c r="D812" s="314"/>
      <c r="E812" s="258">
        <v>0</v>
      </c>
      <c r="F812" s="259"/>
      <c r="G812" s="260"/>
      <c r="H812" s="261"/>
      <c r="I812" s="255"/>
      <c r="J812" s="262"/>
      <c r="K812" s="255"/>
      <c r="M812" s="256" t="s">
        <v>695</v>
      </c>
      <c r="O812" s="245"/>
    </row>
    <row r="813" spans="1:15" ht="12.75">
      <c r="A813" s="254"/>
      <c r="B813" s="257"/>
      <c r="C813" s="313" t="s">
        <v>859</v>
      </c>
      <c r="D813" s="314"/>
      <c r="E813" s="258">
        <v>132</v>
      </c>
      <c r="F813" s="259"/>
      <c r="G813" s="260"/>
      <c r="H813" s="261"/>
      <c r="I813" s="255"/>
      <c r="J813" s="262"/>
      <c r="K813" s="255"/>
      <c r="M813" s="256" t="s">
        <v>859</v>
      </c>
      <c r="O813" s="245"/>
    </row>
    <row r="814" spans="1:15" ht="12.75">
      <c r="A814" s="254"/>
      <c r="B814" s="257"/>
      <c r="C814" s="313" t="s">
        <v>860</v>
      </c>
      <c r="D814" s="314"/>
      <c r="E814" s="258">
        <v>760.45</v>
      </c>
      <c r="F814" s="259"/>
      <c r="G814" s="260"/>
      <c r="H814" s="261"/>
      <c r="I814" s="255"/>
      <c r="J814" s="262"/>
      <c r="K814" s="255"/>
      <c r="M814" s="256" t="s">
        <v>860</v>
      </c>
      <c r="O814" s="245"/>
    </row>
    <row r="815" spans="1:15" ht="12.75">
      <c r="A815" s="254"/>
      <c r="B815" s="257"/>
      <c r="C815" s="313" t="s">
        <v>861</v>
      </c>
      <c r="D815" s="314"/>
      <c r="E815" s="258">
        <v>-19.665</v>
      </c>
      <c r="F815" s="259"/>
      <c r="G815" s="260"/>
      <c r="H815" s="261"/>
      <c r="I815" s="255"/>
      <c r="J815" s="262"/>
      <c r="K815" s="255"/>
      <c r="M815" s="256" t="s">
        <v>861</v>
      </c>
      <c r="O815" s="245"/>
    </row>
    <row r="816" spans="1:15" ht="12.75">
      <c r="A816" s="254"/>
      <c r="B816" s="257"/>
      <c r="C816" s="313" t="s">
        <v>862</v>
      </c>
      <c r="D816" s="314"/>
      <c r="E816" s="258">
        <v>-0.54</v>
      </c>
      <c r="F816" s="259"/>
      <c r="G816" s="260"/>
      <c r="H816" s="261"/>
      <c r="I816" s="255"/>
      <c r="J816" s="262"/>
      <c r="K816" s="255"/>
      <c r="M816" s="256" t="s">
        <v>862</v>
      </c>
      <c r="O816" s="245"/>
    </row>
    <row r="817" spans="1:15" ht="12.75">
      <c r="A817" s="254"/>
      <c r="B817" s="257"/>
      <c r="C817" s="313" t="s">
        <v>863</v>
      </c>
      <c r="D817" s="314"/>
      <c r="E817" s="258">
        <v>-2.53</v>
      </c>
      <c r="F817" s="259"/>
      <c r="G817" s="260"/>
      <c r="H817" s="261"/>
      <c r="I817" s="255"/>
      <c r="J817" s="262"/>
      <c r="K817" s="255"/>
      <c r="M817" s="256" t="s">
        <v>863</v>
      </c>
      <c r="O817" s="245"/>
    </row>
    <row r="818" spans="1:15" ht="12.75">
      <c r="A818" s="254"/>
      <c r="B818" s="257"/>
      <c r="C818" s="313" t="s">
        <v>864</v>
      </c>
      <c r="D818" s="314"/>
      <c r="E818" s="258">
        <v>-2.43</v>
      </c>
      <c r="F818" s="259"/>
      <c r="G818" s="260"/>
      <c r="H818" s="261"/>
      <c r="I818" s="255"/>
      <c r="J818" s="262"/>
      <c r="K818" s="255"/>
      <c r="M818" s="256" t="s">
        <v>864</v>
      </c>
      <c r="O818" s="245"/>
    </row>
    <row r="819" spans="1:15" ht="12.75">
      <c r="A819" s="254"/>
      <c r="B819" s="257"/>
      <c r="C819" s="313" t="s">
        <v>865</v>
      </c>
      <c r="D819" s="314"/>
      <c r="E819" s="258">
        <v>-2.75</v>
      </c>
      <c r="F819" s="259"/>
      <c r="G819" s="260"/>
      <c r="H819" s="261"/>
      <c r="I819" s="255"/>
      <c r="J819" s="262"/>
      <c r="K819" s="255"/>
      <c r="M819" s="256" t="s">
        <v>865</v>
      </c>
      <c r="O819" s="245"/>
    </row>
    <row r="820" spans="1:15" ht="12.75">
      <c r="A820" s="254"/>
      <c r="B820" s="257"/>
      <c r="C820" s="315" t="s">
        <v>277</v>
      </c>
      <c r="D820" s="314"/>
      <c r="E820" s="284">
        <v>864.5350000000002</v>
      </c>
      <c r="F820" s="259"/>
      <c r="G820" s="260"/>
      <c r="H820" s="261"/>
      <c r="I820" s="255"/>
      <c r="J820" s="262"/>
      <c r="K820" s="255"/>
      <c r="M820" s="256" t="s">
        <v>277</v>
      </c>
      <c r="O820" s="245"/>
    </row>
    <row r="821" spans="1:15" ht="12.75">
      <c r="A821" s="254"/>
      <c r="B821" s="257"/>
      <c r="C821" s="313" t="s">
        <v>211</v>
      </c>
      <c r="D821" s="314"/>
      <c r="E821" s="258">
        <v>0</v>
      </c>
      <c r="F821" s="259"/>
      <c r="G821" s="260"/>
      <c r="H821" s="261"/>
      <c r="I821" s="255"/>
      <c r="J821" s="262"/>
      <c r="K821" s="255"/>
      <c r="M821" s="256">
        <v>0</v>
      </c>
      <c r="O821" s="245"/>
    </row>
    <row r="822" spans="1:15" ht="12.75">
      <c r="A822" s="254"/>
      <c r="B822" s="257"/>
      <c r="C822" s="313" t="s">
        <v>866</v>
      </c>
      <c r="D822" s="314"/>
      <c r="E822" s="258">
        <v>51.5</v>
      </c>
      <c r="F822" s="259"/>
      <c r="G822" s="260"/>
      <c r="H822" s="261"/>
      <c r="I822" s="255"/>
      <c r="J822" s="262"/>
      <c r="K822" s="255"/>
      <c r="M822" s="256" t="s">
        <v>866</v>
      </c>
      <c r="O822" s="245"/>
    </row>
    <row r="823" spans="1:15" ht="12.75">
      <c r="A823" s="254"/>
      <c r="B823" s="257"/>
      <c r="C823" s="313" t="s">
        <v>867</v>
      </c>
      <c r="D823" s="314"/>
      <c r="E823" s="258">
        <v>40.3</v>
      </c>
      <c r="F823" s="259"/>
      <c r="G823" s="260"/>
      <c r="H823" s="261"/>
      <c r="I823" s="255"/>
      <c r="J823" s="262"/>
      <c r="K823" s="255"/>
      <c r="M823" s="256" t="s">
        <v>867</v>
      </c>
      <c r="O823" s="245"/>
    </row>
    <row r="824" spans="1:15" ht="12.75">
      <c r="A824" s="254"/>
      <c r="B824" s="257"/>
      <c r="C824" s="313" t="s">
        <v>868</v>
      </c>
      <c r="D824" s="314"/>
      <c r="E824" s="258">
        <v>48.5</v>
      </c>
      <c r="F824" s="259"/>
      <c r="G824" s="260"/>
      <c r="H824" s="261"/>
      <c r="I824" s="255"/>
      <c r="J824" s="262"/>
      <c r="K824" s="255"/>
      <c r="M824" s="256" t="s">
        <v>868</v>
      </c>
      <c r="O824" s="245"/>
    </row>
    <row r="825" spans="1:15" ht="12.75">
      <c r="A825" s="254"/>
      <c r="B825" s="257"/>
      <c r="C825" s="313" t="s">
        <v>211</v>
      </c>
      <c r="D825" s="314"/>
      <c r="E825" s="258">
        <v>0</v>
      </c>
      <c r="F825" s="259"/>
      <c r="G825" s="260"/>
      <c r="H825" s="261"/>
      <c r="I825" s="255"/>
      <c r="J825" s="262"/>
      <c r="K825" s="255"/>
      <c r="M825" s="256">
        <v>0</v>
      </c>
      <c r="O825" s="245"/>
    </row>
    <row r="826" spans="1:15" ht="22.5">
      <c r="A826" s="254"/>
      <c r="B826" s="257"/>
      <c r="C826" s="313" t="s">
        <v>869</v>
      </c>
      <c r="D826" s="314"/>
      <c r="E826" s="258">
        <v>173.2</v>
      </c>
      <c r="F826" s="259"/>
      <c r="G826" s="260"/>
      <c r="H826" s="261"/>
      <c r="I826" s="255"/>
      <c r="J826" s="262"/>
      <c r="K826" s="255"/>
      <c r="M826" s="256" t="s">
        <v>869</v>
      </c>
      <c r="O826" s="245"/>
    </row>
    <row r="827" spans="1:15" ht="12.75">
      <c r="A827" s="254"/>
      <c r="B827" s="257"/>
      <c r="C827" s="313" t="s">
        <v>870</v>
      </c>
      <c r="D827" s="314"/>
      <c r="E827" s="258">
        <v>12.81</v>
      </c>
      <c r="F827" s="259"/>
      <c r="G827" s="260"/>
      <c r="H827" s="261"/>
      <c r="I827" s="255"/>
      <c r="J827" s="262"/>
      <c r="K827" s="255"/>
      <c r="M827" s="256" t="s">
        <v>870</v>
      </c>
      <c r="O827" s="245"/>
    </row>
    <row r="828" spans="1:15" ht="12.75">
      <c r="A828" s="254"/>
      <c r="B828" s="257"/>
      <c r="C828" s="313" t="s">
        <v>871</v>
      </c>
      <c r="D828" s="314"/>
      <c r="E828" s="258">
        <v>2.1</v>
      </c>
      <c r="F828" s="259"/>
      <c r="G828" s="260"/>
      <c r="H828" s="261"/>
      <c r="I828" s="255"/>
      <c r="J828" s="262"/>
      <c r="K828" s="255"/>
      <c r="M828" s="256" t="s">
        <v>871</v>
      </c>
      <c r="O828" s="245"/>
    </row>
    <row r="829" spans="1:15" ht="12.75">
      <c r="A829" s="254"/>
      <c r="B829" s="257"/>
      <c r="C829" s="313" t="s">
        <v>872</v>
      </c>
      <c r="D829" s="314"/>
      <c r="E829" s="258">
        <v>4.69</v>
      </c>
      <c r="F829" s="259"/>
      <c r="G829" s="260"/>
      <c r="H829" s="261"/>
      <c r="I829" s="255"/>
      <c r="J829" s="262"/>
      <c r="K829" s="255"/>
      <c r="M829" s="256" t="s">
        <v>872</v>
      </c>
      <c r="O829" s="245"/>
    </row>
    <row r="830" spans="1:15" ht="12.75">
      <c r="A830" s="254"/>
      <c r="B830" s="257"/>
      <c r="C830" s="313" t="s">
        <v>873</v>
      </c>
      <c r="D830" s="314"/>
      <c r="E830" s="258">
        <v>7.56</v>
      </c>
      <c r="F830" s="259"/>
      <c r="G830" s="260"/>
      <c r="H830" s="261"/>
      <c r="I830" s="255"/>
      <c r="J830" s="262"/>
      <c r="K830" s="255"/>
      <c r="M830" s="256" t="s">
        <v>873</v>
      </c>
      <c r="O830" s="245"/>
    </row>
    <row r="831" spans="1:15" ht="12.75">
      <c r="A831" s="254"/>
      <c r="B831" s="257"/>
      <c r="C831" s="313" t="s">
        <v>874</v>
      </c>
      <c r="D831" s="314"/>
      <c r="E831" s="258">
        <v>10.85</v>
      </c>
      <c r="F831" s="259"/>
      <c r="G831" s="260"/>
      <c r="H831" s="261"/>
      <c r="I831" s="255"/>
      <c r="J831" s="262"/>
      <c r="K831" s="255"/>
      <c r="M831" s="256" t="s">
        <v>874</v>
      </c>
      <c r="O831" s="245"/>
    </row>
    <row r="832" spans="1:15" ht="12.75">
      <c r="A832" s="254"/>
      <c r="B832" s="257"/>
      <c r="C832" s="313" t="s">
        <v>875</v>
      </c>
      <c r="D832" s="314"/>
      <c r="E832" s="258">
        <v>138.56</v>
      </c>
      <c r="F832" s="259"/>
      <c r="G832" s="260"/>
      <c r="H832" s="261"/>
      <c r="I832" s="255"/>
      <c r="J832" s="262"/>
      <c r="K832" s="255"/>
      <c r="M832" s="256" t="s">
        <v>875</v>
      </c>
      <c r="O832" s="245"/>
    </row>
    <row r="833" spans="1:15" ht="12.75">
      <c r="A833" s="254"/>
      <c r="B833" s="257"/>
      <c r="C833" s="313" t="s">
        <v>876</v>
      </c>
      <c r="D833" s="314"/>
      <c r="E833" s="258">
        <v>9.15</v>
      </c>
      <c r="F833" s="259"/>
      <c r="G833" s="260"/>
      <c r="H833" s="261"/>
      <c r="I833" s="255"/>
      <c r="J833" s="262"/>
      <c r="K833" s="255"/>
      <c r="M833" s="256" t="s">
        <v>876</v>
      </c>
      <c r="O833" s="245"/>
    </row>
    <row r="834" spans="1:15" ht="12.75">
      <c r="A834" s="254"/>
      <c r="B834" s="257"/>
      <c r="C834" s="313" t="s">
        <v>877</v>
      </c>
      <c r="D834" s="314"/>
      <c r="E834" s="258">
        <v>1.5</v>
      </c>
      <c r="F834" s="259"/>
      <c r="G834" s="260"/>
      <c r="H834" s="261"/>
      <c r="I834" s="255"/>
      <c r="J834" s="262"/>
      <c r="K834" s="255"/>
      <c r="M834" s="256" t="s">
        <v>877</v>
      </c>
      <c r="O834" s="245"/>
    </row>
    <row r="835" spans="1:15" ht="12.75">
      <c r="A835" s="254"/>
      <c r="B835" s="257"/>
      <c r="C835" s="313" t="s">
        <v>878</v>
      </c>
      <c r="D835" s="314"/>
      <c r="E835" s="258">
        <v>3.35</v>
      </c>
      <c r="F835" s="259"/>
      <c r="G835" s="260"/>
      <c r="H835" s="261"/>
      <c r="I835" s="255"/>
      <c r="J835" s="262"/>
      <c r="K835" s="255"/>
      <c r="M835" s="256" t="s">
        <v>878</v>
      </c>
      <c r="O835" s="245"/>
    </row>
    <row r="836" spans="1:15" ht="12.75">
      <c r="A836" s="254"/>
      <c r="B836" s="257"/>
      <c r="C836" s="313" t="s">
        <v>879</v>
      </c>
      <c r="D836" s="314"/>
      <c r="E836" s="258">
        <v>5.4</v>
      </c>
      <c r="F836" s="259"/>
      <c r="G836" s="260"/>
      <c r="H836" s="261"/>
      <c r="I836" s="255"/>
      <c r="J836" s="262"/>
      <c r="K836" s="255"/>
      <c r="M836" s="256" t="s">
        <v>879</v>
      </c>
      <c r="O836" s="245"/>
    </row>
    <row r="837" spans="1:15" ht="12.75">
      <c r="A837" s="254"/>
      <c r="B837" s="257"/>
      <c r="C837" s="313" t="s">
        <v>880</v>
      </c>
      <c r="D837" s="314"/>
      <c r="E837" s="258">
        <v>7.75</v>
      </c>
      <c r="F837" s="259"/>
      <c r="G837" s="260"/>
      <c r="H837" s="261"/>
      <c r="I837" s="255"/>
      <c r="J837" s="262"/>
      <c r="K837" s="255"/>
      <c r="M837" s="256" t="s">
        <v>880</v>
      </c>
      <c r="O837" s="245"/>
    </row>
    <row r="838" spans="1:15" ht="12.75">
      <c r="A838" s="254"/>
      <c r="B838" s="257"/>
      <c r="C838" s="313" t="s">
        <v>881</v>
      </c>
      <c r="D838" s="314"/>
      <c r="E838" s="258">
        <v>173.2</v>
      </c>
      <c r="F838" s="259"/>
      <c r="G838" s="260"/>
      <c r="H838" s="261"/>
      <c r="I838" s="255"/>
      <c r="J838" s="262"/>
      <c r="K838" s="255"/>
      <c r="M838" s="256" t="s">
        <v>881</v>
      </c>
      <c r="O838" s="245"/>
    </row>
    <row r="839" spans="1:15" ht="12.75">
      <c r="A839" s="254"/>
      <c r="B839" s="257"/>
      <c r="C839" s="313" t="s">
        <v>876</v>
      </c>
      <c r="D839" s="314"/>
      <c r="E839" s="258">
        <v>9.15</v>
      </c>
      <c r="F839" s="259"/>
      <c r="G839" s="260"/>
      <c r="H839" s="261"/>
      <c r="I839" s="255"/>
      <c r="J839" s="262"/>
      <c r="K839" s="255"/>
      <c r="M839" s="256" t="s">
        <v>876</v>
      </c>
      <c r="O839" s="245"/>
    </row>
    <row r="840" spans="1:15" ht="12.75">
      <c r="A840" s="254"/>
      <c r="B840" s="257"/>
      <c r="C840" s="313" t="s">
        <v>877</v>
      </c>
      <c r="D840" s="314"/>
      <c r="E840" s="258">
        <v>1.5</v>
      </c>
      <c r="F840" s="259"/>
      <c r="G840" s="260"/>
      <c r="H840" s="261"/>
      <c r="I840" s="255"/>
      <c r="J840" s="262"/>
      <c r="K840" s="255"/>
      <c r="M840" s="256" t="s">
        <v>877</v>
      </c>
      <c r="O840" s="245"/>
    </row>
    <row r="841" spans="1:15" ht="12.75">
      <c r="A841" s="254"/>
      <c r="B841" s="257"/>
      <c r="C841" s="313" t="s">
        <v>878</v>
      </c>
      <c r="D841" s="314"/>
      <c r="E841" s="258">
        <v>3.35</v>
      </c>
      <c r="F841" s="259"/>
      <c r="G841" s="260"/>
      <c r="H841" s="261"/>
      <c r="I841" s="255"/>
      <c r="J841" s="262"/>
      <c r="K841" s="255"/>
      <c r="M841" s="256" t="s">
        <v>878</v>
      </c>
      <c r="O841" s="245"/>
    </row>
    <row r="842" spans="1:15" ht="12.75">
      <c r="A842" s="254"/>
      <c r="B842" s="257"/>
      <c r="C842" s="313" t="s">
        <v>879</v>
      </c>
      <c r="D842" s="314"/>
      <c r="E842" s="258">
        <v>5.4</v>
      </c>
      <c r="F842" s="259"/>
      <c r="G842" s="260"/>
      <c r="H842" s="261"/>
      <c r="I842" s="255"/>
      <c r="J842" s="262"/>
      <c r="K842" s="255"/>
      <c r="M842" s="256" t="s">
        <v>879</v>
      </c>
      <c r="O842" s="245"/>
    </row>
    <row r="843" spans="1:15" ht="12.75">
      <c r="A843" s="254"/>
      <c r="B843" s="257"/>
      <c r="C843" s="313" t="s">
        <v>880</v>
      </c>
      <c r="D843" s="314"/>
      <c r="E843" s="258">
        <v>7.75</v>
      </c>
      <c r="F843" s="259"/>
      <c r="G843" s="260"/>
      <c r="H843" s="261"/>
      <c r="I843" s="255"/>
      <c r="J843" s="262"/>
      <c r="K843" s="255"/>
      <c r="M843" s="256" t="s">
        <v>880</v>
      </c>
      <c r="O843" s="245"/>
    </row>
    <row r="844" spans="1:15" ht="12.75">
      <c r="A844" s="254"/>
      <c r="B844" s="257"/>
      <c r="C844" s="315" t="s">
        <v>277</v>
      </c>
      <c r="D844" s="314"/>
      <c r="E844" s="284">
        <v>717.57</v>
      </c>
      <c r="F844" s="259"/>
      <c r="G844" s="260"/>
      <c r="H844" s="261"/>
      <c r="I844" s="255"/>
      <c r="J844" s="262"/>
      <c r="K844" s="255"/>
      <c r="M844" s="256" t="s">
        <v>277</v>
      </c>
      <c r="O844" s="245"/>
    </row>
    <row r="845" spans="1:15" ht="12.75">
      <c r="A845" s="254"/>
      <c r="B845" s="257"/>
      <c r="C845" s="313" t="s">
        <v>697</v>
      </c>
      <c r="D845" s="314"/>
      <c r="E845" s="258">
        <v>0</v>
      </c>
      <c r="F845" s="259"/>
      <c r="G845" s="260"/>
      <c r="H845" s="261"/>
      <c r="I845" s="255"/>
      <c r="J845" s="262"/>
      <c r="K845" s="255"/>
      <c r="M845" s="256" t="s">
        <v>697</v>
      </c>
      <c r="O845" s="245"/>
    </row>
    <row r="846" spans="1:15" ht="12.75">
      <c r="A846" s="254"/>
      <c r="B846" s="257"/>
      <c r="C846" s="313" t="s">
        <v>882</v>
      </c>
      <c r="D846" s="314"/>
      <c r="E846" s="258">
        <v>17.92</v>
      </c>
      <c r="F846" s="259"/>
      <c r="G846" s="260"/>
      <c r="H846" s="261"/>
      <c r="I846" s="255"/>
      <c r="J846" s="262"/>
      <c r="K846" s="255"/>
      <c r="M846" s="256" t="s">
        <v>882</v>
      </c>
      <c r="O846" s="245"/>
    </row>
    <row r="847" spans="1:15" ht="12.75">
      <c r="A847" s="254"/>
      <c r="B847" s="257"/>
      <c r="C847" s="313" t="s">
        <v>211</v>
      </c>
      <c r="D847" s="314"/>
      <c r="E847" s="258">
        <v>0</v>
      </c>
      <c r="F847" s="259"/>
      <c r="G847" s="260"/>
      <c r="H847" s="261"/>
      <c r="I847" s="255"/>
      <c r="J847" s="262"/>
      <c r="K847" s="255"/>
      <c r="M847" s="256">
        <v>0</v>
      </c>
      <c r="O847" s="245"/>
    </row>
    <row r="848" spans="1:15" ht="12.75">
      <c r="A848" s="254"/>
      <c r="B848" s="257"/>
      <c r="C848" s="313" t="s">
        <v>883</v>
      </c>
      <c r="D848" s="314"/>
      <c r="E848" s="258">
        <v>10.08</v>
      </c>
      <c r="F848" s="259"/>
      <c r="G848" s="260"/>
      <c r="H848" s="261"/>
      <c r="I848" s="255"/>
      <c r="J848" s="262"/>
      <c r="K848" s="255"/>
      <c r="M848" s="256" t="s">
        <v>883</v>
      </c>
      <c r="O848" s="245"/>
    </row>
    <row r="849" spans="1:15" ht="12.75">
      <c r="A849" s="254"/>
      <c r="B849" s="257"/>
      <c r="C849" s="313" t="s">
        <v>698</v>
      </c>
      <c r="D849" s="314"/>
      <c r="E849" s="258">
        <v>8.64</v>
      </c>
      <c r="F849" s="259"/>
      <c r="G849" s="260"/>
      <c r="H849" s="261"/>
      <c r="I849" s="255"/>
      <c r="J849" s="262"/>
      <c r="K849" s="255"/>
      <c r="M849" s="256" t="s">
        <v>698</v>
      </c>
      <c r="O849" s="245"/>
    </row>
    <row r="850" spans="1:15" ht="12.75">
      <c r="A850" s="254"/>
      <c r="B850" s="257"/>
      <c r="C850" s="313" t="s">
        <v>884</v>
      </c>
      <c r="D850" s="314"/>
      <c r="E850" s="258">
        <v>10</v>
      </c>
      <c r="F850" s="259"/>
      <c r="G850" s="260"/>
      <c r="H850" s="261"/>
      <c r="I850" s="255"/>
      <c r="J850" s="262"/>
      <c r="K850" s="255"/>
      <c r="M850" s="256" t="s">
        <v>884</v>
      </c>
      <c r="O850" s="245"/>
    </row>
    <row r="851" spans="1:15" ht="12.75">
      <c r="A851" s="254"/>
      <c r="B851" s="257"/>
      <c r="C851" s="315" t="s">
        <v>277</v>
      </c>
      <c r="D851" s="314"/>
      <c r="E851" s="284">
        <v>46.64</v>
      </c>
      <c r="F851" s="259"/>
      <c r="G851" s="260"/>
      <c r="H851" s="261"/>
      <c r="I851" s="255"/>
      <c r="J851" s="262"/>
      <c r="K851" s="255"/>
      <c r="M851" s="256" t="s">
        <v>277</v>
      </c>
      <c r="O851" s="245"/>
    </row>
    <row r="852" spans="1:57" ht="12.75">
      <c r="A852" s="263"/>
      <c r="B852" s="264" t="s">
        <v>97</v>
      </c>
      <c r="C852" s="265" t="s">
        <v>841</v>
      </c>
      <c r="D852" s="266"/>
      <c r="E852" s="267"/>
      <c r="F852" s="268"/>
      <c r="G852" s="269">
        <f>SUM(G781:G851)</f>
        <v>0</v>
      </c>
      <c r="H852" s="270"/>
      <c r="I852" s="271">
        <f>SUM(I781:I851)</f>
        <v>0</v>
      </c>
      <c r="J852" s="270"/>
      <c r="K852" s="271">
        <f>SUM(K781:K851)</f>
        <v>0</v>
      </c>
      <c r="O852" s="245">
        <v>4</v>
      </c>
      <c r="BA852" s="272">
        <f>SUM(BA781:BA851)</f>
        <v>0</v>
      </c>
      <c r="BB852" s="272">
        <f>SUM(BB781:BB851)</f>
        <v>0</v>
      </c>
      <c r="BC852" s="272">
        <f>SUM(BC781:BC851)</f>
        <v>0</v>
      </c>
      <c r="BD852" s="272">
        <f>SUM(BD781:BD851)</f>
        <v>0</v>
      </c>
      <c r="BE852" s="272">
        <f>SUM(BE781:BE851)</f>
        <v>0</v>
      </c>
    </row>
    <row r="853" spans="1:15" ht="12.75">
      <c r="A853" s="235" t="s">
        <v>93</v>
      </c>
      <c r="B853" s="236" t="s">
        <v>885</v>
      </c>
      <c r="C853" s="237" t="s">
        <v>886</v>
      </c>
      <c r="D853" s="238"/>
      <c r="E853" s="239"/>
      <c r="F853" s="239"/>
      <c r="G853" s="240"/>
      <c r="H853" s="241"/>
      <c r="I853" s="242"/>
      <c r="J853" s="243"/>
      <c r="K853" s="244"/>
      <c r="O853" s="245">
        <v>1</v>
      </c>
    </row>
    <row r="854" spans="1:80" ht="12.75">
      <c r="A854" s="246">
        <v>131</v>
      </c>
      <c r="B854" s="247" t="s">
        <v>888</v>
      </c>
      <c r="C854" s="248" t="s">
        <v>889</v>
      </c>
      <c r="D854" s="249" t="s">
        <v>646</v>
      </c>
      <c r="E854" s="250">
        <v>47.6809816319974</v>
      </c>
      <c r="F854" s="250">
        <v>0</v>
      </c>
      <c r="G854" s="251">
        <f aca="true" t="shared" si="8" ref="G854:G860">E854*F854</f>
        <v>0</v>
      </c>
      <c r="H854" s="252">
        <v>0</v>
      </c>
      <c r="I854" s="253">
        <f aca="true" t="shared" si="9" ref="I854:I860">E854*H854</f>
        <v>0</v>
      </c>
      <c r="J854" s="252"/>
      <c r="K854" s="253">
        <f aca="true" t="shared" si="10" ref="K854:K860">E854*J854</f>
        <v>0</v>
      </c>
      <c r="O854" s="245">
        <v>2</v>
      </c>
      <c r="AA854" s="218">
        <v>8</v>
      </c>
      <c r="AB854" s="218">
        <v>0</v>
      </c>
      <c r="AC854" s="218">
        <v>3</v>
      </c>
      <c r="AZ854" s="218">
        <v>1</v>
      </c>
      <c r="BA854" s="218">
        <f aca="true" t="shared" si="11" ref="BA854:BA860">IF(AZ854=1,G854,0)</f>
        <v>0</v>
      </c>
      <c r="BB854" s="218">
        <f aca="true" t="shared" si="12" ref="BB854:BB860">IF(AZ854=2,G854,0)</f>
        <v>0</v>
      </c>
      <c r="BC854" s="218">
        <f aca="true" t="shared" si="13" ref="BC854:BC860">IF(AZ854=3,G854,0)</f>
        <v>0</v>
      </c>
      <c r="BD854" s="218">
        <f aca="true" t="shared" si="14" ref="BD854:BD860">IF(AZ854=4,G854,0)</f>
        <v>0</v>
      </c>
      <c r="BE854" s="218">
        <f aca="true" t="shared" si="15" ref="BE854:BE860">IF(AZ854=5,G854,0)</f>
        <v>0</v>
      </c>
      <c r="CA854" s="245">
        <v>8</v>
      </c>
      <c r="CB854" s="245">
        <v>0</v>
      </c>
    </row>
    <row r="855" spans="1:80" ht="12.75">
      <c r="A855" s="246">
        <v>132</v>
      </c>
      <c r="B855" s="247" t="s">
        <v>890</v>
      </c>
      <c r="C855" s="248" t="s">
        <v>891</v>
      </c>
      <c r="D855" s="249" t="s">
        <v>646</v>
      </c>
      <c r="E855" s="250">
        <v>52.1510736599971</v>
      </c>
      <c r="F855" s="250">
        <v>0</v>
      </c>
      <c r="G855" s="251">
        <f t="shared" si="8"/>
        <v>0</v>
      </c>
      <c r="H855" s="252">
        <v>0</v>
      </c>
      <c r="I855" s="253">
        <f t="shared" si="9"/>
        <v>0</v>
      </c>
      <c r="J855" s="252"/>
      <c r="K855" s="253">
        <f t="shared" si="10"/>
        <v>0</v>
      </c>
      <c r="O855" s="245">
        <v>2</v>
      </c>
      <c r="AA855" s="218">
        <v>8</v>
      </c>
      <c r="AB855" s="218">
        <v>0</v>
      </c>
      <c r="AC855" s="218">
        <v>3</v>
      </c>
      <c r="AZ855" s="218">
        <v>1</v>
      </c>
      <c r="BA855" s="218">
        <f t="shared" si="11"/>
        <v>0</v>
      </c>
      <c r="BB855" s="218">
        <f t="shared" si="12"/>
        <v>0</v>
      </c>
      <c r="BC855" s="218">
        <f t="shared" si="13"/>
        <v>0</v>
      </c>
      <c r="BD855" s="218">
        <f t="shared" si="14"/>
        <v>0</v>
      </c>
      <c r="BE855" s="218">
        <f t="shared" si="15"/>
        <v>0</v>
      </c>
      <c r="CA855" s="245">
        <v>8</v>
      </c>
      <c r="CB855" s="245">
        <v>0</v>
      </c>
    </row>
    <row r="856" spans="1:80" ht="12.75">
      <c r="A856" s="246">
        <v>133</v>
      </c>
      <c r="B856" s="247" t="s">
        <v>892</v>
      </c>
      <c r="C856" s="248" t="s">
        <v>893</v>
      </c>
      <c r="D856" s="249" t="s">
        <v>646</v>
      </c>
      <c r="E856" s="250">
        <v>74.5015337999959</v>
      </c>
      <c r="F856" s="250">
        <v>0</v>
      </c>
      <c r="G856" s="251">
        <f t="shared" si="8"/>
        <v>0</v>
      </c>
      <c r="H856" s="252">
        <v>0</v>
      </c>
      <c r="I856" s="253">
        <f t="shared" si="9"/>
        <v>0</v>
      </c>
      <c r="J856" s="252"/>
      <c r="K856" s="253">
        <f t="shared" si="10"/>
        <v>0</v>
      </c>
      <c r="O856" s="245">
        <v>2</v>
      </c>
      <c r="AA856" s="218">
        <v>8</v>
      </c>
      <c r="AB856" s="218">
        <v>0</v>
      </c>
      <c r="AC856" s="218">
        <v>3</v>
      </c>
      <c r="AZ856" s="218">
        <v>1</v>
      </c>
      <c r="BA856" s="218">
        <f t="shared" si="11"/>
        <v>0</v>
      </c>
      <c r="BB856" s="218">
        <f t="shared" si="12"/>
        <v>0</v>
      </c>
      <c r="BC856" s="218">
        <f t="shared" si="13"/>
        <v>0</v>
      </c>
      <c r="BD856" s="218">
        <f t="shared" si="14"/>
        <v>0</v>
      </c>
      <c r="BE856" s="218">
        <f t="shared" si="15"/>
        <v>0</v>
      </c>
      <c r="CA856" s="245">
        <v>8</v>
      </c>
      <c r="CB856" s="245">
        <v>0</v>
      </c>
    </row>
    <row r="857" spans="1:80" ht="12.75">
      <c r="A857" s="246">
        <v>134</v>
      </c>
      <c r="B857" s="247" t="s">
        <v>894</v>
      </c>
      <c r="C857" s="248" t="s">
        <v>895</v>
      </c>
      <c r="D857" s="249" t="s">
        <v>646</v>
      </c>
      <c r="E857" s="250">
        <v>670.513804199963</v>
      </c>
      <c r="F857" s="250">
        <v>0</v>
      </c>
      <c r="G857" s="251">
        <f t="shared" si="8"/>
        <v>0</v>
      </c>
      <c r="H857" s="252">
        <v>0</v>
      </c>
      <c r="I857" s="253">
        <f t="shared" si="9"/>
        <v>0</v>
      </c>
      <c r="J857" s="252"/>
      <c r="K857" s="253">
        <f t="shared" si="10"/>
        <v>0</v>
      </c>
      <c r="O857" s="245">
        <v>2</v>
      </c>
      <c r="AA857" s="218">
        <v>8</v>
      </c>
      <c r="AB857" s="218">
        <v>0</v>
      </c>
      <c r="AC857" s="218">
        <v>3</v>
      </c>
      <c r="AZ857" s="218">
        <v>1</v>
      </c>
      <c r="BA857" s="218">
        <f t="shared" si="11"/>
        <v>0</v>
      </c>
      <c r="BB857" s="218">
        <f t="shared" si="12"/>
        <v>0</v>
      </c>
      <c r="BC857" s="218">
        <f t="shared" si="13"/>
        <v>0</v>
      </c>
      <c r="BD857" s="218">
        <f t="shared" si="14"/>
        <v>0</v>
      </c>
      <c r="BE857" s="218">
        <f t="shared" si="15"/>
        <v>0</v>
      </c>
      <c r="CA857" s="245">
        <v>8</v>
      </c>
      <c r="CB857" s="245">
        <v>0</v>
      </c>
    </row>
    <row r="858" spans="1:80" ht="12.75">
      <c r="A858" s="246">
        <v>135</v>
      </c>
      <c r="B858" s="247" t="s">
        <v>896</v>
      </c>
      <c r="C858" s="248" t="s">
        <v>897</v>
      </c>
      <c r="D858" s="249" t="s">
        <v>646</v>
      </c>
      <c r="E858" s="250">
        <v>74.5015337999959</v>
      </c>
      <c r="F858" s="250">
        <v>0</v>
      </c>
      <c r="G858" s="251">
        <f t="shared" si="8"/>
        <v>0</v>
      </c>
      <c r="H858" s="252">
        <v>0</v>
      </c>
      <c r="I858" s="253">
        <f t="shared" si="9"/>
        <v>0</v>
      </c>
      <c r="J858" s="252"/>
      <c r="K858" s="253">
        <f t="shared" si="10"/>
        <v>0</v>
      </c>
      <c r="O858" s="245">
        <v>2</v>
      </c>
      <c r="AA858" s="218">
        <v>8</v>
      </c>
      <c r="AB858" s="218">
        <v>0</v>
      </c>
      <c r="AC858" s="218">
        <v>3</v>
      </c>
      <c r="AZ858" s="218">
        <v>1</v>
      </c>
      <c r="BA858" s="218">
        <f t="shared" si="11"/>
        <v>0</v>
      </c>
      <c r="BB858" s="218">
        <f t="shared" si="12"/>
        <v>0</v>
      </c>
      <c r="BC858" s="218">
        <f t="shared" si="13"/>
        <v>0</v>
      </c>
      <c r="BD858" s="218">
        <f t="shared" si="14"/>
        <v>0</v>
      </c>
      <c r="BE858" s="218">
        <f t="shared" si="15"/>
        <v>0</v>
      </c>
      <c r="CA858" s="245">
        <v>8</v>
      </c>
      <c r="CB858" s="245">
        <v>0</v>
      </c>
    </row>
    <row r="859" spans="1:80" ht="12.75">
      <c r="A859" s="246">
        <v>136</v>
      </c>
      <c r="B859" s="247" t="s">
        <v>898</v>
      </c>
      <c r="C859" s="248" t="s">
        <v>899</v>
      </c>
      <c r="D859" s="249" t="s">
        <v>646</v>
      </c>
      <c r="E859" s="250">
        <v>596.012270399967</v>
      </c>
      <c r="F859" s="250">
        <v>0</v>
      </c>
      <c r="G859" s="251">
        <f t="shared" si="8"/>
        <v>0</v>
      </c>
      <c r="H859" s="252">
        <v>0</v>
      </c>
      <c r="I859" s="253">
        <f t="shared" si="9"/>
        <v>0</v>
      </c>
      <c r="J859" s="252"/>
      <c r="K859" s="253">
        <f t="shared" si="10"/>
        <v>0</v>
      </c>
      <c r="O859" s="245">
        <v>2</v>
      </c>
      <c r="AA859" s="218">
        <v>8</v>
      </c>
      <c r="AB859" s="218">
        <v>0</v>
      </c>
      <c r="AC859" s="218">
        <v>3</v>
      </c>
      <c r="AZ859" s="218">
        <v>1</v>
      </c>
      <c r="BA859" s="218">
        <f t="shared" si="11"/>
        <v>0</v>
      </c>
      <c r="BB859" s="218">
        <f t="shared" si="12"/>
        <v>0</v>
      </c>
      <c r="BC859" s="218">
        <f t="shared" si="13"/>
        <v>0</v>
      </c>
      <c r="BD859" s="218">
        <f t="shared" si="14"/>
        <v>0</v>
      </c>
      <c r="BE859" s="218">
        <f t="shared" si="15"/>
        <v>0</v>
      </c>
      <c r="CA859" s="245">
        <v>8</v>
      </c>
      <c r="CB859" s="245">
        <v>0</v>
      </c>
    </row>
    <row r="860" spans="1:80" ht="12.75">
      <c r="A860" s="246">
        <v>137</v>
      </c>
      <c r="B860" s="247" t="s">
        <v>900</v>
      </c>
      <c r="C860" s="248" t="s">
        <v>901</v>
      </c>
      <c r="D860" s="249" t="s">
        <v>646</v>
      </c>
      <c r="E860" s="250">
        <v>74.5015337999959</v>
      </c>
      <c r="F860" s="250">
        <v>0</v>
      </c>
      <c r="G860" s="251">
        <f t="shared" si="8"/>
        <v>0</v>
      </c>
      <c r="H860" s="252">
        <v>0</v>
      </c>
      <c r="I860" s="253">
        <f t="shared" si="9"/>
        <v>0</v>
      </c>
      <c r="J860" s="252"/>
      <c r="K860" s="253">
        <f t="shared" si="10"/>
        <v>0</v>
      </c>
      <c r="O860" s="245">
        <v>2</v>
      </c>
      <c r="AA860" s="218">
        <v>8</v>
      </c>
      <c r="AB860" s="218">
        <v>0</v>
      </c>
      <c r="AC860" s="218">
        <v>3</v>
      </c>
      <c r="AZ860" s="218">
        <v>1</v>
      </c>
      <c r="BA860" s="218">
        <f t="shared" si="11"/>
        <v>0</v>
      </c>
      <c r="BB860" s="218">
        <f t="shared" si="12"/>
        <v>0</v>
      </c>
      <c r="BC860" s="218">
        <f t="shared" si="13"/>
        <v>0</v>
      </c>
      <c r="BD860" s="218">
        <f t="shared" si="14"/>
        <v>0</v>
      </c>
      <c r="BE860" s="218">
        <f t="shared" si="15"/>
        <v>0</v>
      </c>
      <c r="CA860" s="245">
        <v>8</v>
      </c>
      <c r="CB860" s="245">
        <v>0</v>
      </c>
    </row>
    <row r="861" spans="1:57" ht="12.75">
      <c r="A861" s="263"/>
      <c r="B861" s="264" t="s">
        <v>97</v>
      </c>
      <c r="C861" s="265" t="s">
        <v>887</v>
      </c>
      <c r="D861" s="266"/>
      <c r="E861" s="267"/>
      <c r="F861" s="268"/>
      <c r="G861" s="269">
        <f>SUM(G853:G860)</f>
        <v>0</v>
      </c>
      <c r="H861" s="270"/>
      <c r="I861" s="271">
        <f>SUM(I853:I860)</f>
        <v>0</v>
      </c>
      <c r="J861" s="270"/>
      <c r="K861" s="271">
        <f>SUM(K853:K860)</f>
        <v>0</v>
      </c>
      <c r="O861" s="245">
        <v>4</v>
      </c>
      <c r="BA861" s="272">
        <f>SUM(BA853:BA860)</f>
        <v>0</v>
      </c>
      <c r="BB861" s="272">
        <f>SUM(BB853:BB860)</f>
        <v>0</v>
      </c>
      <c r="BC861" s="272">
        <f>SUM(BC853:BC860)</f>
        <v>0</v>
      </c>
      <c r="BD861" s="272">
        <f>SUM(BD853:BD860)</f>
        <v>0</v>
      </c>
      <c r="BE861" s="272">
        <f>SUM(BE853:BE860)</f>
        <v>0</v>
      </c>
    </row>
    <row r="862" ht="12.75">
      <c r="E862" s="218"/>
    </row>
    <row r="863" ht="12.75">
      <c r="E863" s="218"/>
    </row>
    <row r="864" ht="12.75">
      <c r="E864" s="218"/>
    </row>
    <row r="865" ht="12.75">
      <c r="E865" s="218"/>
    </row>
    <row r="866" ht="12.75">
      <c r="E866" s="218"/>
    </row>
    <row r="867" ht="12.75">
      <c r="E867" s="218"/>
    </row>
    <row r="868" ht="12.75">
      <c r="E868" s="218"/>
    </row>
    <row r="869" ht="12.75">
      <c r="E869" s="218"/>
    </row>
    <row r="870" ht="12.75">
      <c r="E870" s="218"/>
    </row>
    <row r="871" ht="12.75">
      <c r="E871" s="218"/>
    </row>
    <row r="872" ht="12.75">
      <c r="E872" s="218"/>
    </row>
    <row r="873" ht="12.75">
      <c r="E873" s="218"/>
    </row>
    <row r="874" ht="12.75">
      <c r="E874" s="218"/>
    </row>
    <row r="875" ht="12.75">
      <c r="E875" s="218"/>
    </row>
    <row r="876" ht="12.75">
      <c r="E876" s="218"/>
    </row>
    <row r="877" ht="12.75">
      <c r="E877" s="218"/>
    </row>
    <row r="878" ht="12.75">
      <c r="E878" s="218"/>
    </row>
    <row r="879" ht="12.75">
      <c r="E879" s="218"/>
    </row>
    <row r="880" ht="12.75">
      <c r="E880" s="218"/>
    </row>
    <row r="881" ht="12.75">
      <c r="E881" s="218"/>
    </row>
    <row r="882" ht="12.75">
      <c r="E882" s="218"/>
    </row>
    <row r="883" ht="12.75">
      <c r="E883" s="218"/>
    </row>
    <row r="884" ht="12.75">
      <c r="E884" s="218"/>
    </row>
    <row r="885" spans="1:7" ht="12.75">
      <c r="A885" s="262"/>
      <c r="B885" s="262"/>
      <c r="C885" s="262"/>
      <c r="D885" s="262"/>
      <c r="E885" s="262"/>
      <c r="F885" s="262"/>
      <c r="G885" s="262"/>
    </row>
    <row r="886" spans="1:7" ht="12.75">
      <c r="A886" s="262"/>
      <c r="B886" s="262"/>
      <c r="C886" s="262"/>
      <c r="D886" s="262"/>
      <c r="E886" s="262"/>
      <c r="F886" s="262"/>
      <c r="G886" s="262"/>
    </row>
    <row r="887" spans="1:7" ht="12.75">
      <c r="A887" s="262"/>
      <c r="B887" s="262"/>
      <c r="C887" s="262"/>
      <c r="D887" s="262"/>
      <c r="E887" s="262"/>
      <c r="F887" s="262"/>
      <c r="G887" s="262"/>
    </row>
    <row r="888" spans="1:7" ht="12.75">
      <c r="A888" s="262"/>
      <c r="B888" s="262"/>
      <c r="C888" s="262"/>
      <c r="D888" s="262"/>
      <c r="E888" s="262"/>
      <c r="F888" s="262"/>
      <c r="G888" s="262"/>
    </row>
    <row r="889" ht="12.75">
      <c r="E889" s="218"/>
    </row>
    <row r="890" ht="12.75">
      <c r="E890" s="218"/>
    </row>
    <row r="891" ht="12.75">
      <c r="E891" s="218"/>
    </row>
    <row r="892" ht="12.75">
      <c r="E892" s="218"/>
    </row>
    <row r="893" ht="12.75">
      <c r="E893" s="218"/>
    </row>
    <row r="894" ht="12.75">
      <c r="E894" s="218"/>
    </row>
    <row r="895" ht="12.75">
      <c r="E895" s="218"/>
    </row>
    <row r="896" ht="12.75">
      <c r="E896" s="218"/>
    </row>
    <row r="897" ht="12.75">
      <c r="E897" s="218"/>
    </row>
    <row r="898" ht="12.75">
      <c r="E898" s="218"/>
    </row>
    <row r="899" ht="12.75">
      <c r="E899" s="218"/>
    </row>
    <row r="900" ht="12.75">
      <c r="E900" s="218"/>
    </row>
    <row r="901" ht="12.75">
      <c r="E901" s="218"/>
    </row>
    <row r="902" ht="12.75">
      <c r="E902" s="218"/>
    </row>
    <row r="903" ht="12.75">
      <c r="E903" s="218"/>
    </row>
    <row r="904" ht="12.75">
      <c r="E904" s="218"/>
    </row>
    <row r="905" ht="12.75">
      <c r="E905" s="218"/>
    </row>
    <row r="906" ht="12.75">
      <c r="E906" s="218"/>
    </row>
    <row r="907" ht="12.75">
      <c r="E907" s="218"/>
    </row>
    <row r="908" ht="12.75">
      <c r="E908" s="218"/>
    </row>
    <row r="909" ht="12.75">
      <c r="E909" s="218"/>
    </row>
    <row r="910" ht="12.75">
      <c r="E910" s="218"/>
    </row>
    <row r="911" ht="12.75">
      <c r="E911" s="218"/>
    </row>
    <row r="912" ht="12.75">
      <c r="E912" s="218"/>
    </row>
    <row r="913" ht="12.75">
      <c r="E913" s="218"/>
    </row>
    <row r="914" ht="12.75">
      <c r="E914" s="218"/>
    </row>
    <row r="915" ht="12.75">
      <c r="E915" s="218"/>
    </row>
    <row r="916" ht="12.75">
      <c r="E916" s="218"/>
    </row>
    <row r="917" ht="12.75">
      <c r="E917" s="218"/>
    </row>
    <row r="918" ht="12.75">
      <c r="E918" s="218"/>
    </row>
    <row r="919" ht="12.75">
      <c r="E919" s="218"/>
    </row>
    <row r="920" spans="1:2" ht="12.75">
      <c r="A920" s="273"/>
      <c r="B920" s="273"/>
    </row>
    <row r="921" spans="1:7" ht="12.75">
      <c r="A921" s="262"/>
      <c r="B921" s="262"/>
      <c r="C921" s="274"/>
      <c r="D921" s="274"/>
      <c r="E921" s="275"/>
      <c r="F921" s="274"/>
      <c r="G921" s="276"/>
    </row>
    <row r="922" spans="1:7" ht="12.75">
      <c r="A922" s="277"/>
      <c r="B922" s="277"/>
      <c r="C922" s="262"/>
      <c r="D922" s="262"/>
      <c r="E922" s="278"/>
      <c r="F922" s="262"/>
      <c r="G922" s="262"/>
    </row>
    <row r="923" spans="1:7" ht="12.75">
      <c r="A923" s="262"/>
      <c r="B923" s="262"/>
      <c r="C923" s="262"/>
      <c r="D923" s="262"/>
      <c r="E923" s="278"/>
      <c r="F923" s="262"/>
      <c r="G923" s="262"/>
    </row>
    <row r="924" spans="1:7" ht="12.75">
      <c r="A924" s="262"/>
      <c r="B924" s="262"/>
      <c r="C924" s="262"/>
      <c r="D924" s="262"/>
      <c r="E924" s="278"/>
      <c r="F924" s="262"/>
      <c r="G924" s="262"/>
    </row>
    <row r="925" spans="1:7" ht="12.75">
      <c r="A925" s="262"/>
      <c r="B925" s="262"/>
      <c r="C925" s="262"/>
      <c r="D925" s="262"/>
      <c r="E925" s="278"/>
      <c r="F925" s="262"/>
      <c r="G925" s="262"/>
    </row>
    <row r="926" spans="1:7" ht="12.75">
      <c r="A926" s="262"/>
      <c r="B926" s="262"/>
      <c r="C926" s="262"/>
      <c r="D926" s="262"/>
      <c r="E926" s="278"/>
      <c r="F926" s="262"/>
      <c r="G926" s="262"/>
    </row>
    <row r="927" spans="1:7" ht="12.75">
      <c r="A927" s="262"/>
      <c r="B927" s="262"/>
      <c r="C927" s="262"/>
      <c r="D927" s="262"/>
      <c r="E927" s="278"/>
      <c r="F927" s="262"/>
      <c r="G927" s="262"/>
    </row>
    <row r="928" spans="1:7" ht="12.75">
      <c r="A928" s="262"/>
      <c r="B928" s="262"/>
      <c r="C928" s="262"/>
      <c r="D928" s="262"/>
      <c r="E928" s="278"/>
      <c r="F928" s="262"/>
      <c r="G928" s="262"/>
    </row>
    <row r="929" spans="1:7" ht="12.75">
      <c r="A929" s="262"/>
      <c r="B929" s="262"/>
      <c r="C929" s="262"/>
      <c r="D929" s="262"/>
      <c r="E929" s="278"/>
      <c r="F929" s="262"/>
      <c r="G929" s="262"/>
    </row>
    <row r="930" spans="1:7" ht="12.75">
      <c r="A930" s="262"/>
      <c r="B930" s="262"/>
      <c r="C930" s="262"/>
      <c r="D930" s="262"/>
      <c r="E930" s="278"/>
      <c r="F930" s="262"/>
      <c r="G930" s="262"/>
    </row>
    <row r="931" spans="1:7" ht="12.75">
      <c r="A931" s="262"/>
      <c r="B931" s="262"/>
      <c r="C931" s="262"/>
      <c r="D931" s="262"/>
      <c r="E931" s="278"/>
      <c r="F931" s="262"/>
      <c r="G931" s="262"/>
    </row>
    <row r="932" spans="1:7" ht="12.75">
      <c r="A932" s="262"/>
      <c r="B932" s="262"/>
      <c r="C932" s="262"/>
      <c r="D932" s="262"/>
      <c r="E932" s="278"/>
      <c r="F932" s="262"/>
      <c r="G932" s="262"/>
    </row>
    <row r="933" spans="1:7" ht="12.75">
      <c r="A933" s="262"/>
      <c r="B933" s="262"/>
      <c r="C933" s="262"/>
      <c r="D933" s="262"/>
      <c r="E933" s="278"/>
      <c r="F933" s="262"/>
      <c r="G933" s="262"/>
    </row>
    <row r="934" spans="1:7" ht="12.75">
      <c r="A934" s="262"/>
      <c r="B934" s="262"/>
      <c r="C934" s="262"/>
      <c r="D934" s="262"/>
      <c r="E934" s="278"/>
      <c r="F934" s="262"/>
      <c r="G934" s="262"/>
    </row>
  </sheetData>
  <sheetProtection/>
  <mergeCells count="680">
    <mergeCell ref="C12:D12"/>
    <mergeCell ref="C13:D13"/>
    <mergeCell ref="A1:G1"/>
    <mergeCell ref="A3:B3"/>
    <mergeCell ref="A4:B4"/>
    <mergeCell ref="E4:G4"/>
    <mergeCell ref="C9:D9"/>
    <mergeCell ref="C11:D11"/>
    <mergeCell ref="C14:D14"/>
    <mergeCell ref="C16:D16"/>
    <mergeCell ref="C18:D18"/>
    <mergeCell ref="C20:D20"/>
    <mergeCell ref="C22:D22"/>
    <mergeCell ref="C23:D23"/>
    <mergeCell ref="C24:D24"/>
    <mergeCell ref="C25:D25"/>
    <mergeCell ref="C26:D26"/>
    <mergeCell ref="C27:D27"/>
    <mergeCell ref="C29:D29"/>
    <mergeCell ref="C30:D30"/>
    <mergeCell ref="C50:D50"/>
    <mergeCell ref="C51:D51"/>
    <mergeCell ref="C35:D35"/>
    <mergeCell ref="C36:D36"/>
    <mergeCell ref="C37:D37"/>
    <mergeCell ref="C39:D39"/>
    <mergeCell ref="C43:D43"/>
    <mergeCell ref="C45:D45"/>
    <mergeCell ref="C46:D46"/>
    <mergeCell ref="C47:D47"/>
    <mergeCell ref="C48:D48"/>
    <mergeCell ref="C49:D49"/>
    <mergeCell ref="C68:D68"/>
    <mergeCell ref="C70:D70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4:D64"/>
    <mergeCell ref="C65:D65"/>
    <mergeCell ref="C67:D67"/>
    <mergeCell ref="C72:D72"/>
    <mergeCell ref="C74:D74"/>
    <mergeCell ref="C76:D76"/>
    <mergeCell ref="C77:D77"/>
    <mergeCell ref="C79:D79"/>
    <mergeCell ref="C80:D80"/>
    <mergeCell ref="C82:D82"/>
    <mergeCell ref="C83:D83"/>
    <mergeCell ref="C84:D84"/>
    <mergeCell ref="C86:D86"/>
    <mergeCell ref="C87:D87"/>
    <mergeCell ref="C89:D89"/>
    <mergeCell ref="C90:D90"/>
    <mergeCell ref="C91:D91"/>
    <mergeCell ref="C92:D92"/>
    <mergeCell ref="C94:D94"/>
    <mergeCell ref="C95:D95"/>
    <mergeCell ref="C97:D97"/>
    <mergeCell ref="C118:D118"/>
    <mergeCell ref="C119:D119"/>
    <mergeCell ref="C98:D98"/>
    <mergeCell ref="C99:D99"/>
    <mergeCell ref="C102:D102"/>
    <mergeCell ref="C103:D103"/>
    <mergeCell ref="C104:D104"/>
    <mergeCell ref="C105:D105"/>
    <mergeCell ref="C107:D107"/>
    <mergeCell ref="C109:D109"/>
    <mergeCell ref="C111:D111"/>
    <mergeCell ref="C115:D115"/>
    <mergeCell ref="C116:D116"/>
    <mergeCell ref="C117:D117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72:D172"/>
    <mergeCell ref="C173:D173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70:D170"/>
    <mergeCell ref="C171:D171"/>
    <mergeCell ref="C174:D174"/>
    <mergeCell ref="C175:D175"/>
    <mergeCell ref="C176:D176"/>
    <mergeCell ref="C177:D177"/>
    <mergeCell ref="C178:D178"/>
    <mergeCell ref="C179:D179"/>
    <mergeCell ref="C181:D181"/>
    <mergeCell ref="C182:D182"/>
    <mergeCell ref="C183:D183"/>
    <mergeCell ref="C184:D184"/>
    <mergeCell ref="C185:D185"/>
    <mergeCell ref="C186:D186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5:D225"/>
    <mergeCell ref="C226:D226"/>
    <mergeCell ref="C227:D227"/>
    <mergeCell ref="C228:D228"/>
    <mergeCell ref="C229:D229"/>
    <mergeCell ref="C230:D230"/>
    <mergeCell ref="C231:D231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1:D281"/>
    <mergeCell ref="C283:D283"/>
    <mergeCell ref="C284:D284"/>
    <mergeCell ref="C286:D286"/>
    <mergeCell ref="C287:D287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30:D330"/>
    <mergeCell ref="C331:D331"/>
    <mergeCell ref="C332:D332"/>
    <mergeCell ref="C334:D334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4:D374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17:D417"/>
    <mergeCell ref="C418:D418"/>
    <mergeCell ref="C400:D400"/>
    <mergeCell ref="C401:D401"/>
    <mergeCell ref="C402:D402"/>
    <mergeCell ref="C403:D403"/>
    <mergeCell ref="C404:D404"/>
    <mergeCell ref="C405:D405"/>
    <mergeCell ref="C407:D407"/>
    <mergeCell ref="C409:D409"/>
    <mergeCell ref="C413:D413"/>
    <mergeCell ref="C414:D414"/>
    <mergeCell ref="C415:D415"/>
    <mergeCell ref="C416:D416"/>
    <mergeCell ref="C419:D419"/>
    <mergeCell ref="C420:D420"/>
    <mergeCell ref="C423:D423"/>
    <mergeCell ref="C424:D424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55:D455"/>
    <mergeCell ref="C456:D456"/>
    <mergeCell ref="C437:D437"/>
    <mergeCell ref="C439:D439"/>
    <mergeCell ref="C440:D440"/>
    <mergeCell ref="C443:D443"/>
    <mergeCell ref="C445:D445"/>
    <mergeCell ref="C449:D449"/>
    <mergeCell ref="C450:D450"/>
    <mergeCell ref="C451:D451"/>
    <mergeCell ref="C452:D452"/>
    <mergeCell ref="C453:D453"/>
    <mergeCell ref="C454:D454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3:D473"/>
    <mergeCell ref="C476:D476"/>
    <mergeCell ref="C477:D477"/>
    <mergeCell ref="C479:D479"/>
    <mergeCell ref="C480:D480"/>
    <mergeCell ref="C481:D481"/>
    <mergeCell ref="C482:D482"/>
    <mergeCell ref="C484:D484"/>
    <mergeCell ref="C485:D485"/>
    <mergeCell ref="C508:D508"/>
    <mergeCell ref="C509:D509"/>
    <mergeCell ref="C488:D488"/>
    <mergeCell ref="C493:D493"/>
    <mergeCell ref="C494:D494"/>
    <mergeCell ref="C495:D495"/>
    <mergeCell ref="C496:D496"/>
    <mergeCell ref="C497:D497"/>
    <mergeCell ref="C498:D498"/>
    <mergeCell ref="C502:D502"/>
    <mergeCell ref="C503:D503"/>
    <mergeCell ref="C504:D504"/>
    <mergeCell ref="C505:D505"/>
    <mergeCell ref="C506:D506"/>
    <mergeCell ref="C507:D507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4:D534"/>
    <mergeCell ref="C535:D535"/>
    <mergeCell ref="C536:D536"/>
    <mergeCell ref="C537:D537"/>
    <mergeCell ref="C539:D539"/>
    <mergeCell ref="C540:D540"/>
    <mergeCell ref="C541:D541"/>
    <mergeCell ref="C542:D542"/>
    <mergeCell ref="C544:D544"/>
    <mergeCell ref="C545:D545"/>
    <mergeCell ref="C546:D546"/>
    <mergeCell ref="C547:D547"/>
    <mergeCell ref="C548:D548"/>
    <mergeCell ref="C549:D549"/>
    <mergeCell ref="C551:D551"/>
    <mergeCell ref="C552:D552"/>
    <mergeCell ref="C554:D554"/>
    <mergeCell ref="C555:D555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7:D567"/>
    <mergeCell ref="C568:D568"/>
    <mergeCell ref="C569:D569"/>
    <mergeCell ref="C570:D570"/>
    <mergeCell ref="C572:D572"/>
    <mergeCell ref="C574:D574"/>
    <mergeCell ref="C575:D575"/>
    <mergeCell ref="C576:D576"/>
    <mergeCell ref="C577:D577"/>
    <mergeCell ref="C579:D579"/>
    <mergeCell ref="C580:D580"/>
    <mergeCell ref="C581:D581"/>
    <mergeCell ref="C582:D582"/>
    <mergeCell ref="C584:D584"/>
    <mergeCell ref="C591:D591"/>
    <mergeCell ref="C592:D592"/>
    <mergeCell ref="C594:D594"/>
    <mergeCell ref="C595:D595"/>
    <mergeCell ref="C596:D596"/>
    <mergeCell ref="C597:D597"/>
    <mergeCell ref="C601:D601"/>
    <mergeCell ref="C602:D602"/>
    <mergeCell ref="C603:D603"/>
    <mergeCell ref="C604:D604"/>
    <mergeCell ref="C623:D623"/>
    <mergeCell ref="C625:D625"/>
    <mergeCell ref="C605:D605"/>
    <mergeCell ref="C606:D606"/>
    <mergeCell ref="C607:D607"/>
    <mergeCell ref="C608:D608"/>
    <mergeCell ref="C609:D609"/>
    <mergeCell ref="C610:D610"/>
    <mergeCell ref="C611:D611"/>
    <mergeCell ref="C613:D613"/>
    <mergeCell ref="C615:D615"/>
    <mergeCell ref="C616:D616"/>
    <mergeCell ref="C621:D621"/>
    <mergeCell ref="C622:D622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62:D662"/>
    <mergeCell ref="C663:D663"/>
    <mergeCell ref="C644:D644"/>
    <mergeCell ref="C645:D645"/>
    <mergeCell ref="C646:D646"/>
    <mergeCell ref="C647:D647"/>
    <mergeCell ref="C648:D648"/>
    <mergeCell ref="C649:D649"/>
    <mergeCell ref="C651:D651"/>
    <mergeCell ref="C656:D656"/>
    <mergeCell ref="C657:D657"/>
    <mergeCell ref="C658:D658"/>
    <mergeCell ref="C659:D659"/>
    <mergeCell ref="C660:D660"/>
    <mergeCell ref="C697:D697"/>
    <mergeCell ref="C699:D699"/>
    <mergeCell ref="C664:D664"/>
    <mergeCell ref="C665:D665"/>
    <mergeCell ref="C666:D666"/>
    <mergeCell ref="C675:D675"/>
    <mergeCell ref="C691:D691"/>
    <mergeCell ref="C692:D692"/>
    <mergeCell ref="C693:D693"/>
    <mergeCell ref="C694:D694"/>
    <mergeCell ref="C695:D695"/>
    <mergeCell ref="C696:D696"/>
    <mergeCell ref="C700:D700"/>
    <mergeCell ref="C701:D701"/>
    <mergeCell ref="C702:D702"/>
    <mergeCell ref="C703:D703"/>
    <mergeCell ref="C704:D704"/>
    <mergeCell ref="C705:D705"/>
    <mergeCell ref="C732:D732"/>
    <mergeCell ref="C733:D733"/>
    <mergeCell ref="C706:D706"/>
    <mergeCell ref="C711:D711"/>
    <mergeCell ref="C716:D716"/>
    <mergeCell ref="C717:D717"/>
    <mergeCell ref="C721:D721"/>
    <mergeCell ref="C725:D725"/>
    <mergeCell ref="C727:D727"/>
    <mergeCell ref="C728:D728"/>
    <mergeCell ref="C729:D729"/>
    <mergeCell ref="C730:D730"/>
    <mergeCell ref="C731:D731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85:D785"/>
    <mergeCell ref="C786:D786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3:D783"/>
    <mergeCell ref="C784:D784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46:D846"/>
    <mergeCell ref="C835:D835"/>
    <mergeCell ref="C836:D836"/>
    <mergeCell ref="C837:D837"/>
    <mergeCell ref="C838:D838"/>
    <mergeCell ref="C839:D839"/>
    <mergeCell ref="C840:D840"/>
    <mergeCell ref="C847:D847"/>
    <mergeCell ref="C848:D848"/>
    <mergeCell ref="C849:D849"/>
    <mergeCell ref="C850:D850"/>
    <mergeCell ref="C851:D851"/>
    <mergeCell ref="C841:D841"/>
    <mergeCell ref="C842:D842"/>
    <mergeCell ref="C843:D843"/>
    <mergeCell ref="C844:D844"/>
    <mergeCell ref="C845:D8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98</v>
      </c>
      <c r="B1" s="80"/>
      <c r="C1" s="80"/>
      <c r="D1" s="80"/>
      <c r="E1" s="80"/>
      <c r="F1" s="80"/>
      <c r="G1" s="80"/>
    </row>
    <row r="2" spans="1:7" ht="12.75" customHeight="1">
      <c r="A2" s="81" t="s">
        <v>28</v>
      </c>
      <c r="B2" s="82"/>
      <c r="C2" s="83" t="s">
        <v>913</v>
      </c>
      <c r="D2" s="83" t="s">
        <v>914</v>
      </c>
      <c r="E2" s="84"/>
      <c r="F2" s="85" t="s">
        <v>29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30</v>
      </c>
      <c r="B4" s="88"/>
      <c r="C4" s="89"/>
      <c r="D4" s="89"/>
      <c r="E4" s="90"/>
      <c r="F4" s="91" t="s">
        <v>31</v>
      </c>
      <c r="G4" s="94"/>
    </row>
    <row r="5" spans="1:7" ht="12.75" customHeight="1">
      <c r="A5" s="95" t="s">
        <v>103</v>
      </c>
      <c r="B5" s="96"/>
      <c r="C5" s="97" t="s">
        <v>104</v>
      </c>
      <c r="D5" s="98"/>
      <c r="E5" s="96"/>
      <c r="F5" s="91" t="s">
        <v>32</v>
      </c>
      <c r="G5" s="92"/>
    </row>
    <row r="6" spans="1:15" ht="12.75" customHeight="1">
      <c r="A6" s="93" t="s">
        <v>33</v>
      </c>
      <c r="B6" s="88"/>
      <c r="C6" s="89"/>
      <c r="D6" s="89"/>
      <c r="E6" s="90"/>
      <c r="F6" s="99" t="s">
        <v>34</v>
      </c>
      <c r="G6" s="100"/>
      <c r="O6" s="101"/>
    </row>
    <row r="7" spans="1:7" ht="12.75" customHeight="1">
      <c r="A7" s="102" t="s">
        <v>100</v>
      </c>
      <c r="B7" s="103"/>
      <c r="C7" s="104" t="s">
        <v>101</v>
      </c>
      <c r="D7" s="105"/>
      <c r="E7" s="105"/>
      <c r="F7" s="106" t="s">
        <v>35</v>
      </c>
      <c r="G7" s="100">
        <f>IF(G6=0,,ROUND((F30+F32)/G6,1))</f>
        <v>0</v>
      </c>
    </row>
    <row r="8" spans="1:9" ht="12.75">
      <c r="A8" s="107" t="s">
        <v>36</v>
      </c>
      <c r="B8" s="91"/>
      <c r="C8" s="299" t="s">
        <v>911</v>
      </c>
      <c r="D8" s="299"/>
      <c r="E8" s="300"/>
      <c r="F8" s="108" t="s">
        <v>37</v>
      </c>
      <c r="G8" s="109"/>
      <c r="H8" s="110"/>
      <c r="I8" s="111"/>
    </row>
    <row r="9" spans="1:8" ht="12.75">
      <c r="A9" s="107" t="s">
        <v>38</v>
      </c>
      <c r="B9" s="91"/>
      <c r="C9" s="299"/>
      <c r="D9" s="299"/>
      <c r="E9" s="300"/>
      <c r="F9" s="91"/>
      <c r="G9" s="112"/>
      <c r="H9" s="113"/>
    </row>
    <row r="10" spans="1:8" ht="12.75">
      <c r="A10" s="107" t="s">
        <v>39</v>
      </c>
      <c r="B10" s="91"/>
      <c r="C10" s="299" t="s">
        <v>910</v>
      </c>
      <c r="D10" s="299"/>
      <c r="E10" s="299"/>
      <c r="F10" s="114"/>
      <c r="G10" s="115"/>
      <c r="H10" s="116"/>
    </row>
    <row r="11" spans="1:57" ht="13.5" customHeight="1">
      <c r="A11" s="107" t="s">
        <v>40</v>
      </c>
      <c r="B11" s="91"/>
      <c r="C11" s="299"/>
      <c r="D11" s="299"/>
      <c r="E11" s="299"/>
      <c r="F11" s="117" t="s">
        <v>41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42</v>
      </c>
      <c r="B12" s="88"/>
      <c r="C12" s="301"/>
      <c r="D12" s="301"/>
      <c r="E12" s="301"/>
      <c r="F12" s="121" t="s">
        <v>43</v>
      </c>
      <c r="G12" s="122"/>
      <c r="H12" s="113"/>
    </row>
    <row r="13" spans="1:8" ht="28.5" customHeight="1" thickBot="1">
      <c r="A13" s="123" t="s">
        <v>44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45</v>
      </c>
      <c r="B14" s="128"/>
      <c r="C14" s="129"/>
      <c r="D14" s="130" t="s">
        <v>46</v>
      </c>
      <c r="E14" s="131"/>
      <c r="F14" s="131"/>
      <c r="G14" s="129"/>
    </row>
    <row r="15" spans="1:7" ht="15.75" customHeight="1">
      <c r="A15" s="132"/>
      <c r="B15" s="133" t="s">
        <v>47</v>
      </c>
      <c r="C15" s="134">
        <f>'SO.01 SO.01.1O Rek'!E16</f>
        <v>0</v>
      </c>
      <c r="D15" s="135" t="str">
        <f>'SO.01 SO.01.1O Rek'!A21</f>
        <v>Ztížené výrobní podmínky</v>
      </c>
      <c r="E15" s="136"/>
      <c r="F15" s="137"/>
      <c r="G15" s="134">
        <f>'SO.01 SO.01.1O Rek'!I21</f>
        <v>0</v>
      </c>
    </row>
    <row r="16" spans="1:7" ht="15.75" customHeight="1">
      <c r="A16" s="132" t="s">
        <v>48</v>
      </c>
      <c r="B16" s="133" t="s">
        <v>49</v>
      </c>
      <c r="C16" s="134">
        <f>'SO.01 SO.01.1O Rek'!F16</f>
        <v>0</v>
      </c>
      <c r="D16" s="87" t="str">
        <f>'SO.01 SO.01.1O Rek'!A22</f>
        <v>Oborová přirážka</v>
      </c>
      <c r="E16" s="138"/>
      <c r="F16" s="139"/>
      <c r="G16" s="134">
        <f>'SO.01 SO.01.1O Rek'!I22</f>
        <v>0</v>
      </c>
    </row>
    <row r="17" spans="1:7" ht="15.75" customHeight="1">
      <c r="A17" s="132" t="s">
        <v>50</v>
      </c>
      <c r="B17" s="133" t="s">
        <v>51</v>
      </c>
      <c r="C17" s="134">
        <f>'SO.01 SO.01.1O Rek'!H16</f>
        <v>0</v>
      </c>
      <c r="D17" s="87" t="str">
        <f>'SO.01 SO.01.1O Rek'!A23</f>
        <v>Přesun stavebních kapacit</v>
      </c>
      <c r="E17" s="138"/>
      <c r="F17" s="139"/>
      <c r="G17" s="134">
        <f>'SO.01 SO.01.1O Rek'!I23</f>
        <v>0</v>
      </c>
    </row>
    <row r="18" spans="1:7" ht="15.75" customHeight="1">
      <c r="A18" s="140" t="s">
        <v>52</v>
      </c>
      <c r="B18" s="141" t="s">
        <v>53</v>
      </c>
      <c r="C18" s="134">
        <f>'SO.01 SO.01.1O Rek'!G16</f>
        <v>0</v>
      </c>
      <c r="D18" s="87" t="str">
        <f>'SO.01 SO.01.1O Rek'!A24</f>
        <v>Mimostaveništní doprava</v>
      </c>
      <c r="E18" s="138"/>
      <c r="F18" s="139"/>
      <c r="G18" s="134">
        <f>'SO.01 SO.01.1O Rek'!I24</f>
        <v>0</v>
      </c>
    </row>
    <row r="19" spans="1:7" ht="15.75" customHeight="1">
      <c r="A19" s="142" t="s">
        <v>54</v>
      </c>
      <c r="B19" s="133"/>
      <c r="C19" s="134">
        <f>SUM(C15:C18)</f>
        <v>0</v>
      </c>
      <c r="D19" s="87" t="str">
        <f>'SO.01 SO.01.1O Rek'!A25</f>
        <v>Zařízení staveniště</v>
      </c>
      <c r="E19" s="138"/>
      <c r="F19" s="139"/>
      <c r="G19" s="134">
        <f>'SO.01 SO.01.1O Rek'!I25</f>
        <v>0</v>
      </c>
    </row>
    <row r="20" spans="1:7" ht="15.75" customHeight="1">
      <c r="A20" s="142"/>
      <c r="B20" s="133"/>
      <c r="C20" s="134"/>
      <c r="D20" s="87" t="str">
        <f>'SO.01 SO.01.1O Rek'!A26</f>
        <v>Provoz investora</v>
      </c>
      <c r="E20" s="138"/>
      <c r="F20" s="139"/>
      <c r="G20" s="134">
        <f>'SO.01 SO.01.1O Rek'!I26</f>
        <v>0</v>
      </c>
    </row>
    <row r="21" spans="1:7" ht="15.75" customHeight="1">
      <c r="A21" s="142" t="s">
        <v>27</v>
      </c>
      <c r="B21" s="133"/>
      <c r="C21" s="134">
        <f>'SO.01 SO.01.1O Rek'!I16</f>
        <v>0</v>
      </c>
      <c r="D21" s="87" t="str">
        <f>'SO.01 SO.01.1O Rek'!A27</f>
        <v>Kompletační činnost (IČD)</v>
      </c>
      <c r="E21" s="138"/>
      <c r="F21" s="139"/>
      <c r="G21" s="134">
        <f>'SO.01 SO.01.1O Rek'!I27</f>
        <v>0</v>
      </c>
    </row>
    <row r="22" spans="1:7" ht="15.75" customHeight="1">
      <c r="A22" s="143" t="s">
        <v>55</v>
      </c>
      <c r="B22" s="113"/>
      <c r="C22" s="134">
        <f>C19+C21</f>
        <v>0</v>
      </c>
      <c r="D22" s="87" t="s">
        <v>56</v>
      </c>
      <c r="E22" s="138"/>
      <c r="F22" s="139"/>
      <c r="G22" s="134">
        <f>G23-SUM(G15:G21)</f>
        <v>0</v>
      </c>
    </row>
    <row r="23" spans="1:7" ht="15.75" customHeight="1" thickBot="1">
      <c r="A23" s="302" t="s">
        <v>57</v>
      </c>
      <c r="B23" s="303"/>
      <c r="C23" s="144">
        <f>C22+G23</f>
        <v>0</v>
      </c>
      <c r="D23" s="145" t="s">
        <v>58</v>
      </c>
      <c r="E23" s="146"/>
      <c r="F23" s="147"/>
      <c r="G23" s="134">
        <f>'SO.01 SO.01.1O Rek'!H29</f>
        <v>0</v>
      </c>
    </row>
    <row r="24" spans="1:7" ht="12.75">
      <c r="A24" s="148" t="s">
        <v>59</v>
      </c>
      <c r="B24" s="149"/>
      <c r="C24" s="150"/>
      <c r="D24" s="149" t="s">
        <v>60</v>
      </c>
      <c r="E24" s="149"/>
      <c r="F24" s="151" t="s">
        <v>61</v>
      </c>
      <c r="G24" s="152"/>
    </row>
    <row r="25" spans="1:7" ht="12.75">
      <c r="A25" s="143" t="s">
        <v>62</v>
      </c>
      <c r="B25" s="113"/>
      <c r="C25" s="153"/>
      <c r="D25" s="113" t="s">
        <v>62</v>
      </c>
      <c r="F25" s="154" t="s">
        <v>62</v>
      </c>
      <c r="G25" s="155"/>
    </row>
    <row r="26" spans="1:7" ht="37.5" customHeight="1">
      <c r="A26" s="143" t="s">
        <v>63</v>
      </c>
      <c r="B26" s="156"/>
      <c r="C26" s="153"/>
      <c r="D26" s="113" t="s">
        <v>63</v>
      </c>
      <c r="F26" s="154" t="s">
        <v>63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64</v>
      </c>
      <c r="B28" s="113"/>
      <c r="C28" s="153"/>
      <c r="D28" s="154" t="s">
        <v>65</v>
      </c>
      <c r="E28" s="153"/>
      <c r="F28" s="158" t="s">
        <v>65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20</v>
      </c>
      <c r="D30" s="162" t="s">
        <v>66</v>
      </c>
      <c r="E30" s="164"/>
      <c r="F30" s="294">
        <f>C23-F32</f>
        <v>0</v>
      </c>
      <c r="G30" s="295"/>
    </row>
    <row r="31" spans="1:7" ht="12.75">
      <c r="A31" s="161" t="s">
        <v>67</v>
      </c>
      <c r="B31" s="162"/>
      <c r="C31" s="163">
        <f>C30</f>
        <v>20</v>
      </c>
      <c r="D31" s="162" t="s">
        <v>68</v>
      </c>
      <c r="E31" s="164"/>
      <c r="F31" s="294">
        <f>ROUND(PRODUCT(F30,C31/100),0)</f>
        <v>0</v>
      </c>
      <c r="G31" s="295"/>
    </row>
    <row r="32" spans="1:7" ht="12.75">
      <c r="A32" s="161" t="s">
        <v>11</v>
      </c>
      <c r="B32" s="162"/>
      <c r="C32" s="163">
        <v>0</v>
      </c>
      <c r="D32" s="162" t="s">
        <v>68</v>
      </c>
      <c r="E32" s="164"/>
      <c r="F32" s="294">
        <v>0</v>
      </c>
      <c r="G32" s="295"/>
    </row>
    <row r="33" spans="1:7" ht="12.75">
      <c r="A33" s="161" t="s">
        <v>67</v>
      </c>
      <c r="B33" s="165"/>
      <c r="C33" s="166">
        <f>C32</f>
        <v>0</v>
      </c>
      <c r="D33" s="162" t="s">
        <v>68</v>
      </c>
      <c r="E33" s="139"/>
      <c r="F33" s="294">
        <f>ROUND(PRODUCT(F32,C33/100),0)</f>
        <v>0</v>
      </c>
      <c r="G33" s="295"/>
    </row>
    <row r="34" spans="1:7" s="170" customFormat="1" ht="19.5" customHeight="1" thickBot="1">
      <c r="A34" s="167" t="s">
        <v>69</v>
      </c>
      <c r="B34" s="168"/>
      <c r="C34" s="168"/>
      <c r="D34" s="168"/>
      <c r="E34" s="169"/>
      <c r="F34" s="296">
        <f>ROUND(SUM(F30:F33),0)</f>
        <v>0</v>
      </c>
      <c r="G34" s="297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98"/>
      <c r="C37" s="298"/>
      <c r="D37" s="298"/>
      <c r="E37" s="298"/>
      <c r="F37" s="298"/>
      <c r="G37" s="298"/>
      <c r="H37" s="1" t="s">
        <v>1</v>
      </c>
    </row>
    <row r="38" spans="1:8" ht="12.75" customHeight="1">
      <c r="A38" s="171"/>
      <c r="B38" s="298"/>
      <c r="C38" s="298"/>
      <c r="D38" s="298"/>
      <c r="E38" s="298"/>
      <c r="F38" s="298"/>
      <c r="G38" s="298"/>
      <c r="H38" s="1" t="s">
        <v>1</v>
      </c>
    </row>
    <row r="39" spans="1:8" ht="12.75">
      <c r="A39" s="171"/>
      <c r="B39" s="298"/>
      <c r="C39" s="298"/>
      <c r="D39" s="298"/>
      <c r="E39" s="298"/>
      <c r="F39" s="298"/>
      <c r="G39" s="298"/>
      <c r="H39" s="1" t="s">
        <v>1</v>
      </c>
    </row>
    <row r="40" spans="1:8" ht="12.75">
      <c r="A40" s="171"/>
      <c r="B40" s="298"/>
      <c r="C40" s="298"/>
      <c r="D40" s="298"/>
      <c r="E40" s="298"/>
      <c r="F40" s="298"/>
      <c r="G40" s="298"/>
      <c r="H40" s="1" t="s">
        <v>1</v>
      </c>
    </row>
    <row r="41" spans="1:8" ht="12.75">
      <c r="A41" s="171"/>
      <c r="B41" s="298"/>
      <c r="C41" s="298"/>
      <c r="D41" s="298"/>
      <c r="E41" s="298"/>
      <c r="F41" s="298"/>
      <c r="G41" s="298"/>
      <c r="H41" s="1" t="s">
        <v>1</v>
      </c>
    </row>
    <row r="42" spans="1:8" ht="12.75">
      <c r="A42" s="171"/>
      <c r="B42" s="298"/>
      <c r="C42" s="298"/>
      <c r="D42" s="298"/>
      <c r="E42" s="298"/>
      <c r="F42" s="298"/>
      <c r="G42" s="298"/>
      <c r="H42" s="1" t="s">
        <v>1</v>
      </c>
    </row>
    <row r="43" spans="1:8" ht="12.75">
      <c r="A43" s="171"/>
      <c r="B43" s="298"/>
      <c r="C43" s="298"/>
      <c r="D43" s="298"/>
      <c r="E43" s="298"/>
      <c r="F43" s="298"/>
      <c r="G43" s="298"/>
      <c r="H43" s="1" t="s">
        <v>1</v>
      </c>
    </row>
    <row r="44" spans="1:8" ht="12.75" customHeight="1">
      <c r="A44" s="171"/>
      <c r="B44" s="298"/>
      <c r="C44" s="298"/>
      <c r="D44" s="298"/>
      <c r="E44" s="298"/>
      <c r="F44" s="298"/>
      <c r="G44" s="298"/>
      <c r="H44" s="1" t="s">
        <v>1</v>
      </c>
    </row>
    <row r="45" spans="1:8" ht="12.75" customHeight="1">
      <c r="A45" s="171"/>
      <c r="B45" s="298"/>
      <c r="C45" s="298"/>
      <c r="D45" s="298"/>
      <c r="E45" s="298"/>
      <c r="F45" s="298"/>
      <c r="G45" s="298"/>
      <c r="H45" s="1" t="s">
        <v>1</v>
      </c>
    </row>
    <row r="46" spans="2:7" ht="12.75">
      <c r="B46" s="293"/>
      <c r="C46" s="293"/>
      <c r="D46" s="293"/>
      <c r="E46" s="293"/>
      <c r="F46" s="293"/>
      <c r="G46" s="293"/>
    </row>
    <row r="47" spans="2:7" ht="12.75">
      <c r="B47" s="293"/>
      <c r="C47" s="293"/>
      <c r="D47" s="293"/>
      <c r="E47" s="293"/>
      <c r="F47" s="293"/>
      <c r="G47" s="293"/>
    </row>
    <row r="48" spans="2:7" ht="12.75">
      <c r="B48" s="293"/>
      <c r="C48" s="293"/>
      <c r="D48" s="293"/>
      <c r="E48" s="293"/>
      <c r="F48" s="293"/>
      <c r="G48" s="293"/>
    </row>
    <row r="49" spans="2:7" ht="12.75">
      <c r="B49" s="293"/>
      <c r="C49" s="293"/>
      <c r="D49" s="293"/>
      <c r="E49" s="293"/>
      <c r="F49" s="293"/>
      <c r="G49" s="293"/>
    </row>
    <row r="50" spans="2:7" ht="12.75">
      <c r="B50" s="293"/>
      <c r="C50" s="293"/>
      <c r="D50" s="293"/>
      <c r="E50" s="293"/>
      <c r="F50" s="293"/>
      <c r="G50" s="293"/>
    </row>
    <row r="51" spans="2:7" ht="12.75">
      <c r="B51" s="293"/>
      <c r="C51" s="293"/>
      <c r="D51" s="293"/>
      <c r="E51" s="293"/>
      <c r="F51" s="293"/>
      <c r="G51" s="293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4" t="s">
        <v>2</v>
      </c>
      <c r="B1" s="305"/>
      <c r="C1" s="172" t="s">
        <v>102</v>
      </c>
      <c r="D1" s="173"/>
      <c r="E1" s="174"/>
      <c r="F1" s="173"/>
      <c r="G1" s="175" t="s">
        <v>71</v>
      </c>
      <c r="H1" s="176" t="s">
        <v>913</v>
      </c>
      <c r="I1" s="177"/>
    </row>
    <row r="2" spans="1:9" ht="13.5" thickBot="1">
      <c r="A2" s="306" t="s">
        <v>72</v>
      </c>
      <c r="B2" s="307"/>
      <c r="C2" s="178" t="s">
        <v>105</v>
      </c>
      <c r="D2" s="179"/>
      <c r="E2" s="180"/>
      <c r="F2" s="179"/>
      <c r="G2" s="308" t="s">
        <v>914</v>
      </c>
      <c r="H2" s="309"/>
      <c r="I2" s="310"/>
    </row>
    <row r="3" ht="13.5" thickTop="1">
      <c r="F3" s="113"/>
    </row>
    <row r="4" spans="1:9" ht="19.5" customHeight="1">
      <c r="A4" s="181" t="s">
        <v>73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74</v>
      </c>
      <c r="C6" s="185"/>
      <c r="D6" s="186"/>
      <c r="E6" s="187" t="s">
        <v>23</v>
      </c>
      <c r="F6" s="188" t="s">
        <v>24</v>
      </c>
      <c r="G6" s="188" t="s">
        <v>25</v>
      </c>
      <c r="H6" s="188" t="s">
        <v>26</v>
      </c>
      <c r="I6" s="189" t="s">
        <v>27</v>
      </c>
    </row>
    <row r="7" spans="1:9" s="113" customFormat="1" ht="12.75">
      <c r="A7" s="279" t="str">
        <f>'SO.01 SO.01.1O Pol'!B7</f>
        <v>3</v>
      </c>
      <c r="B7" s="60" t="str">
        <f>'SO.01 SO.01.1O Pol'!C7</f>
        <v>Svislé a kompletní konstrukce</v>
      </c>
      <c r="D7" s="190"/>
      <c r="E7" s="280">
        <f>'SO.01 SO.01.1O Pol'!BA16</f>
        <v>0</v>
      </c>
      <c r="F7" s="281">
        <f>'SO.01 SO.01.1O Pol'!BB16</f>
        <v>0</v>
      </c>
      <c r="G7" s="281">
        <f>'SO.01 SO.01.1O Pol'!BC16</f>
        <v>0</v>
      </c>
      <c r="H7" s="281">
        <f>'SO.01 SO.01.1O Pol'!BD16</f>
        <v>0</v>
      </c>
      <c r="I7" s="282">
        <f>'SO.01 SO.01.1O Pol'!BE16</f>
        <v>0</v>
      </c>
    </row>
    <row r="8" spans="1:9" s="113" customFormat="1" ht="12.75">
      <c r="A8" s="279" t="str">
        <f>'SO.01 SO.01.1O Pol'!B17</f>
        <v>61</v>
      </c>
      <c r="B8" s="60" t="str">
        <f>'SO.01 SO.01.1O Pol'!C17</f>
        <v>Upravy povrchů vnitřní</v>
      </c>
      <c r="D8" s="190"/>
      <c r="E8" s="280">
        <f>'SO.01 SO.01.1O Pol'!BA37</f>
        <v>0</v>
      </c>
      <c r="F8" s="281">
        <f>'SO.01 SO.01.1O Pol'!BB37</f>
        <v>0</v>
      </c>
      <c r="G8" s="281">
        <f>'SO.01 SO.01.1O Pol'!BC37</f>
        <v>0</v>
      </c>
      <c r="H8" s="281">
        <f>'SO.01 SO.01.1O Pol'!BD37</f>
        <v>0</v>
      </c>
      <c r="I8" s="282">
        <f>'SO.01 SO.01.1O Pol'!BE37</f>
        <v>0</v>
      </c>
    </row>
    <row r="9" spans="1:9" s="113" customFormat="1" ht="12.75">
      <c r="A9" s="279" t="str">
        <f>'SO.01 SO.01.1O Pol'!B38</f>
        <v>62</v>
      </c>
      <c r="B9" s="60" t="str">
        <f>'SO.01 SO.01.1O Pol'!C38</f>
        <v>Úpravy povrchů vnější</v>
      </c>
      <c r="D9" s="190"/>
      <c r="E9" s="280">
        <f>'SO.01 SO.01.1O Pol'!BA40</f>
        <v>0</v>
      </c>
      <c r="F9" s="281">
        <f>'SO.01 SO.01.1O Pol'!BB40</f>
        <v>0</v>
      </c>
      <c r="G9" s="281">
        <f>'SO.01 SO.01.1O Pol'!BC40</f>
        <v>0</v>
      </c>
      <c r="H9" s="281">
        <f>'SO.01 SO.01.1O Pol'!BD40</f>
        <v>0</v>
      </c>
      <c r="I9" s="282">
        <f>'SO.01 SO.01.1O Pol'!BE40</f>
        <v>0</v>
      </c>
    </row>
    <row r="10" spans="1:9" s="113" customFormat="1" ht="12.75">
      <c r="A10" s="279" t="str">
        <f>'SO.01 SO.01.1O Pol'!B41</f>
        <v>64</v>
      </c>
      <c r="B10" s="60" t="str">
        <f>'SO.01 SO.01.1O Pol'!C41</f>
        <v>Výplně otvorů</v>
      </c>
      <c r="D10" s="190"/>
      <c r="E10" s="280">
        <f>'SO.01 SO.01.1O Pol'!BA73</f>
        <v>0</v>
      </c>
      <c r="F10" s="281">
        <f>'SO.01 SO.01.1O Pol'!BB73</f>
        <v>0</v>
      </c>
      <c r="G10" s="281">
        <f>'SO.01 SO.01.1O Pol'!BC73</f>
        <v>0</v>
      </c>
      <c r="H10" s="281">
        <f>'SO.01 SO.01.1O Pol'!BD73</f>
        <v>0</v>
      </c>
      <c r="I10" s="282">
        <f>'SO.01 SO.01.1O Pol'!BE73</f>
        <v>0</v>
      </c>
    </row>
    <row r="11" spans="1:9" s="113" customFormat="1" ht="12.75">
      <c r="A11" s="279" t="str">
        <f>'SO.01 SO.01.1O Pol'!B74</f>
        <v>96</v>
      </c>
      <c r="B11" s="60" t="str">
        <f>'SO.01 SO.01.1O Pol'!C74</f>
        <v>Bourání konstrukcí</v>
      </c>
      <c r="D11" s="190"/>
      <c r="E11" s="280">
        <f>'SO.01 SO.01.1O Pol'!BA127</f>
        <v>0</v>
      </c>
      <c r="F11" s="281">
        <f>'SO.01 SO.01.1O Pol'!BB127</f>
        <v>0</v>
      </c>
      <c r="G11" s="281">
        <f>'SO.01 SO.01.1O Pol'!BC127</f>
        <v>0</v>
      </c>
      <c r="H11" s="281">
        <f>'SO.01 SO.01.1O Pol'!BD127</f>
        <v>0</v>
      </c>
      <c r="I11" s="282">
        <f>'SO.01 SO.01.1O Pol'!BE127</f>
        <v>0</v>
      </c>
    </row>
    <row r="12" spans="1:9" s="113" customFormat="1" ht="12.75">
      <c r="A12" s="279" t="str">
        <f>'SO.01 SO.01.1O Pol'!B128</f>
        <v>99</v>
      </c>
      <c r="B12" s="60" t="str">
        <f>'SO.01 SO.01.1O Pol'!C128</f>
        <v>Staveništní přesun hmot</v>
      </c>
      <c r="D12" s="190"/>
      <c r="E12" s="280">
        <f>'SO.01 SO.01.1O Pol'!BA130</f>
        <v>0</v>
      </c>
      <c r="F12" s="281">
        <f>'SO.01 SO.01.1O Pol'!BB130</f>
        <v>0</v>
      </c>
      <c r="G12" s="281">
        <f>'SO.01 SO.01.1O Pol'!BC130</f>
        <v>0</v>
      </c>
      <c r="H12" s="281">
        <f>'SO.01 SO.01.1O Pol'!BD130</f>
        <v>0</v>
      </c>
      <c r="I12" s="282">
        <f>'SO.01 SO.01.1O Pol'!BE130</f>
        <v>0</v>
      </c>
    </row>
    <row r="13" spans="1:9" s="113" customFormat="1" ht="12.75">
      <c r="A13" s="279" t="str">
        <f>'SO.01 SO.01.1O Pol'!B131</f>
        <v>769</v>
      </c>
      <c r="B13" s="60" t="str">
        <f>'SO.01 SO.01.1O Pol'!C131</f>
        <v>Otvorové prvky z plastu</v>
      </c>
      <c r="D13" s="190"/>
      <c r="E13" s="280">
        <f>'SO.01 SO.01.1O Pol'!BA143</f>
        <v>0</v>
      </c>
      <c r="F13" s="281">
        <f>'SO.01 SO.01.1O Pol'!BB143</f>
        <v>0</v>
      </c>
      <c r="G13" s="281">
        <f>'SO.01 SO.01.1O Pol'!BC143</f>
        <v>0</v>
      </c>
      <c r="H13" s="281">
        <f>'SO.01 SO.01.1O Pol'!BD143</f>
        <v>0</v>
      </c>
      <c r="I13" s="282">
        <f>'SO.01 SO.01.1O Pol'!BE143</f>
        <v>0</v>
      </c>
    </row>
    <row r="14" spans="1:9" s="113" customFormat="1" ht="12.75">
      <c r="A14" s="279" t="str">
        <f>'SO.01 SO.01.1O Pol'!B144</f>
        <v>770</v>
      </c>
      <c r="B14" s="60" t="str">
        <f>'SO.01 SO.01.1O Pol'!C144</f>
        <v>Konstrukce systemové z Al profilů</v>
      </c>
      <c r="D14" s="190"/>
      <c r="E14" s="280">
        <f>'SO.01 SO.01.1O Pol'!BA155</f>
        <v>0</v>
      </c>
      <c r="F14" s="281">
        <f>'SO.01 SO.01.1O Pol'!BB155</f>
        <v>0</v>
      </c>
      <c r="G14" s="281">
        <f>'SO.01 SO.01.1O Pol'!BC155</f>
        <v>0</v>
      </c>
      <c r="H14" s="281">
        <f>'SO.01 SO.01.1O Pol'!BD155</f>
        <v>0</v>
      </c>
      <c r="I14" s="282">
        <f>'SO.01 SO.01.1O Pol'!BE155</f>
        <v>0</v>
      </c>
    </row>
    <row r="15" spans="1:9" s="113" customFormat="1" ht="13.5" thickBot="1">
      <c r="A15" s="279" t="str">
        <f>'SO.01 SO.01.1O Pol'!B156</f>
        <v>D96</v>
      </c>
      <c r="B15" s="60" t="str">
        <f>'SO.01 SO.01.1O Pol'!C156</f>
        <v>Přesuny suti a vybouraných hmot</v>
      </c>
      <c r="D15" s="190"/>
      <c r="E15" s="280">
        <f>'SO.01 SO.01.1O Pol'!BA164</f>
        <v>0</v>
      </c>
      <c r="F15" s="281">
        <f>'SO.01 SO.01.1O Pol'!BB164</f>
        <v>0</v>
      </c>
      <c r="G15" s="281">
        <f>'SO.01 SO.01.1O Pol'!BC164</f>
        <v>0</v>
      </c>
      <c r="H15" s="281">
        <f>'SO.01 SO.01.1O Pol'!BD164</f>
        <v>0</v>
      </c>
      <c r="I15" s="282">
        <f>'SO.01 SO.01.1O Pol'!BE164</f>
        <v>0</v>
      </c>
    </row>
    <row r="16" spans="1:9" s="14" customFormat="1" ht="13.5" thickBot="1">
      <c r="A16" s="191"/>
      <c r="B16" s="192" t="s">
        <v>75</v>
      </c>
      <c r="C16" s="192"/>
      <c r="D16" s="193"/>
      <c r="E16" s="194">
        <f>SUM(E7:E15)</f>
        <v>0</v>
      </c>
      <c r="F16" s="195">
        <f>SUM(F7:F15)</f>
        <v>0</v>
      </c>
      <c r="G16" s="195">
        <f>SUM(G7:G15)</f>
        <v>0</v>
      </c>
      <c r="H16" s="195">
        <f>SUM(H7:H15)</f>
        <v>0</v>
      </c>
      <c r="I16" s="196">
        <f>SUM(I7:I15)</f>
        <v>0</v>
      </c>
    </row>
    <row r="17" spans="1:9" ht="12.75">
      <c r="A17" s="113"/>
      <c r="B17" s="113"/>
      <c r="C17" s="113"/>
      <c r="D17" s="113"/>
      <c r="E17" s="113"/>
      <c r="F17" s="113"/>
      <c r="G17" s="113"/>
      <c r="H17" s="113"/>
      <c r="I17" s="113"/>
    </row>
    <row r="18" spans="1:57" ht="19.5" customHeight="1">
      <c r="A18" s="182" t="s">
        <v>76</v>
      </c>
      <c r="B18" s="182"/>
      <c r="C18" s="182"/>
      <c r="D18" s="182"/>
      <c r="E18" s="182"/>
      <c r="F18" s="182"/>
      <c r="G18" s="197"/>
      <c r="H18" s="182"/>
      <c r="I18" s="182"/>
      <c r="BA18" s="119"/>
      <c r="BB18" s="119"/>
      <c r="BC18" s="119"/>
      <c r="BD18" s="119"/>
      <c r="BE18" s="119"/>
    </row>
    <row r="19" ht="13.5" thickBot="1"/>
    <row r="20" spans="1:9" ht="12.75">
      <c r="A20" s="148" t="s">
        <v>77</v>
      </c>
      <c r="B20" s="149"/>
      <c r="C20" s="149"/>
      <c r="D20" s="198"/>
      <c r="E20" s="199" t="s">
        <v>78</v>
      </c>
      <c r="F20" s="200" t="s">
        <v>12</v>
      </c>
      <c r="G20" s="201" t="s">
        <v>79</v>
      </c>
      <c r="H20" s="202"/>
      <c r="I20" s="203" t="s">
        <v>78</v>
      </c>
    </row>
    <row r="21" spans="1:53" ht="12.75">
      <c r="A21" s="142" t="s">
        <v>902</v>
      </c>
      <c r="B21" s="133"/>
      <c r="C21" s="133"/>
      <c r="D21" s="204"/>
      <c r="E21" s="205"/>
      <c r="F21" s="206"/>
      <c r="G21" s="207">
        <v>0</v>
      </c>
      <c r="H21" s="208"/>
      <c r="I21" s="209">
        <f aca="true" t="shared" si="0" ref="I21:I28">E21+F21*G21/100</f>
        <v>0</v>
      </c>
      <c r="BA21" s="1">
        <v>0</v>
      </c>
    </row>
    <row r="22" spans="1:53" ht="12.75">
      <c r="A22" s="142" t="s">
        <v>903</v>
      </c>
      <c r="B22" s="133"/>
      <c r="C22" s="133"/>
      <c r="D22" s="204"/>
      <c r="E22" s="205"/>
      <c r="F22" s="206"/>
      <c r="G22" s="207">
        <v>0</v>
      </c>
      <c r="H22" s="208"/>
      <c r="I22" s="209">
        <f t="shared" si="0"/>
        <v>0</v>
      </c>
      <c r="BA22" s="1">
        <v>0</v>
      </c>
    </row>
    <row r="23" spans="1:53" ht="12.75">
      <c r="A23" s="142" t="s">
        <v>904</v>
      </c>
      <c r="B23" s="133"/>
      <c r="C23" s="133"/>
      <c r="D23" s="204"/>
      <c r="E23" s="205"/>
      <c r="F23" s="206"/>
      <c r="G23" s="207">
        <v>0</v>
      </c>
      <c r="H23" s="208"/>
      <c r="I23" s="209">
        <f t="shared" si="0"/>
        <v>0</v>
      </c>
      <c r="BA23" s="1">
        <v>0</v>
      </c>
    </row>
    <row r="24" spans="1:53" ht="12.75">
      <c r="A24" s="142" t="s">
        <v>905</v>
      </c>
      <c r="B24" s="133"/>
      <c r="C24" s="133"/>
      <c r="D24" s="204"/>
      <c r="E24" s="205"/>
      <c r="F24" s="206"/>
      <c r="G24" s="207">
        <v>0</v>
      </c>
      <c r="H24" s="208"/>
      <c r="I24" s="209">
        <f t="shared" si="0"/>
        <v>0</v>
      </c>
      <c r="BA24" s="1">
        <v>0</v>
      </c>
    </row>
    <row r="25" spans="1:53" ht="12.75">
      <c r="A25" s="142" t="s">
        <v>906</v>
      </c>
      <c r="B25" s="133"/>
      <c r="C25" s="133"/>
      <c r="D25" s="204"/>
      <c r="E25" s="205"/>
      <c r="F25" s="206"/>
      <c r="G25" s="207">
        <v>0</v>
      </c>
      <c r="H25" s="208"/>
      <c r="I25" s="209">
        <f t="shared" si="0"/>
        <v>0</v>
      </c>
      <c r="BA25" s="1">
        <v>1</v>
      </c>
    </row>
    <row r="26" spans="1:53" ht="12.75">
      <c r="A26" s="142" t="s">
        <v>907</v>
      </c>
      <c r="B26" s="133"/>
      <c r="C26" s="133"/>
      <c r="D26" s="204"/>
      <c r="E26" s="205"/>
      <c r="F26" s="206"/>
      <c r="G26" s="207">
        <v>0</v>
      </c>
      <c r="H26" s="208"/>
      <c r="I26" s="209">
        <f t="shared" si="0"/>
        <v>0</v>
      </c>
      <c r="BA26" s="1">
        <v>1</v>
      </c>
    </row>
    <row r="27" spans="1:53" ht="12.75">
      <c r="A27" s="142" t="s">
        <v>908</v>
      </c>
      <c r="B27" s="133"/>
      <c r="C27" s="133"/>
      <c r="D27" s="204"/>
      <c r="E27" s="205"/>
      <c r="F27" s="206"/>
      <c r="G27" s="207">
        <v>0</v>
      </c>
      <c r="H27" s="208"/>
      <c r="I27" s="209">
        <f t="shared" si="0"/>
        <v>0</v>
      </c>
      <c r="BA27" s="1">
        <v>2</v>
      </c>
    </row>
    <row r="28" spans="1:53" ht="12.75">
      <c r="A28" s="142" t="s">
        <v>909</v>
      </c>
      <c r="B28" s="133"/>
      <c r="C28" s="133"/>
      <c r="D28" s="204"/>
      <c r="E28" s="205"/>
      <c r="F28" s="206"/>
      <c r="G28" s="207">
        <v>0</v>
      </c>
      <c r="H28" s="208"/>
      <c r="I28" s="209">
        <f t="shared" si="0"/>
        <v>0</v>
      </c>
      <c r="BA28" s="1">
        <v>2</v>
      </c>
    </row>
    <row r="29" spans="1:9" ht="13.5" thickBot="1">
      <c r="A29" s="210"/>
      <c r="B29" s="211" t="s">
        <v>80</v>
      </c>
      <c r="C29" s="212"/>
      <c r="D29" s="213"/>
      <c r="E29" s="214"/>
      <c r="F29" s="215"/>
      <c r="G29" s="215"/>
      <c r="H29" s="311">
        <f>SUM(I21:I28)</f>
        <v>0</v>
      </c>
      <c r="I29" s="312"/>
    </row>
    <row r="31" spans="2:9" ht="12.75">
      <c r="B31" s="14"/>
      <c r="F31" s="216"/>
      <c r="G31" s="217"/>
      <c r="H31" s="217"/>
      <c r="I31" s="46"/>
    </row>
    <row r="32" spans="6:9" ht="12.75">
      <c r="F32" s="216"/>
      <c r="G32" s="217"/>
      <c r="H32" s="217"/>
      <c r="I32" s="46"/>
    </row>
    <row r="33" spans="6:9" ht="12.75">
      <c r="F33" s="216"/>
      <c r="G33" s="217"/>
      <c r="H33" s="217"/>
      <c r="I33" s="46"/>
    </row>
    <row r="34" spans="6:9" ht="12.75">
      <c r="F34" s="216"/>
      <c r="G34" s="217"/>
      <c r="H34" s="217"/>
      <c r="I34" s="46"/>
    </row>
    <row r="35" spans="6:9" ht="12.75">
      <c r="F35" s="216"/>
      <c r="G35" s="217"/>
      <c r="H35" s="217"/>
      <c r="I35" s="46"/>
    </row>
    <row r="36" spans="6:9" ht="12.75">
      <c r="F36" s="216"/>
      <c r="G36" s="217"/>
      <c r="H36" s="217"/>
      <c r="I36" s="46"/>
    </row>
    <row r="37" spans="6:9" ht="12.75">
      <c r="F37" s="216"/>
      <c r="G37" s="217"/>
      <c r="H37" s="217"/>
      <c r="I37" s="46"/>
    </row>
    <row r="38" spans="6:9" ht="12.75">
      <c r="F38" s="216"/>
      <c r="G38" s="217"/>
      <c r="H38" s="217"/>
      <c r="I38" s="46"/>
    </row>
    <row r="39" spans="6:9" ht="12.75">
      <c r="F39" s="216"/>
      <c r="G39" s="217"/>
      <c r="H39" s="217"/>
      <c r="I39" s="46"/>
    </row>
    <row r="40" spans="6:9" ht="12.75">
      <c r="F40" s="216"/>
      <c r="G40" s="217"/>
      <c r="H40" s="217"/>
      <c r="I40" s="46"/>
    </row>
    <row r="41" spans="6:9" ht="12.75">
      <c r="F41" s="216"/>
      <c r="G41" s="217"/>
      <c r="H41" s="217"/>
      <c r="I41" s="46"/>
    </row>
    <row r="42" spans="6:9" ht="12.75">
      <c r="F42" s="216"/>
      <c r="G42" s="217"/>
      <c r="H42" s="217"/>
      <c r="I42" s="46"/>
    </row>
    <row r="43" spans="6:9" ht="12.75">
      <c r="F43" s="216"/>
      <c r="G43" s="217"/>
      <c r="H43" s="217"/>
      <c r="I43" s="46"/>
    </row>
    <row r="44" spans="6:9" ht="12.75">
      <c r="F44" s="216"/>
      <c r="G44" s="217"/>
      <c r="H44" s="217"/>
      <c r="I44" s="46"/>
    </row>
    <row r="45" spans="6:9" ht="12.75">
      <c r="F45" s="216"/>
      <c r="G45" s="217"/>
      <c r="H45" s="217"/>
      <c r="I45" s="46"/>
    </row>
    <row r="46" spans="6:9" ht="12.75">
      <c r="F46" s="216"/>
      <c r="G46" s="217"/>
      <c r="H46" s="217"/>
      <c r="I46" s="46"/>
    </row>
    <row r="47" spans="6:9" ht="12.75">
      <c r="F47" s="216"/>
      <c r="G47" s="217"/>
      <c r="H47" s="217"/>
      <c r="I47" s="46"/>
    </row>
    <row r="48" spans="6:9" ht="12.75">
      <c r="F48" s="216"/>
      <c r="G48" s="217"/>
      <c r="H48" s="217"/>
      <c r="I48" s="46"/>
    </row>
    <row r="49" spans="6:9" ht="12.75">
      <c r="F49" s="216"/>
      <c r="G49" s="217"/>
      <c r="H49" s="217"/>
      <c r="I49" s="46"/>
    </row>
    <row r="50" spans="6:9" ht="12.75">
      <c r="F50" s="216"/>
      <c r="G50" s="217"/>
      <c r="H50" s="217"/>
      <c r="I50" s="46"/>
    </row>
    <row r="51" spans="6:9" ht="12.75">
      <c r="F51" s="216"/>
      <c r="G51" s="217"/>
      <c r="H51" s="217"/>
      <c r="I51" s="46"/>
    </row>
    <row r="52" spans="6:9" ht="12.75">
      <c r="F52" s="216"/>
      <c r="G52" s="217"/>
      <c r="H52" s="217"/>
      <c r="I52" s="46"/>
    </row>
    <row r="53" spans="6:9" ht="12.75">
      <c r="F53" s="216"/>
      <c r="G53" s="217"/>
      <c r="H53" s="217"/>
      <c r="I53" s="46"/>
    </row>
    <row r="54" spans="6:9" ht="12.75">
      <c r="F54" s="216"/>
      <c r="G54" s="217"/>
      <c r="H54" s="217"/>
      <c r="I54" s="46"/>
    </row>
    <row r="55" spans="6:9" ht="12.75">
      <c r="F55" s="216"/>
      <c r="G55" s="217"/>
      <c r="H55" s="217"/>
      <c r="I55" s="46"/>
    </row>
    <row r="56" spans="6:9" ht="12.75">
      <c r="F56" s="216"/>
      <c r="G56" s="217"/>
      <c r="H56" s="217"/>
      <c r="I56" s="46"/>
    </row>
    <row r="57" spans="6:9" ht="12.75">
      <c r="F57" s="216"/>
      <c r="G57" s="217"/>
      <c r="H57" s="217"/>
      <c r="I57" s="46"/>
    </row>
    <row r="58" spans="6:9" ht="12.75">
      <c r="F58" s="216"/>
      <c r="G58" s="217"/>
      <c r="H58" s="217"/>
      <c r="I58" s="46"/>
    </row>
    <row r="59" spans="6:9" ht="12.75">
      <c r="F59" s="216"/>
      <c r="G59" s="217"/>
      <c r="H59" s="217"/>
      <c r="I59" s="46"/>
    </row>
    <row r="60" spans="6:9" ht="12.75">
      <c r="F60" s="216"/>
      <c r="G60" s="217"/>
      <c r="H60" s="217"/>
      <c r="I60" s="46"/>
    </row>
    <row r="61" spans="6:9" ht="12.75">
      <c r="F61" s="216"/>
      <c r="G61" s="217"/>
      <c r="H61" s="217"/>
      <c r="I61" s="46"/>
    </row>
    <row r="62" spans="6:9" ht="12.75">
      <c r="F62" s="216"/>
      <c r="G62" s="217"/>
      <c r="H62" s="217"/>
      <c r="I62" s="46"/>
    </row>
    <row r="63" spans="6:9" ht="12.75">
      <c r="F63" s="216"/>
      <c r="G63" s="217"/>
      <c r="H63" s="217"/>
      <c r="I63" s="46"/>
    </row>
    <row r="64" spans="6:9" ht="12.75">
      <c r="F64" s="216"/>
      <c r="G64" s="217"/>
      <c r="H64" s="217"/>
      <c r="I64" s="46"/>
    </row>
    <row r="65" spans="6:9" ht="12.75">
      <c r="F65" s="216"/>
      <c r="G65" s="217"/>
      <c r="H65" s="217"/>
      <c r="I65" s="46"/>
    </row>
    <row r="66" spans="6:9" ht="12.75">
      <c r="F66" s="216"/>
      <c r="G66" s="217"/>
      <c r="H66" s="217"/>
      <c r="I66" s="46"/>
    </row>
    <row r="67" spans="6:9" ht="12.75">
      <c r="F67" s="216"/>
      <c r="G67" s="217"/>
      <c r="H67" s="217"/>
      <c r="I67" s="46"/>
    </row>
    <row r="68" spans="6:9" ht="12.75">
      <c r="F68" s="216"/>
      <c r="G68" s="217"/>
      <c r="H68" s="217"/>
      <c r="I68" s="46"/>
    </row>
    <row r="69" spans="6:9" ht="12.75">
      <c r="F69" s="216"/>
      <c r="G69" s="217"/>
      <c r="H69" s="217"/>
      <c r="I69" s="46"/>
    </row>
    <row r="70" spans="6:9" ht="12.75">
      <c r="F70" s="216"/>
      <c r="G70" s="217"/>
      <c r="H70" s="217"/>
      <c r="I70" s="46"/>
    </row>
    <row r="71" spans="6:9" ht="12.75">
      <c r="F71" s="216"/>
      <c r="G71" s="217"/>
      <c r="H71" s="217"/>
      <c r="I71" s="46"/>
    </row>
    <row r="72" spans="6:9" ht="12.75">
      <c r="F72" s="216"/>
      <c r="G72" s="217"/>
      <c r="H72" s="217"/>
      <c r="I72" s="46"/>
    </row>
    <row r="73" spans="6:9" ht="12.75">
      <c r="F73" s="216"/>
      <c r="G73" s="217"/>
      <c r="H73" s="217"/>
      <c r="I73" s="46"/>
    </row>
    <row r="74" spans="6:9" ht="12.75">
      <c r="F74" s="216"/>
      <c r="G74" s="217"/>
      <c r="H74" s="217"/>
      <c r="I74" s="46"/>
    </row>
    <row r="75" spans="6:9" ht="12.75">
      <c r="F75" s="216"/>
      <c r="G75" s="217"/>
      <c r="H75" s="217"/>
      <c r="I75" s="46"/>
    </row>
    <row r="76" spans="6:9" ht="12.75">
      <c r="F76" s="216"/>
      <c r="G76" s="217"/>
      <c r="H76" s="217"/>
      <c r="I76" s="46"/>
    </row>
    <row r="77" spans="6:9" ht="12.75">
      <c r="F77" s="216"/>
      <c r="G77" s="217"/>
      <c r="H77" s="217"/>
      <c r="I77" s="46"/>
    </row>
    <row r="78" spans="6:9" ht="12.75">
      <c r="F78" s="216"/>
      <c r="G78" s="217"/>
      <c r="H78" s="217"/>
      <c r="I78" s="46"/>
    </row>
    <row r="79" spans="6:9" ht="12.75">
      <c r="F79" s="216"/>
      <c r="G79" s="217"/>
      <c r="H79" s="217"/>
      <c r="I79" s="46"/>
    </row>
    <row r="80" spans="6:9" ht="12.75">
      <c r="F80" s="216"/>
      <c r="G80" s="217"/>
      <c r="H80" s="217"/>
      <c r="I80" s="46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237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18" customWidth="1"/>
    <col min="2" max="2" width="11.625" style="218" customWidth="1"/>
    <col min="3" max="3" width="40.375" style="218" customWidth="1"/>
    <col min="4" max="4" width="5.625" style="218" customWidth="1"/>
    <col min="5" max="5" width="8.625" style="228" customWidth="1"/>
    <col min="6" max="6" width="9.875" style="218" customWidth="1"/>
    <col min="7" max="7" width="13.875" style="218" customWidth="1"/>
    <col min="8" max="8" width="11.75390625" style="218" hidden="1" customWidth="1"/>
    <col min="9" max="9" width="11.625" style="218" hidden="1" customWidth="1"/>
    <col min="10" max="10" width="11.00390625" style="218" hidden="1" customWidth="1"/>
    <col min="11" max="11" width="10.375" style="218" hidden="1" customWidth="1"/>
    <col min="12" max="12" width="75.25390625" style="218" customWidth="1"/>
    <col min="13" max="13" width="45.25390625" style="218" customWidth="1"/>
    <col min="14" max="16384" width="9.125" style="218" customWidth="1"/>
  </cols>
  <sheetData>
    <row r="1" spans="1:7" ht="15.75">
      <c r="A1" s="317" t="s">
        <v>99</v>
      </c>
      <c r="B1" s="317"/>
      <c r="C1" s="317"/>
      <c r="D1" s="317"/>
      <c r="E1" s="317"/>
      <c r="F1" s="317"/>
      <c r="G1" s="317"/>
    </row>
    <row r="2" spans="2:7" ht="14.25" customHeight="1" thickBot="1">
      <c r="B2" s="219"/>
      <c r="C2" s="220"/>
      <c r="D2" s="220"/>
      <c r="E2" s="221"/>
      <c r="F2" s="220"/>
      <c r="G2" s="220"/>
    </row>
    <row r="3" spans="1:7" ht="13.5" thickTop="1">
      <c r="A3" s="304" t="s">
        <v>2</v>
      </c>
      <c r="B3" s="305"/>
      <c r="C3" s="172" t="s">
        <v>102</v>
      </c>
      <c r="D3" s="222"/>
      <c r="E3" s="223" t="s">
        <v>81</v>
      </c>
      <c r="F3" s="224" t="str">
        <f>'SO.01 SO.01.1O Rek'!H1</f>
        <v>SO.01.1O</v>
      </c>
      <c r="G3" s="225"/>
    </row>
    <row r="4" spans="1:7" ht="13.5" thickBot="1">
      <c r="A4" s="318" t="s">
        <v>72</v>
      </c>
      <c r="B4" s="307"/>
      <c r="C4" s="178" t="s">
        <v>105</v>
      </c>
      <c r="D4" s="226"/>
      <c r="E4" s="319" t="str">
        <f>'SO.01 SO.01.1O Rek'!G2</f>
        <v>REALIZACE ENERGETICKÝCH ÚSPOR-OTVORY</v>
      </c>
      <c r="F4" s="320"/>
      <c r="G4" s="321"/>
    </row>
    <row r="5" spans="1:7" ht="13.5" thickTop="1">
      <c r="A5" s="227"/>
      <c r="G5" s="229"/>
    </row>
    <row r="6" spans="1:11" ht="27" customHeight="1">
      <c r="A6" s="230" t="s">
        <v>82</v>
      </c>
      <c r="B6" s="231" t="s">
        <v>83</v>
      </c>
      <c r="C6" s="231" t="s">
        <v>84</v>
      </c>
      <c r="D6" s="231" t="s">
        <v>85</v>
      </c>
      <c r="E6" s="232" t="s">
        <v>86</v>
      </c>
      <c r="F6" s="231" t="s">
        <v>87</v>
      </c>
      <c r="G6" s="233" t="s">
        <v>88</v>
      </c>
      <c r="H6" s="234" t="s">
        <v>89</v>
      </c>
      <c r="I6" s="234" t="s">
        <v>90</v>
      </c>
      <c r="J6" s="234" t="s">
        <v>91</v>
      </c>
      <c r="K6" s="234" t="s">
        <v>92</v>
      </c>
    </row>
    <row r="7" spans="1:15" ht="12.75">
      <c r="A7" s="235" t="s">
        <v>93</v>
      </c>
      <c r="B7" s="236" t="s">
        <v>154</v>
      </c>
      <c r="C7" s="237" t="s">
        <v>155</v>
      </c>
      <c r="D7" s="238"/>
      <c r="E7" s="239"/>
      <c r="F7" s="239"/>
      <c r="G7" s="240"/>
      <c r="H7" s="241"/>
      <c r="I7" s="242"/>
      <c r="J7" s="243"/>
      <c r="K7" s="244"/>
      <c r="O7" s="245">
        <v>1</v>
      </c>
    </row>
    <row r="8" spans="1:80" ht="12.75">
      <c r="A8" s="246">
        <v>1</v>
      </c>
      <c r="B8" s="247" t="s">
        <v>915</v>
      </c>
      <c r="C8" s="248" t="s">
        <v>916</v>
      </c>
      <c r="D8" s="249" t="s">
        <v>138</v>
      </c>
      <c r="E8" s="250">
        <v>111.4875</v>
      </c>
      <c r="F8" s="250">
        <v>0</v>
      </c>
      <c r="G8" s="251">
        <f>E8*F8</f>
        <v>0</v>
      </c>
      <c r="H8" s="252">
        <v>0.00187</v>
      </c>
      <c r="I8" s="253">
        <f>E8*H8</f>
        <v>0.20848162499999998</v>
      </c>
      <c r="J8" s="252">
        <v>0</v>
      </c>
      <c r="K8" s="253">
        <f>E8*J8</f>
        <v>0</v>
      </c>
      <c r="O8" s="245">
        <v>2</v>
      </c>
      <c r="AA8" s="218">
        <v>1</v>
      </c>
      <c r="AB8" s="218">
        <v>1</v>
      </c>
      <c r="AC8" s="218">
        <v>1</v>
      </c>
      <c r="AZ8" s="218">
        <v>1</v>
      </c>
      <c r="BA8" s="218">
        <f>IF(AZ8=1,G8,0)</f>
        <v>0</v>
      </c>
      <c r="BB8" s="218">
        <f>IF(AZ8=2,G8,0)</f>
        <v>0</v>
      </c>
      <c r="BC8" s="218">
        <f>IF(AZ8=3,G8,0)</f>
        <v>0</v>
      </c>
      <c r="BD8" s="218">
        <f>IF(AZ8=4,G8,0)</f>
        <v>0</v>
      </c>
      <c r="BE8" s="218">
        <f>IF(AZ8=5,G8,0)</f>
        <v>0</v>
      </c>
      <c r="CA8" s="245">
        <v>1</v>
      </c>
      <c r="CB8" s="245">
        <v>1</v>
      </c>
    </row>
    <row r="9" spans="1:15" ht="12.75">
      <c r="A9" s="254"/>
      <c r="B9" s="257"/>
      <c r="C9" s="313" t="s">
        <v>917</v>
      </c>
      <c r="D9" s="314"/>
      <c r="E9" s="258">
        <v>9.75</v>
      </c>
      <c r="F9" s="259"/>
      <c r="G9" s="260"/>
      <c r="H9" s="261"/>
      <c r="I9" s="255"/>
      <c r="J9" s="262"/>
      <c r="K9" s="255"/>
      <c r="M9" s="256" t="s">
        <v>917</v>
      </c>
      <c r="O9" s="245"/>
    </row>
    <row r="10" spans="1:15" ht="12.75">
      <c r="A10" s="254"/>
      <c r="B10" s="257"/>
      <c r="C10" s="313" t="s">
        <v>918</v>
      </c>
      <c r="D10" s="314"/>
      <c r="E10" s="258">
        <v>40.944</v>
      </c>
      <c r="F10" s="259"/>
      <c r="G10" s="260"/>
      <c r="H10" s="261"/>
      <c r="I10" s="255"/>
      <c r="J10" s="262"/>
      <c r="K10" s="255"/>
      <c r="M10" s="256" t="s">
        <v>918</v>
      </c>
      <c r="O10" s="245"/>
    </row>
    <row r="11" spans="1:15" ht="12.75">
      <c r="A11" s="254"/>
      <c r="B11" s="257"/>
      <c r="C11" s="313" t="s">
        <v>919</v>
      </c>
      <c r="D11" s="314"/>
      <c r="E11" s="258">
        <v>5.274</v>
      </c>
      <c r="F11" s="259"/>
      <c r="G11" s="260"/>
      <c r="H11" s="261"/>
      <c r="I11" s="255"/>
      <c r="J11" s="262"/>
      <c r="K11" s="255"/>
      <c r="M11" s="256" t="s">
        <v>919</v>
      </c>
      <c r="O11" s="245"/>
    </row>
    <row r="12" spans="1:15" ht="12.75">
      <c r="A12" s="254"/>
      <c r="B12" s="257"/>
      <c r="C12" s="313" t="s">
        <v>920</v>
      </c>
      <c r="D12" s="314"/>
      <c r="E12" s="258">
        <v>3.8595</v>
      </c>
      <c r="F12" s="259"/>
      <c r="G12" s="260"/>
      <c r="H12" s="261"/>
      <c r="I12" s="255"/>
      <c r="J12" s="262"/>
      <c r="K12" s="255"/>
      <c r="M12" s="256" t="s">
        <v>920</v>
      </c>
      <c r="O12" s="245"/>
    </row>
    <row r="13" spans="1:15" ht="12.75">
      <c r="A13" s="254"/>
      <c r="B13" s="257"/>
      <c r="C13" s="313" t="s">
        <v>921</v>
      </c>
      <c r="D13" s="314"/>
      <c r="E13" s="258">
        <v>3.42</v>
      </c>
      <c r="F13" s="259"/>
      <c r="G13" s="260"/>
      <c r="H13" s="261"/>
      <c r="I13" s="255"/>
      <c r="J13" s="262"/>
      <c r="K13" s="255"/>
      <c r="M13" s="256" t="s">
        <v>921</v>
      </c>
      <c r="O13" s="245"/>
    </row>
    <row r="14" spans="1:15" ht="12.75">
      <c r="A14" s="254"/>
      <c r="B14" s="257"/>
      <c r="C14" s="313" t="s">
        <v>922</v>
      </c>
      <c r="D14" s="314"/>
      <c r="E14" s="258">
        <v>27.72</v>
      </c>
      <c r="F14" s="259"/>
      <c r="G14" s="260"/>
      <c r="H14" s="261"/>
      <c r="I14" s="255"/>
      <c r="J14" s="262"/>
      <c r="K14" s="255"/>
      <c r="M14" s="256" t="s">
        <v>922</v>
      </c>
      <c r="O14" s="245"/>
    </row>
    <row r="15" spans="1:15" ht="12.75">
      <c r="A15" s="254"/>
      <c r="B15" s="257"/>
      <c r="C15" s="313" t="s">
        <v>923</v>
      </c>
      <c r="D15" s="314"/>
      <c r="E15" s="258">
        <v>20.52</v>
      </c>
      <c r="F15" s="259"/>
      <c r="G15" s="260"/>
      <c r="H15" s="261"/>
      <c r="I15" s="255"/>
      <c r="J15" s="262"/>
      <c r="K15" s="255"/>
      <c r="M15" s="256" t="s">
        <v>923</v>
      </c>
      <c r="O15" s="245"/>
    </row>
    <row r="16" spans="1:57" ht="12.75">
      <c r="A16" s="263"/>
      <c r="B16" s="264" t="s">
        <v>97</v>
      </c>
      <c r="C16" s="265" t="s">
        <v>156</v>
      </c>
      <c r="D16" s="266"/>
      <c r="E16" s="267"/>
      <c r="F16" s="268"/>
      <c r="G16" s="269">
        <f>SUM(G7:G15)</f>
        <v>0</v>
      </c>
      <c r="H16" s="270"/>
      <c r="I16" s="271">
        <f>SUM(I7:I15)</f>
        <v>0.20848162499999998</v>
      </c>
      <c r="J16" s="270"/>
      <c r="K16" s="271">
        <f>SUM(K7:K15)</f>
        <v>0</v>
      </c>
      <c r="O16" s="245">
        <v>4</v>
      </c>
      <c r="BA16" s="272">
        <f>SUM(BA7:BA15)</f>
        <v>0</v>
      </c>
      <c r="BB16" s="272">
        <f>SUM(BB7:BB15)</f>
        <v>0</v>
      </c>
      <c r="BC16" s="272">
        <f>SUM(BC7:BC15)</f>
        <v>0</v>
      </c>
      <c r="BD16" s="272">
        <f>SUM(BD7:BD15)</f>
        <v>0</v>
      </c>
      <c r="BE16" s="272">
        <f>SUM(BE7:BE15)</f>
        <v>0</v>
      </c>
    </row>
    <row r="17" spans="1:15" ht="12.75">
      <c r="A17" s="235" t="s">
        <v>93</v>
      </c>
      <c r="B17" s="236" t="s">
        <v>239</v>
      </c>
      <c r="C17" s="237" t="s">
        <v>240</v>
      </c>
      <c r="D17" s="238"/>
      <c r="E17" s="239"/>
      <c r="F17" s="239"/>
      <c r="G17" s="240"/>
      <c r="H17" s="241"/>
      <c r="I17" s="242"/>
      <c r="J17" s="243"/>
      <c r="K17" s="244"/>
      <c r="O17" s="245">
        <v>1</v>
      </c>
    </row>
    <row r="18" spans="1:80" ht="12.75">
      <c r="A18" s="246">
        <v>2</v>
      </c>
      <c r="B18" s="247" t="s">
        <v>924</v>
      </c>
      <c r="C18" s="248" t="s">
        <v>925</v>
      </c>
      <c r="D18" s="249" t="s">
        <v>138</v>
      </c>
      <c r="E18" s="250">
        <v>687.4135</v>
      </c>
      <c r="F18" s="250">
        <v>0</v>
      </c>
      <c r="G18" s="251">
        <f>E18*F18</f>
        <v>0</v>
      </c>
      <c r="H18" s="252">
        <v>4E-05</v>
      </c>
      <c r="I18" s="253">
        <f>E18*H18</f>
        <v>0.027496540000000003</v>
      </c>
      <c r="J18" s="252">
        <v>0</v>
      </c>
      <c r="K18" s="253">
        <f>E18*J18</f>
        <v>0</v>
      </c>
      <c r="O18" s="245">
        <v>2</v>
      </c>
      <c r="AA18" s="218">
        <v>1</v>
      </c>
      <c r="AB18" s="218">
        <v>1</v>
      </c>
      <c r="AC18" s="218">
        <v>1</v>
      </c>
      <c r="AZ18" s="218">
        <v>1</v>
      </c>
      <c r="BA18" s="218">
        <f>IF(AZ18=1,G18,0)</f>
        <v>0</v>
      </c>
      <c r="BB18" s="218">
        <f>IF(AZ18=2,G18,0)</f>
        <v>0</v>
      </c>
      <c r="BC18" s="218">
        <f>IF(AZ18=3,G18,0)</f>
        <v>0</v>
      </c>
      <c r="BD18" s="218">
        <f>IF(AZ18=4,G18,0)</f>
        <v>0</v>
      </c>
      <c r="BE18" s="218">
        <f>IF(AZ18=5,G18,0)</f>
        <v>0</v>
      </c>
      <c r="CA18" s="245">
        <v>1</v>
      </c>
      <c r="CB18" s="245">
        <v>1</v>
      </c>
    </row>
    <row r="19" spans="1:15" ht="12.75">
      <c r="A19" s="254"/>
      <c r="B19" s="257"/>
      <c r="C19" s="313" t="s">
        <v>917</v>
      </c>
      <c r="D19" s="314"/>
      <c r="E19" s="258">
        <v>9.75</v>
      </c>
      <c r="F19" s="259"/>
      <c r="G19" s="260"/>
      <c r="H19" s="261"/>
      <c r="I19" s="255"/>
      <c r="J19" s="262"/>
      <c r="K19" s="255"/>
      <c r="M19" s="256" t="s">
        <v>917</v>
      </c>
      <c r="O19" s="245"/>
    </row>
    <row r="20" spans="1:15" ht="12.75">
      <c r="A20" s="254"/>
      <c r="B20" s="257"/>
      <c r="C20" s="313" t="s">
        <v>918</v>
      </c>
      <c r="D20" s="314"/>
      <c r="E20" s="258">
        <v>40.944</v>
      </c>
      <c r="F20" s="259"/>
      <c r="G20" s="260"/>
      <c r="H20" s="261"/>
      <c r="I20" s="255"/>
      <c r="J20" s="262"/>
      <c r="K20" s="255"/>
      <c r="M20" s="256" t="s">
        <v>918</v>
      </c>
      <c r="O20" s="245"/>
    </row>
    <row r="21" spans="1:15" ht="12.75">
      <c r="A21" s="254"/>
      <c r="B21" s="257"/>
      <c r="C21" s="313" t="s">
        <v>919</v>
      </c>
      <c r="D21" s="314"/>
      <c r="E21" s="258">
        <v>5.274</v>
      </c>
      <c r="F21" s="259"/>
      <c r="G21" s="260"/>
      <c r="H21" s="261"/>
      <c r="I21" s="255"/>
      <c r="J21" s="262"/>
      <c r="K21" s="255"/>
      <c r="M21" s="256" t="s">
        <v>919</v>
      </c>
      <c r="O21" s="245"/>
    </row>
    <row r="22" spans="1:15" ht="12.75">
      <c r="A22" s="254"/>
      <c r="B22" s="257"/>
      <c r="C22" s="313" t="s">
        <v>920</v>
      </c>
      <c r="D22" s="314"/>
      <c r="E22" s="258">
        <v>3.8595</v>
      </c>
      <c r="F22" s="259"/>
      <c r="G22" s="260"/>
      <c r="H22" s="261"/>
      <c r="I22" s="255"/>
      <c r="J22" s="262"/>
      <c r="K22" s="255"/>
      <c r="M22" s="256" t="s">
        <v>920</v>
      </c>
      <c r="O22" s="245"/>
    </row>
    <row r="23" spans="1:15" ht="12.75">
      <c r="A23" s="254"/>
      <c r="B23" s="257"/>
      <c r="C23" s="313" t="s">
        <v>921</v>
      </c>
      <c r="D23" s="314"/>
      <c r="E23" s="258">
        <v>3.42</v>
      </c>
      <c r="F23" s="259"/>
      <c r="G23" s="260"/>
      <c r="H23" s="261"/>
      <c r="I23" s="255"/>
      <c r="J23" s="262"/>
      <c r="K23" s="255"/>
      <c r="M23" s="256" t="s">
        <v>921</v>
      </c>
      <c r="O23" s="245"/>
    </row>
    <row r="24" spans="1:15" ht="12.75">
      <c r="A24" s="254"/>
      <c r="B24" s="257"/>
      <c r="C24" s="313" t="s">
        <v>922</v>
      </c>
      <c r="D24" s="314"/>
      <c r="E24" s="258">
        <v>27.72</v>
      </c>
      <c r="F24" s="259"/>
      <c r="G24" s="260"/>
      <c r="H24" s="261"/>
      <c r="I24" s="255"/>
      <c r="J24" s="262"/>
      <c r="K24" s="255"/>
      <c r="M24" s="256" t="s">
        <v>922</v>
      </c>
      <c r="O24" s="245"/>
    </row>
    <row r="25" spans="1:15" ht="12.75">
      <c r="A25" s="254"/>
      <c r="B25" s="257"/>
      <c r="C25" s="313" t="s">
        <v>926</v>
      </c>
      <c r="D25" s="314"/>
      <c r="E25" s="258">
        <v>3.6</v>
      </c>
      <c r="F25" s="259"/>
      <c r="G25" s="260"/>
      <c r="H25" s="261"/>
      <c r="I25" s="255"/>
      <c r="J25" s="262"/>
      <c r="K25" s="255"/>
      <c r="M25" s="256" t="s">
        <v>926</v>
      </c>
      <c r="O25" s="245"/>
    </row>
    <row r="26" spans="1:15" ht="12.75">
      <c r="A26" s="254"/>
      <c r="B26" s="257"/>
      <c r="C26" s="313" t="s">
        <v>927</v>
      </c>
      <c r="D26" s="314"/>
      <c r="E26" s="258">
        <v>3.6</v>
      </c>
      <c r="F26" s="259"/>
      <c r="G26" s="260"/>
      <c r="H26" s="261"/>
      <c r="I26" s="255"/>
      <c r="J26" s="262"/>
      <c r="K26" s="255"/>
      <c r="M26" s="256" t="s">
        <v>927</v>
      </c>
      <c r="O26" s="245"/>
    </row>
    <row r="27" spans="1:15" ht="12.75">
      <c r="A27" s="254"/>
      <c r="B27" s="257"/>
      <c r="C27" s="313" t="s">
        <v>928</v>
      </c>
      <c r="D27" s="314"/>
      <c r="E27" s="258">
        <v>2.52</v>
      </c>
      <c r="F27" s="259"/>
      <c r="G27" s="260"/>
      <c r="H27" s="261"/>
      <c r="I27" s="255"/>
      <c r="J27" s="262"/>
      <c r="K27" s="255"/>
      <c r="M27" s="256" t="s">
        <v>928</v>
      </c>
      <c r="O27" s="245"/>
    </row>
    <row r="28" spans="1:15" ht="12.75">
      <c r="A28" s="254"/>
      <c r="B28" s="257"/>
      <c r="C28" s="313" t="s">
        <v>929</v>
      </c>
      <c r="D28" s="314"/>
      <c r="E28" s="258">
        <v>245.7</v>
      </c>
      <c r="F28" s="259"/>
      <c r="G28" s="260"/>
      <c r="H28" s="261"/>
      <c r="I28" s="255"/>
      <c r="J28" s="262"/>
      <c r="K28" s="255"/>
      <c r="M28" s="256" t="s">
        <v>929</v>
      </c>
      <c r="O28" s="245"/>
    </row>
    <row r="29" spans="1:15" ht="12.75">
      <c r="A29" s="254"/>
      <c r="B29" s="257"/>
      <c r="C29" s="313" t="s">
        <v>930</v>
      </c>
      <c r="D29" s="314"/>
      <c r="E29" s="258">
        <v>298.62</v>
      </c>
      <c r="F29" s="259"/>
      <c r="G29" s="260"/>
      <c r="H29" s="261"/>
      <c r="I29" s="255"/>
      <c r="J29" s="262"/>
      <c r="K29" s="255"/>
      <c r="M29" s="256" t="s">
        <v>930</v>
      </c>
      <c r="O29" s="245"/>
    </row>
    <row r="30" spans="1:15" ht="12.75">
      <c r="A30" s="254"/>
      <c r="B30" s="257"/>
      <c r="C30" s="313" t="s">
        <v>931</v>
      </c>
      <c r="D30" s="314"/>
      <c r="E30" s="258">
        <v>6.48</v>
      </c>
      <c r="F30" s="259"/>
      <c r="G30" s="260"/>
      <c r="H30" s="261"/>
      <c r="I30" s="255"/>
      <c r="J30" s="262"/>
      <c r="K30" s="255"/>
      <c r="M30" s="256" t="s">
        <v>931</v>
      </c>
      <c r="O30" s="245"/>
    </row>
    <row r="31" spans="1:15" ht="12.75">
      <c r="A31" s="254"/>
      <c r="B31" s="257"/>
      <c r="C31" s="313" t="s">
        <v>932</v>
      </c>
      <c r="D31" s="314"/>
      <c r="E31" s="258">
        <v>4.86</v>
      </c>
      <c r="F31" s="259"/>
      <c r="G31" s="260"/>
      <c r="H31" s="261"/>
      <c r="I31" s="255"/>
      <c r="J31" s="262"/>
      <c r="K31" s="255"/>
      <c r="M31" s="256" t="s">
        <v>932</v>
      </c>
      <c r="O31" s="245"/>
    </row>
    <row r="32" spans="1:15" ht="12.75">
      <c r="A32" s="254"/>
      <c r="B32" s="257"/>
      <c r="C32" s="313" t="s">
        <v>933</v>
      </c>
      <c r="D32" s="314"/>
      <c r="E32" s="258">
        <v>6.72</v>
      </c>
      <c r="F32" s="259"/>
      <c r="G32" s="260"/>
      <c r="H32" s="261"/>
      <c r="I32" s="255"/>
      <c r="J32" s="262"/>
      <c r="K32" s="255"/>
      <c r="M32" s="256" t="s">
        <v>933</v>
      </c>
      <c r="O32" s="245"/>
    </row>
    <row r="33" spans="1:15" ht="12.75">
      <c r="A33" s="254"/>
      <c r="B33" s="257"/>
      <c r="C33" s="313" t="s">
        <v>934</v>
      </c>
      <c r="D33" s="314"/>
      <c r="E33" s="258">
        <v>1.44</v>
      </c>
      <c r="F33" s="259"/>
      <c r="G33" s="260"/>
      <c r="H33" s="261"/>
      <c r="I33" s="255"/>
      <c r="J33" s="262"/>
      <c r="K33" s="255"/>
      <c r="M33" s="256" t="s">
        <v>934</v>
      </c>
      <c r="O33" s="245"/>
    </row>
    <row r="34" spans="1:15" ht="12.75">
      <c r="A34" s="254"/>
      <c r="B34" s="257"/>
      <c r="C34" s="313" t="s">
        <v>935</v>
      </c>
      <c r="D34" s="314"/>
      <c r="E34" s="258">
        <v>0.81</v>
      </c>
      <c r="F34" s="259"/>
      <c r="G34" s="260"/>
      <c r="H34" s="261"/>
      <c r="I34" s="255"/>
      <c r="J34" s="262"/>
      <c r="K34" s="255"/>
      <c r="M34" s="256" t="s">
        <v>935</v>
      </c>
      <c r="O34" s="245"/>
    </row>
    <row r="35" spans="1:15" ht="12.75">
      <c r="A35" s="254"/>
      <c r="B35" s="257"/>
      <c r="C35" s="313" t="s">
        <v>936</v>
      </c>
      <c r="D35" s="314"/>
      <c r="E35" s="258">
        <v>1.576</v>
      </c>
      <c r="F35" s="259"/>
      <c r="G35" s="260"/>
      <c r="H35" s="261"/>
      <c r="I35" s="255"/>
      <c r="J35" s="262"/>
      <c r="K35" s="255"/>
      <c r="M35" s="256" t="s">
        <v>936</v>
      </c>
      <c r="O35" s="245"/>
    </row>
    <row r="36" spans="1:15" ht="12.75">
      <c r="A36" s="254"/>
      <c r="B36" s="257"/>
      <c r="C36" s="313" t="s">
        <v>923</v>
      </c>
      <c r="D36" s="314"/>
      <c r="E36" s="258">
        <v>20.52</v>
      </c>
      <c r="F36" s="259"/>
      <c r="G36" s="260"/>
      <c r="H36" s="261"/>
      <c r="I36" s="255"/>
      <c r="J36" s="262"/>
      <c r="K36" s="255"/>
      <c r="M36" s="256" t="s">
        <v>923</v>
      </c>
      <c r="O36" s="245"/>
    </row>
    <row r="37" spans="1:57" ht="12.75">
      <c r="A37" s="263"/>
      <c r="B37" s="264" t="s">
        <v>97</v>
      </c>
      <c r="C37" s="265" t="s">
        <v>241</v>
      </c>
      <c r="D37" s="266"/>
      <c r="E37" s="267"/>
      <c r="F37" s="268"/>
      <c r="G37" s="269">
        <f>SUM(G17:G36)</f>
        <v>0</v>
      </c>
      <c r="H37" s="270"/>
      <c r="I37" s="271">
        <f>SUM(I17:I36)</f>
        <v>0.027496540000000003</v>
      </c>
      <c r="J37" s="270"/>
      <c r="K37" s="271">
        <f>SUM(K17:K36)</f>
        <v>0</v>
      </c>
      <c r="O37" s="245">
        <v>4</v>
      </c>
      <c r="BA37" s="272">
        <f>SUM(BA17:BA36)</f>
        <v>0</v>
      </c>
      <c r="BB37" s="272">
        <f>SUM(BB17:BB36)</f>
        <v>0</v>
      </c>
      <c r="BC37" s="272">
        <f>SUM(BC17:BC36)</f>
        <v>0</v>
      </c>
      <c r="BD37" s="272">
        <f>SUM(BD17:BD36)</f>
        <v>0</v>
      </c>
      <c r="BE37" s="272">
        <f>SUM(BE17:BE36)</f>
        <v>0</v>
      </c>
    </row>
    <row r="38" spans="1:15" ht="12.75">
      <c r="A38" s="235" t="s">
        <v>93</v>
      </c>
      <c r="B38" s="236" t="s">
        <v>279</v>
      </c>
      <c r="C38" s="237" t="s">
        <v>280</v>
      </c>
      <c r="D38" s="238"/>
      <c r="E38" s="239"/>
      <c r="F38" s="239"/>
      <c r="G38" s="240"/>
      <c r="H38" s="241"/>
      <c r="I38" s="242"/>
      <c r="J38" s="243"/>
      <c r="K38" s="244"/>
      <c r="O38" s="245">
        <v>1</v>
      </c>
    </row>
    <row r="39" spans="1:80" ht="12.75">
      <c r="A39" s="246">
        <v>3</v>
      </c>
      <c r="B39" s="247" t="s">
        <v>937</v>
      </c>
      <c r="C39" s="248" t="s">
        <v>938</v>
      </c>
      <c r="D39" s="249" t="s">
        <v>138</v>
      </c>
      <c r="E39" s="250">
        <v>687.41</v>
      </c>
      <c r="F39" s="250">
        <v>0</v>
      </c>
      <c r="G39" s="251">
        <f>E39*F39</f>
        <v>0</v>
      </c>
      <c r="H39" s="252">
        <v>4E-05</v>
      </c>
      <c r="I39" s="253">
        <f>E39*H39</f>
        <v>0.0274964</v>
      </c>
      <c r="J39" s="252">
        <v>0</v>
      </c>
      <c r="K39" s="253">
        <f>E39*J39</f>
        <v>0</v>
      </c>
      <c r="O39" s="245">
        <v>2</v>
      </c>
      <c r="AA39" s="218">
        <v>1</v>
      </c>
      <c r="AB39" s="218">
        <v>1</v>
      </c>
      <c r="AC39" s="218">
        <v>1</v>
      </c>
      <c r="AZ39" s="218">
        <v>1</v>
      </c>
      <c r="BA39" s="218">
        <f>IF(AZ39=1,G39,0)</f>
        <v>0</v>
      </c>
      <c r="BB39" s="218">
        <f>IF(AZ39=2,G39,0)</f>
        <v>0</v>
      </c>
      <c r="BC39" s="218">
        <f>IF(AZ39=3,G39,0)</f>
        <v>0</v>
      </c>
      <c r="BD39" s="218">
        <f>IF(AZ39=4,G39,0)</f>
        <v>0</v>
      </c>
      <c r="BE39" s="218">
        <f>IF(AZ39=5,G39,0)</f>
        <v>0</v>
      </c>
      <c r="CA39" s="245">
        <v>1</v>
      </c>
      <c r="CB39" s="245">
        <v>1</v>
      </c>
    </row>
    <row r="40" spans="1:57" ht="12.75">
      <c r="A40" s="263"/>
      <c r="B40" s="264" t="s">
        <v>97</v>
      </c>
      <c r="C40" s="265" t="s">
        <v>281</v>
      </c>
      <c r="D40" s="266"/>
      <c r="E40" s="267"/>
      <c r="F40" s="268"/>
      <c r="G40" s="269">
        <f>SUM(G38:G39)</f>
        <v>0</v>
      </c>
      <c r="H40" s="270"/>
      <c r="I40" s="271">
        <f>SUM(I38:I39)</f>
        <v>0.0274964</v>
      </c>
      <c r="J40" s="270"/>
      <c r="K40" s="271">
        <f>SUM(K38:K39)</f>
        <v>0</v>
      </c>
      <c r="O40" s="245">
        <v>4</v>
      </c>
      <c r="BA40" s="272">
        <f>SUM(BA38:BA39)</f>
        <v>0</v>
      </c>
      <c r="BB40" s="272">
        <f>SUM(BB38:BB39)</f>
        <v>0</v>
      </c>
      <c r="BC40" s="272">
        <f>SUM(BC38:BC39)</f>
        <v>0</v>
      </c>
      <c r="BD40" s="272">
        <f>SUM(BD38:BD39)</f>
        <v>0</v>
      </c>
      <c r="BE40" s="272">
        <f>SUM(BE38:BE39)</f>
        <v>0</v>
      </c>
    </row>
    <row r="41" spans="1:15" ht="12.75">
      <c r="A41" s="235" t="s">
        <v>93</v>
      </c>
      <c r="B41" s="236" t="s">
        <v>939</v>
      </c>
      <c r="C41" s="237" t="s">
        <v>940</v>
      </c>
      <c r="D41" s="238"/>
      <c r="E41" s="239"/>
      <c r="F41" s="239"/>
      <c r="G41" s="240"/>
      <c r="H41" s="241"/>
      <c r="I41" s="242"/>
      <c r="J41" s="243"/>
      <c r="K41" s="244"/>
      <c r="O41" s="245">
        <v>1</v>
      </c>
    </row>
    <row r="42" spans="1:80" ht="12.75">
      <c r="A42" s="246">
        <v>4</v>
      </c>
      <c r="B42" s="247" t="s">
        <v>942</v>
      </c>
      <c r="C42" s="248" t="s">
        <v>943</v>
      </c>
      <c r="D42" s="249" t="s">
        <v>225</v>
      </c>
      <c r="E42" s="250">
        <v>9</v>
      </c>
      <c r="F42" s="250">
        <v>0</v>
      </c>
      <c r="G42" s="251">
        <f>E42*F42</f>
        <v>0</v>
      </c>
      <c r="H42" s="252">
        <v>0.00058</v>
      </c>
      <c r="I42" s="253">
        <f>E42*H42</f>
        <v>0.00522</v>
      </c>
      <c r="J42" s="252">
        <v>0</v>
      </c>
      <c r="K42" s="253">
        <f>E42*J42</f>
        <v>0</v>
      </c>
      <c r="O42" s="245">
        <v>2</v>
      </c>
      <c r="AA42" s="218">
        <v>1</v>
      </c>
      <c r="AB42" s="218">
        <v>1</v>
      </c>
      <c r="AC42" s="218">
        <v>1</v>
      </c>
      <c r="AZ42" s="218">
        <v>1</v>
      </c>
      <c r="BA42" s="218">
        <f>IF(AZ42=1,G42,0)</f>
        <v>0</v>
      </c>
      <c r="BB42" s="218">
        <f>IF(AZ42=2,G42,0)</f>
        <v>0</v>
      </c>
      <c r="BC42" s="218">
        <f>IF(AZ42=3,G42,0)</f>
        <v>0</v>
      </c>
      <c r="BD42" s="218">
        <f>IF(AZ42=4,G42,0)</f>
        <v>0</v>
      </c>
      <c r="BE42" s="218">
        <f>IF(AZ42=5,G42,0)</f>
        <v>0</v>
      </c>
      <c r="CA42" s="245">
        <v>1</v>
      </c>
      <c r="CB42" s="245">
        <v>1</v>
      </c>
    </row>
    <row r="43" spans="1:15" ht="12.75">
      <c r="A43" s="254"/>
      <c r="B43" s="257"/>
      <c r="C43" s="313" t="s">
        <v>944</v>
      </c>
      <c r="D43" s="314"/>
      <c r="E43" s="258">
        <v>8</v>
      </c>
      <c r="F43" s="259"/>
      <c r="G43" s="260"/>
      <c r="H43" s="261"/>
      <c r="I43" s="255"/>
      <c r="J43" s="262"/>
      <c r="K43" s="255"/>
      <c r="M43" s="256" t="s">
        <v>944</v>
      </c>
      <c r="O43" s="245"/>
    </row>
    <row r="44" spans="1:15" ht="12.75">
      <c r="A44" s="254"/>
      <c r="B44" s="257"/>
      <c r="C44" s="313" t="s">
        <v>945</v>
      </c>
      <c r="D44" s="314"/>
      <c r="E44" s="258">
        <v>1</v>
      </c>
      <c r="F44" s="259"/>
      <c r="G44" s="260"/>
      <c r="H44" s="261"/>
      <c r="I44" s="255"/>
      <c r="J44" s="262"/>
      <c r="K44" s="255"/>
      <c r="M44" s="256" t="s">
        <v>945</v>
      </c>
      <c r="O44" s="245"/>
    </row>
    <row r="45" spans="1:80" ht="12.75">
      <c r="A45" s="246">
        <v>5</v>
      </c>
      <c r="B45" s="247" t="s">
        <v>946</v>
      </c>
      <c r="C45" s="248" t="s">
        <v>947</v>
      </c>
      <c r="D45" s="249" t="s">
        <v>225</v>
      </c>
      <c r="E45" s="250">
        <v>151</v>
      </c>
      <c r="F45" s="250">
        <v>0</v>
      </c>
      <c r="G45" s="251">
        <f>E45*F45</f>
        <v>0</v>
      </c>
      <c r="H45" s="252">
        <v>0.00096</v>
      </c>
      <c r="I45" s="253">
        <f>E45*H45</f>
        <v>0.14496</v>
      </c>
      <c r="J45" s="252">
        <v>0</v>
      </c>
      <c r="K45" s="253">
        <f>E45*J45</f>
        <v>0</v>
      </c>
      <c r="O45" s="245">
        <v>2</v>
      </c>
      <c r="AA45" s="218">
        <v>1</v>
      </c>
      <c r="AB45" s="218">
        <v>1</v>
      </c>
      <c r="AC45" s="218">
        <v>1</v>
      </c>
      <c r="AZ45" s="218">
        <v>1</v>
      </c>
      <c r="BA45" s="218">
        <f>IF(AZ45=1,G45,0)</f>
        <v>0</v>
      </c>
      <c r="BB45" s="218">
        <f>IF(AZ45=2,G45,0)</f>
        <v>0</v>
      </c>
      <c r="BC45" s="218">
        <f>IF(AZ45=3,G45,0)</f>
        <v>0</v>
      </c>
      <c r="BD45" s="218">
        <f>IF(AZ45=4,G45,0)</f>
        <v>0</v>
      </c>
      <c r="BE45" s="218">
        <f>IF(AZ45=5,G45,0)</f>
        <v>0</v>
      </c>
      <c r="CA45" s="245">
        <v>1</v>
      </c>
      <c r="CB45" s="245">
        <v>1</v>
      </c>
    </row>
    <row r="46" spans="1:15" ht="12.75">
      <c r="A46" s="254"/>
      <c r="B46" s="257"/>
      <c r="C46" s="313" t="s">
        <v>948</v>
      </c>
      <c r="D46" s="314"/>
      <c r="E46" s="258">
        <v>2</v>
      </c>
      <c r="F46" s="259"/>
      <c r="G46" s="260"/>
      <c r="H46" s="261"/>
      <c r="I46" s="255"/>
      <c r="J46" s="262"/>
      <c r="K46" s="255"/>
      <c r="M46" s="256" t="s">
        <v>948</v>
      </c>
      <c r="O46" s="245"/>
    </row>
    <row r="47" spans="1:15" ht="12.75">
      <c r="A47" s="254"/>
      <c r="B47" s="257"/>
      <c r="C47" s="313" t="s">
        <v>949</v>
      </c>
      <c r="D47" s="314"/>
      <c r="E47" s="258">
        <v>2</v>
      </c>
      <c r="F47" s="259"/>
      <c r="G47" s="260"/>
      <c r="H47" s="261"/>
      <c r="I47" s="255"/>
      <c r="J47" s="262"/>
      <c r="K47" s="255"/>
      <c r="M47" s="256" t="s">
        <v>949</v>
      </c>
      <c r="O47" s="245"/>
    </row>
    <row r="48" spans="1:15" ht="12.75">
      <c r="A48" s="254"/>
      <c r="B48" s="257"/>
      <c r="C48" s="313" t="s">
        <v>950</v>
      </c>
      <c r="D48" s="314"/>
      <c r="E48" s="258">
        <v>1</v>
      </c>
      <c r="F48" s="259"/>
      <c r="G48" s="260"/>
      <c r="H48" s="261"/>
      <c r="I48" s="255"/>
      <c r="J48" s="262"/>
      <c r="K48" s="255"/>
      <c r="M48" s="256" t="s">
        <v>950</v>
      </c>
      <c r="O48" s="245"/>
    </row>
    <row r="49" spans="1:15" ht="12.75">
      <c r="A49" s="254"/>
      <c r="B49" s="257"/>
      <c r="C49" s="313" t="s">
        <v>951</v>
      </c>
      <c r="D49" s="314"/>
      <c r="E49" s="258">
        <v>60</v>
      </c>
      <c r="F49" s="259"/>
      <c r="G49" s="260"/>
      <c r="H49" s="261"/>
      <c r="I49" s="255"/>
      <c r="J49" s="262"/>
      <c r="K49" s="255"/>
      <c r="M49" s="256" t="s">
        <v>951</v>
      </c>
      <c r="O49" s="245"/>
    </row>
    <row r="50" spans="1:15" ht="12.75">
      <c r="A50" s="254"/>
      <c r="B50" s="257"/>
      <c r="C50" s="313" t="s">
        <v>952</v>
      </c>
      <c r="D50" s="314"/>
      <c r="E50" s="258">
        <v>79</v>
      </c>
      <c r="F50" s="259"/>
      <c r="G50" s="260"/>
      <c r="H50" s="261"/>
      <c r="I50" s="255"/>
      <c r="J50" s="262"/>
      <c r="K50" s="255"/>
      <c r="M50" s="256" t="s">
        <v>952</v>
      </c>
      <c r="O50" s="245"/>
    </row>
    <row r="51" spans="1:15" ht="12.75">
      <c r="A51" s="254"/>
      <c r="B51" s="257"/>
      <c r="C51" s="313" t="s">
        <v>953</v>
      </c>
      <c r="D51" s="314"/>
      <c r="E51" s="258">
        <v>3</v>
      </c>
      <c r="F51" s="259"/>
      <c r="G51" s="260"/>
      <c r="H51" s="261"/>
      <c r="I51" s="255"/>
      <c r="J51" s="262"/>
      <c r="K51" s="255"/>
      <c r="M51" s="256" t="s">
        <v>953</v>
      </c>
      <c r="O51" s="245"/>
    </row>
    <row r="52" spans="1:15" ht="12.75">
      <c r="A52" s="254"/>
      <c r="B52" s="257"/>
      <c r="C52" s="313" t="s">
        <v>954</v>
      </c>
      <c r="D52" s="314"/>
      <c r="E52" s="258">
        <v>4</v>
      </c>
      <c r="F52" s="259"/>
      <c r="G52" s="260"/>
      <c r="H52" s="261"/>
      <c r="I52" s="255"/>
      <c r="J52" s="262"/>
      <c r="K52" s="255"/>
      <c r="M52" s="256" t="s">
        <v>954</v>
      </c>
      <c r="O52" s="245"/>
    </row>
    <row r="53" spans="1:80" ht="12.75">
      <c r="A53" s="246">
        <v>6</v>
      </c>
      <c r="B53" s="247" t="s">
        <v>955</v>
      </c>
      <c r="C53" s="248" t="s">
        <v>956</v>
      </c>
      <c r="D53" s="249" t="s">
        <v>225</v>
      </c>
      <c r="E53" s="250">
        <v>1</v>
      </c>
      <c r="F53" s="250">
        <v>0</v>
      </c>
      <c r="G53" s="251">
        <f>E53*F53</f>
        <v>0</v>
      </c>
      <c r="H53" s="252">
        <v>0.00128</v>
      </c>
      <c r="I53" s="253">
        <f>E53*H53</f>
        <v>0.00128</v>
      </c>
      <c r="J53" s="252">
        <v>0</v>
      </c>
      <c r="K53" s="253">
        <f>E53*J53</f>
        <v>0</v>
      </c>
      <c r="O53" s="245">
        <v>2</v>
      </c>
      <c r="AA53" s="218">
        <v>1</v>
      </c>
      <c r="AB53" s="218">
        <v>1</v>
      </c>
      <c r="AC53" s="218">
        <v>1</v>
      </c>
      <c r="AZ53" s="218">
        <v>1</v>
      </c>
      <c r="BA53" s="218">
        <f>IF(AZ53=1,G53,0)</f>
        <v>0</v>
      </c>
      <c r="BB53" s="218">
        <f>IF(AZ53=2,G53,0)</f>
        <v>0</v>
      </c>
      <c r="BC53" s="218">
        <f>IF(AZ53=3,G53,0)</f>
        <v>0</v>
      </c>
      <c r="BD53" s="218">
        <f>IF(AZ53=4,G53,0)</f>
        <v>0</v>
      </c>
      <c r="BE53" s="218">
        <f>IF(AZ53=5,G53,0)</f>
        <v>0</v>
      </c>
      <c r="CA53" s="245">
        <v>1</v>
      </c>
      <c r="CB53" s="245">
        <v>1</v>
      </c>
    </row>
    <row r="54" spans="1:15" ht="12.75">
      <c r="A54" s="254"/>
      <c r="B54" s="257"/>
      <c r="C54" s="313" t="s">
        <v>957</v>
      </c>
      <c r="D54" s="314"/>
      <c r="E54" s="258">
        <v>1</v>
      </c>
      <c r="F54" s="259"/>
      <c r="G54" s="260"/>
      <c r="H54" s="261"/>
      <c r="I54" s="255"/>
      <c r="J54" s="262"/>
      <c r="K54" s="255"/>
      <c r="M54" s="256" t="s">
        <v>957</v>
      </c>
      <c r="O54" s="245"/>
    </row>
    <row r="55" spans="1:80" ht="22.5">
      <c r="A55" s="246">
        <v>7</v>
      </c>
      <c r="B55" s="247" t="s">
        <v>958</v>
      </c>
      <c r="C55" s="248" t="s">
        <v>959</v>
      </c>
      <c r="D55" s="249" t="s">
        <v>194</v>
      </c>
      <c r="E55" s="250">
        <v>287.4</v>
      </c>
      <c r="F55" s="250">
        <v>0</v>
      </c>
      <c r="G55" s="251">
        <f>E55*F55</f>
        <v>0</v>
      </c>
      <c r="H55" s="252">
        <v>0.01026</v>
      </c>
      <c r="I55" s="253">
        <f>E55*H55</f>
        <v>2.948724</v>
      </c>
      <c r="J55" s="252">
        <v>0</v>
      </c>
      <c r="K55" s="253">
        <f>E55*J55</f>
        <v>0</v>
      </c>
      <c r="O55" s="245">
        <v>2</v>
      </c>
      <c r="AA55" s="218">
        <v>1</v>
      </c>
      <c r="AB55" s="218">
        <v>1</v>
      </c>
      <c r="AC55" s="218">
        <v>1</v>
      </c>
      <c r="AZ55" s="218">
        <v>1</v>
      </c>
      <c r="BA55" s="218">
        <f>IF(AZ55=1,G55,0)</f>
        <v>0</v>
      </c>
      <c r="BB55" s="218">
        <f>IF(AZ55=2,G55,0)</f>
        <v>0</v>
      </c>
      <c r="BC55" s="218">
        <f>IF(AZ55=3,G55,0)</f>
        <v>0</v>
      </c>
      <c r="BD55" s="218">
        <f>IF(AZ55=4,G55,0)</f>
        <v>0</v>
      </c>
      <c r="BE55" s="218">
        <f>IF(AZ55=5,G55,0)</f>
        <v>0</v>
      </c>
      <c r="CA55" s="245">
        <v>1</v>
      </c>
      <c r="CB55" s="245">
        <v>1</v>
      </c>
    </row>
    <row r="56" spans="1:15" ht="12.75">
      <c r="A56" s="254"/>
      <c r="B56" s="257"/>
      <c r="C56" s="313" t="s">
        <v>960</v>
      </c>
      <c r="D56" s="314"/>
      <c r="E56" s="258">
        <v>1.2</v>
      </c>
      <c r="F56" s="259"/>
      <c r="G56" s="260"/>
      <c r="H56" s="261"/>
      <c r="I56" s="255"/>
      <c r="J56" s="262"/>
      <c r="K56" s="255"/>
      <c r="M56" s="256" t="s">
        <v>960</v>
      </c>
      <c r="O56" s="245"/>
    </row>
    <row r="57" spans="1:15" ht="12.75">
      <c r="A57" s="254"/>
      <c r="B57" s="257"/>
      <c r="C57" s="313" t="s">
        <v>961</v>
      </c>
      <c r="D57" s="314"/>
      <c r="E57" s="258">
        <v>14.4</v>
      </c>
      <c r="F57" s="259"/>
      <c r="G57" s="260"/>
      <c r="H57" s="261"/>
      <c r="I57" s="255"/>
      <c r="J57" s="262"/>
      <c r="K57" s="255"/>
      <c r="M57" s="256" t="s">
        <v>961</v>
      </c>
      <c r="O57" s="245"/>
    </row>
    <row r="58" spans="1:15" ht="12.75">
      <c r="A58" s="254"/>
      <c r="B58" s="257"/>
      <c r="C58" s="313" t="s">
        <v>962</v>
      </c>
      <c r="D58" s="314"/>
      <c r="E58" s="258">
        <v>239.4</v>
      </c>
      <c r="F58" s="259"/>
      <c r="G58" s="260"/>
      <c r="H58" s="261"/>
      <c r="I58" s="255"/>
      <c r="J58" s="262"/>
      <c r="K58" s="255"/>
      <c r="M58" s="256" t="s">
        <v>962</v>
      </c>
      <c r="O58" s="245"/>
    </row>
    <row r="59" spans="1:15" ht="12.75">
      <c r="A59" s="254"/>
      <c r="B59" s="257"/>
      <c r="C59" s="313" t="s">
        <v>963</v>
      </c>
      <c r="D59" s="314"/>
      <c r="E59" s="258">
        <v>9.6</v>
      </c>
      <c r="F59" s="259"/>
      <c r="G59" s="260"/>
      <c r="H59" s="261"/>
      <c r="I59" s="255"/>
      <c r="J59" s="262"/>
      <c r="K59" s="255"/>
      <c r="M59" s="256" t="s">
        <v>963</v>
      </c>
      <c r="O59" s="245"/>
    </row>
    <row r="60" spans="1:15" ht="12.75">
      <c r="A60" s="254"/>
      <c r="B60" s="257"/>
      <c r="C60" s="313" t="s">
        <v>964</v>
      </c>
      <c r="D60" s="314"/>
      <c r="E60" s="258">
        <v>10.8</v>
      </c>
      <c r="F60" s="259"/>
      <c r="G60" s="260"/>
      <c r="H60" s="261"/>
      <c r="I60" s="255"/>
      <c r="J60" s="262"/>
      <c r="K60" s="255"/>
      <c r="M60" s="256" t="s">
        <v>964</v>
      </c>
      <c r="O60" s="245"/>
    </row>
    <row r="61" spans="1:15" ht="12.75">
      <c r="A61" s="254"/>
      <c r="B61" s="257"/>
      <c r="C61" s="313" t="s">
        <v>965</v>
      </c>
      <c r="D61" s="314"/>
      <c r="E61" s="258">
        <v>2.4</v>
      </c>
      <c r="F61" s="259"/>
      <c r="G61" s="260"/>
      <c r="H61" s="261"/>
      <c r="I61" s="255"/>
      <c r="J61" s="262"/>
      <c r="K61" s="255"/>
      <c r="M61" s="256" t="s">
        <v>965</v>
      </c>
      <c r="O61" s="245"/>
    </row>
    <row r="62" spans="1:15" ht="12.75">
      <c r="A62" s="254"/>
      <c r="B62" s="257"/>
      <c r="C62" s="313" t="s">
        <v>966</v>
      </c>
      <c r="D62" s="314"/>
      <c r="E62" s="258">
        <v>9.6</v>
      </c>
      <c r="F62" s="259"/>
      <c r="G62" s="260"/>
      <c r="H62" s="261"/>
      <c r="I62" s="255"/>
      <c r="J62" s="262"/>
      <c r="K62" s="255"/>
      <c r="M62" s="256" t="s">
        <v>966</v>
      </c>
      <c r="O62" s="245"/>
    </row>
    <row r="63" spans="1:15" ht="12.75">
      <c r="A63" s="254"/>
      <c r="B63" s="257"/>
      <c r="C63" s="313" t="s">
        <v>967</v>
      </c>
      <c r="D63" s="314"/>
      <c r="E63" s="258">
        <v>0</v>
      </c>
      <c r="F63" s="259"/>
      <c r="G63" s="260"/>
      <c r="H63" s="261"/>
      <c r="I63" s="255"/>
      <c r="J63" s="262"/>
      <c r="K63" s="255"/>
      <c r="M63" s="256" t="s">
        <v>967</v>
      </c>
      <c r="O63" s="245"/>
    </row>
    <row r="64" spans="1:80" ht="12.75">
      <c r="A64" s="246">
        <v>8</v>
      </c>
      <c r="B64" s="247" t="s">
        <v>968</v>
      </c>
      <c r="C64" s="248" t="s">
        <v>969</v>
      </c>
      <c r="D64" s="249" t="s">
        <v>138</v>
      </c>
      <c r="E64" s="250">
        <v>3.72</v>
      </c>
      <c r="F64" s="250">
        <v>0</v>
      </c>
      <c r="G64" s="251">
        <f>E64*F64</f>
        <v>0</v>
      </c>
      <c r="H64" s="252">
        <v>0.00058</v>
      </c>
      <c r="I64" s="253">
        <f>E64*H64</f>
        <v>0.0021576</v>
      </c>
      <c r="J64" s="252">
        <v>0</v>
      </c>
      <c r="K64" s="253">
        <f>E64*J64</f>
        <v>0</v>
      </c>
      <c r="O64" s="245">
        <v>2</v>
      </c>
      <c r="AA64" s="218">
        <v>1</v>
      </c>
      <c r="AB64" s="218">
        <v>1</v>
      </c>
      <c r="AC64" s="218">
        <v>1</v>
      </c>
      <c r="AZ64" s="218">
        <v>1</v>
      </c>
      <c r="BA64" s="218">
        <f>IF(AZ64=1,G64,0)</f>
        <v>0</v>
      </c>
      <c r="BB64" s="218">
        <f>IF(AZ64=2,G64,0)</f>
        <v>0</v>
      </c>
      <c r="BC64" s="218">
        <f>IF(AZ64=3,G64,0)</f>
        <v>0</v>
      </c>
      <c r="BD64" s="218">
        <f>IF(AZ64=4,G64,0)</f>
        <v>0</v>
      </c>
      <c r="BE64" s="218">
        <f>IF(AZ64=5,G64,0)</f>
        <v>0</v>
      </c>
      <c r="CA64" s="245">
        <v>1</v>
      </c>
      <c r="CB64" s="245">
        <v>1</v>
      </c>
    </row>
    <row r="65" spans="1:15" ht="12.75">
      <c r="A65" s="254"/>
      <c r="B65" s="257"/>
      <c r="C65" s="313" t="s">
        <v>970</v>
      </c>
      <c r="D65" s="314"/>
      <c r="E65" s="258">
        <v>0</v>
      </c>
      <c r="F65" s="259"/>
      <c r="G65" s="260"/>
      <c r="H65" s="261"/>
      <c r="I65" s="255"/>
      <c r="J65" s="262"/>
      <c r="K65" s="255"/>
      <c r="M65" s="256" t="s">
        <v>970</v>
      </c>
      <c r="O65" s="245"/>
    </row>
    <row r="66" spans="1:15" ht="12.75">
      <c r="A66" s="254"/>
      <c r="B66" s="257"/>
      <c r="C66" s="313" t="s">
        <v>780</v>
      </c>
      <c r="D66" s="314"/>
      <c r="E66" s="258">
        <v>1.14</v>
      </c>
      <c r="F66" s="259"/>
      <c r="G66" s="260"/>
      <c r="H66" s="261"/>
      <c r="I66" s="255"/>
      <c r="J66" s="262"/>
      <c r="K66" s="255"/>
      <c r="M66" s="256" t="s">
        <v>780</v>
      </c>
      <c r="O66" s="245"/>
    </row>
    <row r="67" spans="1:15" ht="12.75">
      <c r="A67" s="254"/>
      <c r="B67" s="257"/>
      <c r="C67" s="313" t="s">
        <v>781</v>
      </c>
      <c r="D67" s="314"/>
      <c r="E67" s="258">
        <v>0.45</v>
      </c>
      <c r="F67" s="259"/>
      <c r="G67" s="260"/>
      <c r="H67" s="261"/>
      <c r="I67" s="255"/>
      <c r="J67" s="262"/>
      <c r="K67" s="255"/>
      <c r="M67" s="256" t="s">
        <v>781</v>
      </c>
      <c r="O67" s="245"/>
    </row>
    <row r="68" spans="1:15" ht="12.75">
      <c r="A68" s="254"/>
      <c r="B68" s="257"/>
      <c r="C68" s="313" t="s">
        <v>782</v>
      </c>
      <c r="D68" s="314"/>
      <c r="E68" s="258">
        <v>0.36</v>
      </c>
      <c r="F68" s="259"/>
      <c r="G68" s="260"/>
      <c r="H68" s="261"/>
      <c r="I68" s="255"/>
      <c r="J68" s="262"/>
      <c r="K68" s="255"/>
      <c r="M68" s="256" t="s">
        <v>782</v>
      </c>
      <c r="O68" s="245"/>
    </row>
    <row r="69" spans="1:15" ht="12.75">
      <c r="A69" s="254"/>
      <c r="B69" s="257"/>
      <c r="C69" s="313" t="s">
        <v>783</v>
      </c>
      <c r="D69" s="314"/>
      <c r="E69" s="258">
        <v>0.18</v>
      </c>
      <c r="F69" s="259"/>
      <c r="G69" s="260"/>
      <c r="H69" s="261"/>
      <c r="I69" s="255"/>
      <c r="J69" s="262"/>
      <c r="K69" s="255"/>
      <c r="M69" s="256" t="s">
        <v>783</v>
      </c>
      <c r="O69" s="245"/>
    </row>
    <row r="70" spans="1:15" ht="12.75">
      <c r="A70" s="254"/>
      <c r="B70" s="257"/>
      <c r="C70" s="313" t="s">
        <v>784</v>
      </c>
      <c r="D70" s="314"/>
      <c r="E70" s="258">
        <v>0.27</v>
      </c>
      <c r="F70" s="259"/>
      <c r="G70" s="260"/>
      <c r="H70" s="261"/>
      <c r="I70" s="255"/>
      <c r="J70" s="262"/>
      <c r="K70" s="255"/>
      <c r="M70" s="256" t="s">
        <v>784</v>
      </c>
      <c r="O70" s="245"/>
    </row>
    <row r="71" spans="1:15" ht="12.75">
      <c r="A71" s="254"/>
      <c r="B71" s="257"/>
      <c r="C71" s="313" t="s">
        <v>785</v>
      </c>
      <c r="D71" s="314"/>
      <c r="E71" s="258">
        <v>0.24</v>
      </c>
      <c r="F71" s="259"/>
      <c r="G71" s="260"/>
      <c r="H71" s="261"/>
      <c r="I71" s="255"/>
      <c r="J71" s="262"/>
      <c r="K71" s="255"/>
      <c r="M71" s="256" t="s">
        <v>785</v>
      </c>
      <c r="O71" s="245"/>
    </row>
    <row r="72" spans="1:15" ht="12.75">
      <c r="A72" s="254"/>
      <c r="B72" s="257"/>
      <c r="C72" s="313" t="s">
        <v>786</v>
      </c>
      <c r="D72" s="314"/>
      <c r="E72" s="258">
        <v>1.08</v>
      </c>
      <c r="F72" s="259"/>
      <c r="G72" s="260"/>
      <c r="H72" s="261"/>
      <c r="I72" s="255"/>
      <c r="J72" s="262"/>
      <c r="K72" s="255"/>
      <c r="M72" s="256" t="s">
        <v>786</v>
      </c>
      <c r="O72" s="245"/>
    </row>
    <row r="73" spans="1:57" ht="12.75">
      <c r="A73" s="263"/>
      <c r="B73" s="264" t="s">
        <v>97</v>
      </c>
      <c r="C73" s="265" t="s">
        <v>941</v>
      </c>
      <c r="D73" s="266"/>
      <c r="E73" s="267"/>
      <c r="F73" s="268"/>
      <c r="G73" s="269">
        <f>SUM(G41:G72)</f>
        <v>0</v>
      </c>
      <c r="H73" s="270"/>
      <c r="I73" s="271">
        <f>SUM(I41:I72)</f>
        <v>3.1023416</v>
      </c>
      <c r="J73" s="270"/>
      <c r="K73" s="271">
        <f>SUM(K41:K72)</f>
        <v>0</v>
      </c>
      <c r="O73" s="245">
        <v>4</v>
      </c>
      <c r="BA73" s="272">
        <f>SUM(BA41:BA72)</f>
        <v>0</v>
      </c>
      <c r="BB73" s="272">
        <f>SUM(BB41:BB72)</f>
        <v>0</v>
      </c>
      <c r="BC73" s="272">
        <f>SUM(BC41:BC72)</f>
        <v>0</v>
      </c>
      <c r="BD73" s="272">
        <f>SUM(BD41:BD72)</f>
        <v>0</v>
      </c>
      <c r="BE73" s="272">
        <f>SUM(BE41:BE72)</f>
        <v>0</v>
      </c>
    </row>
    <row r="74" spans="1:15" ht="12.75">
      <c r="A74" s="235" t="s">
        <v>93</v>
      </c>
      <c r="B74" s="236" t="s">
        <v>584</v>
      </c>
      <c r="C74" s="237" t="s">
        <v>585</v>
      </c>
      <c r="D74" s="238"/>
      <c r="E74" s="239"/>
      <c r="F74" s="239"/>
      <c r="G74" s="240"/>
      <c r="H74" s="241"/>
      <c r="I74" s="242"/>
      <c r="J74" s="243"/>
      <c r="K74" s="244"/>
      <c r="O74" s="245">
        <v>1</v>
      </c>
    </row>
    <row r="75" spans="1:80" ht="12.75">
      <c r="A75" s="246">
        <v>9</v>
      </c>
      <c r="B75" s="247" t="s">
        <v>971</v>
      </c>
      <c r="C75" s="248" t="s">
        <v>972</v>
      </c>
      <c r="D75" s="249" t="s">
        <v>225</v>
      </c>
      <c r="E75" s="250">
        <v>283</v>
      </c>
      <c r="F75" s="250">
        <v>0</v>
      </c>
      <c r="G75" s="251">
        <f>E75*F75</f>
        <v>0</v>
      </c>
      <c r="H75" s="252">
        <v>0</v>
      </c>
      <c r="I75" s="253">
        <f>E75*H75</f>
        <v>0</v>
      </c>
      <c r="J75" s="252">
        <v>0</v>
      </c>
      <c r="K75" s="253">
        <f>E75*J75</f>
        <v>0</v>
      </c>
      <c r="O75" s="245">
        <v>2</v>
      </c>
      <c r="AA75" s="218">
        <v>1</v>
      </c>
      <c r="AB75" s="218">
        <v>1</v>
      </c>
      <c r="AC75" s="218">
        <v>1</v>
      </c>
      <c r="AZ75" s="218">
        <v>1</v>
      </c>
      <c r="BA75" s="218">
        <f>IF(AZ75=1,G75,0)</f>
        <v>0</v>
      </c>
      <c r="BB75" s="218">
        <f>IF(AZ75=2,G75,0)</f>
        <v>0</v>
      </c>
      <c r="BC75" s="218">
        <f>IF(AZ75=3,G75,0)</f>
        <v>0</v>
      </c>
      <c r="BD75" s="218">
        <f>IF(AZ75=4,G75,0)</f>
        <v>0</v>
      </c>
      <c r="BE75" s="218">
        <f>IF(AZ75=5,G75,0)</f>
        <v>0</v>
      </c>
      <c r="CA75" s="245">
        <v>1</v>
      </c>
      <c r="CB75" s="245">
        <v>1</v>
      </c>
    </row>
    <row r="76" spans="1:15" ht="12.75">
      <c r="A76" s="254"/>
      <c r="B76" s="257"/>
      <c r="C76" s="313" t="s">
        <v>973</v>
      </c>
      <c r="D76" s="314"/>
      <c r="E76" s="258">
        <v>47</v>
      </c>
      <c r="F76" s="259"/>
      <c r="G76" s="260"/>
      <c r="H76" s="261"/>
      <c r="I76" s="255"/>
      <c r="J76" s="262"/>
      <c r="K76" s="255"/>
      <c r="M76" s="256" t="s">
        <v>973</v>
      </c>
      <c r="O76" s="245"/>
    </row>
    <row r="77" spans="1:15" ht="12.75">
      <c r="A77" s="254"/>
      <c r="B77" s="257"/>
      <c r="C77" s="313" t="s">
        <v>974</v>
      </c>
      <c r="D77" s="314"/>
      <c r="E77" s="258">
        <v>59</v>
      </c>
      <c r="F77" s="259"/>
      <c r="G77" s="260"/>
      <c r="H77" s="261"/>
      <c r="I77" s="255"/>
      <c r="J77" s="262"/>
      <c r="K77" s="255"/>
      <c r="M77" s="256" t="s">
        <v>974</v>
      </c>
      <c r="O77" s="245"/>
    </row>
    <row r="78" spans="1:15" ht="12.75">
      <c r="A78" s="254"/>
      <c r="B78" s="257"/>
      <c r="C78" s="313" t="s">
        <v>975</v>
      </c>
      <c r="D78" s="314"/>
      <c r="E78" s="258">
        <v>63</v>
      </c>
      <c r="F78" s="259"/>
      <c r="G78" s="260"/>
      <c r="H78" s="261"/>
      <c r="I78" s="255"/>
      <c r="J78" s="262"/>
      <c r="K78" s="255"/>
      <c r="M78" s="256" t="s">
        <v>975</v>
      </c>
      <c r="O78" s="245"/>
    </row>
    <row r="79" spans="1:15" ht="12.75">
      <c r="A79" s="254"/>
      <c r="B79" s="257"/>
      <c r="C79" s="313" t="s">
        <v>976</v>
      </c>
      <c r="D79" s="314"/>
      <c r="E79" s="258">
        <v>59</v>
      </c>
      <c r="F79" s="259"/>
      <c r="G79" s="260"/>
      <c r="H79" s="261"/>
      <c r="I79" s="255"/>
      <c r="J79" s="262"/>
      <c r="K79" s="255"/>
      <c r="M79" s="256" t="s">
        <v>976</v>
      </c>
      <c r="O79" s="245"/>
    </row>
    <row r="80" spans="1:15" ht="12.75">
      <c r="A80" s="254"/>
      <c r="B80" s="257"/>
      <c r="C80" s="313" t="s">
        <v>977</v>
      </c>
      <c r="D80" s="314"/>
      <c r="E80" s="258">
        <v>55</v>
      </c>
      <c r="F80" s="259"/>
      <c r="G80" s="260"/>
      <c r="H80" s="261"/>
      <c r="I80" s="255"/>
      <c r="J80" s="262"/>
      <c r="K80" s="255"/>
      <c r="M80" s="256" t="s">
        <v>977</v>
      </c>
      <c r="O80" s="245"/>
    </row>
    <row r="81" spans="1:80" ht="12.75">
      <c r="A81" s="246">
        <v>10</v>
      </c>
      <c r="B81" s="247" t="s">
        <v>978</v>
      </c>
      <c r="C81" s="248" t="s">
        <v>979</v>
      </c>
      <c r="D81" s="249" t="s">
        <v>225</v>
      </c>
      <c r="E81" s="250">
        <v>1</v>
      </c>
      <c r="F81" s="250">
        <v>0</v>
      </c>
      <c r="G81" s="251">
        <f>E81*F81</f>
        <v>0</v>
      </c>
      <c r="H81" s="252">
        <v>0</v>
      </c>
      <c r="I81" s="253">
        <f>E81*H81</f>
        <v>0</v>
      </c>
      <c r="J81" s="252">
        <v>0</v>
      </c>
      <c r="K81" s="253">
        <f>E81*J81</f>
        <v>0</v>
      </c>
      <c r="O81" s="245">
        <v>2</v>
      </c>
      <c r="AA81" s="218">
        <v>1</v>
      </c>
      <c r="AB81" s="218">
        <v>1</v>
      </c>
      <c r="AC81" s="218">
        <v>1</v>
      </c>
      <c r="AZ81" s="218">
        <v>1</v>
      </c>
      <c r="BA81" s="218">
        <f>IF(AZ81=1,G81,0)</f>
        <v>0</v>
      </c>
      <c r="BB81" s="218">
        <f>IF(AZ81=2,G81,0)</f>
        <v>0</v>
      </c>
      <c r="BC81" s="218">
        <f>IF(AZ81=3,G81,0)</f>
        <v>0</v>
      </c>
      <c r="BD81" s="218">
        <f>IF(AZ81=4,G81,0)</f>
        <v>0</v>
      </c>
      <c r="BE81" s="218">
        <f>IF(AZ81=5,G81,0)</f>
        <v>0</v>
      </c>
      <c r="CA81" s="245">
        <v>1</v>
      </c>
      <c r="CB81" s="245">
        <v>1</v>
      </c>
    </row>
    <row r="82" spans="1:15" ht="12.75">
      <c r="A82" s="254"/>
      <c r="B82" s="257"/>
      <c r="C82" s="313" t="s">
        <v>980</v>
      </c>
      <c r="D82" s="314"/>
      <c r="E82" s="258">
        <v>1</v>
      </c>
      <c r="F82" s="259"/>
      <c r="G82" s="260"/>
      <c r="H82" s="261"/>
      <c r="I82" s="255"/>
      <c r="J82" s="262"/>
      <c r="K82" s="255"/>
      <c r="M82" s="256" t="s">
        <v>980</v>
      </c>
      <c r="O82" s="245"/>
    </row>
    <row r="83" spans="1:80" ht="12.75">
      <c r="A83" s="246">
        <v>11</v>
      </c>
      <c r="B83" s="247" t="s">
        <v>981</v>
      </c>
      <c r="C83" s="248" t="s">
        <v>982</v>
      </c>
      <c r="D83" s="249" t="s">
        <v>138</v>
      </c>
      <c r="E83" s="250">
        <v>546.21</v>
      </c>
      <c r="F83" s="250">
        <v>0</v>
      </c>
      <c r="G83" s="251">
        <f>E83*F83</f>
        <v>0</v>
      </c>
      <c r="H83" s="252">
        <v>0.00091999999999981</v>
      </c>
      <c r="I83" s="253">
        <f>E83*H83</f>
        <v>0.5025131999998962</v>
      </c>
      <c r="J83" s="252">
        <v>-0.0539999999999736</v>
      </c>
      <c r="K83" s="253">
        <f>E83*J83</f>
        <v>-29.495339999985582</v>
      </c>
      <c r="O83" s="245">
        <v>2</v>
      </c>
      <c r="AA83" s="218">
        <v>1</v>
      </c>
      <c r="AB83" s="218">
        <v>1</v>
      </c>
      <c r="AC83" s="218">
        <v>1</v>
      </c>
      <c r="AZ83" s="218">
        <v>1</v>
      </c>
      <c r="BA83" s="218">
        <f>IF(AZ83=1,G83,0)</f>
        <v>0</v>
      </c>
      <c r="BB83" s="218">
        <f>IF(AZ83=2,G83,0)</f>
        <v>0</v>
      </c>
      <c r="BC83" s="218">
        <f>IF(AZ83=3,G83,0)</f>
        <v>0</v>
      </c>
      <c r="BD83" s="218">
        <f>IF(AZ83=4,G83,0)</f>
        <v>0</v>
      </c>
      <c r="BE83" s="218">
        <f>IF(AZ83=5,G83,0)</f>
        <v>0</v>
      </c>
      <c r="CA83" s="245">
        <v>1</v>
      </c>
      <c r="CB83" s="245">
        <v>1</v>
      </c>
    </row>
    <row r="84" spans="1:15" ht="12.75">
      <c r="A84" s="254"/>
      <c r="B84" s="257"/>
      <c r="C84" s="313" t="s">
        <v>983</v>
      </c>
      <c r="D84" s="314"/>
      <c r="E84" s="258">
        <v>90.72</v>
      </c>
      <c r="F84" s="259"/>
      <c r="G84" s="260"/>
      <c r="H84" s="261"/>
      <c r="I84" s="255"/>
      <c r="J84" s="262"/>
      <c r="K84" s="255"/>
      <c r="M84" s="256" t="s">
        <v>983</v>
      </c>
      <c r="O84" s="245"/>
    </row>
    <row r="85" spans="1:15" ht="12.75">
      <c r="A85" s="254"/>
      <c r="B85" s="257"/>
      <c r="C85" s="313" t="s">
        <v>984</v>
      </c>
      <c r="D85" s="314"/>
      <c r="E85" s="258">
        <v>118.53</v>
      </c>
      <c r="F85" s="259"/>
      <c r="G85" s="260"/>
      <c r="H85" s="261"/>
      <c r="I85" s="255"/>
      <c r="J85" s="262"/>
      <c r="K85" s="255"/>
      <c r="M85" s="256" t="s">
        <v>984</v>
      </c>
      <c r="O85" s="245"/>
    </row>
    <row r="86" spans="1:15" ht="12.75">
      <c r="A86" s="254"/>
      <c r="B86" s="257"/>
      <c r="C86" s="313" t="s">
        <v>985</v>
      </c>
      <c r="D86" s="314"/>
      <c r="E86" s="258">
        <v>119.61</v>
      </c>
      <c r="F86" s="259"/>
      <c r="G86" s="260"/>
      <c r="H86" s="261"/>
      <c r="I86" s="255"/>
      <c r="J86" s="262"/>
      <c r="K86" s="255"/>
      <c r="M86" s="256" t="s">
        <v>985</v>
      </c>
      <c r="O86" s="245"/>
    </row>
    <row r="87" spans="1:15" ht="12.75">
      <c r="A87" s="254"/>
      <c r="B87" s="257"/>
      <c r="C87" s="313" t="s">
        <v>986</v>
      </c>
      <c r="D87" s="314"/>
      <c r="E87" s="258">
        <v>112.05</v>
      </c>
      <c r="F87" s="259"/>
      <c r="G87" s="260"/>
      <c r="H87" s="261"/>
      <c r="I87" s="255"/>
      <c r="J87" s="262"/>
      <c r="K87" s="255"/>
      <c r="M87" s="256" t="s">
        <v>986</v>
      </c>
      <c r="O87" s="245"/>
    </row>
    <row r="88" spans="1:15" ht="12.75">
      <c r="A88" s="254"/>
      <c r="B88" s="257"/>
      <c r="C88" s="313" t="s">
        <v>987</v>
      </c>
      <c r="D88" s="314"/>
      <c r="E88" s="258">
        <v>104.49</v>
      </c>
      <c r="F88" s="259"/>
      <c r="G88" s="260"/>
      <c r="H88" s="261"/>
      <c r="I88" s="255"/>
      <c r="J88" s="262"/>
      <c r="K88" s="255"/>
      <c r="M88" s="256" t="s">
        <v>987</v>
      </c>
      <c r="O88" s="245"/>
    </row>
    <row r="89" spans="1:15" ht="12.75">
      <c r="A89" s="254"/>
      <c r="B89" s="257"/>
      <c r="C89" s="313" t="s">
        <v>988</v>
      </c>
      <c r="D89" s="314"/>
      <c r="E89" s="258">
        <v>0.81</v>
      </c>
      <c r="F89" s="259"/>
      <c r="G89" s="260"/>
      <c r="H89" s="261"/>
      <c r="I89" s="255"/>
      <c r="J89" s="262"/>
      <c r="K89" s="255"/>
      <c r="M89" s="256" t="s">
        <v>988</v>
      </c>
      <c r="O89" s="245"/>
    </row>
    <row r="90" spans="1:80" ht="12.75">
      <c r="A90" s="246">
        <v>12</v>
      </c>
      <c r="B90" s="247" t="s">
        <v>989</v>
      </c>
      <c r="C90" s="248" t="s">
        <v>990</v>
      </c>
      <c r="D90" s="249" t="s">
        <v>138</v>
      </c>
      <c r="E90" s="250">
        <v>81.45</v>
      </c>
      <c r="F90" s="250">
        <v>0</v>
      </c>
      <c r="G90" s="251">
        <f>E90*F90</f>
        <v>0</v>
      </c>
      <c r="H90" s="252">
        <v>0</v>
      </c>
      <c r="I90" s="253">
        <f>E90*H90</f>
        <v>0</v>
      </c>
      <c r="J90" s="252">
        <v>-0.00399999999999778</v>
      </c>
      <c r="K90" s="253">
        <f>E90*J90</f>
        <v>-0.3257999999998192</v>
      </c>
      <c r="O90" s="245">
        <v>2</v>
      </c>
      <c r="AA90" s="218">
        <v>1</v>
      </c>
      <c r="AB90" s="218">
        <v>1</v>
      </c>
      <c r="AC90" s="218">
        <v>1</v>
      </c>
      <c r="AZ90" s="218">
        <v>1</v>
      </c>
      <c r="BA90" s="218">
        <f>IF(AZ90=1,G90,0)</f>
        <v>0</v>
      </c>
      <c r="BB90" s="218">
        <f>IF(AZ90=2,G90,0)</f>
        <v>0</v>
      </c>
      <c r="BC90" s="218">
        <f>IF(AZ90=3,G90,0)</f>
        <v>0</v>
      </c>
      <c r="BD90" s="218">
        <f>IF(AZ90=4,G90,0)</f>
        <v>0</v>
      </c>
      <c r="BE90" s="218">
        <f>IF(AZ90=5,G90,0)</f>
        <v>0</v>
      </c>
      <c r="CA90" s="245">
        <v>1</v>
      </c>
      <c r="CB90" s="245">
        <v>1</v>
      </c>
    </row>
    <row r="91" spans="1:15" ht="12.75">
      <c r="A91" s="254"/>
      <c r="B91" s="257"/>
      <c r="C91" s="313" t="s">
        <v>991</v>
      </c>
      <c r="D91" s="314"/>
      <c r="E91" s="258">
        <v>12.96</v>
      </c>
      <c r="F91" s="259"/>
      <c r="G91" s="260"/>
      <c r="H91" s="261"/>
      <c r="I91" s="255"/>
      <c r="J91" s="262"/>
      <c r="K91" s="255"/>
      <c r="M91" s="256" t="s">
        <v>991</v>
      </c>
      <c r="O91" s="245"/>
    </row>
    <row r="92" spans="1:15" ht="12.75">
      <c r="A92" s="254"/>
      <c r="B92" s="257"/>
      <c r="C92" s="313" t="s">
        <v>992</v>
      </c>
      <c r="D92" s="314"/>
      <c r="E92" s="258">
        <v>18.27</v>
      </c>
      <c r="F92" s="259"/>
      <c r="G92" s="260"/>
      <c r="H92" s="261"/>
      <c r="I92" s="255"/>
      <c r="J92" s="262"/>
      <c r="K92" s="255"/>
      <c r="M92" s="256" t="s">
        <v>992</v>
      </c>
      <c r="O92" s="245"/>
    </row>
    <row r="93" spans="1:15" ht="12.75">
      <c r="A93" s="254"/>
      <c r="B93" s="257"/>
      <c r="C93" s="313" t="s">
        <v>993</v>
      </c>
      <c r="D93" s="314"/>
      <c r="E93" s="258">
        <v>17.73</v>
      </c>
      <c r="F93" s="259"/>
      <c r="G93" s="260"/>
      <c r="H93" s="261"/>
      <c r="I93" s="255"/>
      <c r="J93" s="262"/>
      <c r="K93" s="255"/>
      <c r="M93" s="256" t="s">
        <v>993</v>
      </c>
      <c r="O93" s="245"/>
    </row>
    <row r="94" spans="1:15" ht="12.75">
      <c r="A94" s="254"/>
      <c r="B94" s="257"/>
      <c r="C94" s="313" t="s">
        <v>994</v>
      </c>
      <c r="D94" s="314"/>
      <c r="E94" s="258">
        <v>16.65</v>
      </c>
      <c r="F94" s="259"/>
      <c r="G94" s="260"/>
      <c r="H94" s="261"/>
      <c r="I94" s="255"/>
      <c r="J94" s="262"/>
      <c r="K94" s="255"/>
      <c r="M94" s="256" t="s">
        <v>994</v>
      </c>
      <c r="O94" s="245"/>
    </row>
    <row r="95" spans="1:15" ht="12.75">
      <c r="A95" s="254"/>
      <c r="B95" s="257"/>
      <c r="C95" s="313" t="s">
        <v>995</v>
      </c>
      <c r="D95" s="314"/>
      <c r="E95" s="258">
        <v>15.57</v>
      </c>
      <c r="F95" s="259"/>
      <c r="G95" s="260"/>
      <c r="H95" s="261"/>
      <c r="I95" s="255"/>
      <c r="J95" s="262"/>
      <c r="K95" s="255"/>
      <c r="M95" s="256" t="s">
        <v>995</v>
      </c>
      <c r="O95" s="245"/>
    </row>
    <row r="96" spans="1:15" ht="12.75">
      <c r="A96" s="254"/>
      <c r="B96" s="257"/>
      <c r="C96" s="313" t="s">
        <v>996</v>
      </c>
      <c r="D96" s="314"/>
      <c r="E96" s="258">
        <v>0.27</v>
      </c>
      <c r="F96" s="259"/>
      <c r="G96" s="260"/>
      <c r="H96" s="261"/>
      <c r="I96" s="255"/>
      <c r="J96" s="262"/>
      <c r="K96" s="255"/>
      <c r="M96" s="256" t="s">
        <v>996</v>
      </c>
      <c r="O96" s="245"/>
    </row>
    <row r="97" spans="1:80" ht="12.75">
      <c r="A97" s="246">
        <v>13</v>
      </c>
      <c r="B97" s="247" t="s">
        <v>997</v>
      </c>
      <c r="C97" s="248" t="s">
        <v>998</v>
      </c>
      <c r="D97" s="249" t="s">
        <v>225</v>
      </c>
      <c r="E97" s="250">
        <v>24</v>
      </c>
      <c r="F97" s="250">
        <v>0</v>
      </c>
      <c r="G97" s="251">
        <f>E97*F97</f>
        <v>0</v>
      </c>
      <c r="H97" s="252">
        <v>0</v>
      </c>
      <c r="I97" s="253">
        <f>E97*H97</f>
        <v>0</v>
      </c>
      <c r="J97" s="252">
        <v>0</v>
      </c>
      <c r="K97" s="253">
        <f>E97*J97</f>
        <v>0</v>
      </c>
      <c r="O97" s="245">
        <v>2</v>
      </c>
      <c r="AA97" s="218">
        <v>1</v>
      </c>
      <c r="AB97" s="218">
        <v>1</v>
      </c>
      <c r="AC97" s="218">
        <v>1</v>
      </c>
      <c r="AZ97" s="218">
        <v>1</v>
      </c>
      <c r="BA97" s="218">
        <f>IF(AZ97=1,G97,0)</f>
        <v>0</v>
      </c>
      <c r="BB97" s="218">
        <f>IF(AZ97=2,G97,0)</f>
        <v>0</v>
      </c>
      <c r="BC97" s="218">
        <f>IF(AZ97=3,G97,0)</f>
        <v>0</v>
      </c>
      <c r="BD97" s="218">
        <f>IF(AZ97=4,G97,0)</f>
        <v>0</v>
      </c>
      <c r="BE97" s="218">
        <f>IF(AZ97=5,G97,0)</f>
        <v>0</v>
      </c>
      <c r="CA97" s="245">
        <v>1</v>
      </c>
      <c r="CB97" s="245">
        <v>1</v>
      </c>
    </row>
    <row r="98" spans="1:15" ht="12.75">
      <c r="A98" s="254"/>
      <c r="B98" s="257"/>
      <c r="C98" s="313" t="s">
        <v>999</v>
      </c>
      <c r="D98" s="314"/>
      <c r="E98" s="258">
        <v>12</v>
      </c>
      <c r="F98" s="259"/>
      <c r="G98" s="260"/>
      <c r="H98" s="261"/>
      <c r="I98" s="255"/>
      <c r="J98" s="262"/>
      <c r="K98" s="255"/>
      <c r="M98" s="256" t="s">
        <v>999</v>
      </c>
      <c r="O98" s="245"/>
    </row>
    <row r="99" spans="1:15" ht="12.75">
      <c r="A99" s="254"/>
      <c r="B99" s="257"/>
      <c r="C99" s="313" t="s">
        <v>1000</v>
      </c>
      <c r="D99" s="314"/>
      <c r="E99" s="258">
        <v>4</v>
      </c>
      <c r="F99" s="259"/>
      <c r="G99" s="260"/>
      <c r="H99" s="261"/>
      <c r="I99" s="255"/>
      <c r="J99" s="262"/>
      <c r="K99" s="255"/>
      <c r="M99" s="256">
        <v>4</v>
      </c>
      <c r="O99" s="245"/>
    </row>
    <row r="100" spans="1:15" ht="12.75">
      <c r="A100" s="254"/>
      <c r="B100" s="257"/>
      <c r="C100" s="313" t="s">
        <v>1001</v>
      </c>
      <c r="D100" s="314"/>
      <c r="E100" s="258">
        <v>2</v>
      </c>
      <c r="F100" s="259"/>
      <c r="G100" s="260"/>
      <c r="H100" s="261"/>
      <c r="I100" s="255"/>
      <c r="J100" s="262"/>
      <c r="K100" s="255"/>
      <c r="M100" s="256" t="s">
        <v>1001</v>
      </c>
      <c r="O100" s="245"/>
    </row>
    <row r="101" spans="1:15" ht="12.75">
      <c r="A101" s="254"/>
      <c r="B101" s="257"/>
      <c r="C101" s="313" t="s">
        <v>1002</v>
      </c>
      <c r="D101" s="314"/>
      <c r="E101" s="258">
        <v>2</v>
      </c>
      <c r="F101" s="259"/>
      <c r="G101" s="260"/>
      <c r="H101" s="261"/>
      <c r="I101" s="255"/>
      <c r="J101" s="262"/>
      <c r="K101" s="255"/>
      <c r="M101" s="256" t="s">
        <v>1002</v>
      </c>
      <c r="O101" s="245"/>
    </row>
    <row r="102" spans="1:15" ht="12.75">
      <c r="A102" s="254"/>
      <c r="B102" s="257"/>
      <c r="C102" s="313" t="s">
        <v>1003</v>
      </c>
      <c r="D102" s="314"/>
      <c r="E102" s="258">
        <v>2</v>
      </c>
      <c r="F102" s="259"/>
      <c r="G102" s="260"/>
      <c r="H102" s="261"/>
      <c r="I102" s="255"/>
      <c r="J102" s="262"/>
      <c r="K102" s="255"/>
      <c r="M102" s="256" t="s">
        <v>1003</v>
      </c>
      <c r="O102" s="245"/>
    </row>
    <row r="103" spans="1:15" ht="12.75">
      <c r="A103" s="254"/>
      <c r="B103" s="257"/>
      <c r="C103" s="313" t="s">
        <v>1004</v>
      </c>
      <c r="D103" s="314"/>
      <c r="E103" s="258">
        <v>2</v>
      </c>
      <c r="F103" s="259"/>
      <c r="G103" s="260"/>
      <c r="H103" s="261"/>
      <c r="I103" s="255"/>
      <c r="J103" s="262"/>
      <c r="K103" s="255"/>
      <c r="M103" s="256" t="s">
        <v>1004</v>
      </c>
      <c r="O103" s="245"/>
    </row>
    <row r="104" spans="1:80" ht="12.75">
      <c r="A104" s="246">
        <v>14</v>
      </c>
      <c r="B104" s="247" t="s">
        <v>1005</v>
      </c>
      <c r="C104" s="248" t="s">
        <v>1006</v>
      </c>
      <c r="D104" s="249" t="s">
        <v>138</v>
      </c>
      <c r="E104" s="250">
        <v>72.6</v>
      </c>
      <c r="F104" s="250">
        <v>0</v>
      </c>
      <c r="G104" s="251">
        <f>E104*F104</f>
        <v>0</v>
      </c>
      <c r="H104" s="252">
        <v>0.000609999999999999</v>
      </c>
      <c r="I104" s="253">
        <f>E104*H104</f>
        <v>0.04428599999999992</v>
      </c>
      <c r="J104" s="252">
        <v>-0.0339999999999918</v>
      </c>
      <c r="K104" s="253">
        <f>E104*J104</f>
        <v>-2.4683999999994044</v>
      </c>
      <c r="O104" s="245">
        <v>2</v>
      </c>
      <c r="AA104" s="218">
        <v>1</v>
      </c>
      <c r="AB104" s="218">
        <v>1</v>
      </c>
      <c r="AC104" s="218">
        <v>1</v>
      </c>
      <c r="AZ104" s="218">
        <v>1</v>
      </c>
      <c r="BA104" s="218">
        <f>IF(AZ104=1,G104,0)</f>
        <v>0</v>
      </c>
      <c r="BB104" s="218">
        <f>IF(AZ104=2,G104,0)</f>
        <v>0</v>
      </c>
      <c r="BC104" s="218">
        <f>IF(AZ104=3,G104,0)</f>
        <v>0</v>
      </c>
      <c r="BD104" s="218">
        <f>IF(AZ104=4,G104,0)</f>
        <v>0</v>
      </c>
      <c r="BE104" s="218">
        <f>IF(AZ104=5,G104,0)</f>
        <v>0</v>
      </c>
      <c r="CA104" s="245">
        <v>1</v>
      </c>
      <c r="CB104" s="245">
        <v>1</v>
      </c>
    </row>
    <row r="105" spans="1:15" ht="12.75">
      <c r="A105" s="254"/>
      <c r="B105" s="257"/>
      <c r="C105" s="313" t="s">
        <v>1007</v>
      </c>
      <c r="D105" s="314"/>
      <c r="E105" s="258">
        <v>43.32</v>
      </c>
      <c r="F105" s="259"/>
      <c r="G105" s="260"/>
      <c r="H105" s="261"/>
      <c r="I105" s="255"/>
      <c r="J105" s="262"/>
      <c r="K105" s="255"/>
      <c r="M105" s="256" t="s">
        <v>1007</v>
      </c>
      <c r="O105" s="245"/>
    </row>
    <row r="106" spans="1:15" ht="12.75">
      <c r="A106" s="254"/>
      <c r="B106" s="257"/>
      <c r="C106" s="313" t="s">
        <v>1008</v>
      </c>
      <c r="D106" s="314"/>
      <c r="E106" s="258">
        <v>7.32</v>
      </c>
      <c r="F106" s="259"/>
      <c r="G106" s="260"/>
      <c r="H106" s="261"/>
      <c r="I106" s="255"/>
      <c r="J106" s="262"/>
      <c r="K106" s="255"/>
      <c r="M106" s="256" t="s">
        <v>1008</v>
      </c>
      <c r="O106" s="245"/>
    </row>
    <row r="107" spans="1:15" ht="12.75">
      <c r="A107" s="254"/>
      <c r="B107" s="257"/>
      <c r="C107" s="313" t="s">
        <v>1009</v>
      </c>
      <c r="D107" s="314"/>
      <c r="E107" s="258">
        <v>7.32</v>
      </c>
      <c r="F107" s="259"/>
      <c r="G107" s="260"/>
      <c r="H107" s="261"/>
      <c r="I107" s="255"/>
      <c r="J107" s="262"/>
      <c r="K107" s="255"/>
      <c r="M107" s="256" t="s">
        <v>1009</v>
      </c>
      <c r="O107" s="245"/>
    </row>
    <row r="108" spans="1:15" ht="12.75">
      <c r="A108" s="254"/>
      <c r="B108" s="257"/>
      <c r="C108" s="313" t="s">
        <v>1010</v>
      </c>
      <c r="D108" s="314"/>
      <c r="E108" s="258">
        <v>7.32</v>
      </c>
      <c r="F108" s="259"/>
      <c r="G108" s="260"/>
      <c r="H108" s="261"/>
      <c r="I108" s="255"/>
      <c r="J108" s="262"/>
      <c r="K108" s="255"/>
      <c r="M108" s="256" t="s">
        <v>1010</v>
      </c>
      <c r="O108" s="245"/>
    </row>
    <row r="109" spans="1:15" ht="12.75">
      <c r="A109" s="254"/>
      <c r="B109" s="257"/>
      <c r="C109" s="313" t="s">
        <v>1011</v>
      </c>
      <c r="D109" s="314"/>
      <c r="E109" s="258">
        <v>7.32</v>
      </c>
      <c r="F109" s="259"/>
      <c r="G109" s="260"/>
      <c r="H109" s="261"/>
      <c r="I109" s="255"/>
      <c r="J109" s="262"/>
      <c r="K109" s="255"/>
      <c r="M109" s="256" t="s">
        <v>1011</v>
      </c>
      <c r="O109" s="245"/>
    </row>
    <row r="110" spans="1:80" ht="12.75">
      <c r="A110" s="246">
        <v>15</v>
      </c>
      <c r="B110" s="247" t="s">
        <v>1012</v>
      </c>
      <c r="C110" s="248" t="s">
        <v>1013</v>
      </c>
      <c r="D110" s="249" t="s">
        <v>225</v>
      </c>
      <c r="E110" s="250">
        <v>228</v>
      </c>
      <c r="F110" s="250">
        <v>0</v>
      </c>
      <c r="G110" s="251">
        <f>E110*F110</f>
        <v>0</v>
      </c>
      <c r="H110" s="252">
        <v>0</v>
      </c>
      <c r="I110" s="253">
        <f>E110*H110</f>
        <v>0</v>
      </c>
      <c r="J110" s="252">
        <v>-0.0550000000000068</v>
      </c>
      <c r="K110" s="253">
        <f>E110*J110</f>
        <v>-12.54000000000155</v>
      </c>
      <c r="O110" s="245">
        <v>2</v>
      </c>
      <c r="AA110" s="218">
        <v>1</v>
      </c>
      <c r="AB110" s="218">
        <v>1</v>
      </c>
      <c r="AC110" s="218">
        <v>1</v>
      </c>
      <c r="AZ110" s="218">
        <v>1</v>
      </c>
      <c r="BA110" s="218">
        <f>IF(AZ110=1,G110,0)</f>
        <v>0</v>
      </c>
      <c r="BB110" s="218">
        <f>IF(AZ110=2,G110,0)</f>
        <v>0</v>
      </c>
      <c r="BC110" s="218">
        <f>IF(AZ110=3,G110,0)</f>
        <v>0</v>
      </c>
      <c r="BD110" s="218">
        <f>IF(AZ110=4,G110,0)</f>
        <v>0</v>
      </c>
      <c r="BE110" s="218">
        <f>IF(AZ110=5,G110,0)</f>
        <v>0</v>
      </c>
      <c r="CA110" s="245">
        <v>1</v>
      </c>
      <c r="CB110" s="245">
        <v>1</v>
      </c>
    </row>
    <row r="111" spans="1:15" ht="12.75">
      <c r="A111" s="254"/>
      <c r="B111" s="257"/>
      <c r="C111" s="313" t="s">
        <v>1014</v>
      </c>
      <c r="D111" s="314"/>
      <c r="E111" s="258">
        <v>43</v>
      </c>
      <c r="F111" s="259"/>
      <c r="G111" s="260"/>
      <c r="H111" s="261"/>
      <c r="I111" s="255"/>
      <c r="J111" s="262"/>
      <c r="K111" s="255"/>
      <c r="M111" s="256" t="s">
        <v>1014</v>
      </c>
      <c r="O111" s="245"/>
    </row>
    <row r="112" spans="1:15" ht="12.75">
      <c r="A112" s="254"/>
      <c r="B112" s="257"/>
      <c r="C112" s="313" t="s">
        <v>1015</v>
      </c>
      <c r="D112" s="314"/>
      <c r="E112" s="258">
        <v>65</v>
      </c>
      <c r="F112" s="259"/>
      <c r="G112" s="260"/>
      <c r="H112" s="261"/>
      <c r="I112" s="255"/>
      <c r="J112" s="262"/>
      <c r="K112" s="255"/>
      <c r="M112" s="256" t="s">
        <v>1015</v>
      </c>
      <c r="O112" s="245"/>
    </row>
    <row r="113" spans="1:15" ht="12.75">
      <c r="A113" s="254"/>
      <c r="B113" s="257"/>
      <c r="C113" s="313" t="s">
        <v>1016</v>
      </c>
      <c r="D113" s="314"/>
      <c r="E113" s="258">
        <v>62</v>
      </c>
      <c r="F113" s="259"/>
      <c r="G113" s="260"/>
      <c r="H113" s="261"/>
      <c r="I113" s="255"/>
      <c r="J113" s="262"/>
      <c r="K113" s="255"/>
      <c r="M113" s="256" t="s">
        <v>1016</v>
      </c>
      <c r="O113" s="245"/>
    </row>
    <row r="114" spans="1:15" ht="12.75">
      <c r="A114" s="254"/>
      <c r="B114" s="257"/>
      <c r="C114" s="313" t="s">
        <v>1017</v>
      </c>
      <c r="D114" s="314"/>
      <c r="E114" s="258">
        <v>58</v>
      </c>
      <c r="F114" s="259"/>
      <c r="G114" s="260"/>
      <c r="H114" s="261"/>
      <c r="I114" s="255"/>
      <c r="J114" s="262"/>
      <c r="K114" s="255"/>
      <c r="M114" s="256" t="s">
        <v>1017</v>
      </c>
      <c r="O114" s="245"/>
    </row>
    <row r="115" spans="1:80" ht="12.75">
      <c r="A115" s="246">
        <v>16</v>
      </c>
      <c r="B115" s="247" t="s">
        <v>1018</v>
      </c>
      <c r="C115" s="248" t="s">
        <v>1019</v>
      </c>
      <c r="D115" s="249" t="s">
        <v>138</v>
      </c>
      <c r="E115" s="250">
        <v>3.6675</v>
      </c>
      <c r="F115" s="250">
        <v>0</v>
      </c>
      <c r="G115" s="251">
        <f>E115*F115</f>
        <v>0</v>
      </c>
      <c r="H115" s="252">
        <v>0.00117000000000012</v>
      </c>
      <c r="I115" s="253">
        <f>E115*H115</f>
        <v>0.00429097500000044</v>
      </c>
      <c r="J115" s="252">
        <v>-0.0760000000000218</v>
      </c>
      <c r="K115" s="253">
        <f>E115*J115</f>
        <v>-0.27873000000007997</v>
      </c>
      <c r="O115" s="245">
        <v>2</v>
      </c>
      <c r="AA115" s="218">
        <v>1</v>
      </c>
      <c r="AB115" s="218">
        <v>1</v>
      </c>
      <c r="AC115" s="218">
        <v>1</v>
      </c>
      <c r="AZ115" s="218">
        <v>1</v>
      </c>
      <c r="BA115" s="218">
        <f>IF(AZ115=1,G115,0)</f>
        <v>0</v>
      </c>
      <c r="BB115" s="218">
        <f>IF(AZ115=2,G115,0)</f>
        <v>0</v>
      </c>
      <c r="BC115" s="218">
        <f>IF(AZ115=3,G115,0)</f>
        <v>0</v>
      </c>
      <c r="BD115" s="218">
        <f>IF(AZ115=4,G115,0)</f>
        <v>0</v>
      </c>
      <c r="BE115" s="218">
        <f>IF(AZ115=5,G115,0)</f>
        <v>0</v>
      </c>
      <c r="CA115" s="245">
        <v>1</v>
      </c>
      <c r="CB115" s="245">
        <v>1</v>
      </c>
    </row>
    <row r="116" spans="1:15" ht="12.75">
      <c r="A116" s="254"/>
      <c r="B116" s="257"/>
      <c r="C116" s="313" t="s">
        <v>1020</v>
      </c>
      <c r="D116" s="314"/>
      <c r="E116" s="258">
        <v>1.8675</v>
      </c>
      <c r="F116" s="259"/>
      <c r="G116" s="260"/>
      <c r="H116" s="261"/>
      <c r="I116" s="255"/>
      <c r="J116" s="262"/>
      <c r="K116" s="255"/>
      <c r="M116" s="256" t="s">
        <v>1020</v>
      </c>
      <c r="O116" s="245"/>
    </row>
    <row r="117" spans="1:15" ht="12.75">
      <c r="A117" s="254"/>
      <c r="B117" s="257"/>
      <c r="C117" s="313" t="s">
        <v>1021</v>
      </c>
      <c r="D117" s="314"/>
      <c r="E117" s="258">
        <v>1.8</v>
      </c>
      <c r="F117" s="259"/>
      <c r="G117" s="260"/>
      <c r="H117" s="261"/>
      <c r="I117" s="255"/>
      <c r="J117" s="262"/>
      <c r="K117" s="255"/>
      <c r="M117" s="256" t="s">
        <v>1021</v>
      </c>
      <c r="O117" s="245"/>
    </row>
    <row r="118" spans="1:80" ht="12.75">
      <c r="A118" s="246">
        <v>17</v>
      </c>
      <c r="B118" s="247" t="s">
        <v>1022</v>
      </c>
      <c r="C118" s="248" t="s">
        <v>1023</v>
      </c>
      <c r="D118" s="249" t="s">
        <v>138</v>
      </c>
      <c r="E118" s="250">
        <v>63.03</v>
      </c>
      <c r="F118" s="250">
        <v>0</v>
      </c>
      <c r="G118" s="251">
        <f>E118*F118</f>
        <v>0</v>
      </c>
      <c r="H118" s="252">
        <v>0.000999999999999446</v>
      </c>
      <c r="I118" s="253">
        <f>E118*H118</f>
        <v>0.06302999999996509</v>
      </c>
      <c r="J118" s="252">
        <v>-0.0629999999999882</v>
      </c>
      <c r="K118" s="253">
        <f>E118*J118</f>
        <v>-3.9708899999992564</v>
      </c>
      <c r="O118" s="245">
        <v>2</v>
      </c>
      <c r="AA118" s="218">
        <v>1</v>
      </c>
      <c r="AB118" s="218">
        <v>1</v>
      </c>
      <c r="AC118" s="218">
        <v>1</v>
      </c>
      <c r="AZ118" s="218">
        <v>1</v>
      </c>
      <c r="BA118" s="218">
        <f>IF(AZ118=1,G118,0)</f>
        <v>0</v>
      </c>
      <c r="BB118" s="218">
        <f>IF(AZ118=2,G118,0)</f>
        <v>0</v>
      </c>
      <c r="BC118" s="218">
        <f>IF(AZ118=3,G118,0)</f>
        <v>0</v>
      </c>
      <c r="BD118" s="218">
        <f>IF(AZ118=4,G118,0)</f>
        <v>0</v>
      </c>
      <c r="BE118" s="218">
        <f>IF(AZ118=5,G118,0)</f>
        <v>0</v>
      </c>
      <c r="CA118" s="245">
        <v>1</v>
      </c>
      <c r="CB118" s="245">
        <v>1</v>
      </c>
    </row>
    <row r="119" spans="1:15" ht="12.75">
      <c r="A119" s="254"/>
      <c r="B119" s="257"/>
      <c r="C119" s="313" t="s">
        <v>1024</v>
      </c>
      <c r="D119" s="314"/>
      <c r="E119" s="258">
        <v>28.98</v>
      </c>
      <c r="F119" s="259"/>
      <c r="G119" s="260"/>
      <c r="H119" s="261"/>
      <c r="I119" s="255"/>
      <c r="J119" s="262"/>
      <c r="K119" s="255"/>
      <c r="M119" s="256" t="s">
        <v>1024</v>
      </c>
      <c r="O119" s="245"/>
    </row>
    <row r="120" spans="1:15" ht="12.75">
      <c r="A120" s="254"/>
      <c r="B120" s="257"/>
      <c r="C120" s="313" t="s">
        <v>1025</v>
      </c>
      <c r="D120" s="314"/>
      <c r="E120" s="258">
        <v>14.61</v>
      </c>
      <c r="F120" s="259"/>
      <c r="G120" s="260"/>
      <c r="H120" s="261"/>
      <c r="I120" s="255"/>
      <c r="J120" s="262"/>
      <c r="K120" s="255"/>
      <c r="M120" s="256" t="s">
        <v>1025</v>
      </c>
      <c r="O120" s="245"/>
    </row>
    <row r="121" spans="1:15" ht="12.75">
      <c r="A121" s="254"/>
      <c r="B121" s="257"/>
      <c r="C121" s="313" t="s">
        <v>1026</v>
      </c>
      <c r="D121" s="314"/>
      <c r="E121" s="258">
        <v>4.86</v>
      </c>
      <c r="F121" s="259"/>
      <c r="G121" s="260"/>
      <c r="H121" s="261"/>
      <c r="I121" s="255"/>
      <c r="J121" s="262"/>
      <c r="K121" s="255"/>
      <c r="M121" s="256" t="s">
        <v>1026</v>
      </c>
      <c r="O121" s="245"/>
    </row>
    <row r="122" spans="1:15" ht="12.75">
      <c r="A122" s="254"/>
      <c r="B122" s="257"/>
      <c r="C122" s="313" t="s">
        <v>1027</v>
      </c>
      <c r="D122" s="314"/>
      <c r="E122" s="258">
        <v>4.86</v>
      </c>
      <c r="F122" s="259"/>
      <c r="G122" s="260"/>
      <c r="H122" s="261"/>
      <c r="I122" s="255"/>
      <c r="J122" s="262"/>
      <c r="K122" s="255"/>
      <c r="M122" s="256" t="s">
        <v>1027</v>
      </c>
      <c r="O122" s="245"/>
    </row>
    <row r="123" spans="1:15" ht="12.75">
      <c r="A123" s="254"/>
      <c r="B123" s="257"/>
      <c r="C123" s="313" t="s">
        <v>1028</v>
      </c>
      <c r="D123" s="314"/>
      <c r="E123" s="258">
        <v>4.86</v>
      </c>
      <c r="F123" s="259"/>
      <c r="G123" s="260"/>
      <c r="H123" s="261"/>
      <c r="I123" s="255"/>
      <c r="J123" s="262"/>
      <c r="K123" s="255"/>
      <c r="M123" s="256" t="s">
        <v>1028</v>
      </c>
      <c r="O123" s="245"/>
    </row>
    <row r="124" spans="1:15" ht="12.75">
      <c r="A124" s="254"/>
      <c r="B124" s="257"/>
      <c r="C124" s="313" t="s">
        <v>1029</v>
      </c>
      <c r="D124" s="314"/>
      <c r="E124" s="258">
        <v>4.86</v>
      </c>
      <c r="F124" s="259"/>
      <c r="G124" s="260"/>
      <c r="H124" s="261"/>
      <c r="I124" s="255"/>
      <c r="J124" s="262"/>
      <c r="K124" s="255"/>
      <c r="M124" s="256" t="s">
        <v>1029</v>
      </c>
      <c r="O124" s="245"/>
    </row>
    <row r="125" spans="1:80" ht="12.75">
      <c r="A125" s="246">
        <v>18</v>
      </c>
      <c r="B125" s="247" t="s">
        <v>1030</v>
      </c>
      <c r="C125" s="248" t="s">
        <v>1031</v>
      </c>
      <c r="D125" s="249" t="s">
        <v>138</v>
      </c>
      <c r="E125" s="250">
        <v>27.9</v>
      </c>
      <c r="F125" s="250">
        <v>0</v>
      </c>
      <c r="G125" s="251">
        <f>E125*F125</f>
        <v>0</v>
      </c>
      <c r="H125" s="252">
        <v>0.000420000000000087</v>
      </c>
      <c r="I125" s="253">
        <f>E125*H125</f>
        <v>0.011718000000002428</v>
      </c>
      <c r="J125" s="252">
        <v>-0.0250000000000057</v>
      </c>
      <c r="K125" s="253">
        <f>E125*J125</f>
        <v>-0.697500000000159</v>
      </c>
      <c r="O125" s="245">
        <v>2</v>
      </c>
      <c r="AA125" s="218">
        <v>1</v>
      </c>
      <c r="AB125" s="218">
        <v>1</v>
      </c>
      <c r="AC125" s="218">
        <v>1</v>
      </c>
      <c r="AZ125" s="218">
        <v>1</v>
      </c>
      <c r="BA125" s="218">
        <f>IF(AZ125=1,G125,0)</f>
        <v>0</v>
      </c>
      <c r="BB125" s="218">
        <f>IF(AZ125=2,G125,0)</f>
        <v>0</v>
      </c>
      <c r="BC125" s="218">
        <f>IF(AZ125=3,G125,0)</f>
        <v>0</v>
      </c>
      <c r="BD125" s="218">
        <f>IF(AZ125=4,G125,0)</f>
        <v>0</v>
      </c>
      <c r="BE125" s="218">
        <f>IF(AZ125=5,G125,0)</f>
        <v>0</v>
      </c>
      <c r="CA125" s="245">
        <v>1</v>
      </c>
      <c r="CB125" s="245">
        <v>1</v>
      </c>
    </row>
    <row r="126" spans="1:15" ht="12.75">
      <c r="A126" s="254"/>
      <c r="B126" s="257"/>
      <c r="C126" s="313" t="s">
        <v>1032</v>
      </c>
      <c r="D126" s="314"/>
      <c r="E126" s="258">
        <v>27.9</v>
      </c>
      <c r="F126" s="259"/>
      <c r="G126" s="260"/>
      <c r="H126" s="261"/>
      <c r="I126" s="255"/>
      <c r="J126" s="262"/>
      <c r="K126" s="255"/>
      <c r="M126" s="256" t="s">
        <v>1032</v>
      </c>
      <c r="O126" s="245"/>
    </row>
    <row r="127" spans="1:57" ht="12.75">
      <c r="A127" s="263"/>
      <c r="B127" s="264" t="s">
        <v>97</v>
      </c>
      <c r="C127" s="265" t="s">
        <v>586</v>
      </c>
      <c r="D127" s="266"/>
      <c r="E127" s="267"/>
      <c r="F127" s="268"/>
      <c r="G127" s="269">
        <f>SUM(G74:G126)</f>
        <v>0</v>
      </c>
      <c r="H127" s="270"/>
      <c r="I127" s="271">
        <f>SUM(I74:I126)</f>
        <v>0.625838174999864</v>
      </c>
      <c r="J127" s="270"/>
      <c r="K127" s="271">
        <f>SUM(K74:K126)</f>
        <v>-49.77665999998585</v>
      </c>
      <c r="O127" s="245">
        <v>4</v>
      </c>
      <c r="BA127" s="272">
        <f>SUM(BA74:BA126)</f>
        <v>0</v>
      </c>
      <c r="BB127" s="272">
        <f>SUM(BB74:BB126)</f>
        <v>0</v>
      </c>
      <c r="BC127" s="272">
        <f>SUM(BC74:BC126)</f>
        <v>0</v>
      </c>
      <c r="BD127" s="272">
        <f>SUM(BD74:BD126)</f>
        <v>0</v>
      </c>
      <c r="BE127" s="272">
        <f>SUM(BE74:BE126)</f>
        <v>0</v>
      </c>
    </row>
    <row r="128" spans="1:15" ht="12.75">
      <c r="A128" s="235" t="s">
        <v>93</v>
      </c>
      <c r="B128" s="236" t="s">
        <v>641</v>
      </c>
      <c r="C128" s="237" t="s">
        <v>642</v>
      </c>
      <c r="D128" s="238"/>
      <c r="E128" s="239"/>
      <c r="F128" s="239"/>
      <c r="G128" s="240"/>
      <c r="H128" s="241"/>
      <c r="I128" s="242"/>
      <c r="J128" s="243"/>
      <c r="K128" s="244"/>
      <c r="O128" s="245">
        <v>1</v>
      </c>
    </row>
    <row r="129" spans="1:80" ht="12.75">
      <c r="A129" s="246">
        <v>19</v>
      </c>
      <c r="B129" s="247" t="s">
        <v>644</v>
      </c>
      <c r="C129" s="248" t="s">
        <v>645</v>
      </c>
      <c r="D129" s="249" t="s">
        <v>646</v>
      </c>
      <c r="E129" s="250">
        <v>3.99165433999986</v>
      </c>
      <c r="F129" s="250">
        <v>0</v>
      </c>
      <c r="G129" s="251">
        <f>E129*F129</f>
        <v>0</v>
      </c>
      <c r="H129" s="252">
        <v>0</v>
      </c>
      <c r="I129" s="253">
        <f>E129*H129</f>
        <v>0</v>
      </c>
      <c r="J129" s="252"/>
      <c r="K129" s="253">
        <f>E129*J129</f>
        <v>0</v>
      </c>
      <c r="O129" s="245">
        <v>2</v>
      </c>
      <c r="AA129" s="218">
        <v>7</v>
      </c>
      <c r="AB129" s="218">
        <v>1</v>
      </c>
      <c r="AC129" s="218">
        <v>2</v>
      </c>
      <c r="AZ129" s="218">
        <v>1</v>
      </c>
      <c r="BA129" s="218">
        <f>IF(AZ129=1,G129,0)</f>
        <v>0</v>
      </c>
      <c r="BB129" s="218">
        <f>IF(AZ129=2,G129,0)</f>
        <v>0</v>
      </c>
      <c r="BC129" s="218">
        <f>IF(AZ129=3,G129,0)</f>
        <v>0</v>
      </c>
      <c r="BD129" s="218">
        <f>IF(AZ129=4,G129,0)</f>
        <v>0</v>
      </c>
      <c r="BE129" s="218">
        <f>IF(AZ129=5,G129,0)</f>
        <v>0</v>
      </c>
      <c r="CA129" s="245">
        <v>7</v>
      </c>
      <c r="CB129" s="245">
        <v>1</v>
      </c>
    </row>
    <row r="130" spans="1:57" ht="12.75">
      <c r="A130" s="263"/>
      <c r="B130" s="264" t="s">
        <v>97</v>
      </c>
      <c r="C130" s="265" t="s">
        <v>643</v>
      </c>
      <c r="D130" s="266"/>
      <c r="E130" s="267"/>
      <c r="F130" s="268"/>
      <c r="G130" s="269">
        <f>SUM(G128:G129)</f>
        <v>0</v>
      </c>
      <c r="H130" s="270"/>
      <c r="I130" s="271">
        <f>SUM(I128:I129)</f>
        <v>0</v>
      </c>
      <c r="J130" s="270"/>
      <c r="K130" s="271">
        <f>SUM(K128:K129)</f>
        <v>0</v>
      </c>
      <c r="O130" s="245">
        <v>4</v>
      </c>
      <c r="BA130" s="272">
        <f>SUM(BA128:BA129)</f>
        <v>0</v>
      </c>
      <c r="BB130" s="272">
        <f>SUM(BB128:BB129)</f>
        <v>0</v>
      </c>
      <c r="BC130" s="272">
        <f>SUM(BC128:BC129)</f>
        <v>0</v>
      </c>
      <c r="BD130" s="272">
        <f>SUM(BD128:BD129)</f>
        <v>0</v>
      </c>
      <c r="BE130" s="272">
        <f>SUM(BE128:BE129)</f>
        <v>0</v>
      </c>
    </row>
    <row r="131" spans="1:15" ht="12.75">
      <c r="A131" s="235" t="s">
        <v>93</v>
      </c>
      <c r="B131" s="236" t="s">
        <v>1033</v>
      </c>
      <c r="C131" s="237" t="s">
        <v>1034</v>
      </c>
      <c r="D131" s="238"/>
      <c r="E131" s="239"/>
      <c r="F131" s="239"/>
      <c r="G131" s="240"/>
      <c r="H131" s="241"/>
      <c r="I131" s="242"/>
      <c r="J131" s="243"/>
      <c r="K131" s="244"/>
      <c r="O131" s="245">
        <v>1</v>
      </c>
    </row>
    <row r="132" spans="1:80" ht="12.75">
      <c r="A132" s="246">
        <v>20</v>
      </c>
      <c r="B132" s="247" t="s">
        <v>1036</v>
      </c>
      <c r="C132" s="248" t="s">
        <v>1037</v>
      </c>
      <c r="D132" s="249" t="s">
        <v>731</v>
      </c>
      <c r="E132" s="250">
        <v>2</v>
      </c>
      <c r="F132" s="250">
        <v>0</v>
      </c>
      <c r="G132" s="251">
        <f aca="true" t="shared" si="0" ref="G132:G142">E132*F132</f>
        <v>0</v>
      </c>
      <c r="H132" s="252">
        <v>0.057</v>
      </c>
      <c r="I132" s="253">
        <f aca="true" t="shared" si="1" ref="I132:I142">E132*H132</f>
        <v>0.114</v>
      </c>
      <c r="J132" s="252"/>
      <c r="K132" s="253">
        <f aca="true" t="shared" si="2" ref="K132:K142">E132*J132</f>
        <v>0</v>
      </c>
      <c r="O132" s="245">
        <v>2</v>
      </c>
      <c r="AA132" s="218">
        <v>12</v>
      </c>
      <c r="AB132" s="218">
        <v>0</v>
      </c>
      <c r="AC132" s="218">
        <v>179</v>
      </c>
      <c r="AZ132" s="218">
        <v>2</v>
      </c>
      <c r="BA132" s="218">
        <f aca="true" t="shared" si="3" ref="BA132:BA142">IF(AZ132=1,G132,0)</f>
        <v>0</v>
      </c>
      <c r="BB132" s="218">
        <f aca="true" t="shared" si="4" ref="BB132:BB142">IF(AZ132=2,G132,0)</f>
        <v>0</v>
      </c>
      <c r="BC132" s="218">
        <f aca="true" t="shared" si="5" ref="BC132:BC142">IF(AZ132=3,G132,0)</f>
        <v>0</v>
      </c>
      <c r="BD132" s="218">
        <f aca="true" t="shared" si="6" ref="BD132:BD142">IF(AZ132=4,G132,0)</f>
        <v>0</v>
      </c>
      <c r="BE132" s="218">
        <f aca="true" t="shared" si="7" ref="BE132:BE142">IF(AZ132=5,G132,0)</f>
        <v>0</v>
      </c>
      <c r="CA132" s="245">
        <v>12</v>
      </c>
      <c r="CB132" s="245">
        <v>0</v>
      </c>
    </row>
    <row r="133" spans="1:80" ht="12.75">
      <c r="A133" s="246">
        <v>21</v>
      </c>
      <c r="B133" s="247" t="s">
        <v>1038</v>
      </c>
      <c r="C133" s="248" t="s">
        <v>1037</v>
      </c>
      <c r="D133" s="249" t="s">
        <v>731</v>
      </c>
      <c r="E133" s="250">
        <v>2</v>
      </c>
      <c r="F133" s="250">
        <v>0</v>
      </c>
      <c r="G133" s="251">
        <f t="shared" si="0"/>
        <v>0</v>
      </c>
      <c r="H133" s="252">
        <v>0.057</v>
      </c>
      <c r="I133" s="253">
        <f t="shared" si="1"/>
        <v>0.114</v>
      </c>
      <c r="J133" s="252"/>
      <c r="K133" s="253">
        <f t="shared" si="2"/>
        <v>0</v>
      </c>
      <c r="O133" s="245">
        <v>2</v>
      </c>
      <c r="AA133" s="218">
        <v>12</v>
      </c>
      <c r="AB133" s="218">
        <v>0</v>
      </c>
      <c r="AC133" s="218">
        <v>180</v>
      </c>
      <c r="AZ133" s="218">
        <v>2</v>
      </c>
      <c r="BA133" s="218">
        <f t="shared" si="3"/>
        <v>0</v>
      </c>
      <c r="BB133" s="218">
        <f t="shared" si="4"/>
        <v>0</v>
      </c>
      <c r="BC133" s="218">
        <f t="shared" si="5"/>
        <v>0</v>
      </c>
      <c r="BD133" s="218">
        <f t="shared" si="6"/>
        <v>0</v>
      </c>
      <c r="BE133" s="218">
        <f t="shared" si="7"/>
        <v>0</v>
      </c>
      <c r="CA133" s="245">
        <v>12</v>
      </c>
      <c r="CB133" s="245">
        <v>0</v>
      </c>
    </row>
    <row r="134" spans="1:80" ht="12.75">
      <c r="A134" s="246">
        <v>22</v>
      </c>
      <c r="B134" s="247" t="s">
        <v>1039</v>
      </c>
      <c r="C134" s="248" t="s">
        <v>1040</v>
      </c>
      <c r="D134" s="249" t="s">
        <v>731</v>
      </c>
      <c r="E134" s="250">
        <v>1</v>
      </c>
      <c r="F134" s="250">
        <v>0</v>
      </c>
      <c r="G134" s="251">
        <f t="shared" si="0"/>
        <v>0</v>
      </c>
      <c r="H134" s="252">
        <v>0.075</v>
      </c>
      <c r="I134" s="253">
        <f t="shared" si="1"/>
        <v>0.075</v>
      </c>
      <c r="J134" s="252"/>
      <c r="K134" s="253">
        <f t="shared" si="2"/>
        <v>0</v>
      </c>
      <c r="O134" s="245">
        <v>2</v>
      </c>
      <c r="AA134" s="218">
        <v>12</v>
      </c>
      <c r="AB134" s="218">
        <v>0</v>
      </c>
      <c r="AC134" s="218">
        <v>181</v>
      </c>
      <c r="AZ134" s="218">
        <v>2</v>
      </c>
      <c r="BA134" s="218">
        <f t="shared" si="3"/>
        <v>0</v>
      </c>
      <c r="BB134" s="218">
        <f t="shared" si="4"/>
        <v>0</v>
      </c>
      <c r="BC134" s="218">
        <f t="shared" si="5"/>
        <v>0</v>
      </c>
      <c r="BD134" s="218">
        <f t="shared" si="6"/>
        <v>0</v>
      </c>
      <c r="BE134" s="218">
        <f t="shared" si="7"/>
        <v>0</v>
      </c>
      <c r="CA134" s="245">
        <v>12</v>
      </c>
      <c r="CB134" s="245">
        <v>0</v>
      </c>
    </row>
    <row r="135" spans="1:80" ht="12.75">
      <c r="A135" s="246">
        <v>23</v>
      </c>
      <c r="B135" s="247" t="s">
        <v>1041</v>
      </c>
      <c r="C135" s="248" t="s">
        <v>1042</v>
      </c>
      <c r="D135" s="249" t="s">
        <v>731</v>
      </c>
      <c r="E135" s="250">
        <v>60</v>
      </c>
      <c r="F135" s="250">
        <v>0</v>
      </c>
      <c r="G135" s="251">
        <f t="shared" si="0"/>
        <v>0</v>
      </c>
      <c r="H135" s="252">
        <v>0.114</v>
      </c>
      <c r="I135" s="253">
        <f t="shared" si="1"/>
        <v>6.84</v>
      </c>
      <c r="J135" s="252"/>
      <c r="K135" s="253">
        <f t="shared" si="2"/>
        <v>0</v>
      </c>
      <c r="O135" s="245">
        <v>2</v>
      </c>
      <c r="AA135" s="218">
        <v>12</v>
      </c>
      <c r="AB135" s="218">
        <v>0</v>
      </c>
      <c r="AC135" s="218">
        <v>182</v>
      </c>
      <c r="AZ135" s="218">
        <v>2</v>
      </c>
      <c r="BA135" s="218">
        <f t="shared" si="3"/>
        <v>0</v>
      </c>
      <c r="BB135" s="218">
        <f t="shared" si="4"/>
        <v>0</v>
      </c>
      <c r="BC135" s="218">
        <f t="shared" si="5"/>
        <v>0</v>
      </c>
      <c r="BD135" s="218">
        <f t="shared" si="6"/>
        <v>0</v>
      </c>
      <c r="BE135" s="218">
        <f t="shared" si="7"/>
        <v>0</v>
      </c>
      <c r="CA135" s="245">
        <v>12</v>
      </c>
      <c r="CB135" s="245">
        <v>0</v>
      </c>
    </row>
    <row r="136" spans="1:80" ht="12.75">
      <c r="A136" s="246">
        <v>24</v>
      </c>
      <c r="B136" s="247" t="s">
        <v>1043</v>
      </c>
      <c r="C136" s="248" t="s">
        <v>1042</v>
      </c>
      <c r="D136" s="249" t="s">
        <v>731</v>
      </c>
      <c r="E136" s="250">
        <v>79</v>
      </c>
      <c r="F136" s="250">
        <v>0</v>
      </c>
      <c r="G136" s="251">
        <f t="shared" si="0"/>
        <v>0</v>
      </c>
      <c r="H136" s="252">
        <v>0.114</v>
      </c>
      <c r="I136" s="253">
        <f t="shared" si="1"/>
        <v>9.006</v>
      </c>
      <c r="J136" s="252"/>
      <c r="K136" s="253">
        <f t="shared" si="2"/>
        <v>0</v>
      </c>
      <c r="O136" s="245">
        <v>2</v>
      </c>
      <c r="AA136" s="218">
        <v>12</v>
      </c>
      <c r="AB136" s="218">
        <v>0</v>
      </c>
      <c r="AC136" s="218">
        <v>183</v>
      </c>
      <c r="AZ136" s="218">
        <v>2</v>
      </c>
      <c r="BA136" s="218">
        <f t="shared" si="3"/>
        <v>0</v>
      </c>
      <c r="BB136" s="218">
        <f t="shared" si="4"/>
        <v>0</v>
      </c>
      <c r="BC136" s="218">
        <f t="shared" si="5"/>
        <v>0</v>
      </c>
      <c r="BD136" s="218">
        <f t="shared" si="6"/>
        <v>0</v>
      </c>
      <c r="BE136" s="218">
        <f t="shared" si="7"/>
        <v>0</v>
      </c>
      <c r="CA136" s="245">
        <v>12</v>
      </c>
      <c r="CB136" s="245">
        <v>0</v>
      </c>
    </row>
    <row r="137" spans="1:80" ht="12.75">
      <c r="A137" s="246">
        <v>25</v>
      </c>
      <c r="B137" s="247" t="s">
        <v>1044</v>
      </c>
      <c r="C137" s="248" t="s">
        <v>1045</v>
      </c>
      <c r="D137" s="249" t="s">
        <v>731</v>
      </c>
      <c r="E137" s="250">
        <v>8</v>
      </c>
      <c r="F137" s="250">
        <v>0</v>
      </c>
      <c r="G137" s="251">
        <f t="shared" si="0"/>
        <v>0</v>
      </c>
      <c r="H137" s="252">
        <v>0.024</v>
      </c>
      <c r="I137" s="253">
        <f t="shared" si="1"/>
        <v>0.192</v>
      </c>
      <c r="J137" s="252"/>
      <c r="K137" s="253">
        <f t="shared" si="2"/>
        <v>0</v>
      </c>
      <c r="O137" s="245">
        <v>2</v>
      </c>
      <c r="AA137" s="218">
        <v>12</v>
      </c>
      <c r="AB137" s="218">
        <v>0</v>
      </c>
      <c r="AC137" s="218">
        <v>184</v>
      </c>
      <c r="AZ137" s="218">
        <v>2</v>
      </c>
      <c r="BA137" s="218">
        <f t="shared" si="3"/>
        <v>0</v>
      </c>
      <c r="BB137" s="218">
        <f t="shared" si="4"/>
        <v>0</v>
      </c>
      <c r="BC137" s="218">
        <f t="shared" si="5"/>
        <v>0</v>
      </c>
      <c r="BD137" s="218">
        <f t="shared" si="6"/>
        <v>0</v>
      </c>
      <c r="BE137" s="218">
        <f t="shared" si="7"/>
        <v>0</v>
      </c>
      <c r="CA137" s="245">
        <v>12</v>
      </c>
      <c r="CB137" s="245">
        <v>0</v>
      </c>
    </row>
    <row r="138" spans="1:80" ht="12.75">
      <c r="A138" s="246">
        <v>26</v>
      </c>
      <c r="B138" s="247" t="s">
        <v>1046</v>
      </c>
      <c r="C138" s="248" t="s">
        <v>1047</v>
      </c>
      <c r="D138" s="249" t="s">
        <v>731</v>
      </c>
      <c r="E138" s="250">
        <v>3</v>
      </c>
      <c r="F138" s="250">
        <v>0</v>
      </c>
      <c r="G138" s="251">
        <f t="shared" si="0"/>
        <v>0</v>
      </c>
      <c r="H138" s="252">
        <v>0.05</v>
      </c>
      <c r="I138" s="253">
        <f t="shared" si="1"/>
        <v>0.15000000000000002</v>
      </c>
      <c r="J138" s="252"/>
      <c r="K138" s="253">
        <f t="shared" si="2"/>
        <v>0</v>
      </c>
      <c r="O138" s="245">
        <v>2</v>
      </c>
      <c r="AA138" s="218">
        <v>12</v>
      </c>
      <c r="AB138" s="218">
        <v>0</v>
      </c>
      <c r="AC138" s="218">
        <v>185</v>
      </c>
      <c r="AZ138" s="218">
        <v>2</v>
      </c>
      <c r="BA138" s="218">
        <f t="shared" si="3"/>
        <v>0</v>
      </c>
      <c r="BB138" s="218">
        <f t="shared" si="4"/>
        <v>0</v>
      </c>
      <c r="BC138" s="218">
        <f t="shared" si="5"/>
        <v>0</v>
      </c>
      <c r="BD138" s="218">
        <f t="shared" si="6"/>
        <v>0</v>
      </c>
      <c r="BE138" s="218">
        <f t="shared" si="7"/>
        <v>0</v>
      </c>
      <c r="CA138" s="245">
        <v>12</v>
      </c>
      <c r="CB138" s="245">
        <v>0</v>
      </c>
    </row>
    <row r="139" spans="1:80" ht="12.75">
      <c r="A139" s="246">
        <v>27</v>
      </c>
      <c r="B139" s="247" t="s">
        <v>1048</v>
      </c>
      <c r="C139" s="248" t="s">
        <v>1049</v>
      </c>
      <c r="D139" s="249" t="s">
        <v>731</v>
      </c>
      <c r="E139" s="250">
        <v>4</v>
      </c>
      <c r="F139" s="250">
        <v>0</v>
      </c>
      <c r="G139" s="251">
        <f t="shared" si="0"/>
        <v>0</v>
      </c>
      <c r="H139" s="252">
        <v>0.057</v>
      </c>
      <c r="I139" s="253">
        <f t="shared" si="1"/>
        <v>0.228</v>
      </c>
      <c r="J139" s="252"/>
      <c r="K139" s="253">
        <f t="shared" si="2"/>
        <v>0</v>
      </c>
      <c r="O139" s="245">
        <v>2</v>
      </c>
      <c r="AA139" s="218">
        <v>12</v>
      </c>
      <c r="AB139" s="218">
        <v>0</v>
      </c>
      <c r="AC139" s="218">
        <v>186</v>
      </c>
      <c r="AZ139" s="218">
        <v>2</v>
      </c>
      <c r="BA139" s="218">
        <f t="shared" si="3"/>
        <v>0</v>
      </c>
      <c r="BB139" s="218">
        <f t="shared" si="4"/>
        <v>0</v>
      </c>
      <c r="BC139" s="218">
        <f t="shared" si="5"/>
        <v>0</v>
      </c>
      <c r="BD139" s="218">
        <f t="shared" si="6"/>
        <v>0</v>
      </c>
      <c r="BE139" s="218">
        <f t="shared" si="7"/>
        <v>0</v>
      </c>
      <c r="CA139" s="245">
        <v>12</v>
      </c>
      <c r="CB139" s="245">
        <v>0</v>
      </c>
    </row>
    <row r="140" spans="1:80" ht="12.75">
      <c r="A140" s="246">
        <v>28</v>
      </c>
      <c r="B140" s="247" t="s">
        <v>1050</v>
      </c>
      <c r="C140" s="248" t="s">
        <v>1045</v>
      </c>
      <c r="D140" s="249" t="s">
        <v>731</v>
      </c>
      <c r="E140" s="250">
        <v>1</v>
      </c>
      <c r="F140" s="250">
        <v>0</v>
      </c>
      <c r="G140" s="251">
        <f t="shared" si="0"/>
        <v>0</v>
      </c>
      <c r="H140" s="252">
        <v>0.024</v>
      </c>
      <c r="I140" s="253">
        <f t="shared" si="1"/>
        <v>0.024</v>
      </c>
      <c r="J140" s="252"/>
      <c r="K140" s="253">
        <f t="shared" si="2"/>
        <v>0</v>
      </c>
      <c r="O140" s="245">
        <v>2</v>
      </c>
      <c r="AA140" s="218">
        <v>12</v>
      </c>
      <c r="AB140" s="218">
        <v>0</v>
      </c>
      <c r="AC140" s="218">
        <v>187</v>
      </c>
      <c r="AZ140" s="218">
        <v>2</v>
      </c>
      <c r="BA140" s="218">
        <f t="shared" si="3"/>
        <v>0</v>
      </c>
      <c r="BB140" s="218">
        <f t="shared" si="4"/>
        <v>0</v>
      </c>
      <c r="BC140" s="218">
        <f t="shared" si="5"/>
        <v>0</v>
      </c>
      <c r="BD140" s="218">
        <f t="shared" si="6"/>
        <v>0</v>
      </c>
      <c r="BE140" s="218">
        <f t="shared" si="7"/>
        <v>0</v>
      </c>
      <c r="CA140" s="245">
        <v>12</v>
      </c>
      <c r="CB140" s="245">
        <v>0</v>
      </c>
    </row>
    <row r="141" spans="1:80" ht="12.75">
      <c r="A141" s="246">
        <v>29</v>
      </c>
      <c r="B141" s="247" t="s">
        <v>1051</v>
      </c>
      <c r="C141" s="248" t="s">
        <v>1052</v>
      </c>
      <c r="D141" s="249" t="s">
        <v>731</v>
      </c>
      <c r="E141" s="250">
        <v>1</v>
      </c>
      <c r="F141" s="250">
        <v>0</v>
      </c>
      <c r="G141" s="251">
        <f t="shared" si="0"/>
        <v>0</v>
      </c>
      <c r="H141" s="252">
        <v>0.15</v>
      </c>
      <c r="I141" s="253">
        <f t="shared" si="1"/>
        <v>0.15</v>
      </c>
      <c r="J141" s="252"/>
      <c r="K141" s="253">
        <f t="shared" si="2"/>
        <v>0</v>
      </c>
      <c r="O141" s="245">
        <v>2</v>
      </c>
      <c r="AA141" s="218">
        <v>12</v>
      </c>
      <c r="AB141" s="218">
        <v>0</v>
      </c>
      <c r="AC141" s="218">
        <v>257</v>
      </c>
      <c r="AZ141" s="218">
        <v>2</v>
      </c>
      <c r="BA141" s="218">
        <f t="shared" si="3"/>
        <v>0</v>
      </c>
      <c r="BB141" s="218">
        <f t="shared" si="4"/>
        <v>0</v>
      </c>
      <c r="BC141" s="218">
        <f t="shared" si="5"/>
        <v>0</v>
      </c>
      <c r="BD141" s="218">
        <f t="shared" si="6"/>
        <v>0</v>
      </c>
      <c r="BE141" s="218">
        <f t="shared" si="7"/>
        <v>0</v>
      </c>
      <c r="CA141" s="245">
        <v>12</v>
      </c>
      <c r="CB141" s="245">
        <v>0</v>
      </c>
    </row>
    <row r="142" spans="1:80" ht="12.75">
      <c r="A142" s="246">
        <v>30</v>
      </c>
      <c r="B142" s="247" t="s">
        <v>1053</v>
      </c>
      <c r="C142" s="248" t="s">
        <v>1054</v>
      </c>
      <c r="D142" s="249" t="s">
        <v>646</v>
      </c>
      <c r="E142" s="250">
        <v>16.893</v>
      </c>
      <c r="F142" s="250">
        <v>0</v>
      </c>
      <c r="G142" s="251">
        <f t="shared" si="0"/>
        <v>0</v>
      </c>
      <c r="H142" s="252">
        <v>0</v>
      </c>
      <c r="I142" s="253">
        <f t="shared" si="1"/>
        <v>0</v>
      </c>
      <c r="J142" s="252"/>
      <c r="K142" s="253">
        <f t="shared" si="2"/>
        <v>0</v>
      </c>
      <c r="O142" s="245">
        <v>2</v>
      </c>
      <c r="AA142" s="218">
        <v>7</v>
      </c>
      <c r="AB142" s="218">
        <v>1001</v>
      </c>
      <c r="AC142" s="218">
        <v>5</v>
      </c>
      <c r="AZ142" s="218">
        <v>2</v>
      </c>
      <c r="BA142" s="218">
        <f t="shared" si="3"/>
        <v>0</v>
      </c>
      <c r="BB142" s="218">
        <f t="shared" si="4"/>
        <v>0</v>
      </c>
      <c r="BC142" s="218">
        <f t="shared" si="5"/>
        <v>0</v>
      </c>
      <c r="BD142" s="218">
        <f t="shared" si="6"/>
        <v>0</v>
      </c>
      <c r="BE142" s="218">
        <f t="shared" si="7"/>
        <v>0</v>
      </c>
      <c r="CA142" s="245">
        <v>7</v>
      </c>
      <c r="CB142" s="245">
        <v>1001</v>
      </c>
    </row>
    <row r="143" spans="1:57" ht="12.75">
      <c r="A143" s="263"/>
      <c r="B143" s="264" t="s">
        <v>97</v>
      </c>
      <c r="C143" s="265" t="s">
        <v>1035</v>
      </c>
      <c r="D143" s="266"/>
      <c r="E143" s="267"/>
      <c r="F143" s="268"/>
      <c r="G143" s="269">
        <f>SUM(G131:G142)</f>
        <v>0</v>
      </c>
      <c r="H143" s="270"/>
      <c r="I143" s="271">
        <f>SUM(I131:I142)</f>
        <v>16.893</v>
      </c>
      <c r="J143" s="270"/>
      <c r="K143" s="271">
        <f>SUM(K131:K142)</f>
        <v>0</v>
      </c>
      <c r="O143" s="245">
        <v>4</v>
      </c>
      <c r="BA143" s="272">
        <f>SUM(BA131:BA142)</f>
        <v>0</v>
      </c>
      <c r="BB143" s="272">
        <f>SUM(BB131:BB142)</f>
        <v>0</v>
      </c>
      <c r="BC143" s="272">
        <f>SUM(BC131:BC142)</f>
        <v>0</v>
      </c>
      <c r="BD143" s="272">
        <f>SUM(BD131:BD142)</f>
        <v>0</v>
      </c>
      <c r="BE143" s="272">
        <f>SUM(BE131:BE142)</f>
        <v>0</v>
      </c>
    </row>
    <row r="144" spans="1:15" ht="12.75">
      <c r="A144" s="235" t="s">
        <v>93</v>
      </c>
      <c r="B144" s="236" t="s">
        <v>1055</v>
      </c>
      <c r="C144" s="237" t="s">
        <v>1056</v>
      </c>
      <c r="D144" s="238"/>
      <c r="E144" s="239"/>
      <c r="F144" s="239"/>
      <c r="G144" s="240"/>
      <c r="H144" s="241"/>
      <c r="I144" s="242"/>
      <c r="J144" s="243"/>
      <c r="K144" s="244"/>
      <c r="O144" s="245">
        <v>1</v>
      </c>
    </row>
    <row r="145" spans="1:80" ht="22.5">
      <c r="A145" s="246">
        <v>31</v>
      </c>
      <c r="B145" s="247" t="s">
        <v>1058</v>
      </c>
      <c r="C145" s="248" t="s">
        <v>1059</v>
      </c>
      <c r="D145" s="249" t="s">
        <v>731</v>
      </c>
      <c r="E145" s="250">
        <v>1</v>
      </c>
      <c r="F145" s="250">
        <v>0</v>
      </c>
      <c r="G145" s="251">
        <f aca="true" t="shared" si="8" ref="G145:G154">E145*F145</f>
        <v>0</v>
      </c>
      <c r="H145" s="252">
        <v>0.29</v>
      </c>
      <c r="I145" s="253">
        <f aca="true" t="shared" si="9" ref="I145:I154">E145*H145</f>
        <v>0.29</v>
      </c>
      <c r="J145" s="252"/>
      <c r="K145" s="253">
        <f aca="true" t="shared" si="10" ref="K145:K154">E145*J145</f>
        <v>0</v>
      </c>
      <c r="O145" s="245">
        <v>2</v>
      </c>
      <c r="AA145" s="218">
        <v>12</v>
      </c>
      <c r="AB145" s="218">
        <v>0</v>
      </c>
      <c r="AC145" s="218">
        <v>189</v>
      </c>
      <c r="AZ145" s="218">
        <v>2</v>
      </c>
      <c r="BA145" s="218">
        <f aca="true" t="shared" si="11" ref="BA145:BA154">IF(AZ145=1,G145,0)</f>
        <v>0</v>
      </c>
      <c r="BB145" s="218">
        <f aca="true" t="shared" si="12" ref="BB145:BB154">IF(AZ145=2,G145,0)</f>
        <v>0</v>
      </c>
      <c r="BC145" s="218">
        <f aca="true" t="shared" si="13" ref="BC145:BC154">IF(AZ145=3,G145,0)</f>
        <v>0</v>
      </c>
      <c r="BD145" s="218">
        <f aca="true" t="shared" si="14" ref="BD145:BD154">IF(AZ145=4,G145,0)</f>
        <v>0</v>
      </c>
      <c r="BE145" s="218">
        <f aca="true" t="shared" si="15" ref="BE145:BE154">IF(AZ145=5,G145,0)</f>
        <v>0</v>
      </c>
      <c r="CA145" s="245">
        <v>12</v>
      </c>
      <c r="CB145" s="245">
        <v>0</v>
      </c>
    </row>
    <row r="146" spans="1:80" ht="22.5">
      <c r="A146" s="246">
        <v>32</v>
      </c>
      <c r="B146" s="247" t="s">
        <v>1060</v>
      </c>
      <c r="C146" s="248" t="s">
        <v>1061</v>
      </c>
      <c r="D146" s="249" t="s">
        <v>731</v>
      </c>
      <c r="E146" s="250">
        <v>1</v>
      </c>
      <c r="F146" s="250">
        <v>0</v>
      </c>
      <c r="G146" s="251">
        <f t="shared" si="8"/>
        <v>0</v>
      </c>
      <c r="H146" s="252">
        <v>1.22</v>
      </c>
      <c r="I146" s="253">
        <f t="shared" si="9"/>
        <v>1.22</v>
      </c>
      <c r="J146" s="252"/>
      <c r="K146" s="253">
        <f t="shared" si="10"/>
        <v>0</v>
      </c>
      <c r="O146" s="245">
        <v>2</v>
      </c>
      <c r="AA146" s="218">
        <v>12</v>
      </c>
      <c r="AB146" s="218">
        <v>0</v>
      </c>
      <c r="AC146" s="218">
        <v>190</v>
      </c>
      <c r="AZ146" s="218">
        <v>2</v>
      </c>
      <c r="BA146" s="218">
        <f t="shared" si="11"/>
        <v>0</v>
      </c>
      <c r="BB146" s="218">
        <f t="shared" si="12"/>
        <v>0</v>
      </c>
      <c r="BC146" s="218">
        <f t="shared" si="13"/>
        <v>0</v>
      </c>
      <c r="BD146" s="218">
        <f t="shared" si="14"/>
        <v>0</v>
      </c>
      <c r="BE146" s="218">
        <f t="shared" si="15"/>
        <v>0</v>
      </c>
      <c r="CA146" s="245">
        <v>12</v>
      </c>
      <c r="CB146" s="245">
        <v>0</v>
      </c>
    </row>
    <row r="147" spans="1:80" ht="22.5">
      <c r="A147" s="246">
        <v>33</v>
      </c>
      <c r="B147" s="247" t="s">
        <v>1062</v>
      </c>
      <c r="C147" s="248" t="s">
        <v>1063</v>
      </c>
      <c r="D147" s="249" t="s">
        <v>731</v>
      </c>
      <c r="E147" s="250">
        <v>1</v>
      </c>
      <c r="F147" s="250">
        <v>0</v>
      </c>
      <c r="G147" s="251">
        <f t="shared" si="8"/>
        <v>0</v>
      </c>
      <c r="H147" s="252">
        <v>0.16</v>
      </c>
      <c r="I147" s="253">
        <f t="shared" si="9"/>
        <v>0.16</v>
      </c>
      <c r="J147" s="252"/>
      <c r="K147" s="253">
        <f t="shared" si="10"/>
        <v>0</v>
      </c>
      <c r="O147" s="245">
        <v>2</v>
      </c>
      <c r="AA147" s="218">
        <v>12</v>
      </c>
      <c r="AB147" s="218">
        <v>0</v>
      </c>
      <c r="AC147" s="218">
        <v>191</v>
      </c>
      <c r="AZ147" s="218">
        <v>2</v>
      </c>
      <c r="BA147" s="218">
        <f t="shared" si="11"/>
        <v>0</v>
      </c>
      <c r="BB147" s="218">
        <f t="shared" si="12"/>
        <v>0</v>
      </c>
      <c r="BC147" s="218">
        <f t="shared" si="13"/>
        <v>0</v>
      </c>
      <c r="BD147" s="218">
        <f t="shared" si="14"/>
        <v>0</v>
      </c>
      <c r="BE147" s="218">
        <f t="shared" si="15"/>
        <v>0</v>
      </c>
      <c r="CA147" s="245">
        <v>12</v>
      </c>
      <c r="CB147" s="245">
        <v>0</v>
      </c>
    </row>
    <row r="148" spans="1:80" ht="22.5">
      <c r="A148" s="246">
        <v>34</v>
      </c>
      <c r="B148" s="247" t="s">
        <v>1064</v>
      </c>
      <c r="C148" s="248" t="s">
        <v>1065</v>
      </c>
      <c r="D148" s="249" t="s">
        <v>731</v>
      </c>
      <c r="E148" s="250">
        <v>1</v>
      </c>
      <c r="F148" s="250">
        <v>0</v>
      </c>
      <c r="G148" s="251">
        <f t="shared" si="8"/>
        <v>0</v>
      </c>
      <c r="H148" s="252">
        <v>0.12</v>
      </c>
      <c r="I148" s="253">
        <f t="shared" si="9"/>
        <v>0.12</v>
      </c>
      <c r="J148" s="252"/>
      <c r="K148" s="253">
        <f t="shared" si="10"/>
        <v>0</v>
      </c>
      <c r="O148" s="245">
        <v>2</v>
      </c>
      <c r="AA148" s="218">
        <v>12</v>
      </c>
      <c r="AB148" s="218">
        <v>0</v>
      </c>
      <c r="AC148" s="218">
        <v>192</v>
      </c>
      <c r="AZ148" s="218">
        <v>2</v>
      </c>
      <c r="BA148" s="218">
        <f t="shared" si="11"/>
        <v>0</v>
      </c>
      <c r="BB148" s="218">
        <f t="shared" si="12"/>
        <v>0</v>
      </c>
      <c r="BC148" s="218">
        <f t="shared" si="13"/>
        <v>0</v>
      </c>
      <c r="BD148" s="218">
        <f t="shared" si="14"/>
        <v>0</v>
      </c>
      <c r="BE148" s="218">
        <f t="shared" si="15"/>
        <v>0</v>
      </c>
      <c r="CA148" s="245">
        <v>12</v>
      </c>
      <c r="CB148" s="245">
        <v>0</v>
      </c>
    </row>
    <row r="149" spans="1:80" ht="22.5">
      <c r="A149" s="246">
        <v>35</v>
      </c>
      <c r="B149" s="247" t="s">
        <v>1066</v>
      </c>
      <c r="C149" s="248" t="s">
        <v>1067</v>
      </c>
      <c r="D149" s="249" t="s">
        <v>731</v>
      </c>
      <c r="E149" s="250">
        <v>1</v>
      </c>
      <c r="F149" s="250">
        <v>0</v>
      </c>
      <c r="G149" s="251">
        <f t="shared" si="8"/>
        <v>0</v>
      </c>
      <c r="H149" s="252">
        <v>0.1</v>
      </c>
      <c r="I149" s="253">
        <f t="shared" si="9"/>
        <v>0.1</v>
      </c>
      <c r="J149" s="252"/>
      <c r="K149" s="253">
        <f t="shared" si="10"/>
        <v>0</v>
      </c>
      <c r="O149" s="245">
        <v>2</v>
      </c>
      <c r="AA149" s="218">
        <v>12</v>
      </c>
      <c r="AB149" s="218">
        <v>0</v>
      </c>
      <c r="AC149" s="218">
        <v>193</v>
      </c>
      <c r="AZ149" s="218">
        <v>2</v>
      </c>
      <c r="BA149" s="218">
        <f t="shared" si="11"/>
        <v>0</v>
      </c>
      <c r="BB149" s="218">
        <f t="shared" si="12"/>
        <v>0</v>
      </c>
      <c r="BC149" s="218">
        <f t="shared" si="13"/>
        <v>0</v>
      </c>
      <c r="BD149" s="218">
        <f t="shared" si="14"/>
        <v>0</v>
      </c>
      <c r="BE149" s="218">
        <f t="shared" si="15"/>
        <v>0</v>
      </c>
      <c r="CA149" s="245">
        <v>12</v>
      </c>
      <c r="CB149" s="245">
        <v>0</v>
      </c>
    </row>
    <row r="150" spans="1:80" ht="22.5">
      <c r="A150" s="246">
        <v>36</v>
      </c>
      <c r="B150" s="247" t="s">
        <v>1068</v>
      </c>
      <c r="C150" s="248" t="s">
        <v>1069</v>
      </c>
      <c r="D150" s="249" t="s">
        <v>731</v>
      </c>
      <c r="E150" s="250">
        <v>3</v>
      </c>
      <c r="F150" s="250">
        <v>0</v>
      </c>
      <c r="G150" s="251">
        <f t="shared" si="8"/>
        <v>0</v>
      </c>
      <c r="H150" s="252">
        <v>0.27</v>
      </c>
      <c r="I150" s="253">
        <f t="shared" si="9"/>
        <v>0.81</v>
      </c>
      <c r="J150" s="252"/>
      <c r="K150" s="253">
        <f t="shared" si="10"/>
        <v>0</v>
      </c>
      <c r="O150" s="245">
        <v>2</v>
      </c>
      <c r="AA150" s="218">
        <v>12</v>
      </c>
      <c r="AB150" s="218">
        <v>0</v>
      </c>
      <c r="AC150" s="218">
        <v>194</v>
      </c>
      <c r="AZ150" s="218">
        <v>2</v>
      </c>
      <c r="BA150" s="218">
        <f t="shared" si="11"/>
        <v>0</v>
      </c>
      <c r="BB150" s="218">
        <f t="shared" si="12"/>
        <v>0</v>
      </c>
      <c r="BC150" s="218">
        <f t="shared" si="13"/>
        <v>0</v>
      </c>
      <c r="BD150" s="218">
        <f t="shared" si="14"/>
        <v>0</v>
      </c>
      <c r="BE150" s="218">
        <f t="shared" si="15"/>
        <v>0</v>
      </c>
      <c r="CA150" s="245">
        <v>12</v>
      </c>
      <c r="CB150" s="245">
        <v>0</v>
      </c>
    </row>
    <row r="151" spans="1:80" ht="22.5">
      <c r="A151" s="246">
        <v>37</v>
      </c>
      <c r="B151" s="247" t="s">
        <v>1070</v>
      </c>
      <c r="C151" s="248" t="s">
        <v>1071</v>
      </c>
      <c r="D151" s="249" t="s">
        <v>731</v>
      </c>
      <c r="E151" s="250">
        <v>1</v>
      </c>
      <c r="F151" s="250">
        <v>0</v>
      </c>
      <c r="G151" s="251">
        <f t="shared" si="8"/>
        <v>0</v>
      </c>
      <c r="H151" s="252">
        <v>0.058</v>
      </c>
      <c r="I151" s="253">
        <f t="shared" si="9"/>
        <v>0.058</v>
      </c>
      <c r="J151" s="252"/>
      <c r="K151" s="253">
        <f t="shared" si="10"/>
        <v>0</v>
      </c>
      <c r="O151" s="245">
        <v>2</v>
      </c>
      <c r="AA151" s="218">
        <v>12</v>
      </c>
      <c r="AB151" s="218">
        <v>0</v>
      </c>
      <c r="AC151" s="218">
        <v>195</v>
      </c>
      <c r="AZ151" s="218">
        <v>2</v>
      </c>
      <c r="BA151" s="218">
        <f t="shared" si="11"/>
        <v>0</v>
      </c>
      <c r="BB151" s="218">
        <f t="shared" si="12"/>
        <v>0</v>
      </c>
      <c r="BC151" s="218">
        <f t="shared" si="13"/>
        <v>0</v>
      </c>
      <c r="BD151" s="218">
        <f t="shared" si="14"/>
        <v>0</v>
      </c>
      <c r="BE151" s="218">
        <f t="shared" si="15"/>
        <v>0</v>
      </c>
      <c r="CA151" s="245">
        <v>12</v>
      </c>
      <c r="CB151" s="245">
        <v>0</v>
      </c>
    </row>
    <row r="152" spans="1:80" ht="22.5">
      <c r="A152" s="246">
        <v>38</v>
      </c>
      <c r="B152" s="247" t="s">
        <v>1072</v>
      </c>
      <c r="C152" s="248" t="s">
        <v>1073</v>
      </c>
      <c r="D152" s="249" t="s">
        <v>731</v>
      </c>
      <c r="E152" s="250">
        <v>1</v>
      </c>
      <c r="F152" s="250">
        <v>0</v>
      </c>
      <c r="G152" s="251">
        <f t="shared" si="8"/>
        <v>0</v>
      </c>
      <c r="H152" s="252">
        <v>0.065</v>
      </c>
      <c r="I152" s="253">
        <f t="shared" si="9"/>
        <v>0.065</v>
      </c>
      <c r="J152" s="252"/>
      <c r="K152" s="253">
        <f t="shared" si="10"/>
        <v>0</v>
      </c>
      <c r="O152" s="245">
        <v>2</v>
      </c>
      <c r="AA152" s="218">
        <v>12</v>
      </c>
      <c r="AB152" s="218">
        <v>0</v>
      </c>
      <c r="AC152" s="218">
        <v>196</v>
      </c>
      <c r="AZ152" s="218">
        <v>2</v>
      </c>
      <c r="BA152" s="218">
        <f t="shared" si="11"/>
        <v>0</v>
      </c>
      <c r="BB152" s="218">
        <f t="shared" si="12"/>
        <v>0</v>
      </c>
      <c r="BC152" s="218">
        <f t="shared" si="13"/>
        <v>0</v>
      </c>
      <c r="BD152" s="218">
        <f t="shared" si="14"/>
        <v>0</v>
      </c>
      <c r="BE152" s="218">
        <f t="shared" si="15"/>
        <v>0</v>
      </c>
      <c r="CA152" s="245">
        <v>12</v>
      </c>
      <c r="CB152" s="245">
        <v>0</v>
      </c>
    </row>
    <row r="153" spans="1:80" ht="22.5">
      <c r="A153" s="246">
        <v>39</v>
      </c>
      <c r="B153" s="247" t="s">
        <v>1074</v>
      </c>
      <c r="C153" s="248" t="s">
        <v>1075</v>
      </c>
      <c r="D153" s="249" t="s">
        <v>731</v>
      </c>
      <c r="E153" s="250">
        <v>4</v>
      </c>
      <c r="F153" s="250">
        <v>0</v>
      </c>
      <c r="G153" s="251">
        <f t="shared" si="8"/>
        <v>0</v>
      </c>
      <c r="H153" s="252">
        <v>0.15</v>
      </c>
      <c r="I153" s="253">
        <f t="shared" si="9"/>
        <v>0.6</v>
      </c>
      <c r="J153" s="252"/>
      <c r="K153" s="253">
        <f t="shared" si="10"/>
        <v>0</v>
      </c>
      <c r="O153" s="245">
        <v>2</v>
      </c>
      <c r="AA153" s="218">
        <v>12</v>
      </c>
      <c r="AB153" s="218">
        <v>0</v>
      </c>
      <c r="AC153" s="218">
        <v>197</v>
      </c>
      <c r="AZ153" s="218">
        <v>2</v>
      </c>
      <c r="BA153" s="218">
        <f t="shared" si="11"/>
        <v>0</v>
      </c>
      <c r="BB153" s="218">
        <f t="shared" si="12"/>
        <v>0</v>
      </c>
      <c r="BC153" s="218">
        <f t="shared" si="13"/>
        <v>0</v>
      </c>
      <c r="BD153" s="218">
        <f t="shared" si="14"/>
        <v>0</v>
      </c>
      <c r="BE153" s="218">
        <f t="shared" si="15"/>
        <v>0</v>
      </c>
      <c r="CA153" s="245">
        <v>12</v>
      </c>
      <c r="CB153" s="245">
        <v>0</v>
      </c>
    </row>
    <row r="154" spans="1:80" ht="12.75">
      <c r="A154" s="246">
        <v>40</v>
      </c>
      <c r="B154" s="247" t="s">
        <v>764</v>
      </c>
      <c r="C154" s="248" t="s">
        <v>765</v>
      </c>
      <c r="D154" s="249" t="s">
        <v>646</v>
      </c>
      <c r="E154" s="250">
        <v>3.423</v>
      </c>
      <c r="F154" s="250">
        <v>0</v>
      </c>
      <c r="G154" s="251">
        <f t="shared" si="8"/>
        <v>0</v>
      </c>
      <c r="H154" s="252">
        <v>0</v>
      </c>
      <c r="I154" s="253">
        <f t="shared" si="9"/>
        <v>0</v>
      </c>
      <c r="J154" s="252"/>
      <c r="K154" s="253">
        <f t="shared" si="10"/>
        <v>0</v>
      </c>
      <c r="O154" s="245">
        <v>2</v>
      </c>
      <c r="AA154" s="218">
        <v>7</v>
      </c>
      <c r="AB154" s="218">
        <v>1001</v>
      </c>
      <c r="AC154" s="218">
        <v>5</v>
      </c>
      <c r="AZ154" s="218">
        <v>2</v>
      </c>
      <c r="BA154" s="218">
        <f t="shared" si="11"/>
        <v>0</v>
      </c>
      <c r="BB154" s="218">
        <f t="shared" si="12"/>
        <v>0</v>
      </c>
      <c r="BC154" s="218">
        <f t="shared" si="13"/>
        <v>0</v>
      </c>
      <c r="BD154" s="218">
        <f t="shared" si="14"/>
        <v>0</v>
      </c>
      <c r="BE154" s="218">
        <f t="shared" si="15"/>
        <v>0</v>
      </c>
      <c r="CA154" s="245">
        <v>7</v>
      </c>
      <c r="CB154" s="245">
        <v>1001</v>
      </c>
    </row>
    <row r="155" spans="1:57" ht="12.75">
      <c r="A155" s="263"/>
      <c r="B155" s="264" t="s">
        <v>97</v>
      </c>
      <c r="C155" s="265" t="s">
        <v>1057</v>
      </c>
      <c r="D155" s="266"/>
      <c r="E155" s="267"/>
      <c r="F155" s="268"/>
      <c r="G155" s="269">
        <f>SUM(G144:G154)</f>
        <v>0</v>
      </c>
      <c r="H155" s="270"/>
      <c r="I155" s="271">
        <f>SUM(I144:I154)</f>
        <v>3.423</v>
      </c>
      <c r="J155" s="270"/>
      <c r="K155" s="271">
        <f>SUM(K144:K154)</f>
        <v>0</v>
      </c>
      <c r="O155" s="245">
        <v>4</v>
      </c>
      <c r="BA155" s="272">
        <f>SUM(BA144:BA154)</f>
        <v>0</v>
      </c>
      <c r="BB155" s="272">
        <f>SUM(BB144:BB154)</f>
        <v>0</v>
      </c>
      <c r="BC155" s="272">
        <f>SUM(BC144:BC154)</f>
        <v>0</v>
      </c>
      <c r="BD155" s="272">
        <f>SUM(BD144:BD154)</f>
        <v>0</v>
      </c>
      <c r="BE155" s="272">
        <f>SUM(BE144:BE154)</f>
        <v>0</v>
      </c>
    </row>
    <row r="156" spans="1:15" ht="12.75">
      <c r="A156" s="235" t="s">
        <v>93</v>
      </c>
      <c r="B156" s="236" t="s">
        <v>885</v>
      </c>
      <c r="C156" s="237" t="s">
        <v>886</v>
      </c>
      <c r="D156" s="238"/>
      <c r="E156" s="239"/>
      <c r="F156" s="239"/>
      <c r="G156" s="240"/>
      <c r="H156" s="241"/>
      <c r="I156" s="242"/>
      <c r="J156" s="243"/>
      <c r="K156" s="244"/>
      <c r="O156" s="245">
        <v>1</v>
      </c>
    </row>
    <row r="157" spans="1:80" ht="12.75">
      <c r="A157" s="246">
        <v>41</v>
      </c>
      <c r="B157" s="247" t="s">
        <v>888</v>
      </c>
      <c r="C157" s="248" t="s">
        <v>889</v>
      </c>
      <c r="D157" s="249" t="s">
        <v>646</v>
      </c>
      <c r="E157" s="250">
        <v>31.8570623999909</v>
      </c>
      <c r="F157" s="250">
        <v>0</v>
      </c>
      <c r="G157" s="251">
        <f aca="true" t="shared" si="16" ref="G157:G163">E157*F157</f>
        <v>0</v>
      </c>
      <c r="H157" s="252">
        <v>0</v>
      </c>
      <c r="I157" s="253">
        <f aca="true" t="shared" si="17" ref="I157:I163">E157*H157</f>
        <v>0</v>
      </c>
      <c r="J157" s="252"/>
      <c r="K157" s="253">
        <f aca="true" t="shared" si="18" ref="K157:K163">E157*J157</f>
        <v>0</v>
      </c>
      <c r="O157" s="245">
        <v>2</v>
      </c>
      <c r="AA157" s="218">
        <v>8</v>
      </c>
      <c r="AB157" s="218">
        <v>0</v>
      </c>
      <c r="AC157" s="218">
        <v>3</v>
      </c>
      <c r="AZ157" s="218">
        <v>1</v>
      </c>
      <c r="BA157" s="218">
        <f aca="true" t="shared" si="19" ref="BA157:BA163">IF(AZ157=1,G157,0)</f>
        <v>0</v>
      </c>
      <c r="BB157" s="218">
        <f aca="true" t="shared" si="20" ref="BB157:BB163">IF(AZ157=2,G157,0)</f>
        <v>0</v>
      </c>
      <c r="BC157" s="218">
        <f aca="true" t="shared" si="21" ref="BC157:BC163">IF(AZ157=3,G157,0)</f>
        <v>0</v>
      </c>
      <c r="BD157" s="218">
        <f aca="true" t="shared" si="22" ref="BD157:BD163">IF(AZ157=4,G157,0)</f>
        <v>0</v>
      </c>
      <c r="BE157" s="218">
        <f aca="true" t="shared" si="23" ref="BE157:BE163">IF(AZ157=5,G157,0)</f>
        <v>0</v>
      </c>
      <c r="CA157" s="245">
        <v>8</v>
      </c>
      <c r="CB157" s="245">
        <v>0</v>
      </c>
    </row>
    <row r="158" spans="1:80" ht="12.75">
      <c r="A158" s="246">
        <v>42</v>
      </c>
      <c r="B158" s="247" t="s">
        <v>890</v>
      </c>
      <c r="C158" s="248" t="s">
        <v>891</v>
      </c>
      <c r="D158" s="249" t="s">
        <v>646</v>
      </c>
      <c r="E158" s="250">
        <v>34.8436619999901</v>
      </c>
      <c r="F158" s="250">
        <v>0</v>
      </c>
      <c r="G158" s="251">
        <f t="shared" si="16"/>
        <v>0</v>
      </c>
      <c r="H158" s="252">
        <v>0</v>
      </c>
      <c r="I158" s="253">
        <f t="shared" si="17"/>
        <v>0</v>
      </c>
      <c r="J158" s="252"/>
      <c r="K158" s="253">
        <f t="shared" si="18"/>
        <v>0</v>
      </c>
      <c r="O158" s="245">
        <v>2</v>
      </c>
      <c r="AA158" s="218">
        <v>8</v>
      </c>
      <c r="AB158" s="218">
        <v>0</v>
      </c>
      <c r="AC158" s="218">
        <v>3</v>
      </c>
      <c r="AZ158" s="218">
        <v>1</v>
      </c>
      <c r="BA158" s="218">
        <f t="shared" si="19"/>
        <v>0</v>
      </c>
      <c r="BB158" s="218">
        <f t="shared" si="20"/>
        <v>0</v>
      </c>
      <c r="BC158" s="218">
        <f t="shared" si="21"/>
        <v>0</v>
      </c>
      <c r="BD158" s="218">
        <f t="shared" si="22"/>
        <v>0</v>
      </c>
      <c r="BE158" s="218">
        <f t="shared" si="23"/>
        <v>0</v>
      </c>
      <c r="CA158" s="245">
        <v>8</v>
      </c>
      <c r="CB158" s="245">
        <v>0</v>
      </c>
    </row>
    <row r="159" spans="1:80" ht="12.75">
      <c r="A159" s="246">
        <v>43</v>
      </c>
      <c r="B159" s="247" t="s">
        <v>892</v>
      </c>
      <c r="C159" s="248" t="s">
        <v>893</v>
      </c>
      <c r="D159" s="249" t="s">
        <v>646</v>
      </c>
      <c r="E159" s="250">
        <v>49.7766599999859</v>
      </c>
      <c r="F159" s="250">
        <v>0</v>
      </c>
      <c r="G159" s="251">
        <f t="shared" si="16"/>
        <v>0</v>
      </c>
      <c r="H159" s="252">
        <v>0</v>
      </c>
      <c r="I159" s="253">
        <f t="shared" si="17"/>
        <v>0</v>
      </c>
      <c r="J159" s="252"/>
      <c r="K159" s="253">
        <f t="shared" si="18"/>
        <v>0</v>
      </c>
      <c r="O159" s="245">
        <v>2</v>
      </c>
      <c r="AA159" s="218">
        <v>8</v>
      </c>
      <c r="AB159" s="218">
        <v>0</v>
      </c>
      <c r="AC159" s="218">
        <v>3</v>
      </c>
      <c r="AZ159" s="218">
        <v>1</v>
      </c>
      <c r="BA159" s="218">
        <f t="shared" si="19"/>
        <v>0</v>
      </c>
      <c r="BB159" s="218">
        <f t="shared" si="20"/>
        <v>0</v>
      </c>
      <c r="BC159" s="218">
        <f t="shared" si="21"/>
        <v>0</v>
      </c>
      <c r="BD159" s="218">
        <f t="shared" si="22"/>
        <v>0</v>
      </c>
      <c r="BE159" s="218">
        <f t="shared" si="23"/>
        <v>0</v>
      </c>
      <c r="CA159" s="245">
        <v>8</v>
      </c>
      <c r="CB159" s="245">
        <v>0</v>
      </c>
    </row>
    <row r="160" spans="1:80" ht="12.75">
      <c r="A160" s="246">
        <v>44</v>
      </c>
      <c r="B160" s="247" t="s">
        <v>894</v>
      </c>
      <c r="C160" s="248" t="s">
        <v>895</v>
      </c>
      <c r="D160" s="249" t="s">
        <v>646</v>
      </c>
      <c r="E160" s="250">
        <v>447.989939999873</v>
      </c>
      <c r="F160" s="250">
        <v>0</v>
      </c>
      <c r="G160" s="251">
        <f t="shared" si="16"/>
        <v>0</v>
      </c>
      <c r="H160" s="252">
        <v>0</v>
      </c>
      <c r="I160" s="253">
        <f t="shared" si="17"/>
        <v>0</v>
      </c>
      <c r="J160" s="252"/>
      <c r="K160" s="253">
        <f t="shared" si="18"/>
        <v>0</v>
      </c>
      <c r="O160" s="245">
        <v>2</v>
      </c>
      <c r="AA160" s="218">
        <v>8</v>
      </c>
      <c r="AB160" s="218">
        <v>0</v>
      </c>
      <c r="AC160" s="218">
        <v>3</v>
      </c>
      <c r="AZ160" s="218">
        <v>1</v>
      </c>
      <c r="BA160" s="218">
        <f t="shared" si="19"/>
        <v>0</v>
      </c>
      <c r="BB160" s="218">
        <f t="shared" si="20"/>
        <v>0</v>
      </c>
      <c r="BC160" s="218">
        <f t="shared" si="21"/>
        <v>0</v>
      </c>
      <c r="BD160" s="218">
        <f t="shared" si="22"/>
        <v>0</v>
      </c>
      <c r="BE160" s="218">
        <f t="shared" si="23"/>
        <v>0</v>
      </c>
      <c r="CA160" s="245">
        <v>8</v>
      </c>
      <c r="CB160" s="245">
        <v>0</v>
      </c>
    </row>
    <row r="161" spans="1:80" ht="12.75">
      <c r="A161" s="246">
        <v>45</v>
      </c>
      <c r="B161" s="247" t="s">
        <v>896</v>
      </c>
      <c r="C161" s="248" t="s">
        <v>897</v>
      </c>
      <c r="D161" s="249" t="s">
        <v>646</v>
      </c>
      <c r="E161" s="250">
        <v>49.7766599999859</v>
      </c>
      <c r="F161" s="250">
        <v>0</v>
      </c>
      <c r="G161" s="251">
        <f t="shared" si="16"/>
        <v>0</v>
      </c>
      <c r="H161" s="252">
        <v>0</v>
      </c>
      <c r="I161" s="253">
        <f t="shared" si="17"/>
        <v>0</v>
      </c>
      <c r="J161" s="252"/>
      <c r="K161" s="253">
        <f t="shared" si="18"/>
        <v>0</v>
      </c>
      <c r="O161" s="245">
        <v>2</v>
      </c>
      <c r="AA161" s="218">
        <v>8</v>
      </c>
      <c r="AB161" s="218">
        <v>0</v>
      </c>
      <c r="AC161" s="218">
        <v>3</v>
      </c>
      <c r="AZ161" s="218">
        <v>1</v>
      </c>
      <c r="BA161" s="218">
        <f t="shared" si="19"/>
        <v>0</v>
      </c>
      <c r="BB161" s="218">
        <f t="shared" si="20"/>
        <v>0</v>
      </c>
      <c r="BC161" s="218">
        <f t="shared" si="21"/>
        <v>0</v>
      </c>
      <c r="BD161" s="218">
        <f t="shared" si="22"/>
        <v>0</v>
      </c>
      <c r="BE161" s="218">
        <f t="shared" si="23"/>
        <v>0</v>
      </c>
      <c r="CA161" s="245">
        <v>8</v>
      </c>
      <c r="CB161" s="245">
        <v>0</v>
      </c>
    </row>
    <row r="162" spans="1:80" ht="12.75">
      <c r="A162" s="246">
        <v>46</v>
      </c>
      <c r="B162" s="247" t="s">
        <v>898</v>
      </c>
      <c r="C162" s="248" t="s">
        <v>899</v>
      </c>
      <c r="D162" s="249" t="s">
        <v>646</v>
      </c>
      <c r="E162" s="250">
        <v>398.213279999887</v>
      </c>
      <c r="F162" s="250">
        <v>0</v>
      </c>
      <c r="G162" s="251">
        <f t="shared" si="16"/>
        <v>0</v>
      </c>
      <c r="H162" s="252">
        <v>0</v>
      </c>
      <c r="I162" s="253">
        <f t="shared" si="17"/>
        <v>0</v>
      </c>
      <c r="J162" s="252"/>
      <c r="K162" s="253">
        <f t="shared" si="18"/>
        <v>0</v>
      </c>
      <c r="O162" s="245">
        <v>2</v>
      </c>
      <c r="AA162" s="218">
        <v>8</v>
      </c>
      <c r="AB162" s="218">
        <v>0</v>
      </c>
      <c r="AC162" s="218">
        <v>3</v>
      </c>
      <c r="AZ162" s="218">
        <v>1</v>
      </c>
      <c r="BA162" s="218">
        <f t="shared" si="19"/>
        <v>0</v>
      </c>
      <c r="BB162" s="218">
        <f t="shared" si="20"/>
        <v>0</v>
      </c>
      <c r="BC162" s="218">
        <f t="shared" si="21"/>
        <v>0</v>
      </c>
      <c r="BD162" s="218">
        <f t="shared" si="22"/>
        <v>0</v>
      </c>
      <c r="BE162" s="218">
        <f t="shared" si="23"/>
        <v>0</v>
      </c>
      <c r="CA162" s="245">
        <v>8</v>
      </c>
      <c r="CB162" s="245">
        <v>0</v>
      </c>
    </row>
    <row r="163" spans="1:80" ht="12.75">
      <c r="A163" s="246">
        <v>47</v>
      </c>
      <c r="B163" s="247" t="s">
        <v>900</v>
      </c>
      <c r="C163" s="248" t="s">
        <v>901</v>
      </c>
      <c r="D163" s="249" t="s">
        <v>646</v>
      </c>
      <c r="E163" s="250">
        <v>49.7766599999859</v>
      </c>
      <c r="F163" s="250">
        <v>0</v>
      </c>
      <c r="G163" s="251">
        <f t="shared" si="16"/>
        <v>0</v>
      </c>
      <c r="H163" s="252">
        <v>0</v>
      </c>
      <c r="I163" s="253">
        <f t="shared" si="17"/>
        <v>0</v>
      </c>
      <c r="J163" s="252"/>
      <c r="K163" s="253">
        <f t="shared" si="18"/>
        <v>0</v>
      </c>
      <c r="O163" s="245">
        <v>2</v>
      </c>
      <c r="AA163" s="218">
        <v>8</v>
      </c>
      <c r="AB163" s="218">
        <v>0</v>
      </c>
      <c r="AC163" s="218">
        <v>3</v>
      </c>
      <c r="AZ163" s="218">
        <v>1</v>
      </c>
      <c r="BA163" s="218">
        <f t="shared" si="19"/>
        <v>0</v>
      </c>
      <c r="BB163" s="218">
        <f t="shared" si="20"/>
        <v>0</v>
      </c>
      <c r="BC163" s="218">
        <f t="shared" si="21"/>
        <v>0</v>
      </c>
      <c r="BD163" s="218">
        <f t="shared" si="22"/>
        <v>0</v>
      </c>
      <c r="BE163" s="218">
        <f t="shared" si="23"/>
        <v>0</v>
      </c>
      <c r="CA163" s="245">
        <v>8</v>
      </c>
      <c r="CB163" s="245">
        <v>0</v>
      </c>
    </row>
    <row r="164" spans="1:57" ht="12.75">
      <c r="A164" s="263"/>
      <c r="B164" s="264" t="s">
        <v>97</v>
      </c>
      <c r="C164" s="265" t="s">
        <v>887</v>
      </c>
      <c r="D164" s="266"/>
      <c r="E164" s="267"/>
      <c r="F164" s="268"/>
      <c r="G164" s="269">
        <f>SUM(G156:G163)</f>
        <v>0</v>
      </c>
      <c r="H164" s="270"/>
      <c r="I164" s="271">
        <f>SUM(I156:I163)</f>
        <v>0</v>
      </c>
      <c r="J164" s="270"/>
      <c r="K164" s="271">
        <f>SUM(K156:K163)</f>
        <v>0</v>
      </c>
      <c r="O164" s="245">
        <v>4</v>
      </c>
      <c r="BA164" s="272">
        <f>SUM(BA156:BA163)</f>
        <v>0</v>
      </c>
      <c r="BB164" s="272">
        <f>SUM(BB156:BB163)</f>
        <v>0</v>
      </c>
      <c r="BC164" s="272">
        <f>SUM(BC156:BC163)</f>
        <v>0</v>
      </c>
      <c r="BD164" s="272">
        <f>SUM(BD156:BD163)</f>
        <v>0</v>
      </c>
      <c r="BE164" s="272">
        <f>SUM(BE156:BE163)</f>
        <v>0</v>
      </c>
    </row>
    <row r="165" ht="12.75">
      <c r="E165" s="218"/>
    </row>
    <row r="166" ht="12.75">
      <c r="E166" s="218"/>
    </row>
    <row r="167" ht="12.75">
      <c r="E167" s="218"/>
    </row>
    <row r="168" ht="12.75">
      <c r="E168" s="218"/>
    </row>
    <row r="169" ht="12.75">
      <c r="E169" s="218"/>
    </row>
    <row r="170" ht="12.75">
      <c r="E170" s="218"/>
    </row>
    <row r="171" ht="12.75">
      <c r="E171" s="218"/>
    </row>
    <row r="172" ht="12.75">
      <c r="E172" s="218"/>
    </row>
    <row r="173" ht="12.75">
      <c r="E173" s="218"/>
    </row>
    <row r="174" ht="12.75">
      <c r="E174" s="218"/>
    </row>
    <row r="175" ht="12.75">
      <c r="E175" s="218"/>
    </row>
    <row r="176" ht="12.75">
      <c r="E176" s="218"/>
    </row>
    <row r="177" ht="12.75">
      <c r="E177" s="218"/>
    </row>
    <row r="178" ht="12.75">
      <c r="E178" s="218"/>
    </row>
    <row r="179" ht="12.75">
      <c r="E179" s="218"/>
    </row>
    <row r="180" ht="12.75">
      <c r="E180" s="218"/>
    </row>
    <row r="181" ht="12.75">
      <c r="E181" s="218"/>
    </row>
    <row r="182" ht="12.75">
      <c r="E182" s="218"/>
    </row>
    <row r="183" ht="12.75">
      <c r="E183" s="218"/>
    </row>
    <row r="184" ht="12.75">
      <c r="E184" s="218"/>
    </row>
    <row r="185" ht="12.75">
      <c r="E185" s="218"/>
    </row>
    <row r="186" ht="12.75">
      <c r="E186" s="218"/>
    </row>
    <row r="187" ht="12.75">
      <c r="E187" s="218"/>
    </row>
    <row r="188" spans="1:7" ht="12.75">
      <c r="A188" s="262"/>
      <c r="B188" s="262"/>
      <c r="C188" s="262"/>
      <c r="D188" s="262"/>
      <c r="E188" s="262"/>
      <c r="F188" s="262"/>
      <c r="G188" s="262"/>
    </row>
    <row r="189" spans="1:7" ht="12.75">
      <c r="A189" s="262"/>
      <c r="B189" s="262"/>
      <c r="C189" s="262"/>
      <c r="D189" s="262"/>
      <c r="E189" s="262"/>
      <c r="F189" s="262"/>
      <c r="G189" s="262"/>
    </row>
    <row r="190" spans="1:7" ht="12.75">
      <c r="A190" s="262"/>
      <c r="B190" s="262"/>
      <c r="C190" s="262"/>
      <c r="D190" s="262"/>
      <c r="E190" s="262"/>
      <c r="F190" s="262"/>
      <c r="G190" s="262"/>
    </row>
    <row r="191" spans="1:7" ht="12.75">
      <c r="A191" s="262"/>
      <c r="B191" s="262"/>
      <c r="C191" s="262"/>
      <c r="D191" s="262"/>
      <c r="E191" s="262"/>
      <c r="F191" s="262"/>
      <c r="G191" s="262"/>
    </row>
    <row r="192" ht="12.75">
      <c r="E192" s="218"/>
    </row>
    <row r="193" ht="12.75">
      <c r="E193" s="218"/>
    </row>
    <row r="194" ht="12.75">
      <c r="E194" s="218"/>
    </row>
    <row r="195" ht="12.75">
      <c r="E195" s="218"/>
    </row>
    <row r="196" ht="12.75">
      <c r="E196" s="218"/>
    </row>
    <row r="197" ht="12.75">
      <c r="E197" s="218"/>
    </row>
    <row r="198" ht="12.75">
      <c r="E198" s="218"/>
    </row>
    <row r="199" ht="12.75">
      <c r="E199" s="218"/>
    </row>
    <row r="200" ht="12.75">
      <c r="E200" s="218"/>
    </row>
    <row r="201" ht="12.75">
      <c r="E201" s="218"/>
    </row>
    <row r="202" ht="12.75">
      <c r="E202" s="218"/>
    </row>
    <row r="203" ht="12.75">
      <c r="E203" s="218"/>
    </row>
    <row r="204" ht="12.75">
      <c r="E204" s="218"/>
    </row>
    <row r="205" ht="12.75">
      <c r="E205" s="218"/>
    </row>
    <row r="206" ht="12.75">
      <c r="E206" s="218"/>
    </row>
    <row r="207" ht="12.75">
      <c r="E207" s="218"/>
    </row>
    <row r="208" ht="12.75">
      <c r="E208" s="218"/>
    </row>
    <row r="209" ht="12.75">
      <c r="E209" s="218"/>
    </row>
    <row r="210" ht="12.75">
      <c r="E210" s="218"/>
    </row>
    <row r="211" ht="12.75">
      <c r="E211" s="218"/>
    </row>
    <row r="212" ht="12.75">
      <c r="E212" s="218"/>
    </row>
    <row r="213" ht="12.75">
      <c r="E213" s="218"/>
    </row>
    <row r="214" ht="12.75">
      <c r="E214" s="218"/>
    </row>
    <row r="215" ht="12.75">
      <c r="E215" s="218"/>
    </row>
    <row r="216" ht="12.75">
      <c r="E216" s="218"/>
    </row>
    <row r="217" ht="12.75">
      <c r="E217" s="218"/>
    </row>
    <row r="218" ht="12.75">
      <c r="E218" s="218"/>
    </row>
    <row r="219" ht="12.75">
      <c r="E219" s="218"/>
    </row>
    <row r="220" ht="12.75">
      <c r="E220" s="218"/>
    </row>
    <row r="221" ht="12.75">
      <c r="E221" s="218"/>
    </row>
    <row r="222" ht="12.75">
      <c r="E222" s="218"/>
    </row>
    <row r="223" spans="1:2" ht="12.75">
      <c r="A223" s="273"/>
      <c r="B223" s="273"/>
    </row>
    <row r="224" spans="1:7" ht="12.75">
      <c r="A224" s="262"/>
      <c r="B224" s="262"/>
      <c r="C224" s="274"/>
      <c r="D224" s="274"/>
      <c r="E224" s="275"/>
      <c r="F224" s="274"/>
      <c r="G224" s="276"/>
    </row>
    <row r="225" spans="1:7" ht="12.75">
      <c r="A225" s="277"/>
      <c r="B225" s="277"/>
      <c r="C225" s="262"/>
      <c r="D225" s="262"/>
      <c r="E225" s="278"/>
      <c r="F225" s="262"/>
      <c r="G225" s="262"/>
    </row>
    <row r="226" spans="1:7" ht="12.75">
      <c r="A226" s="262"/>
      <c r="B226" s="262"/>
      <c r="C226" s="262"/>
      <c r="D226" s="262"/>
      <c r="E226" s="278"/>
      <c r="F226" s="262"/>
      <c r="G226" s="262"/>
    </row>
    <row r="227" spans="1:7" ht="12.75">
      <c r="A227" s="262"/>
      <c r="B227" s="262"/>
      <c r="C227" s="262"/>
      <c r="D227" s="262"/>
      <c r="E227" s="278"/>
      <c r="F227" s="262"/>
      <c r="G227" s="262"/>
    </row>
    <row r="228" spans="1:7" ht="12.75">
      <c r="A228" s="262"/>
      <c r="B228" s="262"/>
      <c r="C228" s="262"/>
      <c r="D228" s="262"/>
      <c r="E228" s="278"/>
      <c r="F228" s="262"/>
      <c r="G228" s="262"/>
    </row>
    <row r="229" spans="1:7" ht="12.75">
      <c r="A229" s="262"/>
      <c r="B229" s="262"/>
      <c r="C229" s="262"/>
      <c r="D229" s="262"/>
      <c r="E229" s="278"/>
      <c r="F229" s="262"/>
      <c r="G229" s="262"/>
    </row>
    <row r="230" spans="1:7" ht="12.75">
      <c r="A230" s="262"/>
      <c r="B230" s="262"/>
      <c r="C230" s="262"/>
      <c r="D230" s="262"/>
      <c r="E230" s="278"/>
      <c r="F230" s="262"/>
      <c r="G230" s="262"/>
    </row>
    <row r="231" spans="1:7" ht="12.75">
      <c r="A231" s="262"/>
      <c r="B231" s="262"/>
      <c r="C231" s="262"/>
      <c r="D231" s="262"/>
      <c r="E231" s="278"/>
      <c r="F231" s="262"/>
      <c r="G231" s="262"/>
    </row>
    <row r="232" spans="1:7" ht="12.75">
      <c r="A232" s="262"/>
      <c r="B232" s="262"/>
      <c r="C232" s="262"/>
      <c r="D232" s="262"/>
      <c r="E232" s="278"/>
      <c r="F232" s="262"/>
      <c r="G232" s="262"/>
    </row>
    <row r="233" spans="1:7" ht="12.75">
      <c r="A233" s="262"/>
      <c r="B233" s="262"/>
      <c r="C233" s="262"/>
      <c r="D233" s="262"/>
      <c r="E233" s="278"/>
      <c r="F233" s="262"/>
      <c r="G233" s="262"/>
    </row>
    <row r="234" spans="1:7" ht="12.75">
      <c r="A234" s="262"/>
      <c r="B234" s="262"/>
      <c r="C234" s="262"/>
      <c r="D234" s="262"/>
      <c r="E234" s="278"/>
      <c r="F234" s="262"/>
      <c r="G234" s="262"/>
    </row>
    <row r="235" spans="1:7" ht="12.75">
      <c r="A235" s="262"/>
      <c r="B235" s="262"/>
      <c r="C235" s="262"/>
      <c r="D235" s="262"/>
      <c r="E235" s="278"/>
      <c r="F235" s="262"/>
      <c r="G235" s="262"/>
    </row>
    <row r="236" spans="1:7" ht="12.75">
      <c r="A236" s="262"/>
      <c r="B236" s="262"/>
      <c r="C236" s="262"/>
      <c r="D236" s="262"/>
      <c r="E236" s="278"/>
      <c r="F236" s="262"/>
      <c r="G236" s="262"/>
    </row>
    <row r="237" spans="1:7" ht="12.75">
      <c r="A237" s="262"/>
      <c r="B237" s="262"/>
      <c r="C237" s="262"/>
      <c r="D237" s="262"/>
      <c r="E237" s="278"/>
      <c r="F237" s="262"/>
      <c r="G237" s="262"/>
    </row>
  </sheetData>
  <sheetProtection/>
  <mergeCells count="97">
    <mergeCell ref="C22:D22"/>
    <mergeCell ref="C23:D23"/>
    <mergeCell ref="A1:G1"/>
    <mergeCell ref="A3:B3"/>
    <mergeCell ref="A4:B4"/>
    <mergeCell ref="E4:G4"/>
    <mergeCell ref="C9:D9"/>
    <mergeCell ref="C10:D10"/>
    <mergeCell ref="C11:D11"/>
    <mergeCell ref="C12:D12"/>
    <mergeCell ref="C13:D13"/>
    <mergeCell ref="C14:D14"/>
    <mergeCell ref="C15:D15"/>
    <mergeCell ref="C19:D19"/>
    <mergeCell ref="C20:D20"/>
    <mergeCell ref="C21:D21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3:D43"/>
    <mergeCell ref="C44:D44"/>
    <mergeCell ref="C46:D46"/>
    <mergeCell ref="C47:D47"/>
    <mergeCell ref="C48:D48"/>
    <mergeCell ref="C49:D49"/>
    <mergeCell ref="C50:D50"/>
    <mergeCell ref="C51:D51"/>
    <mergeCell ref="C52:D52"/>
    <mergeCell ref="C54:D54"/>
    <mergeCell ref="C56:D56"/>
    <mergeCell ref="C57:D57"/>
    <mergeCell ref="C58:D58"/>
    <mergeCell ref="C59:D59"/>
    <mergeCell ref="C60:D60"/>
    <mergeCell ref="C61:D61"/>
    <mergeCell ref="C62:D62"/>
    <mergeCell ref="C79:D79"/>
    <mergeCell ref="C80:D80"/>
    <mergeCell ref="C63:D63"/>
    <mergeCell ref="C65:D65"/>
    <mergeCell ref="C66:D66"/>
    <mergeCell ref="C67:D67"/>
    <mergeCell ref="C68:D68"/>
    <mergeCell ref="C69:D69"/>
    <mergeCell ref="C70:D70"/>
    <mergeCell ref="C71:D71"/>
    <mergeCell ref="C72:D72"/>
    <mergeCell ref="C76:D76"/>
    <mergeCell ref="C77:D77"/>
    <mergeCell ref="C78:D78"/>
    <mergeCell ref="C82:D82"/>
    <mergeCell ref="C84:D84"/>
    <mergeCell ref="C85:D85"/>
    <mergeCell ref="C86:D86"/>
    <mergeCell ref="C87:D87"/>
    <mergeCell ref="C88:D88"/>
    <mergeCell ref="C89:D89"/>
    <mergeCell ref="C91:D91"/>
    <mergeCell ref="C92:D92"/>
    <mergeCell ref="C93:D93"/>
    <mergeCell ref="C94:D94"/>
    <mergeCell ref="C95:D95"/>
    <mergeCell ref="C96:D96"/>
    <mergeCell ref="C98:D98"/>
    <mergeCell ref="C99:D99"/>
    <mergeCell ref="C100:D100"/>
    <mergeCell ref="C101:D101"/>
    <mergeCell ref="C102:D102"/>
    <mergeCell ref="C103:D103"/>
    <mergeCell ref="C105:D105"/>
    <mergeCell ref="C106:D106"/>
    <mergeCell ref="C107:D107"/>
    <mergeCell ref="C108:D108"/>
    <mergeCell ref="C109:D109"/>
    <mergeCell ref="C111:D111"/>
    <mergeCell ref="C112:D112"/>
    <mergeCell ref="C113:D113"/>
    <mergeCell ref="C114:D114"/>
    <mergeCell ref="C116:D116"/>
    <mergeCell ref="C117:D117"/>
    <mergeCell ref="C126:D126"/>
    <mergeCell ref="C119:D119"/>
    <mergeCell ref="C120:D120"/>
    <mergeCell ref="C121:D121"/>
    <mergeCell ref="C122:D122"/>
    <mergeCell ref="C123:D123"/>
    <mergeCell ref="C124:D1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98</v>
      </c>
      <c r="B1" s="80"/>
      <c r="C1" s="80"/>
      <c r="D1" s="80"/>
      <c r="E1" s="80"/>
      <c r="F1" s="80"/>
      <c r="G1" s="80"/>
    </row>
    <row r="2" spans="1:7" ht="12.75" customHeight="1">
      <c r="A2" s="81" t="s">
        <v>28</v>
      </c>
      <c r="B2" s="82"/>
      <c r="C2" s="83" t="s">
        <v>1077</v>
      </c>
      <c r="D2" s="83" t="s">
        <v>1078</v>
      </c>
      <c r="E2" s="84"/>
      <c r="F2" s="85" t="s">
        <v>29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30</v>
      </c>
      <c r="B4" s="88"/>
      <c r="C4" s="89"/>
      <c r="D4" s="89"/>
      <c r="E4" s="90"/>
      <c r="F4" s="91" t="s">
        <v>31</v>
      </c>
      <c r="G4" s="94"/>
    </row>
    <row r="5" spans="1:7" ht="12.75" customHeight="1">
      <c r="A5" s="95" t="s">
        <v>103</v>
      </c>
      <c r="B5" s="96"/>
      <c r="C5" s="97" t="s">
        <v>104</v>
      </c>
      <c r="D5" s="98"/>
      <c r="E5" s="96"/>
      <c r="F5" s="91" t="s">
        <v>32</v>
      </c>
      <c r="G5" s="92"/>
    </row>
    <row r="6" spans="1:15" ht="12.75" customHeight="1">
      <c r="A6" s="93" t="s">
        <v>33</v>
      </c>
      <c r="B6" s="88"/>
      <c r="C6" s="89"/>
      <c r="D6" s="89"/>
      <c r="E6" s="90"/>
      <c r="F6" s="99" t="s">
        <v>34</v>
      </c>
      <c r="G6" s="100"/>
      <c r="O6" s="101"/>
    </row>
    <row r="7" spans="1:7" ht="12.75" customHeight="1">
      <c r="A7" s="102" t="s">
        <v>100</v>
      </c>
      <c r="B7" s="103"/>
      <c r="C7" s="104" t="s">
        <v>101</v>
      </c>
      <c r="D7" s="105"/>
      <c r="E7" s="105"/>
      <c r="F7" s="106" t="s">
        <v>35</v>
      </c>
      <c r="G7" s="100">
        <f>IF(G6=0,,ROUND((F30+F32)/G6,1))</f>
        <v>0</v>
      </c>
    </row>
    <row r="8" spans="1:9" ht="12.75">
      <c r="A8" s="107" t="s">
        <v>36</v>
      </c>
      <c r="B8" s="91"/>
      <c r="C8" s="299" t="s">
        <v>911</v>
      </c>
      <c r="D8" s="299"/>
      <c r="E8" s="300"/>
      <c r="F8" s="108" t="s">
        <v>37</v>
      </c>
      <c r="G8" s="109"/>
      <c r="H8" s="110"/>
      <c r="I8" s="111"/>
    </row>
    <row r="9" spans="1:8" ht="12.75">
      <c r="A9" s="107" t="s">
        <v>38</v>
      </c>
      <c r="B9" s="91"/>
      <c r="C9" s="299"/>
      <c r="D9" s="299"/>
      <c r="E9" s="300"/>
      <c r="F9" s="91"/>
      <c r="G9" s="112"/>
      <c r="H9" s="113"/>
    </row>
    <row r="10" spans="1:8" ht="12.75">
      <c r="A10" s="107" t="s">
        <v>39</v>
      </c>
      <c r="B10" s="91"/>
      <c r="C10" s="299" t="s">
        <v>910</v>
      </c>
      <c r="D10" s="299"/>
      <c r="E10" s="299"/>
      <c r="F10" s="114"/>
      <c r="G10" s="115"/>
      <c r="H10" s="116"/>
    </row>
    <row r="11" spans="1:57" ht="13.5" customHeight="1">
      <c r="A11" s="107" t="s">
        <v>40</v>
      </c>
      <c r="B11" s="91"/>
      <c r="C11" s="299"/>
      <c r="D11" s="299"/>
      <c r="E11" s="299"/>
      <c r="F11" s="117" t="s">
        <v>41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42</v>
      </c>
      <c r="B12" s="88"/>
      <c r="C12" s="301"/>
      <c r="D12" s="301"/>
      <c r="E12" s="301"/>
      <c r="F12" s="121" t="s">
        <v>43</v>
      </c>
      <c r="G12" s="122"/>
      <c r="H12" s="113"/>
    </row>
    <row r="13" spans="1:8" ht="28.5" customHeight="1" thickBot="1">
      <c r="A13" s="123" t="s">
        <v>44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45</v>
      </c>
      <c r="B14" s="128"/>
      <c r="C14" s="129"/>
      <c r="D14" s="130" t="s">
        <v>46</v>
      </c>
      <c r="E14" s="131"/>
      <c r="F14" s="131"/>
      <c r="G14" s="129"/>
    </row>
    <row r="15" spans="1:7" ht="15.75" customHeight="1">
      <c r="A15" s="132"/>
      <c r="B15" s="133" t="s">
        <v>47</v>
      </c>
      <c r="C15" s="134">
        <f>'SO.01 SO.01.1S Rek'!E18</f>
        <v>0</v>
      </c>
      <c r="D15" s="135" t="str">
        <f>'SO.01 SO.01.1S Rek'!A23</f>
        <v>Ztížené výrobní podmínky</v>
      </c>
      <c r="E15" s="136"/>
      <c r="F15" s="137"/>
      <c r="G15" s="134">
        <f>'SO.01 SO.01.1S Rek'!I23</f>
        <v>0</v>
      </c>
    </row>
    <row r="16" spans="1:7" ht="15.75" customHeight="1">
      <c r="A16" s="132" t="s">
        <v>48</v>
      </c>
      <c r="B16" s="133" t="s">
        <v>49</v>
      </c>
      <c r="C16" s="134">
        <f>'SO.01 SO.01.1S Rek'!F18</f>
        <v>0</v>
      </c>
      <c r="D16" s="87" t="str">
        <f>'SO.01 SO.01.1S Rek'!A24</f>
        <v>Oborová přirážka</v>
      </c>
      <c r="E16" s="138"/>
      <c r="F16" s="139"/>
      <c r="G16" s="134">
        <f>'SO.01 SO.01.1S Rek'!I24</f>
        <v>0</v>
      </c>
    </row>
    <row r="17" spans="1:7" ht="15.75" customHeight="1">
      <c r="A17" s="132" t="s">
        <v>50</v>
      </c>
      <c r="B17" s="133" t="s">
        <v>51</v>
      </c>
      <c r="C17" s="134">
        <f>'SO.01 SO.01.1S Rek'!H18</f>
        <v>0</v>
      </c>
      <c r="D17" s="87" t="str">
        <f>'SO.01 SO.01.1S Rek'!A25</f>
        <v>Přesun stavebních kapacit</v>
      </c>
      <c r="E17" s="138"/>
      <c r="F17" s="139"/>
      <c r="G17" s="134">
        <f>'SO.01 SO.01.1S Rek'!I25</f>
        <v>0</v>
      </c>
    </row>
    <row r="18" spans="1:7" ht="15.75" customHeight="1">
      <c r="A18" s="140" t="s">
        <v>52</v>
      </c>
      <c r="B18" s="141" t="s">
        <v>53</v>
      </c>
      <c r="C18" s="134">
        <f>'SO.01 SO.01.1S Rek'!G18</f>
        <v>0</v>
      </c>
      <c r="D18" s="87" t="str">
        <f>'SO.01 SO.01.1S Rek'!A26</f>
        <v>Mimostaveništní doprava</v>
      </c>
      <c r="E18" s="138"/>
      <c r="F18" s="139"/>
      <c r="G18" s="134">
        <f>'SO.01 SO.01.1S Rek'!I26</f>
        <v>0</v>
      </c>
    </row>
    <row r="19" spans="1:7" ht="15.75" customHeight="1">
      <c r="A19" s="142" t="s">
        <v>54</v>
      </c>
      <c r="B19" s="133"/>
      <c r="C19" s="134">
        <f>SUM(C15:C18)</f>
        <v>0</v>
      </c>
      <c r="D19" s="87" t="str">
        <f>'SO.01 SO.01.1S Rek'!A27</f>
        <v>Zařízení staveniště</v>
      </c>
      <c r="E19" s="138"/>
      <c r="F19" s="139"/>
      <c r="G19" s="134">
        <f>'SO.01 SO.01.1S Rek'!I27</f>
        <v>0</v>
      </c>
    </row>
    <row r="20" spans="1:7" ht="15.75" customHeight="1">
      <c r="A20" s="142"/>
      <c r="B20" s="133"/>
      <c r="C20" s="134"/>
      <c r="D20" s="87" t="str">
        <f>'SO.01 SO.01.1S Rek'!A28</f>
        <v>Provoz investora</v>
      </c>
      <c r="E20" s="138"/>
      <c r="F20" s="139"/>
      <c r="G20" s="134">
        <f>'SO.01 SO.01.1S Rek'!I28</f>
        <v>0</v>
      </c>
    </row>
    <row r="21" spans="1:7" ht="15.75" customHeight="1">
      <c r="A21" s="142" t="s">
        <v>27</v>
      </c>
      <c r="B21" s="133"/>
      <c r="C21" s="134">
        <f>'SO.01 SO.01.1S Rek'!I18</f>
        <v>0</v>
      </c>
      <c r="D21" s="87" t="str">
        <f>'SO.01 SO.01.1S Rek'!A29</f>
        <v>Kompletační činnost (IČD)</v>
      </c>
      <c r="E21" s="138"/>
      <c r="F21" s="139"/>
      <c r="G21" s="134">
        <f>'SO.01 SO.01.1S Rek'!I29</f>
        <v>0</v>
      </c>
    </row>
    <row r="22" spans="1:7" ht="15.75" customHeight="1">
      <c r="A22" s="143" t="s">
        <v>55</v>
      </c>
      <c r="B22" s="113"/>
      <c r="C22" s="134">
        <f>C19+C21</f>
        <v>0</v>
      </c>
      <c r="D22" s="87" t="s">
        <v>56</v>
      </c>
      <c r="E22" s="138"/>
      <c r="F22" s="139"/>
      <c r="G22" s="134">
        <f>G23-SUM(G15:G21)</f>
        <v>0</v>
      </c>
    </row>
    <row r="23" spans="1:7" ht="15.75" customHeight="1" thickBot="1">
      <c r="A23" s="302" t="s">
        <v>57</v>
      </c>
      <c r="B23" s="303"/>
      <c r="C23" s="144">
        <f>C22+G23</f>
        <v>0</v>
      </c>
      <c r="D23" s="145" t="s">
        <v>58</v>
      </c>
      <c r="E23" s="146"/>
      <c r="F23" s="147"/>
      <c r="G23" s="134">
        <f>'SO.01 SO.01.1S Rek'!H31</f>
        <v>0</v>
      </c>
    </row>
    <row r="24" spans="1:7" ht="12.75">
      <c r="A24" s="148" t="s">
        <v>59</v>
      </c>
      <c r="B24" s="149"/>
      <c r="C24" s="150"/>
      <c r="D24" s="149" t="s">
        <v>60</v>
      </c>
      <c r="E24" s="149"/>
      <c r="F24" s="151" t="s">
        <v>61</v>
      </c>
      <c r="G24" s="152"/>
    </row>
    <row r="25" spans="1:7" ht="12.75">
      <c r="A25" s="143" t="s">
        <v>62</v>
      </c>
      <c r="B25" s="113"/>
      <c r="C25" s="153"/>
      <c r="D25" s="113" t="s">
        <v>62</v>
      </c>
      <c r="F25" s="154" t="s">
        <v>62</v>
      </c>
      <c r="G25" s="155"/>
    </row>
    <row r="26" spans="1:7" ht="37.5" customHeight="1">
      <c r="A26" s="143" t="s">
        <v>63</v>
      </c>
      <c r="B26" s="156"/>
      <c r="C26" s="153"/>
      <c r="D26" s="113" t="s">
        <v>63</v>
      </c>
      <c r="F26" s="154" t="s">
        <v>63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64</v>
      </c>
      <c r="B28" s="113"/>
      <c r="C28" s="153"/>
      <c r="D28" s="154" t="s">
        <v>65</v>
      </c>
      <c r="E28" s="153"/>
      <c r="F28" s="158" t="s">
        <v>65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20</v>
      </c>
      <c r="D30" s="162" t="s">
        <v>66</v>
      </c>
      <c r="E30" s="164"/>
      <c r="F30" s="294">
        <f>C23-F32</f>
        <v>0</v>
      </c>
      <c r="G30" s="295"/>
    </row>
    <row r="31" spans="1:7" ht="12.75">
      <c r="A31" s="161" t="s">
        <v>67</v>
      </c>
      <c r="B31" s="162"/>
      <c r="C31" s="163">
        <f>C30</f>
        <v>20</v>
      </c>
      <c r="D31" s="162" t="s">
        <v>68</v>
      </c>
      <c r="E31" s="164"/>
      <c r="F31" s="294">
        <f>ROUND(PRODUCT(F30,C31/100),0)</f>
        <v>0</v>
      </c>
      <c r="G31" s="295"/>
    </row>
    <row r="32" spans="1:7" ht="12.75">
      <c r="A32" s="161" t="s">
        <v>11</v>
      </c>
      <c r="B32" s="162"/>
      <c r="C32" s="163">
        <v>0</v>
      </c>
      <c r="D32" s="162" t="s">
        <v>68</v>
      </c>
      <c r="E32" s="164"/>
      <c r="F32" s="294">
        <v>0</v>
      </c>
      <c r="G32" s="295"/>
    </row>
    <row r="33" spans="1:7" ht="12.75">
      <c r="A33" s="161" t="s">
        <v>67</v>
      </c>
      <c r="B33" s="165"/>
      <c r="C33" s="166">
        <f>C32</f>
        <v>0</v>
      </c>
      <c r="D33" s="162" t="s">
        <v>68</v>
      </c>
      <c r="E33" s="139"/>
      <c r="F33" s="294">
        <f>ROUND(PRODUCT(F32,C33/100),0)</f>
        <v>0</v>
      </c>
      <c r="G33" s="295"/>
    </row>
    <row r="34" spans="1:7" s="170" customFormat="1" ht="19.5" customHeight="1" thickBot="1">
      <c r="A34" s="167" t="s">
        <v>69</v>
      </c>
      <c r="B34" s="168"/>
      <c r="C34" s="168"/>
      <c r="D34" s="168"/>
      <c r="E34" s="169"/>
      <c r="F34" s="296">
        <f>ROUND(SUM(F30:F33),0)</f>
        <v>0</v>
      </c>
      <c r="G34" s="297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98"/>
      <c r="C37" s="298"/>
      <c r="D37" s="298"/>
      <c r="E37" s="298"/>
      <c r="F37" s="298"/>
      <c r="G37" s="298"/>
      <c r="H37" s="1" t="s">
        <v>1</v>
      </c>
    </row>
    <row r="38" spans="1:8" ht="12.75" customHeight="1">
      <c r="A38" s="171"/>
      <c r="B38" s="298"/>
      <c r="C38" s="298"/>
      <c r="D38" s="298"/>
      <c r="E38" s="298"/>
      <c r="F38" s="298"/>
      <c r="G38" s="298"/>
      <c r="H38" s="1" t="s">
        <v>1</v>
      </c>
    </row>
    <row r="39" spans="1:8" ht="12.75">
      <c r="A39" s="171"/>
      <c r="B39" s="298"/>
      <c r="C39" s="298"/>
      <c r="D39" s="298"/>
      <c r="E39" s="298"/>
      <c r="F39" s="298"/>
      <c r="G39" s="298"/>
      <c r="H39" s="1" t="s">
        <v>1</v>
      </c>
    </row>
    <row r="40" spans="1:8" ht="12.75">
      <c r="A40" s="171"/>
      <c r="B40" s="298"/>
      <c r="C40" s="298"/>
      <c r="D40" s="298"/>
      <c r="E40" s="298"/>
      <c r="F40" s="298"/>
      <c r="G40" s="298"/>
      <c r="H40" s="1" t="s">
        <v>1</v>
      </c>
    </row>
    <row r="41" spans="1:8" ht="12.75">
      <c r="A41" s="171"/>
      <c r="B41" s="298"/>
      <c r="C41" s="298"/>
      <c r="D41" s="298"/>
      <c r="E41" s="298"/>
      <c r="F41" s="298"/>
      <c r="G41" s="298"/>
      <c r="H41" s="1" t="s">
        <v>1</v>
      </c>
    </row>
    <row r="42" spans="1:8" ht="12.75">
      <c r="A42" s="171"/>
      <c r="B42" s="298"/>
      <c r="C42" s="298"/>
      <c r="D42" s="298"/>
      <c r="E42" s="298"/>
      <c r="F42" s="298"/>
      <c r="G42" s="298"/>
      <c r="H42" s="1" t="s">
        <v>1</v>
      </c>
    </row>
    <row r="43" spans="1:8" ht="12.75">
      <c r="A43" s="171"/>
      <c r="B43" s="298"/>
      <c r="C43" s="298"/>
      <c r="D43" s="298"/>
      <c r="E43" s="298"/>
      <c r="F43" s="298"/>
      <c r="G43" s="298"/>
      <c r="H43" s="1" t="s">
        <v>1</v>
      </c>
    </row>
    <row r="44" spans="1:8" ht="12.75" customHeight="1">
      <c r="A44" s="171"/>
      <c r="B44" s="298"/>
      <c r="C44" s="298"/>
      <c r="D44" s="298"/>
      <c r="E44" s="298"/>
      <c r="F44" s="298"/>
      <c r="G44" s="298"/>
      <c r="H44" s="1" t="s">
        <v>1</v>
      </c>
    </row>
    <row r="45" spans="1:8" ht="12.75" customHeight="1">
      <c r="A45" s="171"/>
      <c r="B45" s="298"/>
      <c r="C45" s="298"/>
      <c r="D45" s="298"/>
      <c r="E45" s="298"/>
      <c r="F45" s="298"/>
      <c r="G45" s="298"/>
      <c r="H45" s="1" t="s">
        <v>1</v>
      </c>
    </row>
    <row r="46" spans="2:7" ht="12.75">
      <c r="B46" s="293"/>
      <c r="C46" s="293"/>
      <c r="D46" s="293"/>
      <c r="E46" s="293"/>
      <c r="F46" s="293"/>
      <c r="G46" s="293"/>
    </row>
    <row r="47" spans="2:7" ht="12.75">
      <c r="B47" s="293"/>
      <c r="C47" s="293"/>
      <c r="D47" s="293"/>
      <c r="E47" s="293"/>
      <c r="F47" s="293"/>
      <c r="G47" s="293"/>
    </row>
    <row r="48" spans="2:7" ht="12.75">
      <c r="B48" s="293"/>
      <c r="C48" s="293"/>
      <c r="D48" s="293"/>
      <c r="E48" s="293"/>
      <c r="F48" s="293"/>
      <c r="G48" s="293"/>
    </row>
    <row r="49" spans="2:7" ht="12.75">
      <c r="B49" s="293"/>
      <c r="C49" s="293"/>
      <c r="D49" s="293"/>
      <c r="E49" s="293"/>
      <c r="F49" s="293"/>
      <c r="G49" s="293"/>
    </row>
    <row r="50" spans="2:7" ht="12.75">
      <c r="B50" s="293"/>
      <c r="C50" s="293"/>
      <c r="D50" s="293"/>
      <c r="E50" s="293"/>
      <c r="F50" s="293"/>
      <c r="G50" s="293"/>
    </row>
    <row r="51" spans="2:7" ht="12.75">
      <c r="B51" s="293"/>
      <c r="C51" s="293"/>
      <c r="D51" s="293"/>
      <c r="E51" s="293"/>
      <c r="F51" s="293"/>
      <c r="G51" s="293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4" t="s">
        <v>2</v>
      </c>
      <c r="B1" s="305"/>
      <c r="C1" s="172" t="s">
        <v>102</v>
      </c>
      <c r="D1" s="173"/>
      <c r="E1" s="174"/>
      <c r="F1" s="173"/>
      <c r="G1" s="175" t="s">
        <v>71</v>
      </c>
      <c r="H1" s="176" t="s">
        <v>1077</v>
      </c>
      <c r="I1" s="177"/>
    </row>
    <row r="2" spans="1:9" ht="13.5" thickBot="1">
      <c r="A2" s="306" t="s">
        <v>72</v>
      </c>
      <c r="B2" s="307"/>
      <c r="C2" s="178" t="s">
        <v>105</v>
      </c>
      <c r="D2" s="179"/>
      <c r="E2" s="180"/>
      <c r="F2" s="179"/>
      <c r="G2" s="308" t="s">
        <v>1078</v>
      </c>
      <c r="H2" s="309"/>
      <c r="I2" s="310"/>
    </row>
    <row r="3" ht="13.5" thickTop="1">
      <c r="F3" s="113"/>
    </row>
    <row r="4" spans="1:9" ht="19.5" customHeight="1">
      <c r="A4" s="181" t="s">
        <v>73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74</v>
      </c>
      <c r="C6" s="185"/>
      <c r="D6" s="186"/>
      <c r="E6" s="187" t="s">
        <v>23</v>
      </c>
      <c r="F6" s="188" t="s">
        <v>24</v>
      </c>
      <c r="G6" s="188" t="s">
        <v>25</v>
      </c>
      <c r="H6" s="188" t="s">
        <v>26</v>
      </c>
      <c r="I6" s="189" t="s">
        <v>27</v>
      </c>
    </row>
    <row r="7" spans="1:9" s="113" customFormat="1" ht="12.75">
      <c r="A7" s="279" t="str">
        <f>'SO.01 SO.01.1S Pol'!B7</f>
        <v>63</v>
      </c>
      <c r="B7" s="60" t="str">
        <f>'SO.01 SO.01.1S Pol'!C7</f>
        <v>Podlahy a podlahové konstrukce</v>
      </c>
      <c r="D7" s="190"/>
      <c r="E7" s="280">
        <f>'SO.01 SO.01.1S Pol'!BA20</f>
        <v>0</v>
      </c>
      <c r="F7" s="281">
        <f>'SO.01 SO.01.1S Pol'!BB20</f>
        <v>0</v>
      </c>
      <c r="G7" s="281">
        <f>'SO.01 SO.01.1S Pol'!BC20</f>
        <v>0</v>
      </c>
      <c r="H7" s="281">
        <f>'SO.01 SO.01.1S Pol'!BD20</f>
        <v>0</v>
      </c>
      <c r="I7" s="282">
        <f>'SO.01 SO.01.1S Pol'!BE20</f>
        <v>0</v>
      </c>
    </row>
    <row r="8" spans="1:9" s="113" customFormat="1" ht="12.75">
      <c r="A8" s="279" t="str">
        <f>'SO.01 SO.01.1S Pol'!B21</f>
        <v>96</v>
      </c>
      <c r="B8" s="60" t="str">
        <f>'SO.01 SO.01.1S Pol'!C21</f>
        <v>Bourání konstrukcí</v>
      </c>
      <c r="D8" s="190"/>
      <c r="E8" s="280">
        <f>'SO.01 SO.01.1S Pol'!BA38</f>
        <v>0</v>
      </c>
      <c r="F8" s="281">
        <f>'SO.01 SO.01.1S Pol'!BB38</f>
        <v>0</v>
      </c>
      <c r="G8" s="281">
        <f>'SO.01 SO.01.1S Pol'!BC38</f>
        <v>0</v>
      </c>
      <c r="H8" s="281">
        <f>'SO.01 SO.01.1S Pol'!BD38</f>
        <v>0</v>
      </c>
      <c r="I8" s="282">
        <f>'SO.01 SO.01.1S Pol'!BE38</f>
        <v>0</v>
      </c>
    </row>
    <row r="9" spans="1:9" s="113" customFormat="1" ht="12.75">
      <c r="A9" s="279" t="str">
        <f>'SO.01 SO.01.1S Pol'!B39</f>
        <v>99</v>
      </c>
      <c r="B9" s="60" t="str">
        <f>'SO.01 SO.01.1S Pol'!C39</f>
        <v>Staveništní přesun hmot</v>
      </c>
      <c r="D9" s="190"/>
      <c r="E9" s="280">
        <f>'SO.01 SO.01.1S Pol'!BA41</f>
        <v>0</v>
      </c>
      <c r="F9" s="281">
        <f>'SO.01 SO.01.1S Pol'!BB41</f>
        <v>0</v>
      </c>
      <c r="G9" s="281">
        <f>'SO.01 SO.01.1S Pol'!BC41</f>
        <v>0</v>
      </c>
      <c r="H9" s="281">
        <f>'SO.01 SO.01.1S Pol'!BD41</f>
        <v>0</v>
      </c>
      <c r="I9" s="282">
        <f>'SO.01 SO.01.1S Pol'!BE41</f>
        <v>0</v>
      </c>
    </row>
    <row r="10" spans="1:9" s="113" customFormat="1" ht="12.75">
      <c r="A10" s="279" t="str">
        <f>'SO.01 SO.01.1S Pol'!B42</f>
        <v>712</v>
      </c>
      <c r="B10" s="60" t="str">
        <f>'SO.01 SO.01.1S Pol'!C42</f>
        <v>Živičné krytiny</v>
      </c>
      <c r="D10" s="190"/>
      <c r="E10" s="280">
        <f>'SO.01 SO.01.1S Pol'!BA117</f>
        <v>0</v>
      </c>
      <c r="F10" s="281">
        <f>'SO.01 SO.01.1S Pol'!BB117</f>
        <v>0</v>
      </c>
      <c r="G10" s="281">
        <f>'SO.01 SO.01.1S Pol'!BC117</f>
        <v>0</v>
      </c>
      <c r="H10" s="281">
        <f>'SO.01 SO.01.1S Pol'!BD117</f>
        <v>0</v>
      </c>
      <c r="I10" s="282">
        <f>'SO.01 SO.01.1S Pol'!BE117</f>
        <v>0</v>
      </c>
    </row>
    <row r="11" spans="1:9" s="113" customFormat="1" ht="12.75">
      <c r="A11" s="279" t="str">
        <f>'SO.01 SO.01.1S Pol'!B118</f>
        <v>713</v>
      </c>
      <c r="B11" s="60" t="str">
        <f>'SO.01 SO.01.1S Pol'!C118</f>
        <v>Izolace tepelné</v>
      </c>
      <c r="D11" s="190"/>
      <c r="E11" s="280">
        <f>'SO.01 SO.01.1S Pol'!BA162</f>
        <v>0</v>
      </c>
      <c r="F11" s="281">
        <f>'SO.01 SO.01.1S Pol'!BB162</f>
        <v>0</v>
      </c>
      <c r="G11" s="281">
        <f>'SO.01 SO.01.1S Pol'!BC162</f>
        <v>0</v>
      </c>
      <c r="H11" s="281">
        <f>'SO.01 SO.01.1S Pol'!BD162</f>
        <v>0</v>
      </c>
      <c r="I11" s="282">
        <f>'SO.01 SO.01.1S Pol'!BE162</f>
        <v>0</v>
      </c>
    </row>
    <row r="12" spans="1:9" s="113" customFormat="1" ht="12.75">
      <c r="A12" s="279" t="str">
        <f>'SO.01 SO.01.1S Pol'!B163</f>
        <v>721</v>
      </c>
      <c r="B12" s="60" t="str">
        <f>'SO.01 SO.01.1S Pol'!C163</f>
        <v>Vnitřní kanalizace</v>
      </c>
      <c r="D12" s="190"/>
      <c r="E12" s="280">
        <f>'SO.01 SO.01.1S Pol'!BA168</f>
        <v>0</v>
      </c>
      <c r="F12" s="281">
        <f>'SO.01 SO.01.1S Pol'!BB168</f>
        <v>0</v>
      </c>
      <c r="G12" s="281">
        <f>'SO.01 SO.01.1S Pol'!BC168</f>
        <v>0</v>
      </c>
      <c r="H12" s="281">
        <f>'SO.01 SO.01.1S Pol'!BD168</f>
        <v>0</v>
      </c>
      <c r="I12" s="282">
        <f>'SO.01 SO.01.1S Pol'!BE168</f>
        <v>0</v>
      </c>
    </row>
    <row r="13" spans="1:9" s="113" customFormat="1" ht="12.75">
      <c r="A13" s="279" t="str">
        <f>'SO.01 SO.01.1S Pol'!B169</f>
        <v>764</v>
      </c>
      <c r="B13" s="60" t="str">
        <f>'SO.01 SO.01.1S Pol'!C169</f>
        <v>Konstrukce klempířské</v>
      </c>
      <c r="D13" s="190"/>
      <c r="E13" s="280">
        <f>'SO.01 SO.01.1S Pol'!BA226</f>
        <v>0</v>
      </c>
      <c r="F13" s="281">
        <f>'SO.01 SO.01.1S Pol'!BB226</f>
        <v>0</v>
      </c>
      <c r="G13" s="281">
        <f>'SO.01 SO.01.1S Pol'!BC226</f>
        <v>0</v>
      </c>
      <c r="H13" s="281">
        <f>'SO.01 SO.01.1S Pol'!BD226</f>
        <v>0</v>
      </c>
      <c r="I13" s="282">
        <f>'SO.01 SO.01.1S Pol'!BE226</f>
        <v>0</v>
      </c>
    </row>
    <row r="14" spans="1:9" s="113" customFormat="1" ht="12.75">
      <c r="A14" s="279" t="str">
        <f>'SO.01 SO.01.1S Pol'!B227</f>
        <v>767</v>
      </c>
      <c r="B14" s="60" t="str">
        <f>'SO.01 SO.01.1S Pol'!C227</f>
        <v>Konstrukce zámečnické</v>
      </c>
      <c r="D14" s="190"/>
      <c r="E14" s="280">
        <f>'SO.01 SO.01.1S Pol'!BA232</f>
        <v>0</v>
      </c>
      <c r="F14" s="281">
        <f>'SO.01 SO.01.1S Pol'!BB232</f>
        <v>0</v>
      </c>
      <c r="G14" s="281">
        <f>'SO.01 SO.01.1S Pol'!BC232</f>
        <v>0</v>
      </c>
      <c r="H14" s="281">
        <f>'SO.01 SO.01.1S Pol'!BD232</f>
        <v>0</v>
      </c>
      <c r="I14" s="282">
        <f>'SO.01 SO.01.1S Pol'!BE232</f>
        <v>0</v>
      </c>
    </row>
    <row r="15" spans="1:9" s="113" customFormat="1" ht="12.75">
      <c r="A15" s="279" t="str">
        <f>'SO.01 SO.01.1S Pol'!B233</f>
        <v>M21</v>
      </c>
      <c r="B15" s="60" t="str">
        <f>'SO.01 SO.01.1S Pol'!C233</f>
        <v>Elektromontáže</v>
      </c>
      <c r="D15" s="190"/>
      <c r="E15" s="280">
        <f>'SO.01 SO.01.1S Pol'!BA235</f>
        <v>0</v>
      </c>
      <c r="F15" s="281">
        <f>'SO.01 SO.01.1S Pol'!BB235</f>
        <v>0</v>
      </c>
      <c r="G15" s="281">
        <f>'SO.01 SO.01.1S Pol'!BC235</f>
        <v>0</v>
      </c>
      <c r="H15" s="281">
        <f>'SO.01 SO.01.1S Pol'!BD235</f>
        <v>0</v>
      </c>
      <c r="I15" s="282">
        <f>'SO.01 SO.01.1S Pol'!BE235</f>
        <v>0</v>
      </c>
    </row>
    <row r="16" spans="1:9" s="113" customFormat="1" ht="12.75">
      <c r="A16" s="279" t="str">
        <f>'SO.01 SO.01.1S Pol'!B236</f>
        <v>M99</v>
      </c>
      <c r="B16" s="60" t="str">
        <f>'SO.01 SO.01.1S Pol'!C236</f>
        <v>Ostatní práce "M"</v>
      </c>
      <c r="D16" s="190"/>
      <c r="E16" s="280">
        <f>'SO.01 SO.01.1S Pol'!BA307</f>
        <v>0</v>
      </c>
      <c r="F16" s="281">
        <f>'SO.01 SO.01.1S Pol'!BB307</f>
        <v>0</v>
      </c>
      <c r="G16" s="281">
        <f>'SO.01 SO.01.1S Pol'!BC307</f>
        <v>0</v>
      </c>
      <c r="H16" s="281">
        <f>'SO.01 SO.01.1S Pol'!BD307</f>
        <v>0</v>
      </c>
      <c r="I16" s="282">
        <f>'SO.01 SO.01.1S Pol'!BE307</f>
        <v>0</v>
      </c>
    </row>
    <row r="17" spans="1:9" s="113" customFormat="1" ht="13.5" thickBot="1">
      <c r="A17" s="279" t="str">
        <f>'SO.01 SO.01.1S Pol'!B308</f>
        <v>D96</v>
      </c>
      <c r="B17" s="60" t="str">
        <f>'SO.01 SO.01.1S Pol'!C308</f>
        <v>Přesuny suti a vybouraných hmot</v>
      </c>
      <c r="D17" s="190"/>
      <c r="E17" s="280">
        <f>'SO.01 SO.01.1S Pol'!BA316</f>
        <v>0</v>
      </c>
      <c r="F17" s="281">
        <f>'SO.01 SO.01.1S Pol'!BB316</f>
        <v>0</v>
      </c>
      <c r="G17" s="281">
        <f>'SO.01 SO.01.1S Pol'!BC316</f>
        <v>0</v>
      </c>
      <c r="H17" s="281">
        <f>'SO.01 SO.01.1S Pol'!BD316</f>
        <v>0</v>
      </c>
      <c r="I17" s="282">
        <f>'SO.01 SO.01.1S Pol'!BE316</f>
        <v>0</v>
      </c>
    </row>
    <row r="18" spans="1:9" s="14" customFormat="1" ht="13.5" thickBot="1">
      <c r="A18" s="191"/>
      <c r="B18" s="192" t="s">
        <v>75</v>
      </c>
      <c r="C18" s="192"/>
      <c r="D18" s="193"/>
      <c r="E18" s="194">
        <f>SUM(E7:E17)</f>
        <v>0</v>
      </c>
      <c r="F18" s="195">
        <f>SUM(F7:F17)</f>
        <v>0</v>
      </c>
      <c r="G18" s="195">
        <f>SUM(G7:G17)</f>
        <v>0</v>
      </c>
      <c r="H18" s="195">
        <f>SUM(H7:H17)</f>
        <v>0</v>
      </c>
      <c r="I18" s="196">
        <f>SUM(I7:I17)</f>
        <v>0</v>
      </c>
    </row>
    <row r="19" spans="1:9" ht="12.75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57" ht="19.5" customHeight="1">
      <c r="A20" s="182" t="s">
        <v>76</v>
      </c>
      <c r="B20" s="182"/>
      <c r="C20" s="182"/>
      <c r="D20" s="182"/>
      <c r="E20" s="182"/>
      <c r="F20" s="182"/>
      <c r="G20" s="197"/>
      <c r="H20" s="182"/>
      <c r="I20" s="182"/>
      <c r="BA20" s="119"/>
      <c r="BB20" s="119"/>
      <c r="BC20" s="119"/>
      <c r="BD20" s="119"/>
      <c r="BE20" s="119"/>
    </row>
    <row r="21" ht="13.5" thickBot="1"/>
    <row r="22" spans="1:9" ht="12.75">
      <c r="A22" s="148" t="s">
        <v>77</v>
      </c>
      <c r="B22" s="149"/>
      <c r="C22" s="149"/>
      <c r="D22" s="198"/>
      <c r="E22" s="199" t="s">
        <v>78</v>
      </c>
      <c r="F22" s="200" t="s">
        <v>12</v>
      </c>
      <c r="G22" s="201" t="s">
        <v>79</v>
      </c>
      <c r="H22" s="202"/>
      <c r="I22" s="203" t="s">
        <v>78</v>
      </c>
    </row>
    <row r="23" spans="1:53" ht="12.75">
      <c r="A23" s="142" t="s">
        <v>902</v>
      </c>
      <c r="B23" s="133"/>
      <c r="C23" s="133"/>
      <c r="D23" s="204"/>
      <c r="E23" s="205"/>
      <c r="F23" s="206"/>
      <c r="G23" s="207">
        <v>0</v>
      </c>
      <c r="H23" s="208"/>
      <c r="I23" s="209">
        <f aca="true" t="shared" si="0" ref="I23:I30">E23+F23*G23/100</f>
        <v>0</v>
      </c>
      <c r="BA23" s="1">
        <v>0</v>
      </c>
    </row>
    <row r="24" spans="1:53" ht="12.75">
      <c r="A24" s="142" t="s">
        <v>903</v>
      </c>
      <c r="B24" s="133"/>
      <c r="C24" s="133"/>
      <c r="D24" s="204"/>
      <c r="E24" s="205"/>
      <c r="F24" s="206"/>
      <c r="G24" s="207">
        <v>0</v>
      </c>
      <c r="H24" s="208"/>
      <c r="I24" s="209">
        <f t="shared" si="0"/>
        <v>0</v>
      </c>
      <c r="BA24" s="1">
        <v>0</v>
      </c>
    </row>
    <row r="25" spans="1:53" ht="12.75">
      <c r="A25" s="142" t="s">
        <v>904</v>
      </c>
      <c r="B25" s="133"/>
      <c r="C25" s="133"/>
      <c r="D25" s="204"/>
      <c r="E25" s="205"/>
      <c r="F25" s="206"/>
      <c r="G25" s="207">
        <v>0</v>
      </c>
      <c r="H25" s="208"/>
      <c r="I25" s="209">
        <f t="shared" si="0"/>
        <v>0</v>
      </c>
      <c r="BA25" s="1">
        <v>0</v>
      </c>
    </row>
    <row r="26" spans="1:53" ht="12.75">
      <c r="A26" s="142" t="s">
        <v>905</v>
      </c>
      <c r="B26" s="133"/>
      <c r="C26" s="133"/>
      <c r="D26" s="204"/>
      <c r="E26" s="205"/>
      <c r="F26" s="206"/>
      <c r="G26" s="207">
        <v>0</v>
      </c>
      <c r="H26" s="208"/>
      <c r="I26" s="209">
        <f t="shared" si="0"/>
        <v>0</v>
      </c>
      <c r="BA26" s="1">
        <v>0</v>
      </c>
    </row>
    <row r="27" spans="1:53" ht="12.75">
      <c r="A27" s="142" t="s">
        <v>906</v>
      </c>
      <c r="B27" s="133"/>
      <c r="C27" s="133"/>
      <c r="D27" s="204"/>
      <c r="E27" s="205"/>
      <c r="F27" s="206"/>
      <c r="G27" s="207">
        <v>0</v>
      </c>
      <c r="H27" s="208"/>
      <c r="I27" s="209">
        <f t="shared" si="0"/>
        <v>0</v>
      </c>
      <c r="BA27" s="1">
        <v>1</v>
      </c>
    </row>
    <row r="28" spans="1:53" ht="12.75">
      <c r="A28" s="142" t="s">
        <v>907</v>
      </c>
      <c r="B28" s="133"/>
      <c r="C28" s="133"/>
      <c r="D28" s="204"/>
      <c r="E28" s="205"/>
      <c r="F28" s="206"/>
      <c r="G28" s="207">
        <v>0</v>
      </c>
      <c r="H28" s="208"/>
      <c r="I28" s="209">
        <f t="shared" si="0"/>
        <v>0</v>
      </c>
      <c r="BA28" s="1">
        <v>1</v>
      </c>
    </row>
    <row r="29" spans="1:53" ht="12.75">
      <c r="A29" s="142" t="s">
        <v>908</v>
      </c>
      <c r="B29" s="133"/>
      <c r="C29" s="133"/>
      <c r="D29" s="204"/>
      <c r="E29" s="205"/>
      <c r="F29" s="206"/>
      <c r="G29" s="207">
        <v>0</v>
      </c>
      <c r="H29" s="208"/>
      <c r="I29" s="209">
        <f t="shared" si="0"/>
        <v>0</v>
      </c>
      <c r="BA29" s="1">
        <v>2</v>
      </c>
    </row>
    <row r="30" spans="1:53" ht="12.75">
      <c r="A30" s="142" t="s">
        <v>909</v>
      </c>
      <c r="B30" s="133"/>
      <c r="C30" s="133"/>
      <c r="D30" s="204"/>
      <c r="E30" s="205"/>
      <c r="F30" s="206"/>
      <c r="G30" s="207">
        <v>0</v>
      </c>
      <c r="H30" s="208"/>
      <c r="I30" s="209">
        <f t="shared" si="0"/>
        <v>0</v>
      </c>
      <c r="BA30" s="1">
        <v>2</v>
      </c>
    </row>
    <row r="31" spans="1:9" ht="13.5" thickBot="1">
      <c r="A31" s="210"/>
      <c r="B31" s="211" t="s">
        <v>80</v>
      </c>
      <c r="C31" s="212"/>
      <c r="D31" s="213"/>
      <c r="E31" s="214"/>
      <c r="F31" s="215"/>
      <c r="G31" s="215"/>
      <c r="H31" s="311">
        <f>SUM(I23:I30)</f>
        <v>0</v>
      </c>
      <c r="I31" s="312"/>
    </row>
    <row r="33" spans="2:9" ht="12.75">
      <c r="B33" s="14"/>
      <c r="F33" s="216"/>
      <c r="G33" s="217"/>
      <c r="H33" s="217"/>
      <c r="I33" s="46"/>
    </row>
    <row r="34" spans="6:9" ht="12.75">
      <c r="F34" s="216"/>
      <c r="G34" s="217"/>
      <c r="H34" s="217"/>
      <c r="I34" s="46"/>
    </row>
    <row r="35" spans="6:9" ht="12.75">
      <c r="F35" s="216"/>
      <c r="G35" s="217"/>
      <c r="H35" s="217"/>
      <c r="I35" s="46"/>
    </row>
    <row r="36" spans="6:9" ht="12.75">
      <c r="F36" s="216"/>
      <c r="G36" s="217"/>
      <c r="H36" s="217"/>
      <c r="I36" s="46"/>
    </row>
    <row r="37" spans="6:9" ht="12.75">
      <c r="F37" s="216"/>
      <c r="G37" s="217"/>
      <c r="H37" s="217"/>
      <c r="I37" s="46"/>
    </row>
    <row r="38" spans="6:9" ht="12.75">
      <c r="F38" s="216"/>
      <c r="G38" s="217"/>
      <c r="H38" s="217"/>
      <c r="I38" s="46"/>
    </row>
    <row r="39" spans="6:9" ht="12.75">
      <c r="F39" s="216"/>
      <c r="G39" s="217"/>
      <c r="H39" s="217"/>
      <c r="I39" s="46"/>
    </row>
    <row r="40" spans="6:9" ht="12.75">
      <c r="F40" s="216"/>
      <c r="G40" s="217"/>
      <c r="H40" s="217"/>
      <c r="I40" s="46"/>
    </row>
    <row r="41" spans="6:9" ht="12.75">
      <c r="F41" s="216"/>
      <c r="G41" s="217"/>
      <c r="H41" s="217"/>
      <c r="I41" s="46"/>
    </row>
    <row r="42" spans="6:9" ht="12.75">
      <c r="F42" s="216"/>
      <c r="G42" s="217"/>
      <c r="H42" s="217"/>
      <c r="I42" s="46"/>
    </row>
    <row r="43" spans="6:9" ht="12.75">
      <c r="F43" s="216"/>
      <c r="G43" s="217"/>
      <c r="H43" s="217"/>
      <c r="I43" s="46"/>
    </row>
    <row r="44" spans="6:9" ht="12.75">
      <c r="F44" s="216"/>
      <c r="G44" s="217"/>
      <c r="H44" s="217"/>
      <c r="I44" s="46"/>
    </row>
    <row r="45" spans="6:9" ht="12.75">
      <c r="F45" s="216"/>
      <c r="G45" s="217"/>
      <c r="H45" s="217"/>
      <c r="I45" s="46"/>
    </row>
    <row r="46" spans="6:9" ht="12.75">
      <c r="F46" s="216"/>
      <c r="G46" s="217"/>
      <c r="H46" s="217"/>
      <c r="I46" s="46"/>
    </row>
    <row r="47" spans="6:9" ht="12.75">
      <c r="F47" s="216"/>
      <c r="G47" s="217"/>
      <c r="H47" s="217"/>
      <c r="I47" s="46"/>
    </row>
    <row r="48" spans="6:9" ht="12.75">
      <c r="F48" s="216"/>
      <c r="G48" s="217"/>
      <c r="H48" s="217"/>
      <c r="I48" s="46"/>
    </row>
    <row r="49" spans="6:9" ht="12.75">
      <c r="F49" s="216"/>
      <c r="G49" s="217"/>
      <c r="H49" s="217"/>
      <c r="I49" s="46"/>
    </row>
    <row r="50" spans="6:9" ht="12.75">
      <c r="F50" s="216"/>
      <c r="G50" s="217"/>
      <c r="H50" s="217"/>
      <c r="I50" s="46"/>
    </row>
    <row r="51" spans="6:9" ht="12.75">
      <c r="F51" s="216"/>
      <c r="G51" s="217"/>
      <c r="H51" s="217"/>
      <c r="I51" s="46"/>
    </row>
    <row r="52" spans="6:9" ht="12.75">
      <c r="F52" s="216"/>
      <c r="G52" s="217"/>
      <c r="H52" s="217"/>
      <c r="I52" s="46"/>
    </row>
    <row r="53" spans="6:9" ht="12.75">
      <c r="F53" s="216"/>
      <c r="G53" s="217"/>
      <c r="H53" s="217"/>
      <c r="I53" s="46"/>
    </row>
    <row r="54" spans="6:9" ht="12.75">
      <c r="F54" s="216"/>
      <c r="G54" s="217"/>
      <c r="H54" s="217"/>
      <c r="I54" s="46"/>
    </row>
    <row r="55" spans="6:9" ht="12.75">
      <c r="F55" s="216"/>
      <c r="G55" s="217"/>
      <c r="H55" s="217"/>
      <c r="I55" s="46"/>
    </row>
    <row r="56" spans="6:9" ht="12.75">
      <c r="F56" s="216"/>
      <c r="G56" s="217"/>
      <c r="H56" s="217"/>
      <c r="I56" s="46"/>
    </row>
    <row r="57" spans="6:9" ht="12.75">
      <c r="F57" s="216"/>
      <c r="G57" s="217"/>
      <c r="H57" s="217"/>
      <c r="I57" s="46"/>
    </row>
    <row r="58" spans="6:9" ht="12.75">
      <c r="F58" s="216"/>
      <c r="G58" s="217"/>
      <c r="H58" s="217"/>
      <c r="I58" s="46"/>
    </row>
    <row r="59" spans="6:9" ht="12.75">
      <c r="F59" s="216"/>
      <c r="G59" s="217"/>
      <c r="H59" s="217"/>
      <c r="I59" s="46"/>
    </row>
    <row r="60" spans="6:9" ht="12.75">
      <c r="F60" s="216"/>
      <c r="G60" s="217"/>
      <c r="H60" s="217"/>
      <c r="I60" s="46"/>
    </row>
    <row r="61" spans="6:9" ht="12.75">
      <c r="F61" s="216"/>
      <c r="G61" s="217"/>
      <c r="H61" s="217"/>
      <c r="I61" s="46"/>
    </row>
    <row r="62" spans="6:9" ht="12.75">
      <c r="F62" s="216"/>
      <c r="G62" s="217"/>
      <c r="H62" s="217"/>
      <c r="I62" s="46"/>
    </row>
    <row r="63" spans="6:9" ht="12.75">
      <c r="F63" s="216"/>
      <c r="G63" s="217"/>
      <c r="H63" s="217"/>
      <c r="I63" s="46"/>
    </row>
    <row r="64" spans="6:9" ht="12.75">
      <c r="F64" s="216"/>
      <c r="G64" s="217"/>
      <c r="H64" s="217"/>
      <c r="I64" s="46"/>
    </row>
    <row r="65" spans="6:9" ht="12.75">
      <c r="F65" s="216"/>
      <c r="G65" s="217"/>
      <c r="H65" s="217"/>
      <c r="I65" s="46"/>
    </row>
    <row r="66" spans="6:9" ht="12.75">
      <c r="F66" s="216"/>
      <c r="G66" s="217"/>
      <c r="H66" s="217"/>
      <c r="I66" s="46"/>
    </row>
    <row r="67" spans="6:9" ht="12.75">
      <c r="F67" s="216"/>
      <c r="G67" s="217"/>
      <c r="H67" s="217"/>
      <c r="I67" s="46"/>
    </row>
    <row r="68" spans="6:9" ht="12.75">
      <c r="F68" s="216"/>
      <c r="G68" s="217"/>
      <c r="H68" s="217"/>
      <c r="I68" s="46"/>
    </row>
    <row r="69" spans="6:9" ht="12.75">
      <c r="F69" s="216"/>
      <c r="G69" s="217"/>
      <c r="H69" s="217"/>
      <c r="I69" s="46"/>
    </row>
    <row r="70" spans="6:9" ht="12.75">
      <c r="F70" s="216"/>
      <c r="G70" s="217"/>
      <c r="H70" s="217"/>
      <c r="I70" s="46"/>
    </row>
    <row r="71" spans="6:9" ht="12.75">
      <c r="F71" s="216"/>
      <c r="G71" s="217"/>
      <c r="H71" s="217"/>
      <c r="I71" s="46"/>
    </row>
    <row r="72" spans="6:9" ht="12.75">
      <c r="F72" s="216"/>
      <c r="G72" s="217"/>
      <c r="H72" s="217"/>
      <c r="I72" s="46"/>
    </row>
    <row r="73" spans="6:9" ht="12.75">
      <c r="F73" s="216"/>
      <c r="G73" s="217"/>
      <c r="H73" s="217"/>
      <c r="I73" s="46"/>
    </row>
    <row r="74" spans="6:9" ht="12.75">
      <c r="F74" s="216"/>
      <c r="G74" s="217"/>
      <c r="H74" s="217"/>
      <c r="I74" s="46"/>
    </row>
    <row r="75" spans="6:9" ht="12.75">
      <c r="F75" s="216"/>
      <c r="G75" s="217"/>
      <c r="H75" s="217"/>
      <c r="I75" s="46"/>
    </row>
    <row r="76" spans="6:9" ht="12.75">
      <c r="F76" s="216"/>
      <c r="G76" s="217"/>
      <c r="H76" s="217"/>
      <c r="I76" s="46"/>
    </row>
    <row r="77" spans="6:9" ht="12.75">
      <c r="F77" s="216"/>
      <c r="G77" s="217"/>
      <c r="H77" s="217"/>
      <c r="I77" s="46"/>
    </row>
    <row r="78" spans="6:9" ht="12.75">
      <c r="F78" s="216"/>
      <c r="G78" s="217"/>
      <c r="H78" s="217"/>
      <c r="I78" s="46"/>
    </row>
    <row r="79" spans="6:9" ht="12.75">
      <c r="F79" s="216"/>
      <c r="G79" s="217"/>
      <c r="H79" s="217"/>
      <c r="I79" s="46"/>
    </row>
    <row r="80" spans="6:9" ht="12.75">
      <c r="F80" s="216"/>
      <c r="G80" s="217"/>
      <c r="H80" s="217"/>
      <c r="I80" s="46"/>
    </row>
    <row r="81" spans="6:9" ht="12.75">
      <c r="F81" s="216"/>
      <c r="G81" s="217"/>
      <c r="H81" s="217"/>
      <c r="I81" s="46"/>
    </row>
    <row r="82" spans="6:9" ht="12.75">
      <c r="F82" s="216"/>
      <c r="G82" s="217"/>
      <c r="H82" s="217"/>
      <c r="I82" s="46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Ferebauer</dc:creator>
  <cp:keywords/>
  <dc:description/>
  <cp:lastModifiedBy>user3</cp:lastModifiedBy>
  <dcterms:created xsi:type="dcterms:W3CDTF">2013-07-12T12:15:25Z</dcterms:created>
  <dcterms:modified xsi:type="dcterms:W3CDTF">2013-07-15T09:10:45Z</dcterms:modified>
  <cp:category/>
  <cp:version/>
  <cp:contentType/>
  <cp:contentStatus/>
</cp:coreProperties>
</file>