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Users\musil\Documents\"/>
    </mc:Choice>
  </mc:AlternateContent>
  <xr:revisionPtr revIDLastSave="0" documentId="8_{0DD5EE9F-88AA-4738-85C6-75083C685D5A}" xr6:coauthVersionLast="45" xr6:coauthVersionMax="45" xr10:uidLastSave="{00000000-0000-0000-0000-000000000000}"/>
  <bookViews>
    <workbookView xWindow="-108" yWindow="-108" windowWidth="23256" windowHeight="13176" activeTab="1" xr2:uid="{00000000-000D-0000-FFFF-FFFF00000000}"/>
  </bookViews>
  <sheets>
    <sheet name="Pokyny pro vyplnění" sheetId="11" r:id="rId1"/>
    <sheet name="Stavba" sheetId="1" r:id="rId2"/>
    <sheet name="VzorPolozky" sheetId="10" state="hidden" r:id="rId3"/>
    <sheet name="00 00 Naklady" sheetId="12" r:id="rId4"/>
    <sheet name="SO011 011 Pol" sheetId="13" r:id="rId5"/>
    <sheet name="SO012 012 Pol" sheetId="14" r:id="rId6"/>
    <sheet name="SO013 013 Pol" sheetId="15" r:id="rId7"/>
    <sheet name="SO111,112,113 111-113 Pol" sheetId="16" r:id="rId8"/>
    <sheet name="SO311.1 311.1 Pol" sheetId="17" r:id="rId9"/>
    <sheet name="SO311.2.1 311.2.1 Pol" sheetId="18" r:id="rId10"/>
    <sheet name="SO311.2.1 311.2.1.1 Pol" sheetId="19" r:id="rId11"/>
    <sheet name="SO311.2.1 311.2.1.2 Pol" sheetId="20" r:id="rId12"/>
    <sheet name="SO311.2.2 311.2.2 Pol" sheetId="21" r:id="rId13"/>
    <sheet name="SO311.2.3 311.2.3 Pol" sheetId="22" r:id="rId14"/>
    <sheet name="SO311.2.4 311.2.4 Pol" sheetId="23" r:id="rId15"/>
    <sheet name="SO311.3 311.3 Pol" sheetId="24" r:id="rId16"/>
    <sheet name="SO312.1 312.1 Pol" sheetId="25" r:id="rId17"/>
    <sheet name="SO312.2 312.2 Pol" sheetId="26" r:id="rId18"/>
    <sheet name="SO312.3 312.3 Pol" sheetId="27" r:id="rId19"/>
    <sheet name="SO313.1 313.1 Pol" sheetId="28" r:id="rId20"/>
    <sheet name="SO314.1 314.1.1 Pol" sheetId="29" r:id="rId21"/>
    <sheet name="SO314.1 314.1.2 Pol" sheetId="30" r:id="rId22"/>
    <sheet name="SO314.2 314.2.1 Pol" sheetId="31" r:id="rId23"/>
    <sheet name="SO314.2 314.2.2 Pol" sheetId="32" r:id="rId24"/>
    <sheet name="SO411 411 Pol" sheetId="33" r:id="rId25"/>
    <sheet name="SO511 511 Pol" sheetId="34" r:id="rId26"/>
    <sheet name="SO512 512 Pol" sheetId="35" r:id="rId27"/>
    <sheet name="SO811 811 Pol" sheetId="36" r:id="rId28"/>
  </sheets>
  <externalReferences>
    <externalReference r:id="rId29"/>
  </externalReferences>
  <definedNames>
    <definedName name="CelkemDPHVypocet" localSheetId="1">Stavba!$H$87</definedName>
    <definedName name="CenaCelkem">Stavba!$G$29</definedName>
    <definedName name="CenaCelkemBezDPH">Stavba!$G$28</definedName>
    <definedName name="CenaCelkemVypocet" localSheetId="1">Stavba!$I$87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'SO011 011 Pol'!$1:$7</definedName>
    <definedName name="_xlnm.Print_Titles" localSheetId="5">'SO012 012 Pol'!$1:$7</definedName>
    <definedName name="_xlnm.Print_Titles" localSheetId="6">'SO013 013 Pol'!$1:$7</definedName>
    <definedName name="_xlnm.Print_Titles" localSheetId="7">'SO111,112,113 111-113 Pol'!$1:$7</definedName>
    <definedName name="_xlnm.Print_Titles" localSheetId="8">'SO311.1 311.1 Pol'!$1:$7</definedName>
    <definedName name="_xlnm.Print_Titles" localSheetId="9">'SO311.2.1 311.2.1 Pol'!$1:$7</definedName>
    <definedName name="_xlnm.Print_Titles" localSheetId="10">'SO311.2.1 311.2.1.1 Pol'!$1:$7</definedName>
    <definedName name="_xlnm.Print_Titles" localSheetId="11">'SO311.2.1 311.2.1.2 Pol'!$1:$7</definedName>
    <definedName name="_xlnm.Print_Titles" localSheetId="12">'SO311.2.2 311.2.2 Pol'!$1:$7</definedName>
    <definedName name="_xlnm.Print_Titles" localSheetId="13">'SO311.2.3 311.2.3 Pol'!$1:$7</definedName>
    <definedName name="_xlnm.Print_Titles" localSheetId="14">'SO311.2.4 311.2.4 Pol'!$1:$7</definedName>
    <definedName name="_xlnm.Print_Titles" localSheetId="15">'SO311.3 311.3 Pol'!$1:$7</definedName>
    <definedName name="_xlnm.Print_Titles" localSheetId="16">'SO312.1 312.1 Pol'!$1:$7</definedName>
    <definedName name="_xlnm.Print_Titles" localSheetId="17">'SO312.2 312.2 Pol'!$1:$7</definedName>
    <definedName name="_xlnm.Print_Titles" localSheetId="18">'SO312.3 312.3 Pol'!$1:$7</definedName>
    <definedName name="_xlnm.Print_Titles" localSheetId="19">'SO313.1 313.1 Pol'!$1:$7</definedName>
    <definedName name="_xlnm.Print_Titles" localSheetId="20">'SO314.1 314.1.1 Pol'!$1:$7</definedName>
    <definedName name="_xlnm.Print_Titles" localSheetId="21">'SO314.1 314.1.2 Pol'!$1:$7</definedName>
    <definedName name="_xlnm.Print_Titles" localSheetId="22">'SO314.2 314.2.1 Pol'!$1:$7</definedName>
    <definedName name="_xlnm.Print_Titles" localSheetId="23">'SO314.2 314.2.2 Pol'!$1:$7</definedName>
    <definedName name="_xlnm.Print_Titles" localSheetId="24">'SO411 411 Pol'!$1:$7</definedName>
    <definedName name="_xlnm.Print_Titles" localSheetId="25">'SO511 511 Pol'!$1:$7</definedName>
    <definedName name="_xlnm.Print_Titles" localSheetId="26">'SO512 512 Pol'!$1:$7</definedName>
    <definedName name="_xlnm.Print_Titles" localSheetId="27">'SO811 811 Pol'!$1:$7</definedName>
    <definedName name="oadresa">Stavba!$D$6</definedName>
    <definedName name="Objednatel" localSheetId="1">Stavba!$D$5</definedName>
    <definedName name="Objekt" localSheetId="1">Stavba!$B$38</definedName>
    <definedName name="_xlnm.Print_Area" localSheetId="3">'00 00 Naklady'!$A$1:$X$91</definedName>
    <definedName name="_xlnm.Print_Area" localSheetId="4">'SO011 011 Pol'!$A$1:$X$58</definedName>
    <definedName name="_xlnm.Print_Area" localSheetId="5">'SO012 012 Pol'!$A$1:$X$122</definedName>
    <definedName name="_xlnm.Print_Area" localSheetId="6">'SO013 013 Pol'!$A$1:$X$23</definedName>
    <definedName name="_xlnm.Print_Area" localSheetId="7">'SO111,112,113 111-113 Pol'!$A$1:$X$258</definedName>
    <definedName name="_xlnm.Print_Area" localSheetId="8">'SO311.1 311.1 Pol'!$A$1:$X$165</definedName>
    <definedName name="_xlnm.Print_Area" localSheetId="9">'SO311.2.1 311.2.1 Pol'!$A$1:$X$485</definedName>
    <definedName name="_xlnm.Print_Area" localSheetId="10">'SO311.2.1 311.2.1.1 Pol'!$A$1:$X$181</definedName>
    <definedName name="_xlnm.Print_Area" localSheetId="11">'SO311.2.1 311.2.1.2 Pol'!$A$1:$X$108</definedName>
    <definedName name="_xlnm.Print_Area" localSheetId="12">'SO311.2.2 311.2.2 Pol'!$A$1:$X$67</definedName>
    <definedName name="_xlnm.Print_Area" localSheetId="13">'SO311.2.3 311.2.3 Pol'!$A$1:$X$70</definedName>
    <definedName name="_xlnm.Print_Area" localSheetId="14">'SO311.2.4 311.2.4 Pol'!$A$1:$X$108</definedName>
    <definedName name="_xlnm.Print_Area" localSheetId="15">'SO311.3 311.3 Pol'!$A$1:$X$89</definedName>
    <definedName name="_xlnm.Print_Area" localSheetId="16">'SO312.1 312.1 Pol'!$A$1:$X$164</definedName>
    <definedName name="_xlnm.Print_Area" localSheetId="17">'SO312.2 312.2 Pol'!$A$1:$X$85</definedName>
    <definedName name="_xlnm.Print_Area" localSheetId="18">'SO312.3 312.3 Pol'!$A$1:$X$217</definedName>
    <definedName name="_xlnm.Print_Area" localSheetId="19">'SO313.1 313.1 Pol'!$A$1:$X$238</definedName>
    <definedName name="_xlnm.Print_Area" localSheetId="20">'SO314.1 314.1.1 Pol'!$A$1:$X$235</definedName>
    <definedName name="_xlnm.Print_Area" localSheetId="21">'SO314.1 314.1.2 Pol'!$A$1:$X$76</definedName>
    <definedName name="_xlnm.Print_Area" localSheetId="22">'SO314.2 314.2.1 Pol'!$A$1:$X$261</definedName>
    <definedName name="_xlnm.Print_Area" localSheetId="23">'SO314.2 314.2.2 Pol'!$A$1:$X$76</definedName>
    <definedName name="_xlnm.Print_Area" localSheetId="24">'SO411 411 Pol'!$A$1:$X$104</definedName>
    <definedName name="_xlnm.Print_Area" localSheetId="25">'SO511 511 Pol'!$A$1:$X$79</definedName>
    <definedName name="_xlnm.Print_Area" localSheetId="26">'SO512 512 Pol'!$A$1:$X$81</definedName>
    <definedName name="_xlnm.Print_Area" localSheetId="27">'SO811 811 Pol'!$A$1:$X$73</definedName>
    <definedName name="_xlnm.Print_Area" localSheetId="1">Stavba!$A$1:$J$192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Stavba!$F$87</definedName>
    <definedName name="ZakladDPHZakl">Stavba!$G$25</definedName>
    <definedName name="ZakladDPHZaklVypocet" localSheetId="1">Stavba!$G$87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91" i="1" l="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67" i="36"/>
  <c r="G9" i="36"/>
  <c r="M9" i="36" s="1"/>
  <c r="I9" i="36"/>
  <c r="I8" i="36" s="1"/>
  <c r="K9" i="36"/>
  <c r="K8" i="36" s="1"/>
  <c r="O9" i="36"/>
  <c r="O8" i="36" s="1"/>
  <c r="Q9" i="36"/>
  <c r="V9" i="36"/>
  <c r="G10" i="36"/>
  <c r="M10" i="36" s="1"/>
  <c r="I10" i="36"/>
  <c r="K10" i="36"/>
  <c r="O10" i="36"/>
  <c r="Q10" i="36"/>
  <c r="Q8" i="36" s="1"/>
  <c r="V10" i="36"/>
  <c r="G12" i="36"/>
  <c r="I12" i="36"/>
  <c r="K12" i="36"/>
  <c r="M12" i="36"/>
  <c r="O12" i="36"/>
  <c r="Q12" i="36"/>
  <c r="V12" i="36"/>
  <c r="G13" i="36"/>
  <c r="I13" i="36"/>
  <c r="K13" i="36"/>
  <c r="M13" i="36"/>
  <c r="O13" i="36"/>
  <c r="Q13" i="36"/>
  <c r="V13" i="36"/>
  <c r="G14" i="36"/>
  <c r="I14" i="36"/>
  <c r="K14" i="36"/>
  <c r="M14" i="36"/>
  <c r="O14" i="36"/>
  <c r="Q14" i="36"/>
  <c r="V14" i="36"/>
  <c r="G15" i="36"/>
  <c r="M15" i="36" s="1"/>
  <c r="I15" i="36"/>
  <c r="K15" i="36"/>
  <c r="O15" i="36"/>
  <c r="Q15" i="36"/>
  <c r="V15" i="36"/>
  <c r="V8" i="36" s="1"/>
  <c r="G17" i="36"/>
  <c r="I17" i="36"/>
  <c r="K17" i="36"/>
  <c r="M17" i="36"/>
  <c r="O17" i="36"/>
  <c r="Q17" i="36"/>
  <c r="V17" i="36"/>
  <c r="G19" i="36"/>
  <c r="G8" i="36" s="1"/>
  <c r="I19" i="36"/>
  <c r="K19" i="36"/>
  <c r="O19" i="36"/>
  <c r="Q19" i="36"/>
  <c r="V19" i="36"/>
  <c r="G20" i="36"/>
  <c r="M20" i="36" s="1"/>
  <c r="I20" i="36"/>
  <c r="K20" i="36"/>
  <c r="O20" i="36"/>
  <c r="Q20" i="36"/>
  <c r="V20" i="36"/>
  <c r="G21" i="36"/>
  <c r="M21" i="36" s="1"/>
  <c r="I21" i="36"/>
  <c r="K21" i="36"/>
  <c r="O21" i="36"/>
  <c r="Q21" i="36"/>
  <c r="V21" i="36"/>
  <c r="G22" i="36"/>
  <c r="I22" i="36"/>
  <c r="K22" i="36"/>
  <c r="M22" i="36"/>
  <c r="O22" i="36"/>
  <c r="Q22" i="36"/>
  <c r="V22" i="36"/>
  <c r="G23" i="36"/>
  <c r="I23" i="36"/>
  <c r="K23" i="36"/>
  <c r="M23" i="36"/>
  <c r="O23" i="36"/>
  <c r="Q23" i="36"/>
  <c r="V23" i="36"/>
  <c r="G24" i="36"/>
  <c r="I24" i="36"/>
  <c r="K24" i="36"/>
  <c r="M24" i="36"/>
  <c r="O24" i="36"/>
  <c r="Q24" i="36"/>
  <c r="V24" i="36"/>
  <c r="G25" i="36"/>
  <c r="M25" i="36" s="1"/>
  <c r="I25" i="36"/>
  <c r="K25" i="36"/>
  <c r="O25" i="36"/>
  <c r="Q25" i="36"/>
  <c r="V25" i="36"/>
  <c r="G26" i="36"/>
  <c r="I26" i="36"/>
  <c r="K26" i="36"/>
  <c r="M26" i="36"/>
  <c r="O26" i="36"/>
  <c r="Q26" i="36"/>
  <c r="V26" i="36"/>
  <c r="G27" i="36"/>
  <c r="M27" i="36" s="1"/>
  <c r="I27" i="36"/>
  <c r="K27" i="36"/>
  <c r="O27" i="36"/>
  <c r="Q27" i="36"/>
  <c r="V27" i="36"/>
  <c r="G28" i="36"/>
  <c r="M28" i="36" s="1"/>
  <c r="I28" i="36"/>
  <c r="K28" i="36"/>
  <c r="O28" i="36"/>
  <c r="Q28" i="36"/>
  <c r="V28" i="36"/>
  <c r="G30" i="36"/>
  <c r="M30" i="36" s="1"/>
  <c r="I30" i="36"/>
  <c r="K30" i="36"/>
  <c r="O30" i="36"/>
  <c r="Q30" i="36"/>
  <c r="V30" i="36"/>
  <c r="G31" i="36"/>
  <c r="I31" i="36"/>
  <c r="K31" i="36"/>
  <c r="M31" i="36"/>
  <c r="O31" i="36"/>
  <c r="Q31" i="36"/>
  <c r="V31" i="36"/>
  <c r="G33" i="36"/>
  <c r="I33" i="36"/>
  <c r="K33" i="36"/>
  <c r="M33" i="36"/>
  <c r="O33" i="36"/>
  <c r="Q33" i="36"/>
  <c r="V33" i="36"/>
  <c r="G34" i="36"/>
  <c r="I34" i="36"/>
  <c r="K34" i="36"/>
  <c r="M34" i="36"/>
  <c r="O34" i="36"/>
  <c r="Q34" i="36"/>
  <c r="V34" i="36"/>
  <c r="G36" i="36"/>
  <c r="M36" i="36" s="1"/>
  <c r="I36" i="36"/>
  <c r="K36" i="36"/>
  <c r="O36" i="36"/>
  <c r="Q36" i="36"/>
  <c r="V36" i="36"/>
  <c r="G37" i="36"/>
  <c r="I37" i="36"/>
  <c r="K37" i="36"/>
  <c r="M37" i="36"/>
  <c r="O37" i="36"/>
  <c r="Q37" i="36"/>
  <c r="V37" i="36"/>
  <c r="G38" i="36"/>
  <c r="M38" i="36" s="1"/>
  <c r="I38" i="36"/>
  <c r="K38" i="36"/>
  <c r="O38" i="36"/>
  <c r="Q38" i="36"/>
  <c r="V38" i="36"/>
  <c r="G39" i="36"/>
  <c r="M39" i="36" s="1"/>
  <c r="I39" i="36"/>
  <c r="K39" i="36"/>
  <c r="O39" i="36"/>
  <c r="Q39" i="36"/>
  <c r="V39" i="36"/>
  <c r="G40" i="36"/>
  <c r="M40" i="36" s="1"/>
  <c r="I40" i="36"/>
  <c r="K40" i="36"/>
  <c r="O40" i="36"/>
  <c r="Q40" i="36"/>
  <c r="V40" i="36"/>
  <c r="G42" i="36"/>
  <c r="I42" i="36"/>
  <c r="K42" i="36"/>
  <c r="M42" i="36"/>
  <c r="O42" i="36"/>
  <c r="Q42" i="36"/>
  <c r="V42" i="36"/>
  <c r="G44" i="36"/>
  <c r="M44" i="36" s="1"/>
  <c r="I44" i="36"/>
  <c r="K44" i="36"/>
  <c r="O44" i="36"/>
  <c r="Q44" i="36"/>
  <c r="V44" i="36"/>
  <c r="G45" i="36"/>
  <c r="I45" i="36"/>
  <c r="K45" i="36"/>
  <c r="M45" i="36"/>
  <c r="O45" i="36"/>
  <c r="Q45" i="36"/>
  <c r="V45" i="36"/>
  <c r="G46" i="36"/>
  <c r="M46" i="36" s="1"/>
  <c r="I46" i="36"/>
  <c r="K46" i="36"/>
  <c r="O46" i="36"/>
  <c r="Q46" i="36"/>
  <c r="V46" i="36"/>
  <c r="G48" i="36"/>
  <c r="I48" i="36"/>
  <c r="K48" i="36"/>
  <c r="M48" i="36"/>
  <c r="O48" i="36"/>
  <c r="Q48" i="36"/>
  <c r="V48" i="36"/>
  <c r="G50" i="36"/>
  <c r="M50" i="36" s="1"/>
  <c r="I50" i="36"/>
  <c r="K50" i="36"/>
  <c r="O50" i="36"/>
  <c r="Q50" i="36"/>
  <c r="V50" i="36"/>
  <c r="G51" i="36"/>
  <c r="I51" i="36"/>
  <c r="K51" i="36"/>
  <c r="M51" i="36"/>
  <c r="O51" i="36"/>
  <c r="Q51" i="36"/>
  <c r="V51" i="36"/>
  <c r="G53" i="36"/>
  <c r="M53" i="36" s="1"/>
  <c r="I53" i="36"/>
  <c r="K53" i="36"/>
  <c r="O53" i="36"/>
  <c r="Q53" i="36"/>
  <c r="V53" i="36"/>
  <c r="G54" i="36"/>
  <c r="I54" i="36"/>
  <c r="K54" i="36"/>
  <c r="M54" i="36"/>
  <c r="O54" i="36"/>
  <c r="Q54" i="36"/>
  <c r="V54" i="36"/>
  <c r="G56" i="36"/>
  <c r="M56" i="36" s="1"/>
  <c r="I56" i="36"/>
  <c r="K56" i="36"/>
  <c r="O56" i="36"/>
  <c r="Q56" i="36"/>
  <c r="V56" i="36"/>
  <c r="G57" i="36"/>
  <c r="I57" i="36"/>
  <c r="K57" i="36"/>
  <c r="M57" i="36"/>
  <c r="O57" i="36"/>
  <c r="Q57" i="36"/>
  <c r="V57" i="36"/>
  <c r="G59" i="36"/>
  <c r="M59" i="36" s="1"/>
  <c r="I59" i="36"/>
  <c r="K59" i="36"/>
  <c r="O59" i="36"/>
  <c r="Q59" i="36"/>
  <c r="V59" i="36"/>
  <c r="G61" i="36"/>
  <c r="M61" i="36" s="1"/>
  <c r="I61" i="36"/>
  <c r="K61" i="36"/>
  <c r="O61" i="36"/>
  <c r="Q61" i="36"/>
  <c r="V61" i="36"/>
  <c r="G62" i="36"/>
  <c r="M62" i="36" s="1"/>
  <c r="I62" i="36"/>
  <c r="K62" i="36"/>
  <c r="O62" i="36"/>
  <c r="Q62" i="36"/>
  <c r="V62" i="36"/>
  <c r="G64" i="36"/>
  <c r="G65" i="36"/>
  <c r="M65" i="36" s="1"/>
  <c r="M64" i="36" s="1"/>
  <c r="I65" i="36"/>
  <c r="I64" i="36" s="1"/>
  <c r="K65" i="36"/>
  <c r="K64" i="36" s="1"/>
  <c r="O65" i="36"/>
  <c r="O64" i="36" s="1"/>
  <c r="Q65" i="36"/>
  <c r="Q64" i="36" s="1"/>
  <c r="V65" i="36"/>
  <c r="V64" i="36" s="1"/>
  <c r="AE67" i="36"/>
  <c r="AF67" i="36"/>
  <c r="G80" i="35"/>
  <c r="G9" i="35"/>
  <c r="M9" i="35" s="1"/>
  <c r="I9" i="35"/>
  <c r="I8" i="35" s="1"/>
  <c r="K9" i="35"/>
  <c r="K8" i="35" s="1"/>
  <c r="O9" i="35"/>
  <c r="O8" i="35" s="1"/>
  <c r="Q9" i="35"/>
  <c r="Q8" i="35" s="1"/>
  <c r="V9" i="35"/>
  <c r="G10" i="35"/>
  <c r="M10" i="35" s="1"/>
  <c r="I10" i="35"/>
  <c r="K10" i="35"/>
  <c r="O10" i="35"/>
  <c r="Q10" i="35"/>
  <c r="V10" i="35"/>
  <c r="G11" i="35"/>
  <c r="I11" i="35"/>
  <c r="K11" i="35"/>
  <c r="M11" i="35"/>
  <c r="O11" i="35"/>
  <c r="Q11" i="35"/>
  <c r="V11" i="35"/>
  <c r="G12" i="35"/>
  <c r="I12" i="35"/>
  <c r="K12" i="35"/>
  <c r="M12" i="35"/>
  <c r="O12" i="35"/>
  <c r="Q12" i="35"/>
  <c r="V12" i="35"/>
  <c r="G13" i="35"/>
  <c r="I13" i="35"/>
  <c r="K13" i="35"/>
  <c r="M13" i="35"/>
  <c r="O13" i="35"/>
  <c r="Q13" i="35"/>
  <c r="V13" i="35"/>
  <c r="G14" i="35"/>
  <c r="I14" i="35"/>
  <c r="K14" i="35"/>
  <c r="M14" i="35"/>
  <c r="O14" i="35"/>
  <c r="Q14" i="35"/>
  <c r="V14" i="35"/>
  <c r="V8" i="35" s="1"/>
  <c r="G15" i="35"/>
  <c r="M15" i="35" s="1"/>
  <c r="I15" i="35"/>
  <c r="K15" i="35"/>
  <c r="O15" i="35"/>
  <c r="Q15" i="35"/>
  <c r="V15" i="35"/>
  <c r="G16" i="35"/>
  <c r="G8" i="35" s="1"/>
  <c r="I16" i="35"/>
  <c r="K16" i="35"/>
  <c r="O16" i="35"/>
  <c r="Q16" i="35"/>
  <c r="V16" i="35"/>
  <c r="G17" i="35"/>
  <c r="M17" i="35" s="1"/>
  <c r="I17" i="35"/>
  <c r="K17" i="35"/>
  <c r="O17" i="35"/>
  <c r="Q17" i="35"/>
  <c r="V17" i="35"/>
  <c r="G18" i="35"/>
  <c r="M18" i="35" s="1"/>
  <c r="I18" i="35"/>
  <c r="K18" i="35"/>
  <c r="O18" i="35"/>
  <c r="Q18" i="35"/>
  <c r="V18" i="35"/>
  <c r="G19" i="35"/>
  <c r="I19" i="35"/>
  <c r="K19" i="35"/>
  <c r="M19" i="35"/>
  <c r="O19" i="35"/>
  <c r="Q19" i="35"/>
  <c r="V19" i="35"/>
  <c r="G20" i="35"/>
  <c r="I20" i="35"/>
  <c r="K20" i="35"/>
  <c r="M20" i="35"/>
  <c r="O20" i="35"/>
  <c r="Q20" i="35"/>
  <c r="V20" i="35"/>
  <c r="G21" i="35"/>
  <c r="I21" i="35"/>
  <c r="K21" i="35"/>
  <c r="M21" i="35"/>
  <c r="O21" i="35"/>
  <c r="Q21" i="35"/>
  <c r="V21" i="35"/>
  <c r="G22" i="35"/>
  <c r="M22" i="35" s="1"/>
  <c r="I22" i="35"/>
  <c r="K22" i="35"/>
  <c r="O22" i="35"/>
  <c r="Q22" i="35"/>
  <c r="V22" i="35"/>
  <c r="G23" i="35"/>
  <c r="M23" i="35" s="1"/>
  <c r="I23" i="35"/>
  <c r="K23" i="35"/>
  <c r="O23" i="35"/>
  <c r="Q23" i="35"/>
  <c r="V23" i="35"/>
  <c r="G24" i="35"/>
  <c r="M24" i="35" s="1"/>
  <c r="I24" i="35"/>
  <c r="K24" i="35"/>
  <c r="O24" i="35"/>
  <c r="Q24" i="35"/>
  <c r="V24" i="35"/>
  <c r="G25" i="35"/>
  <c r="M25" i="35" s="1"/>
  <c r="I25" i="35"/>
  <c r="K25" i="35"/>
  <c r="O25" i="35"/>
  <c r="Q25" i="35"/>
  <c r="V25" i="35"/>
  <c r="G26" i="35"/>
  <c r="M26" i="35" s="1"/>
  <c r="I26" i="35"/>
  <c r="K26" i="35"/>
  <c r="O26" i="35"/>
  <c r="Q26" i="35"/>
  <c r="V26" i="35"/>
  <c r="G27" i="35"/>
  <c r="I27" i="35"/>
  <c r="K27" i="35"/>
  <c r="M27" i="35"/>
  <c r="O27" i="35"/>
  <c r="Q27" i="35"/>
  <c r="V27" i="35"/>
  <c r="G28" i="35"/>
  <c r="I28" i="35"/>
  <c r="K28" i="35"/>
  <c r="M28" i="35"/>
  <c r="O28" i="35"/>
  <c r="Q28" i="35"/>
  <c r="V28" i="35"/>
  <c r="G29" i="35"/>
  <c r="I29" i="35"/>
  <c r="K29" i="35"/>
  <c r="M29" i="35"/>
  <c r="O29" i="35"/>
  <c r="Q29" i="35"/>
  <c r="V29" i="35"/>
  <c r="G30" i="35"/>
  <c r="M30" i="35" s="1"/>
  <c r="I30" i="35"/>
  <c r="K30" i="35"/>
  <c r="O30" i="35"/>
  <c r="Q30" i="35"/>
  <c r="V30" i="35"/>
  <c r="G31" i="35"/>
  <c r="I31" i="35"/>
  <c r="K31" i="35"/>
  <c r="M31" i="35"/>
  <c r="O31" i="35"/>
  <c r="Q31" i="35"/>
  <c r="V31" i="35"/>
  <c r="G32" i="35"/>
  <c r="M32" i="35" s="1"/>
  <c r="I32" i="35"/>
  <c r="K32" i="35"/>
  <c r="O32" i="35"/>
  <c r="Q32" i="35"/>
  <c r="V32" i="35"/>
  <c r="G33" i="35"/>
  <c r="M33" i="35" s="1"/>
  <c r="I33" i="35"/>
  <c r="K33" i="35"/>
  <c r="O33" i="35"/>
  <c r="Q33" i="35"/>
  <c r="V33" i="35"/>
  <c r="G34" i="35"/>
  <c r="M34" i="35" s="1"/>
  <c r="I34" i="35"/>
  <c r="K34" i="35"/>
  <c r="O34" i="35"/>
  <c r="Q34" i="35"/>
  <c r="V34" i="35"/>
  <c r="G35" i="35"/>
  <c r="G36" i="35"/>
  <c r="I36" i="35"/>
  <c r="I35" i="35" s="1"/>
  <c r="K36" i="35"/>
  <c r="K35" i="35" s="1"/>
  <c r="M36" i="35"/>
  <c r="O36" i="35"/>
  <c r="O35" i="35" s="1"/>
  <c r="Q36" i="35"/>
  <c r="V36" i="35"/>
  <c r="V35" i="35" s="1"/>
  <c r="G37" i="35"/>
  <c r="I37" i="35"/>
  <c r="K37" i="35"/>
  <c r="M37" i="35"/>
  <c r="O37" i="35"/>
  <c r="Q37" i="35"/>
  <c r="Q35" i="35" s="1"/>
  <c r="V37" i="35"/>
  <c r="G38" i="35"/>
  <c r="I38" i="35"/>
  <c r="K38" i="35"/>
  <c r="M38" i="35"/>
  <c r="M35" i="35" s="1"/>
  <c r="O38" i="35"/>
  <c r="Q38" i="35"/>
  <c r="V38" i="35"/>
  <c r="G39" i="35"/>
  <c r="I39" i="35"/>
  <c r="K39" i="35"/>
  <c r="M39" i="35"/>
  <c r="O39" i="35"/>
  <c r="Q39" i="35"/>
  <c r="V39" i="35"/>
  <c r="G40" i="35"/>
  <c r="Q40" i="35"/>
  <c r="G41" i="35"/>
  <c r="M41" i="35" s="1"/>
  <c r="M40" i="35" s="1"/>
  <c r="I41" i="35"/>
  <c r="I40" i="35" s="1"/>
  <c r="K41" i="35"/>
  <c r="K40" i="35" s="1"/>
  <c r="O41" i="35"/>
  <c r="O40" i="35" s="1"/>
  <c r="Q41" i="35"/>
  <c r="V41" i="35"/>
  <c r="V40" i="35" s="1"/>
  <c r="G42" i="35"/>
  <c r="M42" i="35" s="1"/>
  <c r="I42" i="35"/>
  <c r="K42" i="35"/>
  <c r="O42" i="35"/>
  <c r="Q42" i="35"/>
  <c r="V42" i="35"/>
  <c r="G43" i="35"/>
  <c r="M43" i="35"/>
  <c r="Q43" i="35"/>
  <c r="G44" i="35"/>
  <c r="I44" i="35"/>
  <c r="I43" i="35" s="1"/>
  <c r="K44" i="35"/>
  <c r="K43" i="35" s="1"/>
  <c r="M44" i="35"/>
  <c r="O44" i="35"/>
  <c r="O43" i="35" s="1"/>
  <c r="Q44" i="35"/>
  <c r="V44" i="35"/>
  <c r="V43" i="35" s="1"/>
  <c r="G46" i="35"/>
  <c r="I46" i="35"/>
  <c r="I45" i="35" s="1"/>
  <c r="K46" i="35"/>
  <c r="M46" i="35"/>
  <c r="O46" i="35"/>
  <c r="O45" i="35" s="1"/>
  <c r="Q46" i="35"/>
  <c r="V46" i="35"/>
  <c r="V45" i="35" s="1"/>
  <c r="G47" i="35"/>
  <c r="I47" i="35"/>
  <c r="K47" i="35"/>
  <c r="M47" i="35"/>
  <c r="O47" i="35"/>
  <c r="Q47" i="35"/>
  <c r="V47" i="35"/>
  <c r="G48" i="35"/>
  <c r="G45" i="35" s="1"/>
  <c r="I48" i="35"/>
  <c r="K48" i="35"/>
  <c r="O48" i="35"/>
  <c r="Q48" i="35"/>
  <c r="Q45" i="35" s="1"/>
  <c r="V48" i="35"/>
  <c r="G49" i="35"/>
  <c r="M49" i="35" s="1"/>
  <c r="I49" i="35"/>
  <c r="K49" i="35"/>
  <c r="O49" i="35"/>
  <c r="Q49" i="35"/>
  <c r="V49" i="35"/>
  <c r="G50" i="35"/>
  <c r="M50" i="35" s="1"/>
  <c r="I50" i="35"/>
  <c r="K50" i="35"/>
  <c r="O50" i="35"/>
  <c r="Q50" i="35"/>
  <c r="V50" i="35"/>
  <c r="G51" i="35"/>
  <c r="M51" i="35" s="1"/>
  <c r="I51" i="35"/>
  <c r="K51" i="35"/>
  <c r="O51" i="35"/>
  <c r="Q51" i="35"/>
  <c r="V51" i="35"/>
  <c r="G52" i="35"/>
  <c r="I52" i="35"/>
  <c r="K52" i="35"/>
  <c r="M52" i="35"/>
  <c r="O52" i="35"/>
  <c r="Q52" i="35"/>
  <c r="V52" i="35"/>
  <c r="G53" i="35"/>
  <c r="M53" i="35" s="1"/>
  <c r="I53" i="35"/>
  <c r="K53" i="35"/>
  <c r="K45" i="35" s="1"/>
  <c r="O53" i="35"/>
  <c r="Q53" i="35"/>
  <c r="V53" i="35"/>
  <c r="G54" i="35"/>
  <c r="I54" i="35"/>
  <c r="K54" i="35"/>
  <c r="M54" i="35"/>
  <c r="O54" i="35"/>
  <c r="Q54" i="35"/>
  <c r="V54" i="35"/>
  <c r="G55" i="35"/>
  <c r="M55" i="35" s="1"/>
  <c r="I55" i="35"/>
  <c r="K55" i="35"/>
  <c r="O55" i="35"/>
  <c r="Q55" i="35"/>
  <c r="V55" i="35"/>
  <c r="G56" i="35"/>
  <c r="M56" i="35" s="1"/>
  <c r="I56" i="35"/>
  <c r="K56" i="35"/>
  <c r="O56" i="35"/>
  <c r="Q56" i="35"/>
  <c r="V56" i="35"/>
  <c r="G57" i="35"/>
  <c r="I57" i="35"/>
  <c r="K57" i="35"/>
  <c r="M57" i="35"/>
  <c r="O57" i="35"/>
  <c r="Q57" i="35"/>
  <c r="V57" i="35"/>
  <c r="G58" i="35"/>
  <c r="M58" i="35" s="1"/>
  <c r="I58" i="35"/>
  <c r="K58" i="35"/>
  <c r="O58" i="35"/>
  <c r="Q58" i="35"/>
  <c r="V58" i="35"/>
  <c r="G59" i="35"/>
  <c r="M59" i="35" s="1"/>
  <c r="I59" i="35"/>
  <c r="K59" i="35"/>
  <c r="O59" i="35"/>
  <c r="Q59" i="35"/>
  <c r="V59" i="35"/>
  <c r="G60" i="35"/>
  <c r="I60" i="35"/>
  <c r="K60" i="35"/>
  <c r="M60" i="35"/>
  <c r="O60" i="35"/>
  <c r="Q60" i="35"/>
  <c r="V60" i="35"/>
  <c r="G61" i="35"/>
  <c r="M61" i="35" s="1"/>
  <c r="I61" i="35"/>
  <c r="K61" i="35"/>
  <c r="O61" i="35"/>
  <c r="Q61" i="35"/>
  <c r="V61" i="35"/>
  <c r="G62" i="35"/>
  <c r="I62" i="35"/>
  <c r="K62" i="35"/>
  <c r="M62" i="35"/>
  <c r="O62" i="35"/>
  <c r="Q62" i="35"/>
  <c r="V62" i="35"/>
  <c r="G63" i="35"/>
  <c r="M63" i="35" s="1"/>
  <c r="I63" i="35"/>
  <c r="K63" i="35"/>
  <c r="O63" i="35"/>
  <c r="Q63" i="35"/>
  <c r="V63" i="35"/>
  <c r="G64" i="35"/>
  <c r="M64" i="35" s="1"/>
  <c r="I64" i="35"/>
  <c r="K64" i="35"/>
  <c r="O64" i="35"/>
  <c r="Q64" i="35"/>
  <c r="V64" i="35"/>
  <c r="G65" i="35"/>
  <c r="M65" i="35" s="1"/>
  <c r="I65" i="35"/>
  <c r="K65" i="35"/>
  <c r="O65" i="35"/>
  <c r="Q65" i="35"/>
  <c r="V65" i="35"/>
  <c r="G66" i="35"/>
  <c r="M66" i="35" s="1"/>
  <c r="I66" i="35"/>
  <c r="K66" i="35"/>
  <c r="O66" i="35"/>
  <c r="Q66" i="35"/>
  <c r="V66" i="35"/>
  <c r="G67" i="35"/>
  <c r="M67" i="35" s="1"/>
  <c r="I67" i="35"/>
  <c r="K67" i="35"/>
  <c r="O67" i="35"/>
  <c r="Q67" i="35"/>
  <c r="V67" i="35"/>
  <c r="G68" i="35"/>
  <c r="M68" i="35" s="1"/>
  <c r="I68" i="35"/>
  <c r="K68" i="35"/>
  <c r="O68" i="35"/>
  <c r="Q68" i="35"/>
  <c r="V68" i="35"/>
  <c r="G69" i="35"/>
  <c r="M69" i="35" s="1"/>
  <c r="I69" i="35"/>
  <c r="K69" i="35"/>
  <c r="O69" i="35"/>
  <c r="Q69" i="35"/>
  <c r="V69" i="35"/>
  <c r="G71" i="35"/>
  <c r="M71" i="35" s="1"/>
  <c r="I71" i="35"/>
  <c r="I70" i="35" s="1"/>
  <c r="K71" i="35"/>
  <c r="K70" i="35" s="1"/>
  <c r="O71" i="35"/>
  <c r="O70" i="35" s="1"/>
  <c r="Q71" i="35"/>
  <c r="Q70" i="35" s="1"/>
  <c r="V71" i="35"/>
  <c r="G72" i="35"/>
  <c r="M72" i="35" s="1"/>
  <c r="I72" i="35"/>
  <c r="K72" i="35"/>
  <c r="O72" i="35"/>
  <c r="Q72" i="35"/>
  <c r="V72" i="35"/>
  <c r="G73" i="35"/>
  <c r="I73" i="35"/>
  <c r="K73" i="35"/>
  <c r="M73" i="35"/>
  <c r="O73" i="35"/>
  <c r="Q73" i="35"/>
  <c r="V73" i="35"/>
  <c r="V70" i="35" s="1"/>
  <c r="G74" i="35"/>
  <c r="M74" i="35" s="1"/>
  <c r="I74" i="35"/>
  <c r="K74" i="35"/>
  <c r="O74" i="35"/>
  <c r="Q74" i="35"/>
  <c r="V74" i="35"/>
  <c r="G75" i="35"/>
  <c r="M75" i="35" s="1"/>
  <c r="I75" i="35"/>
  <c r="K75" i="35"/>
  <c r="O75" i="35"/>
  <c r="Q75" i="35"/>
  <c r="V75" i="35"/>
  <c r="G76" i="35"/>
  <c r="I76" i="35"/>
  <c r="K76" i="35"/>
  <c r="M76" i="35"/>
  <c r="O76" i="35"/>
  <c r="Q76" i="35"/>
  <c r="V76" i="35"/>
  <c r="K77" i="35"/>
  <c r="Q77" i="35"/>
  <c r="G78" i="35"/>
  <c r="G77" i="35" s="1"/>
  <c r="I78" i="35"/>
  <c r="I77" i="35" s="1"/>
  <c r="K78" i="35"/>
  <c r="O78" i="35"/>
  <c r="O77" i="35" s="1"/>
  <c r="Q78" i="35"/>
  <c r="V78" i="35"/>
  <c r="V77" i="35" s="1"/>
  <c r="AE80" i="35"/>
  <c r="AF80" i="35"/>
  <c r="G78" i="34"/>
  <c r="G9" i="34"/>
  <c r="M9" i="34" s="1"/>
  <c r="I9" i="34"/>
  <c r="I8" i="34" s="1"/>
  <c r="K9" i="34"/>
  <c r="K8" i="34" s="1"/>
  <c r="O9" i="34"/>
  <c r="O8" i="34" s="1"/>
  <c r="Q9" i="34"/>
  <c r="Q8" i="34" s="1"/>
  <c r="V9" i="34"/>
  <c r="G10" i="34"/>
  <c r="M10" i="34" s="1"/>
  <c r="I10" i="34"/>
  <c r="K10" i="34"/>
  <c r="O10" i="34"/>
  <c r="Q10" i="34"/>
  <c r="V10" i="34"/>
  <c r="G11" i="34"/>
  <c r="I11" i="34"/>
  <c r="K11" i="34"/>
  <c r="M11" i="34"/>
  <c r="O11" i="34"/>
  <c r="Q11" i="34"/>
  <c r="V11" i="34"/>
  <c r="G12" i="34"/>
  <c r="I12" i="34"/>
  <c r="K12" i="34"/>
  <c r="M12" i="34"/>
  <c r="O12" i="34"/>
  <c r="Q12" i="34"/>
  <c r="V12" i="34"/>
  <c r="G13" i="34"/>
  <c r="I13" i="34"/>
  <c r="K13" i="34"/>
  <c r="M13" i="34"/>
  <c r="O13" i="34"/>
  <c r="Q13" i="34"/>
  <c r="V13" i="34"/>
  <c r="G14" i="34"/>
  <c r="M14" i="34" s="1"/>
  <c r="I14" i="34"/>
  <c r="K14" i="34"/>
  <c r="O14" i="34"/>
  <c r="Q14" i="34"/>
  <c r="V14" i="34"/>
  <c r="V8" i="34" s="1"/>
  <c r="G15" i="34"/>
  <c r="M15" i="34" s="1"/>
  <c r="I15" i="34"/>
  <c r="K15" i="34"/>
  <c r="O15" i="34"/>
  <c r="Q15" i="34"/>
  <c r="V15" i="34"/>
  <c r="G16" i="34"/>
  <c r="G8" i="34" s="1"/>
  <c r="I16" i="34"/>
  <c r="K16" i="34"/>
  <c r="O16" i="34"/>
  <c r="Q16" i="34"/>
  <c r="V16" i="34"/>
  <c r="G17" i="34"/>
  <c r="M17" i="34" s="1"/>
  <c r="I17" i="34"/>
  <c r="K17" i="34"/>
  <c r="O17" i="34"/>
  <c r="Q17" i="34"/>
  <c r="V17" i="34"/>
  <c r="G18" i="34"/>
  <c r="M18" i="34" s="1"/>
  <c r="I18" i="34"/>
  <c r="K18" i="34"/>
  <c r="O18" i="34"/>
  <c r="Q18" i="34"/>
  <c r="V18" i="34"/>
  <c r="G19" i="34"/>
  <c r="I19" i="34"/>
  <c r="K19" i="34"/>
  <c r="M19" i="34"/>
  <c r="O19" i="34"/>
  <c r="Q19" i="34"/>
  <c r="V19" i="34"/>
  <c r="G20" i="34"/>
  <c r="I20" i="34"/>
  <c r="K20" i="34"/>
  <c r="M20" i="34"/>
  <c r="O20" i="34"/>
  <c r="Q20" i="34"/>
  <c r="V20" i="34"/>
  <c r="G21" i="34"/>
  <c r="I21" i="34"/>
  <c r="K21" i="34"/>
  <c r="M21" i="34"/>
  <c r="O21" i="34"/>
  <c r="Q21" i="34"/>
  <c r="V21" i="34"/>
  <c r="G22" i="34"/>
  <c r="M22" i="34" s="1"/>
  <c r="I22" i="34"/>
  <c r="K22" i="34"/>
  <c r="O22" i="34"/>
  <c r="Q22" i="34"/>
  <c r="V22" i="34"/>
  <c r="G23" i="34"/>
  <c r="M23" i="34" s="1"/>
  <c r="I23" i="34"/>
  <c r="K23" i="34"/>
  <c r="O23" i="34"/>
  <c r="Q23" i="34"/>
  <c r="V23" i="34"/>
  <c r="G24" i="34"/>
  <c r="M24" i="34" s="1"/>
  <c r="I24" i="34"/>
  <c r="K24" i="34"/>
  <c r="O24" i="34"/>
  <c r="Q24" i="34"/>
  <c r="V24" i="34"/>
  <c r="G25" i="34"/>
  <c r="M25" i="34" s="1"/>
  <c r="I25" i="34"/>
  <c r="K25" i="34"/>
  <c r="O25" i="34"/>
  <c r="Q25" i="34"/>
  <c r="V25" i="34"/>
  <c r="G26" i="34"/>
  <c r="M26" i="34" s="1"/>
  <c r="I26" i="34"/>
  <c r="K26" i="34"/>
  <c r="O26" i="34"/>
  <c r="Q26" i="34"/>
  <c r="V26" i="34"/>
  <c r="G27" i="34"/>
  <c r="M27" i="34"/>
  <c r="Q27" i="34"/>
  <c r="G28" i="34"/>
  <c r="I28" i="34"/>
  <c r="I27" i="34" s="1"/>
  <c r="K28" i="34"/>
  <c r="K27" i="34" s="1"/>
  <c r="M28" i="34"/>
  <c r="O28" i="34"/>
  <c r="O27" i="34" s="1"/>
  <c r="Q28" i="34"/>
  <c r="V28" i="34"/>
  <c r="V27" i="34" s="1"/>
  <c r="G29" i="34"/>
  <c r="K29" i="34"/>
  <c r="Q29" i="34"/>
  <c r="G30" i="34"/>
  <c r="I30" i="34"/>
  <c r="I29" i="34" s="1"/>
  <c r="K30" i="34"/>
  <c r="M30" i="34"/>
  <c r="M29" i="34" s="1"/>
  <c r="O30" i="34"/>
  <c r="O29" i="34" s="1"/>
  <c r="Q30" i="34"/>
  <c r="V30" i="34"/>
  <c r="V29" i="34" s="1"/>
  <c r="G32" i="34"/>
  <c r="G31" i="34" s="1"/>
  <c r="I32" i="34"/>
  <c r="I31" i="34" s="1"/>
  <c r="K32" i="34"/>
  <c r="O32" i="34"/>
  <c r="Q32" i="34"/>
  <c r="Q31" i="34" s="1"/>
  <c r="V32" i="34"/>
  <c r="V31" i="34" s="1"/>
  <c r="G33" i="34"/>
  <c r="M33" i="34" s="1"/>
  <c r="I33" i="34"/>
  <c r="K33" i="34"/>
  <c r="O33" i="34"/>
  <c r="O31" i="34" s="1"/>
  <c r="Q33" i="34"/>
  <c r="V33" i="34"/>
  <c r="G34" i="34"/>
  <c r="I34" i="34"/>
  <c r="K34" i="34"/>
  <c r="K31" i="34" s="1"/>
  <c r="M34" i="34"/>
  <c r="O34" i="34"/>
  <c r="Q34" i="34"/>
  <c r="V34" i="34"/>
  <c r="G35" i="34"/>
  <c r="M35" i="34" s="1"/>
  <c r="I35" i="34"/>
  <c r="K35" i="34"/>
  <c r="O35" i="34"/>
  <c r="Q35" i="34"/>
  <c r="V35" i="34"/>
  <c r="G36" i="34"/>
  <c r="I36" i="34"/>
  <c r="K36" i="34"/>
  <c r="M36" i="34"/>
  <c r="O36" i="34"/>
  <c r="Q36" i="34"/>
  <c r="V36" i="34"/>
  <c r="G37" i="34"/>
  <c r="M37" i="34" s="1"/>
  <c r="I37" i="34"/>
  <c r="K37" i="34"/>
  <c r="O37" i="34"/>
  <c r="Q37" i="34"/>
  <c r="V37" i="34"/>
  <c r="G38" i="34"/>
  <c r="I38" i="34"/>
  <c r="K38" i="34"/>
  <c r="M38" i="34"/>
  <c r="O38" i="34"/>
  <c r="Q38" i="34"/>
  <c r="V38" i="34"/>
  <c r="G39" i="34"/>
  <c r="M39" i="34" s="1"/>
  <c r="I39" i="34"/>
  <c r="K39" i="34"/>
  <c r="O39" i="34"/>
  <c r="Q39" i="34"/>
  <c r="V39" i="34"/>
  <c r="G40" i="34"/>
  <c r="M40" i="34" s="1"/>
  <c r="I40" i="34"/>
  <c r="K40" i="34"/>
  <c r="O40" i="34"/>
  <c r="Q40" i="34"/>
  <c r="V40" i="34"/>
  <c r="G41" i="34"/>
  <c r="M41" i="34" s="1"/>
  <c r="I41" i="34"/>
  <c r="K41" i="34"/>
  <c r="O41" i="34"/>
  <c r="Q41" i="34"/>
  <c r="V41" i="34"/>
  <c r="G42" i="34"/>
  <c r="I42" i="34"/>
  <c r="K42" i="34"/>
  <c r="M42" i="34"/>
  <c r="O42" i="34"/>
  <c r="Q42" i="34"/>
  <c r="V42" i="34"/>
  <c r="G43" i="34"/>
  <c r="M43" i="34" s="1"/>
  <c r="I43" i="34"/>
  <c r="K43" i="34"/>
  <c r="O43" i="34"/>
  <c r="Q43" i="34"/>
  <c r="V43" i="34"/>
  <c r="G44" i="34"/>
  <c r="I44" i="34"/>
  <c r="K44" i="34"/>
  <c r="M44" i="34"/>
  <c r="O44" i="34"/>
  <c r="Q44" i="34"/>
  <c r="V44" i="34"/>
  <c r="G45" i="34"/>
  <c r="M45" i="34" s="1"/>
  <c r="I45" i="34"/>
  <c r="K45" i="34"/>
  <c r="O45" i="34"/>
  <c r="Q45" i="34"/>
  <c r="V45" i="34"/>
  <c r="G46" i="34"/>
  <c r="I46" i="34"/>
  <c r="K46" i="34"/>
  <c r="M46" i="34"/>
  <c r="O46" i="34"/>
  <c r="Q46" i="34"/>
  <c r="V46" i="34"/>
  <c r="G47" i="34"/>
  <c r="M47" i="34" s="1"/>
  <c r="I47" i="34"/>
  <c r="K47" i="34"/>
  <c r="O47" i="34"/>
  <c r="Q47" i="34"/>
  <c r="V47" i="34"/>
  <c r="G48" i="34"/>
  <c r="M48" i="34" s="1"/>
  <c r="I48" i="34"/>
  <c r="K48" i="34"/>
  <c r="O48" i="34"/>
  <c r="Q48" i="34"/>
  <c r="V48" i="34"/>
  <c r="G49" i="34"/>
  <c r="M49" i="34" s="1"/>
  <c r="I49" i="34"/>
  <c r="K49" i="34"/>
  <c r="O49" i="34"/>
  <c r="Q49" i="34"/>
  <c r="V49" i="34"/>
  <c r="G50" i="34"/>
  <c r="I50" i="34"/>
  <c r="K50" i="34"/>
  <c r="M50" i="34"/>
  <c r="O50" i="34"/>
  <c r="Q50" i="34"/>
  <c r="V50" i="34"/>
  <c r="G51" i="34"/>
  <c r="M51" i="34" s="1"/>
  <c r="I51" i="34"/>
  <c r="K51" i="34"/>
  <c r="O51" i="34"/>
  <c r="Q51" i="34"/>
  <c r="V51" i="34"/>
  <c r="G52" i="34"/>
  <c r="I52" i="34"/>
  <c r="K52" i="34"/>
  <c r="M52" i="34"/>
  <c r="O52" i="34"/>
  <c r="Q52" i="34"/>
  <c r="V52" i="34"/>
  <c r="G53" i="34"/>
  <c r="M53" i="34" s="1"/>
  <c r="I53" i="34"/>
  <c r="K53" i="34"/>
  <c r="O53" i="34"/>
  <c r="Q53" i="34"/>
  <c r="V53" i="34"/>
  <c r="G54" i="34"/>
  <c r="I54" i="34"/>
  <c r="K54" i="34"/>
  <c r="M54" i="34"/>
  <c r="O54" i="34"/>
  <c r="Q54" i="34"/>
  <c r="V54" i="34"/>
  <c r="G55" i="34"/>
  <c r="M55" i="34" s="1"/>
  <c r="I55" i="34"/>
  <c r="K55" i="34"/>
  <c r="O55" i="34"/>
  <c r="Q55" i="34"/>
  <c r="V55" i="34"/>
  <c r="G56" i="34"/>
  <c r="M56" i="34" s="1"/>
  <c r="I56" i="34"/>
  <c r="K56" i="34"/>
  <c r="O56" i="34"/>
  <c r="Q56" i="34"/>
  <c r="V56" i="34"/>
  <c r="G57" i="34"/>
  <c r="M57" i="34" s="1"/>
  <c r="I57" i="34"/>
  <c r="K57" i="34"/>
  <c r="O57" i="34"/>
  <c r="Q57" i="34"/>
  <c r="V57" i="34"/>
  <c r="G58" i="34"/>
  <c r="I58" i="34"/>
  <c r="K58" i="34"/>
  <c r="M58" i="34"/>
  <c r="O58" i="34"/>
  <c r="Q58" i="34"/>
  <c r="V58" i="34"/>
  <c r="G59" i="34"/>
  <c r="M59" i="34" s="1"/>
  <c r="I59" i="34"/>
  <c r="K59" i="34"/>
  <c r="O59" i="34"/>
  <c r="Q59" i="34"/>
  <c r="V59" i="34"/>
  <c r="G60" i="34"/>
  <c r="I60" i="34"/>
  <c r="K60" i="34"/>
  <c r="M60" i="34"/>
  <c r="O60" i="34"/>
  <c r="Q60" i="34"/>
  <c r="V60" i="34"/>
  <c r="G61" i="34"/>
  <c r="M61" i="34" s="1"/>
  <c r="I61" i="34"/>
  <c r="K61" i="34"/>
  <c r="O61" i="34"/>
  <c r="Q61" i="34"/>
  <c r="V61" i="34"/>
  <c r="G62" i="34"/>
  <c r="I62" i="34"/>
  <c r="K62" i="34"/>
  <c r="M62" i="34"/>
  <c r="O62" i="34"/>
  <c r="Q62" i="34"/>
  <c r="V62" i="34"/>
  <c r="G63" i="34"/>
  <c r="M63" i="34" s="1"/>
  <c r="I63" i="34"/>
  <c r="K63" i="34"/>
  <c r="O63" i="34"/>
  <c r="Q63" i="34"/>
  <c r="V63" i="34"/>
  <c r="G64" i="34"/>
  <c r="M64" i="34" s="1"/>
  <c r="I64" i="34"/>
  <c r="K64" i="34"/>
  <c r="O64" i="34"/>
  <c r="Q64" i="34"/>
  <c r="V64" i="34"/>
  <c r="G65" i="34"/>
  <c r="M65" i="34" s="1"/>
  <c r="I65" i="34"/>
  <c r="K65" i="34"/>
  <c r="O65" i="34"/>
  <c r="Q65" i="34"/>
  <c r="V65" i="34"/>
  <c r="G66" i="34"/>
  <c r="I66" i="34"/>
  <c r="K66" i="34"/>
  <c r="M66" i="34"/>
  <c r="O66" i="34"/>
  <c r="Q66" i="34"/>
  <c r="V66" i="34"/>
  <c r="G67" i="34"/>
  <c r="M67" i="34" s="1"/>
  <c r="I67" i="34"/>
  <c r="K67" i="34"/>
  <c r="O67" i="34"/>
  <c r="Q67" i="34"/>
  <c r="V67" i="34"/>
  <c r="G68" i="34"/>
  <c r="I68" i="34"/>
  <c r="K68" i="34"/>
  <c r="M68" i="34"/>
  <c r="O68" i="34"/>
  <c r="Q68" i="34"/>
  <c r="V68" i="34"/>
  <c r="G69" i="34"/>
  <c r="M69" i="34" s="1"/>
  <c r="I69" i="34"/>
  <c r="K69" i="34"/>
  <c r="O69" i="34"/>
  <c r="Q69" i="34"/>
  <c r="V69" i="34"/>
  <c r="G70" i="34"/>
  <c r="I70" i="34"/>
  <c r="K70" i="34"/>
  <c r="M70" i="34"/>
  <c r="O70" i="34"/>
  <c r="Q70" i="34"/>
  <c r="V70" i="34"/>
  <c r="G71" i="34"/>
  <c r="M71" i="34" s="1"/>
  <c r="I71" i="34"/>
  <c r="K71" i="34"/>
  <c r="O71" i="34"/>
  <c r="Q71" i="34"/>
  <c r="V71" i="34"/>
  <c r="G72" i="34"/>
  <c r="M72" i="34" s="1"/>
  <c r="I72" i="34"/>
  <c r="K72" i="34"/>
  <c r="O72" i="34"/>
  <c r="Q72" i="34"/>
  <c r="V72" i="34"/>
  <c r="G73" i="34"/>
  <c r="M73" i="34" s="1"/>
  <c r="I73" i="34"/>
  <c r="K73" i="34"/>
  <c r="O73" i="34"/>
  <c r="Q73" i="34"/>
  <c r="V73" i="34"/>
  <c r="G74" i="34"/>
  <c r="I74" i="34"/>
  <c r="K74" i="34"/>
  <c r="M74" i="34"/>
  <c r="O74" i="34"/>
  <c r="Q74" i="34"/>
  <c r="V74" i="34"/>
  <c r="G75" i="34"/>
  <c r="M75" i="34"/>
  <c r="O75" i="34"/>
  <c r="V75" i="34"/>
  <c r="G76" i="34"/>
  <c r="I76" i="34"/>
  <c r="I75" i="34" s="1"/>
  <c r="K76" i="34"/>
  <c r="K75" i="34" s="1"/>
  <c r="M76" i="34"/>
  <c r="O76" i="34"/>
  <c r="Q76" i="34"/>
  <c r="Q75" i="34" s="1"/>
  <c r="V76" i="34"/>
  <c r="AE78" i="34"/>
  <c r="AF78" i="34"/>
  <c r="G98" i="33"/>
  <c r="G9" i="33"/>
  <c r="M9" i="33" s="1"/>
  <c r="I9" i="33"/>
  <c r="I8" i="33" s="1"/>
  <c r="K9" i="33"/>
  <c r="K8" i="33" s="1"/>
  <c r="O9" i="33"/>
  <c r="O8" i="33" s="1"/>
  <c r="Q9" i="33"/>
  <c r="Q8" i="33" s="1"/>
  <c r="V9" i="33"/>
  <c r="G10" i="33"/>
  <c r="M10" i="33" s="1"/>
  <c r="I10" i="33"/>
  <c r="K10" i="33"/>
  <c r="O10" i="33"/>
  <c r="Q10" i="33"/>
  <c r="V10" i="33"/>
  <c r="G11" i="33"/>
  <c r="I11" i="33"/>
  <c r="K11" i="33"/>
  <c r="M11" i="33"/>
  <c r="O11" i="33"/>
  <c r="Q11" i="33"/>
  <c r="V11" i="33"/>
  <c r="G12" i="33"/>
  <c r="I12" i="33"/>
  <c r="K12" i="33"/>
  <c r="M12" i="33"/>
  <c r="O12" i="33"/>
  <c r="Q12" i="33"/>
  <c r="V12" i="33"/>
  <c r="G13" i="33"/>
  <c r="I13" i="33"/>
  <c r="K13" i="33"/>
  <c r="M13" i="33"/>
  <c r="O13" i="33"/>
  <c r="Q13" i="33"/>
  <c r="V13" i="33"/>
  <c r="G14" i="33"/>
  <c r="I14" i="33"/>
  <c r="K14" i="33"/>
  <c r="M14" i="33"/>
  <c r="O14" i="33"/>
  <c r="Q14" i="33"/>
  <c r="V14" i="33"/>
  <c r="V8" i="33" s="1"/>
  <c r="G15" i="33"/>
  <c r="I15" i="33"/>
  <c r="K15" i="33"/>
  <c r="M15" i="33"/>
  <c r="O15" i="33"/>
  <c r="Q15" i="33"/>
  <c r="V15" i="33"/>
  <c r="G16" i="33"/>
  <c r="G8" i="33" s="1"/>
  <c r="I16" i="33"/>
  <c r="K16" i="33"/>
  <c r="O16" i="33"/>
  <c r="Q16" i="33"/>
  <c r="V16" i="33"/>
  <c r="G17" i="33"/>
  <c r="M17" i="33" s="1"/>
  <c r="I17" i="33"/>
  <c r="K17" i="33"/>
  <c r="O17" i="33"/>
  <c r="Q17" i="33"/>
  <c r="V17" i="33"/>
  <c r="G18" i="33"/>
  <c r="M18" i="33" s="1"/>
  <c r="I18" i="33"/>
  <c r="K18" i="33"/>
  <c r="O18" i="33"/>
  <c r="Q18" i="33"/>
  <c r="V18" i="33"/>
  <c r="G19" i="33"/>
  <c r="I19" i="33"/>
  <c r="K19" i="33"/>
  <c r="M19" i="33"/>
  <c r="O19" i="33"/>
  <c r="Q19" i="33"/>
  <c r="V19" i="33"/>
  <c r="G20" i="33"/>
  <c r="I20" i="33"/>
  <c r="K20" i="33"/>
  <c r="M20" i="33"/>
  <c r="O20" i="33"/>
  <c r="Q20" i="33"/>
  <c r="V20" i="33"/>
  <c r="G21" i="33"/>
  <c r="I21" i="33"/>
  <c r="K21" i="33"/>
  <c r="M21" i="33"/>
  <c r="O21" i="33"/>
  <c r="Q21" i="33"/>
  <c r="V21" i="33"/>
  <c r="G22" i="33"/>
  <c r="I22" i="33"/>
  <c r="K22" i="33"/>
  <c r="M22" i="33"/>
  <c r="O22" i="33"/>
  <c r="Q22" i="33"/>
  <c r="V22" i="33"/>
  <c r="G23" i="33"/>
  <c r="M23" i="33" s="1"/>
  <c r="I23" i="33"/>
  <c r="K23" i="33"/>
  <c r="O23" i="33"/>
  <c r="Q23" i="33"/>
  <c r="V23" i="33"/>
  <c r="G24" i="33"/>
  <c r="M24" i="33" s="1"/>
  <c r="I24" i="33"/>
  <c r="K24" i="33"/>
  <c r="O24" i="33"/>
  <c r="Q24" i="33"/>
  <c r="V24" i="33"/>
  <c r="G25" i="33"/>
  <c r="M25" i="33" s="1"/>
  <c r="I25" i="33"/>
  <c r="K25" i="33"/>
  <c r="O25" i="33"/>
  <c r="Q25" i="33"/>
  <c r="V25" i="33"/>
  <c r="G26" i="33"/>
  <c r="M26" i="33" s="1"/>
  <c r="I26" i="33"/>
  <c r="K26" i="33"/>
  <c r="O26" i="33"/>
  <c r="Q26" i="33"/>
  <c r="V26" i="33"/>
  <c r="G27" i="33"/>
  <c r="I27" i="33"/>
  <c r="K27" i="33"/>
  <c r="M27" i="33"/>
  <c r="O27" i="33"/>
  <c r="Q27" i="33"/>
  <c r="V27" i="33"/>
  <c r="G28" i="33"/>
  <c r="I28" i="33"/>
  <c r="K28" i="33"/>
  <c r="M28" i="33"/>
  <c r="O28" i="33"/>
  <c r="Q28" i="33"/>
  <c r="V28" i="33"/>
  <c r="G29" i="33"/>
  <c r="I29" i="33"/>
  <c r="K29" i="33"/>
  <c r="M29" i="33"/>
  <c r="O29" i="33"/>
  <c r="Q29" i="33"/>
  <c r="V29" i="33"/>
  <c r="G30" i="33"/>
  <c r="I30" i="33"/>
  <c r="K30" i="33"/>
  <c r="M30" i="33"/>
  <c r="O30" i="33"/>
  <c r="Q30" i="33"/>
  <c r="V30" i="33"/>
  <c r="G31" i="33"/>
  <c r="I31" i="33"/>
  <c r="K31" i="33"/>
  <c r="M31" i="33"/>
  <c r="O31" i="33"/>
  <c r="Q31" i="33"/>
  <c r="V31" i="33"/>
  <c r="G32" i="33"/>
  <c r="M32" i="33" s="1"/>
  <c r="I32" i="33"/>
  <c r="K32" i="33"/>
  <c r="O32" i="33"/>
  <c r="Q32" i="33"/>
  <c r="V32" i="33"/>
  <c r="G33" i="33"/>
  <c r="M33" i="33" s="1"/>
  <c r="I33" i="33"/>
  <c r="K33" i="33"/>
  <c r="O33" i="33"/>
  <c r="Q33" i="33"/>
  <c r="V33" i="33"/>
  <c r="G34" i="33"/>
  <c r="M34" i="33" s="1"/>
  <c r="I34" i="33"/>
  <c r="K34" i="33"/>
  <c r="O34" i="33"/>
  <c r="Q34" i="33"/>
  <c r="V34" i="33"/>
  <c r="G35" i="33"/>
  <c r="I35" i="33"/>
  <c r="K35" i="33"/>
  <c r="M35" i="33"/>
  <c r="O35" i="33"/>
  <c r="Q35" i="33"/>
  <c r="V35" i="33"/>
  <c r="G36" i="33"/>
  <c r="M36" i="33" s="1"/>
  <c r="I36" i="33"/>
  <c r="K36" i="33"/>
  <c r="O36" i="33"/>
  <c r="Q36" i="33"/>
  <c r="V36" i="33"/>
  <c r="G37" i="33"/>
  <c r="I37" i="33"/>
  <c r="K37" i="33"/>
  <c r="M37" i="33"/>
  <c r="O37" i="33"/>
  <c r="Q37" i="33"/>
  <c r="V37" i="33"/>
  <c r="G39" i="33"/>
  <c r="I39" i="33"/>
  <c r="I38" i="33" s="1"/>
  <c r="K39" i="33"/>
  <c r="M39" i="33"/>
  <c r="O39" i="33"/>
  <c r="Q39" i="33"/>
  <c r="Q38" i="33" s="1"/>
  <c r="V39" i="33"/>
  <c r="G40" i="33"/>
  <c r="G38" i="33" s="1"/>
  <c r="I40" i="33"/>
  <c r="K40" i="33"/>
  <c r="K38" i="33" s="1"/>
  <c r="O40" i="33"/>
  <c r="Q40" i="33"/>
  <c r="V40" i="33"/>
  <c r="G41" i="33"/>
  <c r="I41" i="33"/>
  <c r="K41" i="33"/>
  <c r="M41" i="33"/>
  <c r="O41" i="33"/>
  <c r="Q41" i="33"/>
  <c r="V41" i="33"/>
  <c r="G42" i="33"/>
  <c r="M42" i="33" s="1"/>
  <c r="I42" i="33"/>
  <c r="K42" i="33"/>
  <c r="O42" i="33"/>
  <c r="O38" i="33" s="1"/>
  <c r="Q42" i="33"/>
  <c r="V42" i="33"/>
  <c r="G43" i="33"/>
  <c r="I43" i="33"/>
  <c r="K43" i="33"/>
  <c r="M43" i="33"/>
  <c r="O43" i="33"/>
  <c r="Q43" i="33"/>
  <c r="V43" i="33"/>
  <c r="G44" i="33"/>
  <c r="M44" i="33" s="1"/>
  <c r="I44" i="33"/>
  <c r="K44" i="33"/>
  <c r="O44" i="33"/>
  <c r="Q44" i="33"/>
  <c r="V44" i="33"/>
  <c r="V38" i="33" s="1"/>
  <c r="G45" i="33"/>
  <c r="I45" i="33"/>
  <c r="K45" i="33"/>
  <c r="M45" i="33"/>
  <c r="O45" i="33"/>
  <c r="Q45" i="33"/>
  <c r="V45" i="33"/>
  <c r="G46" i="33"/>
  <c r="M46" i="33" s="1"/>
  <c r="I46" i="33"/>
  <c r="K46" i="33"/>
  <c r="O46" i="33"/>
  <c r="Q46" i="33"/>
  <c r="V46" i="33"/>
  <c r="G47" i="33"/>
  <c r="I47" i="33"/>
  <c r="K47" i="33"/>
  <c r="M47" i="33"/>
  <c r="O47" i="33"/>
  <c r="Q47" i="33"/>
  <c r="V47" i="33"/>
  <c r="G48" i="33"/>
  <c r="M48" i="33" s="1"/>
  <c r="I48" i="33"/>
  <c r="K48" i="33"/>
  <c r="O48" i="33"/>
  <c r="Q48" i="33"/>
  <c r="V48" i="33"/>
  <c r="G49" i="33"/>
  <c r="I49" i="33"/>
  <c r="K49" i="33"/>
  <c r="M49" i="33"/>
  <c r="O49" i="33"/>
  <c r="Q49" i="33"/>
  <c r="V49" i="33"/>
  <c r="G50" i="33"/>
  <c r="M50" i="33" s="1"/>
  <c r="I50" i="33"/>
  <c r="K50" i="33"/>
  <c r="O50" i="33"/>
  <c r="Q50" i="33"/>
  <c r="V50" i="33"/>
  <c r="G51" i="33"/>
  <c r="I51" i="33"/>
  <c r="K51" i="33"/>
  <c r="M51" i="33"/>
  <c r="O51" i="33"/>
  <c r="Q51" i="33"/>
  <c r="V51" i="33"/>
  <c r="G52" i="33"/>
  <c r="M52" i="33" s="1"/>
  <c r="I52" i="33"/>
  <c r="K52" i="33"/>
  <c r="O52" i="33"/>
  <c r="Q52" i="33"/>
  <c r="V52" i="33"/>
  <c r="G53" i="33"/>
  <c r="I53" i="33"/>
  <c r="K53" i="33"/>
  <c r="M53" i="33"/>
  <c r="O53" i="33"/>
  <c r="Q53" i="33"/>
  <c r="V53" i="33"/>
  <c r="G54" i="33"/>
  <c r="M54" i="33" s="1"/>
  <c r="I54" i="33"/>
  <c r="K54" i="33"/>
  <c r="O54" i="33"/>
  <c r="Q54" i="33"/>
  <c r="V54" i="33"/>
  <c r="G55" i="33"/>
  <c r="I55" i="33"/>
  <c r="K55" i="33"/>
  <c r="M55" i="33"/>
  <c r="O55" i="33"/>
  <c r="Q55" i="33"/>
  <c r="V55" i="33"/>
  <c r="G56" i="33"/>
  <c r="M56" i="33" s="1"/>
  <c r="I56" i="33"/>
  <c r="K56" i="33"/>
  <c r="O56" i="33"/>
  <c r="Q56" i="33"/>
  <c r="V56" i="33"/>
  <c r="G57" i="33"/>
  <c r="I57" i="33"/>
  <c r="K57" i="33"/>
  <c r="M57" i="33"/>
  <c r="O57" i="33"/>
  <c r="Q57" i="33"/>
  <c r="V57" i="33"/>
  <c r="G58" i="33"/>
  <c r="M58" i="33" s="1"/>
  <c r="I58" i="33"/>
  <c r="K58" i="33"/>
  <c r="O58" i="33"/>
  <c r="Q58" i="33"/>
  <c r="V58" i="33"/>
  <c r="G59" i="33"/>
  <c r="I59" i="33"/>
  <c r="K59" i="33"/>
  <c r="M59" i="33"/>
  <c r="O59" i="33"/>
  <c r="Q59" i="33"/>
  <c r="V59" i="33"/>
  <c r="V60" i="33"/>
  <c r="G61" i="33"/>
  <c r="I61" i="33"/>
  <c r="I60" i="33" s="1"/>
  <c r="K61" i="33"/>
  <c r="M61" i="33"/>
  <c r="O61" i="33"/>
  <c r="Q61" i="33"/>
  <c r="Q60" i="33" s="1"/>
  <c r="V61" i="33"/>
  <c r="G62" i="33"/>
  <c r="G60" i="33" s="1"/>
  <c r="I62" i="33"/>
  <c r="K62" i="33"/>
  <c r="K60" i="33" s="1"/>
  <c r="O62" i="33"/>
  <c r="Q62" i="33"/>
  <c r="V62" i="33"/>
  <c r="G63" i="33"/>
  <c r="I63" i="33"/>
  <c r="K63" i="33"/>
  <c r="M63" i="33"/>
  <c r="O63" i="33"/>
  <c r="Q63" i="33"/>
  <c r="V63" i="33"/>
  <c r="G64" i="33"/>
  <c r="M64" i="33" s="1"/>
  <c r="I64" i="33"/>
  <c r="K64" i="33"/>
  <c r="O64" i="33"/>
  <c r="O60" i="33" s="1"/>
  <c r="Q64" i="33"/>
  <c r="V64" i="33"/>
  <c r="G66" i="33"/>
  <c r="M66" i="33" s="1"/>
  <c r="I66" i="33"/>
  <c r="I65" i="33" s="1"/>
  <c r="K66" i="33"/>
  <c r="K65" i="33" s="1"/>
  <c r="O66" i="33"/>
  <c r="O65" i="33" s="1"/>
  <c r="Q66" i="33"/>
  <c r="V66" i="33"/>
  <c r="V65" i="33" s="1"/>
  <c r="G67" i="33"/>
  <c r="I67" i="33"/>
  <c r="K67" i="33"/>
  <c r="M67" i="33"/>
  <c r="O67" i="33"/>
  <c r="Q67" i="33"/>
  <c r="Q65" i="33" s="1"/>
  <c r="V67" i="33"/>
  <c r="G68" i="33"/>
  <c r="G65" i="33" s="1"/>
  <c r="I68" i="33"/>
  <c r="K68" i="33"/>
  <c r="M68" i="33"/>
  <c r="O68" i="33"/>
  <c r="Q68" i="33"/>
  <c r="V68" i="33"/>
  <c r="G69" i="33"/>
  <c r="I69" i="33"/>
  <c r="K69" i="33"/>
  <c r="M69" i="33"/>
  <c r="O69" i="33"/>
  <c r="Q69" i="33"/>
  <c r="V69" i="33"/>
  <c r="G70" i="33"/>
  <c r="M70" i="33" s="1"/>
  <c r="I70" i="33"/>
  <c r="K70" i="33"/>
  <c r="O70" i="33"/>
  <c r="Q70" i="33"/>
  <c r="V70" i="33"/>
  <c r="G71" i="33"/>
  <c r="I71" i="33"/>
  <c r="K71" i="33"/>
  <c r="M71" i="33"/>
  <c r="O71" i="33"/>
  <c r="Q71" i="33"/>
  <c r="V71" i="33"/>
  <c r="G72" i="33"/>
  <c r="M72" i="33" s="1"/>
  <c r="I72" i="33"/>
  <c r="K72" i="33"/>
  <c r="O72" i="33"/>
  <c r="Q72" i="33"/>
  <c r="V72" i="33"/>
  <c r="G73" i="33"/>
  <c r="I73" i="33"/>
  <c r="K73" i="33"/>
  <c r="M73" i="33"/>
  <c r="O73" i="33"/>
  <c r="Q73" i="33"/>
  <c r="V73" i="33"/>
  <c r="G74" i="33"/>
  <c r="M74" i="33" s="1"/>
  <c r="I74" i="33"/>
  <c r="K74" i="33"/>
  <c r="O74" i="33"/>
  <c r="Q74" i="33"/>
  <c r="V74" i="33"/>
  <c r="G75" i="33"/>
  <c r="I75" i="33"/>
  <c r="K75" i="33"/>
  <c r="M75" i="33"/>
  <c r="O75" i="33"/>
  <c r="Q75" i="33"/>
  <c r="V75" i="33"/>
  <c r="G76" i="33"/>
  <c r="I76" i="33"/>
  <c r="K76" i="33"/>
  <c r="M76" i="33"/>
  <c r="O76" i="33"/>
  <c r="Q76" i="33"/>
  <c r="V76" i="33"/>
  <c r="G77" i="33"/>
  <c r="I77" i="33"/>
  <c r="K77" i="33"/>
  <c r="M77" i="33"/>
  <c r="O77" i="33"/>
  <c r="Q77" i="33"/>
  <c r="V77" i="33"/>
  <c r="G78" i="33"/>
  <c r="M78" i="33" s="1"/>
  <c r="I78" i="33"/>
  <c r="K78" i="33"/>
  <c r="O78" i="33"/>
  <c r="Q78" i="33"/>
  <c r="V78" i="33"/>
  <c r="G79" i="33"/>
  <c r="I79" i="33"/>
  <c r="K79" i="33"/>
  <c r="M79" i="33"/>
  <c r="O79" i="33"/>
  <c r="Q79" i="33"/>
  <c r="V79" i="33"/>
  <c r="G80" i="33"/>
  <c r="M80" i="33" s="1"/>
  <c r="I80" i="33"/>
  <c r="K80" i="33"/>
  <c r="O80" i="33"/>
  <c r="Q80" i="33"/>
  <c r="V80" i="33"/>
  <c r="G81" i="33"/>
  <c r="I81" i="33"/>
  <c r="K81" i="33"/>
  <c r="M81" i="33"/>
  <c r="O81" i="33"/>
  <c r="Q81" i="33"/>
  <c r="V81" i="33"/>
  <c r="G82" i="33"/>
  <c r="M82" i="33" s="1"/>
  <c r="I82" i="33"/>
  <c r="K82" i="33"/>
  <c r="O82" i="33"/>
  <c r="Q82" i="33"/>
  <c r="V82" i="33"/>
  <c r="G83" i="33"/>
  <c r="I83" i="33"/>
  <c r="K83" i="33"/>
  <c r="M83" i="33"/>
  <c r="O83" i="33"/>
  <c r="Q83" i="33"/>
  <c r="V83" i="33"/>
  <c r="G84" i="33"/>
  <c r="I84" i="33"/>
  <c r="K84" i="33"/>
  <c r="M84" i="33"/>
  <c r="O84" i="33"/>
  <c r="Q84" i="33"/>
  <c r="V84" i="33"/>
  <c r="G85" i="33"/>
  <c r="I85" i="33"/>
  <c r="K85" i="33"/>
  <c r="M85" i="33"/>
  <c r="O85" i="33"/>
  <c r="Q85" i="33"/>
  <c r="V85" i="33"/>
  <c r="G86" i="33"/>
  <c r="M86" i="33" s="1"/>
  <c r="I86" i="33"/>
  <c r="K86" i="33"/>
  <c r="O86" i="33"/>
  <c r="Q86" i="33"/>
  <c r="V86" i="33"/>
  <c r="G87" i="33"/>
  <c r="I87" i="33"/>
  <c r="K87" i="33"/>
  <c r="M87" i="33"/>
  <c r="O87" i="33"/>
  <c r="Q87" i="33"/>
  <c r="V87" i="33"/>
  <c r="G88" i="33"/>
  <c r="M88" i="33" s="1"/>
  <c r="I88" i="33"/>
  <c r="K88" i="33"/>
  <c r="O88" i="33"/>
  <c r="Q88" i="33"/>
  <c r="V88" i="33"/>
  <c r="G89" i="33"/>
  <c r="I89" i="33"/>
  <c r="K89" i="33"/>
  <c r="M89" i="33"/>
  <c r="O89" i="33"/>
  <c r="Q89" i="33"/>
  <c r="V89" i="33"/>
  <c r="G90" i="33"/>
  <c r="M90" i="33" s="1"/>
  <c r="I90" i="33"/>
  <c r="K90" i="33"/>
  <c r="O90" i="33"/>
  <c r="Q90" i="33"/>
  <c r="V90" i="33"/>
  <c r="G91" i="33"/>
  <c r="I91" i="33"/>
  <c r="K91" i="33"/>
  <c r="M91" i="33"/>
  <c r="O91" i="33"/>
  <c r="Q91" i="33"/>
  <c r="V91" i="33"/>
  <c r="G92" i="33"/>
  <c r="M92" i="33" s="1"/>
  <c r="I92" i="33"/>
  <c r="K92" i="33"/>
  <c r="O92" i="33"/>
  <c r="Q92" i="33"/>
  <c r="V92" i="33"/>
  <c r="G93" i="33"/>
  <c r="I93" i="33"/>
  <c r="K93" i="33"/>
  <c r="M93" i="33"/>
  <c r="O93" i="33"/>
  <c r="Q93" i="33"/>
  <c r="V93" i="33"/>
  <c r="G94" i="33"/>
  <c r="M94" i="33" s="1"/>
  <c r="I94" i="33"/>
  <c r="K94" i="33"/>
  <c r="O94" i="33"/>
  <c r="Q94" i="33"/>
  <c r="V94" i="33"/>
  <c r="G95" i="33"/>
  <c r="Q95" i="33"/>
  <c r="V95" i="33"/>
  <c r="G96" i="33"/>
  <c r="M96" i="33" s="1"/>
  <c r="M95" i="33" s="1"/>
  <c r="I96" i="33"/>
  <c r="I95" i="33" s="1"/>
  <c r="K96" i="33"/>
  <c r="K95" i="33" s="1"/>
  <c r="O96" i="33"/>
  <c r="O95" i="33" s="1"/>
  <c r="Q96" i="33"/>
  <c r="V96" i="33"/>
  <c r="AE98" i="33"/>
  <c r="AF98" i="33"/>
  <c r="G70" i="32"/>
  <c r="BA17" i="32"/>
  <c r="G9" i="32"/>
  <c r="M9" i="32" s="1"/>
  <c r="I9" i="32"/>
  <c r="I8" i="32" s="1"/>
  <c r="K9" i="32"/>
  <c r="K8" i="32" s="1"/>
  <c r="O9" i="32"/>
  <c r="Q9" i="32"/>
  <c r="V9" i="32"/>
  <c r="V8" i="32" s="1"/>
  <c r="G11" i="32"/>
  <c r="M11" i="32" s="1"/>
  <c r="I11" i="32"/>
  <c r="K11" i="32"/>
  <c r="O11" i="32"/>
  <c r="O8" i="32" s="1"/>
  <c r="Q11" i="32"/>
  <c r="V11" i="32"/>
  <c r="G12" i="32"/>
  <c r="I12" i="32"/>
  <c r="K12" i="32"/>
  <c r="M12" i="32"/>
  <c r="O12" i="32"/>
  <c r="Q12" i="32"/>
  <c r="V12" i="32"/>
  <c r="G14" i="32"/>
  <c r="M14" i="32" s="1"/>
  <c r="I14" i="32"/>
  <c r="K14" i="32"/>
  <c r="O14" i="32"/>
  <c r="Q14" i="32"/>
  <c r="V14" i="32"/>
  <c r="G16" i="32"/>
  <c r="I16" i="32"/>
  <c r="K16" i="32"/>
  <c r="M16" i="32"/>
  <c r="O16" i="32"/>
  <c r="Q16" i="32"/>
  <c r="Q8" i="32" s="1"/>
  <c r="V16" i="32"/>
  <c r="G18" i="32"/>
  <c r="I18" i="32"/>
  <c r="K18" i="32"/>
  <c r="M18" i="32"/>
  <c r="O18" i="32"/>
  <c r="Q18" i="32"/>
  <c r="V18" i="32"/>
  <c r="G20" i="32"/>
  <c r="I20" i="32"/>
  <c r="K20" i="32"/>
  <c r="M20" i="32"/>
  <c r="O20" i="32"/>
  <c r="Q20" i="32"/>
  <c r="V20" i="32"/>
  <c r="G22" i="32"/>
  <c r="G8" i="32" s="1"/>
  <c r="I22" i="32"/>
  <c r="K22" i="32"/>
  <c r="O22" i="32"/>
  <c r="Q22" i="32"/>
  <c r="V22" i="32"/>
  <c r="G23" i="32"/>
  <c r="M23" i="32" s="1"/>
  <c r="I23" i="32"/>
  <c r="K23" i="32"/>
  <c r="O23" i="32"/>
  <c r="Q23" i="32"/>
  <c r="V23" i="32"/>
  <c r="G25" i="32"/>
  <c r="K25" i="32"/>
  <c r="G26" i="32"/>
  <c r="I26" i="32"/>
  <c r="I25" i="32" s="1"/>
  <c r="K26" i="32"/>
  <c r="M26" i="32"/>
  <c r="O26" i="32"/>
  <c r="O25" i="32" s="1"/>
  <c r="Q26" i="32"/>
  <c r="Q25" i="32" s="1"/>
  <c r="V26" i="32"/>
  <c r="G28" i="32"/>
  <c r="M28" i="32" s="1"/>
  <c r="I28" i="32"/>
  <c r="K28" i="32"/>
  <c r="O28" i="32"/>
  <c r="Q28" i="32"/>
  <c r="V28" i="32"/>
  <c r="G30" i="32"/>
  <c r="I30" i="32"/>
  <c r="K30" i="32"/>
  <c r="M30" i="32"/>
  <c r="O30" i="32"/>
  <c r="Q30" i="32"/>
  <c r="V30" i="32"/>
  <c r="V25" i="32" s="1"/>
  <c r="G33" i="32"/>
  <c r="I33" i="32"/>
  <c r="I32" i="32" s="1"/>
  <c r="K33" i="32"/>
  <c r="M33" i="32"/>
  <c r="O33" i="32"/>
  <c r="Q33" i="32"/>
  <c r="Q32" i="32" s="1"/>
  <c r="V33" i="32"/>
  <c r="G34" i="32"/>
  <c r="G32" i="32" s="1"/>
  <c r="I34" i="32"/>
  <c r="K34" i="32"/>
  <c r="K32" i="32" s="1"/>
  <c r="O34" i="32"/>
  <c r="Q34" i="32"/>
  <c r="V34" i="32"/>
  <c r="G35" i="32"/>
  <c r="I35" i="32"/>
  <c r="K35" i="32"/>
  <c r="M35" i="32"/>
  <c r="O35" i="32"/>
  <c r="Q35" i="32"/>
  <c r="V35" i="32"/>
  <c r="G36" i="32"/>
  <c r="M36" i="32" s="1"/>
  <c r="I36" i="32"/>
  <c r="K36" i="32"/>
  <c r="O36" i="32"/>
  <c r="Q36" i="32"/>
  <c r="V36" i="32"/>
  <c r="G37" i="32"/>
  <c r="I37" i="32"/>
  <c r="K37" i="32"/>
  <c r="M37" i="32"/>
  <c r="O37" i="32"/>
  <c r="Q37" i="32"/>
  <c r="V37" i="32"/>
  <c r="G38" i="32"/>
  <c r="M38" i="32" s="1"/>
  <c r="I38" i="32"/>
  <c r="K38" i="32"/>
  <c r="O38" i="32"/>
  <c r="O32" i="32" s="1"/>
  <c r="Q38" i="32"/>
  <c r="V38" i="32"/>
  <c r="G39" i="32"/>
  <c r="I39" i="32"/>
  <c r="K39" i="32"/>
  <c r="M39" i="32"/>
  <c r="O39" i="32"/>
  <c r="Q39" i="32"/>
  <c r="V39" i="32"/>
  <c r="G40" i="32"/>
  <c r="M40" i="32" s="1"/>
  <c r="I40" i="32"/>
  <c r="K40" i="32"/>
  <c r="O40" i="32"/>
  <c r="Q40" i="32"/>
  <c r="V40" i="32"/>
  <c r="V32" i="32" s="1"/>
  <c r="G42" i="32"/>
  <c r="I42" i="32"/>
  <c r="K42" i="32"/>
  <c r="M42" i="32"/>
  <c r="O42" i="32"/>
  <c r="Q42" i="32"/>
  <c r="V42" i="32"/>
  <c r="G44" i="32"/>
  <c r="M44" i="32" s="1"/>
  <c r="I44" i="32"/>
  <c r="K44" i="32"/>
  <c r="O44" i="32"/>
  <c r="Q44" i="32"/>
  <c r="V44" i="32"/>
  <c r="G46" i="32"/>
  <c r="I46" i="32"/>
  <c r="K46" i="32"/>
  <c r="M46" i="32"/>
  <c r="O46" i="32"/>
  <c r="Q46" i="32"/>
  <c r="V46" i="32"/>
  <c r="G48" i="32"/>
  <c r="M48" i="32" s="1"/>
  <c r="I48" i="32"/>
  <c r="K48" i="32"/>
  <c r="O48" i="32"/>
  <c r="Q48" i="32"/>
  <c r="V48" i="32"/>
  <c r="G50" i="32"/>
  <c r="I50" i="32"/>
  <c r="K50" i="32"/>
  <c r="M50" i="32"/>
  <c r="O50" i="32"/>
  <c r="Q50" i="32"/>
  <c r="V50" i="32"/>
  <c r="G51" i="32"/>
  <c r="M51" i="32" s="1"/>
  <c r="I51" i="32"/>
  <c r="K51" i="32"/>
  <c r="O51" i="32"/>
  <c r="Q51" i="32"/>
  <c r="V51" i="32"/>
  <c r="G52" i="32"/>
  <c r="I52" i="32"/>
  <c r="K52" i="32"/>
  <c r="M52" i="32"/>
  <c r="O52" i="32"/>
  <c r="Q52" i="32"/>
  <c r="V52" i="32"/>
  <c r="G53" i="32"/>
  <c r="M53" i="32" s="1"/>
  <c r="I53" i="32"/>
  <c r="K53" i="32"/>
  <c r="O53" i="32"/>
  <c r="Q53" i="32"/>
  <c r="V53" i="32"/>
  <c r="G54" i="32"/>
  <c r="I54" i="32"/>
  <c r="K54" i="32"/>
  <c r="M54" i="32"/>
  <c r="O54" i="32"/>
  <c r="Q54" i="32"/>
  <c r="V54" i="32"/>
  <c r="G55" i="32"/>
  <c r="M55" i="32" s="1"/>
  <c r="I55" i="32"/>
  <c r="K55" i="32"/>
  <c r="O55" i="32"/>
  <c r="Q55" i="32"/>
  <c r="V55" i="32"/>
  <c r="G56" i="32"/>
  <c r="I56" i="32"/>
  <c r="K56" i="32"/>
  <c r="M56" i="32"/>
  <c r="O56" i="32"/>
  <c r="Q56" i="32"/>
  <c r="V56" i="32"/>
  <c r="G58" i="32"/>
  <c r="M58" i="32" s="1"/>
  <c r="I58" i="32"/>
  <c r="K58" i="32"/>
  <c r="O58" i="32"/>
  <c r="Q58" i="32"/>
  <c r="V58" i="32"/>
  <c r="G60" i="32"/>
  <c r="I60" i="32"/>
  <c r="K60" i="32"/>
  <c r="M60" i="32"/>
  <c r="O60" i="32"/>
  <c r="Q60" i="32"/>
  <c r="V60" i="32"/>
  <c r="K62" i="32"/>
  <c r="O62" i="32"/>
  <c r="G63" i="32"/>
  <c r="I63" i="32"/>
  <c r="I62" i="32" s="1"/>
  <c r="K63" i="32"/>
  <c r="M63" i="32"/>
  <c r="O63" i="32"/>
  <c r="Q63" i="32"/>
  <c r="Q62" i="32" s="1"/>
  <c r="V63" i="32"/>
  <c r="G65" i="32"/>
  <c r="G62" i="32" s="1"/>
  <c r="I65" i="32"/>
  <c r="K65" i="32"/>
  <c r="O65" i="32"/>
  <c r="Q65" i="32"/>
  <c r="V65" i="32"/>
  <c r="V62" i="32" s="1"/>
  <c r="Q67" i="32"/>
  <c r="G68" i="32"/>
  <c r="G67" i="32" s="1"/>
  <c r="I68" i="32"/>
  <c r="I67" i="32" s="1"/>
  <c r="K68" i="32"/>
  <c r="K67" i="32" s="1"/>
  <c r="O68" i="32"/>
  <c r="O67" i="32" s="1"/>
  <c r="Q68" i="32"/>
  <c r="V68" i="32"/>
  <c r="V67" i="32" s="1"/>
  <c r="AE70" i="32"/>
  <c r="AF70" i="32"/>
  <c r="G255" i="31"/>
  <c r="BA180" i="31"/>
  <c r="BA162" i="31"/>
  <c r="BA138" i="31"/>
  <c r="BA110" i="31"/>
  <c r="BA100" i="31"/>
  <c r="BA45" i="31"/>
  <c r="BA42" i="31"/>
  <c r="BA30" i="31"/>
  <c r="BA27" i="31"/>
  <c r="BA24" i="31"/>
  <c r="BA21" i="31"/>
  <c r="BA10" i="31"/>
  <c r="G9" i="31"/>
  <c r="I9" i="31"/>
  <c r="I8" i="31" s="1"/>
  <c r="K9" i="31"/>
  <c r="M9" i="31"/>
  <c r="O9" i="31"/>
  <c r="O8" i="31" s="1"/>
  <c r="Q9" i="31"/>
  <c r="Q8" i="31" s="1"/>
  <c r="V9" i="31"/>
  <c r="V8" i="31" s="1"/>
  <c r="G20" i="31"/>
  <c r="I20" i="31"/>
  <c r="K20" i="31"/>
  <c r="K8" i="31" s="1"/>
  <c r="M20" i="31"/>
  <c r="O20" i="31"/>
  <c r="Q20" i="31"/>
  <c r="V20" i="31"/>
  <c r="G23" i="31"/>
  <c r="I23" i="31"/>
  <c r="K23" i="31"/>
  <c r="M23" i="31"/>
  <c r="O23" i="31"/>
  <c r="Q23" i="31"/>
  <c r="V23" i="31"/>
  <c r="G26" i="31"/>
  <c r="I26" i="31"/>
  <c r="K26" i="31"/>
  <c r="M26" i="31"/>
  <c r="O26" i="31"/>
  <c r="Q26" i="31"/>
  <c r="V26" i="31"/>
  <c r="G29" i="31"/>
  <c r="M29" i="31" s="1"/>
  <c r="I29" i="31"/>
  <c r="K29" i="31"/>
  <c r="O29" i="31"/>
  <c r="Q29" i="31"/>
  <c r="V29" i="31"/>
  <c r="G32" i="31"/>
  <c r="M32" i="31" s="1"/>
  <c r="I32" i="31"/>
  <c r="K32" i="31"/>
  <c r="O32" i="31"/>
  <c r="Q32" i="31"/>
  <c r="V32" i="31"/>
  <c r="G35" i="31"/>
  <c r="M35" i="31" s="1"/>
  <c r="I35" i="31"/>
  <c r="K35" i="31"/>
  <c r="O35" i="31"/>
  <c r="Q35" i="31"/>
  <c r="V35" i="31"/>
  <c r="G37" i="31"/>
  <c r="G8" i="31" s="1"/>
  <c r="I37" i="31"/>
  <c r="K37" i="31"/>
  <c r="O37" i="31"/>
  <c r="Q37" i="31"/>
  <c r="V37" i="31"/>
  <c r="G39" i="31"/>
  <c r="I39" i="31"/>
  <c r="K39" i="31"/>
  <c r="M39" i="31"/>
  <c r="O39" i="31"/>
  <c r="Q39" i="31"/>
  <c r="V39" i="31"/>
  <c r="G41" i="31"/>
  <c r="M41" i="31" s="1"/>
  <c r="I41" i="31"/>
  <c r="K41" i="31"/>
  <c r="O41" i="31"/>
  <c r="Q41" i="31"/>
  <c r="V41" i="31"/>
  <c r="G44" i="31"/>
  <c r="I44" i="31"/>
  <c r="K44" i="31"/>
  <c r="M44" i="31"/>
  <c r="O44" i="31"/>
  <c r="Q44" i="31"/>
  <c r="V44" i="31"/>
  <c r="G47" i="31"/>
  <c r="I47" i="31"/>
  <c r="K47" i="31"/>
  <c r="M47" i="31"/>
  <c r="O47" i="31"/>
  <c r="Q47" i="31"/>
  <c r="V47" i="31"/>
  <c r="G52" i="31"/>
  <c r="M52" i="31" s="1"/>
  <c r="I52" i="31"/>
  <c r="K52" i="31"/>
  <c r="O52" i="31"/>
  <c r="Q52" i="31"/>
  <c r="V52" i="31"/>
  <c r="G56" i="31"/>
  <c r="M56" i="31" s="1"/>
  <c r="I56" i="31"/>
  <c r="K56" i="31"/>
  <c r="O56" i="31"/>
  <c r="Q56" i="31"/>
  <c r="V56" i="31"/>
  <c r="G59" i="31"/>
  <c r="M59" i="31" s="1"/>
  <c r="I59" i="31"/>
  <c r="K59" i="31"/>
  <c r="O59" i="31"/>
  <c r="Q59" i="31"/>
  <c r="V59" i="31"/>
  <c r="G62" i="31"/>
  <c r="M62" i="31" s="1"/>
  <c r="I62" i="31"/>
  <c r="K62" i="31"/>
  <c r="O62" i="31"/>
  <c r="Q62" i="31"/>
  <c r="V62" i="31"/>
  <c r="G64" i="31"/>
  <c r="I64" i="31"/>
  <c r="K64" i="31"/>
  <c r="M64" i="31"/>
  <c r="O64" i="31"/>
  <c r="Q64" i="31"/>
  <c r="V64" i="31"/>
  <c r="G66" i="31"/>
  <c r="M66" i="31" s="1"/>
  <c r="I66" i="31"/>
  <c r="K66" i="31"/>
  <c r="O66" i="31"/>
  <c r="Q66" i="31"/>
  <c r="V66" i="31"/>
  <c r="G68" i="31"/>
  <c r="I68" i="31"/>
  <c r="K68" i="31"/>
  <c r="M68" i="31"/>
  <c r="O68" i="31"/>
  <c r="Q68" i="31"/>
  <c r="V68" i="31"/>
  <c r="G72" i="31"/>
  <c r="M72" i="31" s="1"/>
  <c r="I72" i="31"/>
  <c r="K72" i="31"/>
  <c r="O72" i="31"/>
  <c r="Q72" i="31"/>
  <c r="V72" i="31"/>
  <c r="G74" i="31"/>
  <c r="M74" i="31" s="1"/>
  <c r="I74" i="31"/>
  <c r="K74" i="31"/>
  <c r="O74" i="31"/>
  <c r="Q74" i="31"/>
  <c r="V74" i="31"/>
  <c r="G82" i="31"/>
  <c r="M82" i="31" s="1"/>
  <c r="I82" i="31"/>
  <c r="K82" i="31"/>
  <c r="O82" i="31"/>
  <c r="Q82" i="31"/>
  <c r="V82" i="31"/>
  <c r="G86" i="31"/>
  <c r="I86" i="31"/>
  <c r="K86" i="31"/>
  <c r="M86" i="31"/>
  <c r="O86" i="31"/>
  <c r="Q86" i="31"/>
  <c r="V86" i="31"/>
  <c r="G89" i="31"/>
  <c r="M89" i="31" s="1"/>
  <c r="I89" i="31"/>
  <c r="K89" i="31"/>
  <c r="O89" i="31"/>
  <c r="Q89" i="31"/>
  <c r="V89" i="31"/>
  <c r="G92" i="31"/>
  <c r="I92" i="31"/>
  <c r="K92" i="31"/>
  <c r="M92" i="31"/>
  <c r="O92" i="31"/>
  <c r="Q92" i="31"/>
  <c r="V92" i="31"/>
  <c r="G95" i="31"/>
  <c r="I95" i="31"/>
  <c r="I94" i="31" s="1"/>
  <c r="K95" i="31"/>
  <c r="M95" i="31"/>
  <c r="O95" i="31"/>
  <c r="Q95" i="31"/>
  <c r="Q94" i="31" s="1"/>
  <c r="V95" i="31"/>
  <c r="V94" i="31" s="1"/>
  <c r="G99" i="31"/>
  <c r="M99" i="31" s="1"/>
  <c r="I99" i="31"/>
  <c r="K99" i="31"/>
  <c r="K94" i="31" s="1"/>
  <c r="O99" i="31"/>
  <c r="O94" i="31" s="1"/>
  <c r="Q99" i="31"/>
  <c r="V99" i="31"/>
  <c r="G109" i="31"/>
  <c r="I109" i="31"/>
  <c r="K109" i="31"/>
  <c r="M109" i="31"/>
  <c r="O109" i="31"/>
  <c r="Q109" i="31"/>
  <c r="V109" i="31"/>
  <c r="G113" i="31"/>
  <c r="M113" i="31" s="1"/>
  <c r="I113" i="31"/>
  <c r="K113" i="31"/>
  <c r="O113" i="31"/>
  <c r="Q113" i="31"/>
  <c r="V113" i="31"/>
  <c r="G128" i="31"/>
  <c r="I128" i="31"/>
  <c r="K128" i="31"/>
  <c r="M128" i="31"/>
  <c r="O128" i="31"/>
  <c r="Q128" i="31"/>
  <c r="V128" i="31"/>
  <c r="G137" i="31"/>
  <c r="M137" i="31" s="1"/>
  <c r="I137" i="31"/>
  <c r="K137" i="31"/>
  <c r="O137" i="31"/>
  <c r="Q137" i="31"/>
  <c r="V137" i="31"/>
  <c r="G147" i="31"/>
  <c r="I147" i="31"/>
  <c r="K147" i="31"/>
  <c r="M147" i="31"/>
  <c r="O147" i="31"/>
  <c r="Q147" i="31"/>
  <c r="V147" i="31"/>
  <c r="G148" i="31"/>
  <c r="G94" i="31" s="1"/>
  <c r="I148" i="31"/>
  <c r="K148" i="31"/>
  <c r="O148" i="31"/>
  <c r="Q148" i="31"/>
  <c r="V148" i="31"/>
  <c r="G156" i="31"/>
  <c r="I156" i="31"/>
  <c r="Q156" i="31"/>
  <c r="G157" i="31"/>
  <c r="M157" i="31" s="1"/>
  <c r="M156" i="31" s="1"/>
  <c r="I157" i="31"/>
  <c r="K157" i="31"/>
  <c r="K156" i="31" s="1"/>
  <c r="O157" i="31"/>
  <c r="O156" i="31" s="1"/>
  <c r="Q157" i="31"/>
  <c r="V157" i="31"/>
  <c r="V156" i="31" s="1"/>
  <c r="G160" i="31"/>
  <c r="K160" i="31"/>
  <c r="M160" i="31"/>
  <c r="Q160" i="31"/>
  <c r="G161" i="31"/>
  <c r="I161" i="31"/>
  <c r="I160" i="31" s="1"/>
  <c r="K161" i="31"/>
  <c r="M161" i="31"/>
  <c r="O161" i="31"/>
  <c r="O160" i="31" s="1"/>
  <c r="Q161" i="31"/>
  <c r="V161" i="31"/>
  <c r="V160" i="31" s="1"/>
  <c r="Q173" i="31"/>
  <c r="G174" i="31"/>
  <c r="G173" i="31" s="1"/>
  <c r="I174" i="31"/>
  <c r="I173" i="31" s="1"/>
  <c r="K174" i="31"/>
  <c r="O174" i="31"/>
  <c r="Q174" i="31"/>
  <c r="V174" i="31"/>
  <c r="V173" i="31" s="1"/>
  <c r="G179" i="31"/>
  <c r="I179" i="31"/>
  <c r="K179" i="31"/>
  <c r="M179" i="31"/>
  <c r="O179" i="31"/>
  <c r="O173" i="31" s="1"/>
  <c r="Q179" i="31"/>
  <c r="V179" i="31"/>
  <c r="G187" i="31"/>
  <c r="M187" i="31" s="1"/>
  <c r="I187" i="31"/>
  <c r="K187" i="31"/>
  <c r="K173" i="31" s="1"/>
  <c r="O187" i="31"/>
  <c r="Q187" i="31"/>
  <c r="V187" i="31"/>
  <c r="I189" i="31"/>
  <c r="G190" i="31"/>
  <c r="M190" i="31" s="1"/>
  <c r="M189" i="31" s="1"/>
  <c r="I190" i="31"/>
  <c r="K190" i="31"/>
  <c r="K189" i="31" s="1"/>
  <c r="O190" i="31"/>
  <c r="O189" i="31" s="1"/>
  <c r="Q190" i="31"/>
  <c r="Q189" i="31" s="1"/>
  <c r="V190" i="31"/>
  <c r="G193" i="31"/>
  <c r="G189" i="31" s="1"/>
  <c r="I193" i="31"/>
  <c r="K193" i="31"/>
  <c r="M193" i="31"/>
  <c r="O193" i="31"/>
  <c r="Q193" i="31"/>
  <c r="V193" i="31"/>
  <c r="G196" i="31"/>
  <c r="I196" i="31"/>
  <c r="K196" i="31"/>
  <c r="M196" i="31"/>
  <c r="O196" i="31"/>
  <c r="Q196" i="31"/>
  <c r="V196" i="31"/>
  <c r="V189" i="31" s="1"/>
  <c r="K199" i="31"/>
  <c r="O199" i="31"/>
  <c r="Q199" i="31"/>
  <c r="G200" i="31"/>
  <c r="G199" i="31" s="1"/>
  <c r="I200" i="31"/>
  <c r="I199" i="31" s="1"/>
  <c r="K200" i="31"/>
  <c r="O200" i="31"/>
  <c r="Q200" i="31"/>
  <c r="V200" i="31"/>
  <c r="V199" i="31" s="1"/>
  <c r="G203" i="31"/>
  <c r="G202" i="31" s="1"/>
  <c r="I203" i="31"/>
  <c r="K203" i="31"/>
  <c r="K202" i="31" s="1"/>
  <c r="O203" i="31"/>
  <c r="Q203" i="31"/>
  <c r="Q202" i="31" s="1"/>
  <c r="V203" i="31"/>
  <c r="G208" i="31"/>
  <c r="I208" i="31"/>
  <c r="I202" i="31" s="1"/>
  <c r="K208" i="31"/>
  <c r="M208" i="31"/>
  <c r="O208" i="31"/>
  <c r="Q208" i="31"/>
  <c r="V208" i="31"/>
  <c r="V202" i="31" s="1"/>
  <c r="G213" i="31"/>
  <c r="I213" i="31"/>
  <c r="K213" i="31"/>
  <c r="M213" i="31"/>
  <c r="O213" i="31"/>
  <c r="O202" i="31" s="1"/>
  <c r="Q213" i="31"/>
  <c r="V213" i="31"/>
  <c r="G214" i="31"/>
  <c r="I214" i="31"/>
  <c r="K214" i="31"/>
  <c r="M214" i="31"/>
  <c r="O214" i="31"/>
  <c r="Q214" i="31"/>
  <c r="V214" i="31"/>
  <c r="G215" i="31"/>
  <c r="I215" i="31"/>
  <c r="K215" i="31"/>
  <c r="M215" i="31"/>
  <c r="O215" i="31"/>
  <c r="Q215" i="31"/>
  <c r="V215" i="31"/>
  <c r="G216" i="31"/>
  <c r="M216" i="31" s="1"/>
  <c r="I216" i="31"/>
  <c r="K216" i="31"/>
  <c r="O216" i="31"/>
  <c r="Q216" i="31"/>
  <c r="V216" i="31"/>
  <c r="G217" i="31"/>
  <c r="M217" i="31" s="1"/>
  <c r="I217" i="31"/>
  <c r="K217" i="31"/>
  <c r="O217" i="31"/>
  <c r="Q217" i="31"/>
  <c r="V217" i="31"/>
  <c r="G218" i="31"/>
  <c r="M218" i="31" s="1"/>
  <c r="I218" i="31"/>
  <c r="K218" i="31"/>
  <c r="O218" i="31"/>
  <c r="Q218" i="31"/>
  <c r="V218" i="31"/>
  <c r="G220" i="31"/>
  <c r="M220" i="31" s="1"/>
  <c r="I220" i="31"/>
  <c r="K220" i="31"/>
  <c r="O220" i="31"/>
  <c r="Q220" i="31"/>
  <c r="V220" i="31"/>
  <c r="G222" i="31"/>
  <c r="I222" i="31"/>
  <c r="K222" i="31"/>
  <c r="M222" i="31"/>
  <c r="O222" i="31"/>
  <c r="Q222" i="31"/>
  <c r="V222" i="31"/>
  <c r="G224" i="31"/>
  <c r="I224" i="31"/>
  <c r="K224" i="31"/>
  <c r="M224" i="31"/>
  <c r="O224" i="31"/>
  <c r="Q224" i="31"/>
  <c r="V224" i="31"/>
  <c r="G227" i="31"/>
  <c r="I227" i="31"/>
  <c r="I226" i="31" s="1"/>
  <c r="K227" i="31"/>
  <c r="M227" i="31"/>
  <c r="O227" i="31"/>
  <c r="O226" i="31" s="1"/>
  <c r="Q227" i="31"/>
  <c r="V227" i="31"/>
  <c r="V226" i="31" s="1"/>
  <c r="G229" i="31"/>
  <c r="M229" i="31" s="1"/>
  <c r="I229" i="31"/>
  <c r="K229" i="31"/>
  <c r="K226" i="31" s="1"/>
  <c r="O229" i="31"/>
  <c r="Q229" i="31"/>
  <c r="Q226" i="31" s="1"/>
  <c r="V229" i="31"/>
  <c r="G233" i="31"/>
  <c r="I233" i="31"/>
  <c r="K233" i="31"/>
  <c r="M233" i="31"/>
  <c r="O233" i="31"/>
  <c r="Q233" i="31"/>
  <c r="V233" i="31"/>
  <c r="G237" i="31"/>
  <c r="M237" i="31" s="1"/>
  <c r="I237" i="31"/>
  <c r="K237" i="31"/>
  <c r="O237" i="31"/>
  <c r="Q237" i="31"/>
  <c r="V237" i="31"/>
  <c r="G240" i="31"/>
  <c r="M240" i="31" s="1"/>
  <c r="I240" i="31"/>
  <c r="K240" i="31"/>
  <c r="O240" i="31"/>
  <c r="Q240" i="31"/>
  <c r="V240" i="31"/>
  <c r="G245" i="31"/>
  <c r="I245" i="31"/>
  <c r="K245" i="31"/>
  <c r="M245" i="31"/>
  <c r="O245" i="31"/>
  <c r="Q245" i="31"/>
  <c r="V245" i="31"/>
  <c r="G248" i="31"/>
  <c r="I248" i="31"/>
  <c r="K248" i="31"/>
  <c r="M248" i="31"/>
  <c r="O248" i="31"/>
  <c r="Q248" i="31"/>
  <c r="V248" i="31"/>
  <c r="G251" i="31"/>
  <c r="I251" i="31"/>
  <c r="K251" i="31"/>
  <c r="M251" i="31"/>
  <c r="O251" i="31"/>
  <c r="Q251" i="31"/>
  <c r="V251" i="31"/>
  <c r="G252" i="31"/>
  <c r="I252" i="31"/>
  <c r="K252" i="31"/>
  <c r="M252" i="31"/>
  <c r="O252" i="31"/>
  <c r="Q252" i="31"/>
  <c r="V252" i="31"/>
  <c r="AE255" i="31"/>
  <c r="G70" i="30"/>
  <c r="BA17" i="30"/>
  <c r="G9" i="30"/>
  <c r="M9" i="30" s="1"/>
  <c r="I9" i="30"/>
  <c r="I8" i="30" s="1"/>
  <c r="K9" i="30"/>
  <c r="K8" i="30" s="1"/>
  <c r="O9" i="30"/>
  <c r="Q9" i="30"/>
  <c r="V9" i="30"/>
  <c r="V8" i="30" s="1"/>
  <c r="G11" i="30"/>
  <c r="M11" i="30" s="1"/>
  <c r="I11" i="30"/>
  <c r="K11" i="30"/>
  <c r="O11" i="30"/>
  <c r="O8" i="30" s="1"/>
  <c r="Q11" i="30"/>
  <c r="V11" i="30"/>
  <c r="G12" i="30"/>
  <c r="I12" i="30"/>
  <c r="K12" i="30"/>
  <c r="M12" i="30"/>
  <c r="O12" i="30"/>
  <c r="Q12" i="30"/>
  <c r="V12" i="30"/>
  <c r="G14" i="30"/>
  <c r="M14" i="30" s="1"/>
  <c r="I14" i="30"/>
  <c r="K14" i="30"/>
  <c r="O14" i="30"/>
  <c r="Q14" i="30"/>
  <c r="V14" i="30"/>
  <c r="G16" i="30"/>
  <c r="I16" i="30"/>
  <c r="K16" i="30"/>
  <c r="M16" i="30"/>
  <c r="O16" i="30"/>
  <c r="Q16" i="30"/>
  <c r="Q8" i="30" s="1"/>
  <c r="V16" i="30"/>
  <c r="G18" i="30"/>
  <c r="I18" i="30"/>
  <c r="K18" i="30"/>
  <c r="M18" i="30"/>
  <c r="O18" i="30"/>
  <c r="Q18" i="30"/>
  <c r="V18" i="30"/>
  <c r="G20" i="30"/>
  <c r="I20" i="30"/>
  <c r="K20" i="30"/>
  <c r="M20" i="30"/>
  <c r="O20" i="30"/>
  <c r="Q20" i="30"/>
  <c r="V20" i="30"/>
  <c r="G22" i="30"/>
  <c r="G8" i="30" s="1"/>
  <c r="I22" i="30"/>
  <c r="K22" i="30"/>
  <c r="O22" i="30"/>
  <c r="Q22" i="30"/>
  <c r="V22" i="30"/>
  <c r="G23" i="30"/>
  <c r="I23" i="30"/>
  <c r="K23" i="30"/>
  <c r="M23" i="30"/>
  <c r="O23" i="30"/>
  <c r="Q23" i="30"/>
  <c r="V23" i="30"/>
  <c r="G25" i="30"/>
  <c r="K25" i="30"/>
  <c r="G26" i="30"/>
  <c r="I26" i="30"/>
  <c r="I25" i="30" s="1"/>
  <c r="K26" i="30"/>
  <c r="M26" i="30"/>
  <c r="O26" i="30"/>
  <c r="O25" i="30" s="1"/>
  <c r="Q26" i="30"/>
  <c r="Q25" i="30" s="1"/>
  <c r="V26" i="30"/>
  <c r="G28" i="30"/>
  <c r="M28" i="30" s="1"/>
  <c r="I28" i="30"/>
  <c r="K28" i="30"/>
  <c r="O28" i="30"/>
  <c r="Q28" i="30"/>
  <c r="V28" i="30"/>
  <c r="G30" i="30"/>
  <c r="I30" i="30"/>
  <c r="K30" i="30"/>
  <c r="M30" i="30"/>
  <c r="O30" i="30"/>
  <c r="Q30" i="30"/>
  <c r="V30" i="30"/>
  <c r="V25" i="30" s="1"/>
  <c r="G33" i="30"/>
  <c r="M33" i="30" s="1"/>
  <c r="I33" i="30"/>
  <c r="I32" i="30" s="1"/>
  <c r="K33" i="30"/>
  <c r="O33" i="30"/>
  <c r="Q33" i="30"/>
  <c r="Q32" i="30" s="1"/>
  <c r="V33" i="30"/>
  <c r="G34" i="30"/>
  <c r="G32" i="30" s="1"/>
  <c r="I34" i="30"/>
  <c r="K34" i="30"/>
  <c r="K32" i="30" s="1"/>
  <c r="O34" i="30"/>
  <c r="Q34" i="30"/>
  <c r="V34" i="30"/>
  <c r="G35" i="30"/>
  <c r="I35" i="30"/>
  <c r="K35" i="30"/>
  <c r="M35" i="30"/>
  <c r="O35" i="30"/>
  <c r="Q35" i="30"/>
  <c r="V35" i="30"/>
  <c r="G36" i="30"/>
  <c r="M36" i="30" s="1"/>
  <c r="I36" i="30"/>
  <c r="K36" i="30"/>
  <c r="O36" i="30"/>
  <c r="Q36" i="30"/>
  <c r="V36" i="30"/>
  <c r="G37" i="30"/>
  <c r="I37" i="30"/>
  <c r="K37" i="30"/>
  <c r="M37" i="30"/>
  <c r="O37" i="30"/>
  <c r="Q37" i="30"/>
  <c r="V37" i="30"/>
  <c r="G38" i="30"/>
  <c r="M38" i="30" s="1"/>
  <c r="I38" i="30"/>
  <c r="K38" i="30"/>
  <c r="O38" i="30"/>
  <c r="O32" i="30" s="1"/>
  <c r="Q38" i="30"/>
  <c r="V38" i="30"/>
  <c r="G39" i="30"/>
  <c r="I39" i="30"/>
  <c r="K39" i="30"/>
  <c r="M39" i="30"/>
  <c r="O39" i="30"/>
  <c r="Q39" i="30"/>
  <c r="V39" i="30"/>
  <c r="G40" i="30"/>
  <c r="M40" i="30" s="1"/>
  <c r="I40" i="30"/>
  <c r="K40" i="30"/>
  <c r="O40" i="30"/>
  <c r="Q40" i="30"/>
  <c r="V40" i="30"/>
  <c r="V32" i="30" s="1"/>
  <c r="G42" i="30"/>
  <c r="I42" i="30"/>
  <c r="K42" i="30"/>
  <c r="M42" i="30"/>
  <c r="O42" i="30"/>
  <c r="Q42" i="30"/>
  <c r="V42" i="30"/>
  <c r="G44" i="30"/>
  <c r="M44" i="30" s="1"/>
  <c r="I44" i="30"/>
  <c r="K44" i="30"/>
  <c r="O44" i="30"/>
  <c r="Q44" i="30"/>
  <c r="V44" i="30"/>
  <c r="G46" i="30"/>
  <c r="I46" i="30"/>
  <c r="K46" i="30"/>
  <c r="M46" i="30"/>
  <c r="O46" i="30"/>
  <c r="Q46" i="30"/>
  <c r="V46" i="30"/>
  <c r="G48" i="30"/>
  <c r="M48" i="30" s="1"/>
  <c r="I48" i="30"/>
  <c r="K48" i="30"/>
  <c r="O48" i="30"/>
  <c r="Q48" i="30"/>
  <c r="V48" i="30"/>
  <c r="G50" i="30"/>
  <c r="I50" i="30"/>
  <c r="K50" i="30"/>
  <c r="M50" i="30"/>
  <c r="O50" i="30"/>
  <c r="Q50" i="30"/>
  <c r="V50" i="30"/>
  <c r="G51" i="30"/>
  <c r="M51" i="30" s="1"/>
  <c r="I51" i="30"/>
  <c r="K51" i="30"/>
  <c r="O51" i="30"/>
  <c r="Q51" i="30"/>
  <c r="V51" i="30"/>
  <c r="G52" i="30"/>
  <c r="I52" i="30"/>
  <c r="K52" i="30"/>
  <c r="M52" i="30"/>
  <c r="O52" i="30"/>
  <c r="Q52" i="30"/>
  <c r="V52" i="30"/>
  <c r="G53" i="30"/>
  <c r="M53" i="30" s="1"/>
  <c r="I53" i="30"/>
  <c r="K53" i="30"/>
  <c r="O53" i="30"/>
  <c r="Q53" i="30"/>
  <c r="V53" i="30"/>
  <c r="G54" i="30"/>
  <c r="I54" i="30"/>
  <c r="K54" i="30"/>
  <c r="M54" i="30"/>
  <c r="O54" i="30"/>
  <c r="Q54" i="30"/>
  <c r="V54" i="30"/>
  <c r="G55" i="30"/>
  <c r="M55" i="30" s="1"/>
  <c r="I55" i="30"/>
  <c r="K55" i="30"/>
  <c r="O55" i="30"/>
  <c r="Q55" i="30"/>
  <c r="V55" i="30"/>
  <c r="G56" i="30"/>
  <c r="I56" i="30"/>
  <c r="K56" i="30"/>
  <c r="M56" i="30"/>
  <c r="O56" i="30"/>
  <c r="Q56" i="30"/>
  <c r="V56" i="30"/>
  <c r="G58" i="30"/>
  <c r="M58" i="30" s="1"/>
  <c r="I58" i="30"/>
  <c r="K58" i="30"/>
  <c r="O58" i="30"/>
  <c r="Q58" i="30"/>
  <c r="V58" i="30"/>
  <c r="G60" i="30"/>
  <c r="I60" i="30"/>
  <c r="K60" i="30"/>
  <c r="M60" i="30"/>
  <c r="O60" i="30"/>
  <c r="Q60" i="30"/>
  <c r="V60" i="30"/>
  <c r="G62" i="30"/>
  <c r="O62" i="30"/>
  <c r="G63" i="30"/>
  <c r="I63" i="30"/>
  <c r="I62" i="30" s="1"/>
  <c r="K63" i="30"/>
  <c r="M63" i="30"/>
  <c r="M62" i="30" s="1"/>
  <c r="O63" i="30"/>
  <c r="Q63" i="30"/>
  <c r="Q62" i="30" s="1"/>
  <c r="V63" i="30"/>
  <c r="G65" i="30"/>
  <c r="M65" i="30" s="1"/>
  <c r="I65" i="30"/>
  <c r="K65" i="30"/>
  <c r="K62" i="30" s="1"/>
  <c r="O65" i="30"/>
  <c r="Q65" i="30"/>
  <c r="V65" i="30"/>
  <c r="V62" i="30" s="1"/>
  <c r="Q67" i="30"/>
  <c r="G68" i="30"/>
  <c r="G67" i="30" s="1"/>
  <c r="I68" i="30"/>
  <c r="I67" i="30" s="1"/>
  <c r="K68" i="30"/>
  <c r="K67" i="30" s="1"/>
  <c r="O68" i="30"/>
  <c r="O67" i="30" s="1"/>
  <c r="Q68" i="30"/>
  <c r="V68" i="30"/>
  <c r="V67" i="30" s="1"/>
  <c r="AE70" i="30"/>
  <c r="AF70" i="30"/>
  <c r="G229" i="29"/>
  <c r="BA156" i="29"/>
  <c r="BA138" i="29"/>
  <c r="BA114" i="29"/>
  <c r="BA86" i="29"/>
  <c r="BA76" i="29"/>
  <c r="BA36" i="29"/>
  <c r="BA24" i="29"/>
  <c r="BA10" i="29"/>
  <c r="G9" i="29"/>
  <c r="M9" i="29" s="1"/>
  <c r="I9" i="29"/>
  <c r="I8" i="29" s="1"/>
  <c r="K9" i="29"/>
  <c r="K8" i="29" s="1"/>
  <c r="O9" i="29"/>
  <c r="O8" i="29" s="1"/>
  <c r="Q9" i="29"/>
  <c r="V9" i="29"/>
  <c r="G23" i="29"/>
  <c r="M23" i="29" s="1"/>
  <c r="I23" i="29"/>
  <c r="K23" i="29"/>
  <c r="O23" i="29"/>
  <c r="Q23" i="29"/>
  <c r="Q8" i="29" s="1"/>
  <c r="V23" i="29"/>
  <c r="G26" i="29"/>
  <c r="I26" i="29"/>
  <c r="K26" i="29"/>
  <c r="M26" i="29"/>
  <c r="O26" i="29"/>
  <c r="Q26" i="29"/>
  <c r="V26" i="29"/>
  <c r="G29" i="29"/>
  <c r="I29" i="29"/>
  <c r="K29" i="29"/>
  <c r="M29" i="29"/>
  <c r="O29" i="29"/>
  <c r="Q29" i="29"/>
  <c r="V29" i="29"/>
  <c r="G31" i="29"/>
  <c r="I31" i="29"/>
  <c r="K31" i="29"/>
  <c r="M31" i="29"/>
  <c r="O31" i="29"/>
  <c r="Q31" i="29"/>
  <c r="V31" i="29"/>
  <c r="G33" i="29"/>
  <c r="I33" i="29"/>
  <c r="K33" i="29"/>
  <c r="M33" i="29"/>
  <c r="O33" i="29"/>
  <c r="Q33" i="29"/>
  <c r="V33" i="29"/>
  <c r="V8" i="29" s="1"/>
  <c r="G35" i="29"/>
  <c r="M35" i="29" s="1"/>
  <c r="I35" i="29"/>
  <c r="K35" i="29"/>
  <c r="O35" i="29"/>
  <c r="Q35" i="29"/>
  <c r="V35" i="29"/>
  <c r="G38" i="29"/>
  <c r="G8" i="29" s="1"/>
  <c r="I38" i="29"/>
  <c r="K38" i="29"/>
  <c r="O38" i="29"/>
  <c r="Q38" i="29"/>
  <c r="V38" i="29"/>
  <c r="G43" i="29"/>
  <c r="M43" i="29" s="1"/>
  <c r="I43" i="29"/>
  <c r="K43" i="29"/>
  <c r="O43" i="29"/>
  <c r="Q43" i="29"/>
  <c r="V43" i="29"/>
  <c r="G45" i="29"/>
  <c r="M45" i="29" s="1"/>
  <c r="I45" i="29"/>
  <c r="K45" i="29"/>
  <c r="O45" i="29"/>
  <c r="Q45" i="29"/>
  <c r="V45" i="29"/>
  <c r="G47" i="29"/>
  <c r="I47" i="29"/>
  <c r="K47" i="29"/>
  <c r="M47" i="29"/>
  <c r="O47" i="29"/>
  <c r="Q47" i="29"/>
  <c r="V47" i="29"/>
  <c r="G50" i="29"/>
  <c r="I50" i="29"/>
  <c r="K50" i="29"/>
  <c r="M50" i="29"/>
  <c r="O50" i="29"/>
  <c r="Q50" i="29"/>
  <c r="V50" i="29"/>
  <c r="G52" i="29"/>
  <c r="I52" i="29"/>
  <c r="K52" i="29"/>
  <c r="M52" i="29"/>
  <c r="O52" i="29"/>
  <c r="Q52" i="29"/>
  <c r="V52" i="29"/>
  <c r="G60" i="29"/>
  <c r="I60" i="29"/>
  <c r="K60" i="29"/>
  <c r="M60" i="29"/>
  <c r="O60" i="29"/>
  <c r="Q60" i="29"/>
  <c r="V60" i="29"/>
  <c r="G64" i="29"/>
  <c r="M64" i="29" s="1"/>
  <c r="I64" i="29"/>
  <c r="K64" i="29"/>
  <c r="O64" i="29"/>
  <c r="Q64" i="29"/>
  <c r="V64" i="29"/>
  <c r="G68" i="29"/>
  <c r="M68" i="29" s="1"/>
  <c r="I68" i="29"/>
  <c r="K68" i="29"/>
  <c r="O68" i="29"/>
  <c r="Q68" i="29"/>
  <c r="V68" i="29"/>
  <c r="G71" i="29"/>
  <c r="M71" i="29" s="1"/>
  <c r="I71" i="29"/>
  <c r="I70" i="29" s="1"/>
  <c r="K71" i="29"/>
  <c r="K70" i="29" s="1"/>
  <c r="O71" i="29"/>
  <c r="O70" i="29" s="1"/>
  <c r="Q71" i="29"/>
  <c r="Q70" i="29" s="1"/>
  <c r="V71" i="29"/>
  <c r="V70" i="29" s="1"/>
  <c r="G75" i="29"/>
  <c r="I75" i="29"/>
  <c r="K75" i="29"/>
  <c r="M75" i="29"/>
  <c r="O75" i="29"/>
  <c r="Q75" i="29"/>
  <c r="V75" i="29"/>
  <c r="G85" i="29"/>
  <c r="I85" i="29"/>
  <c r="K85" i="29"/>
  <c r="M85" i="29"/>
  <c r="O85" i="29"/>
  <c r="Q85" i="29"/>
  <c r="V85" i="29"/>
  <c r="G89" i="29"/>
  <c r="I89" i="29"/>
  <c r="K89" i="29"/>
  <c r="M89" i="29"/>
  <c r="O89" i="29"/>
  <c r="Q89" i="29"/>
  <c r="V89" i="29"/>
  <c r="G104" i="29"/>
  <c r="M104" i="29" s="1"/>
  <c r="I104" i="29"/>
  <c r="K104" i="29"/>
  <c r="O104" i="29"/>
  <c r="Q104" i="29"/>
  <c r="V104" i="29"/>
  <c r="G113" i="29"/>
  <c r="M113" i="29" s="1"/>
  <c r="I113" i="29"/>
  <c r="K113" i="29"/>
  <c r="O113" i="29"/>
  <c r="Q113" i="29"/>
  <c r="V113" i="29"/>
  <c r="G123" i="29"/>
  <c r="M123" i="29" s="1"/>
  <c r="I123" i="29"/>
  <c r="K123" i="29"/>
  <c r="O123" i="29"/>
  <c r="Q123" i="29"/>
  <c r="V123" i="29"/>
  <c r="G124" i="29"/>
  <c r="M124" i="29" s="1"/>
  <c r="I124" i="29"/>
  <c r="K124" i="29"/>
  <c r="O124" i="29"/>
  <c r="Q124" i="29"/>
  <c r="V124" i="29"/>
  <c r="G132" i="29"/>
  <c r="I132" i="29"/>
  <c r="G133" i="29"/>
  <c r="I133" i="29"/>
  <c r="K133" i="29"/>
  <c r="K132" i="29" s="1"/>
  <c r="M133" i="29"/>
  <c r="M132" i="29" s="1"/>
  <c r="O133" i="29"/>
  <c r="O132" i="29" s="1"/>
  <c r="Q133" i="29"/>
  <c r="Q132" i="29" s="1"/>
  <c r="V133" i="29"/>
  <c r="V132" i="29" s="1"/>
  <c r="G136" i="29"/>
  <c r="K136" i="29"/>
  <c r="M136" i="29"/>
  <c r="G137" i="29"/>
  <c r="I137" i="29"/>
  <c r="I136" i="29" s="1"/>
  <c r="K137" i="29"/>
  <c r="M137" i="29"/>
  <c r="O137" i="29"/>
  <c r="O136" i="29" s="1"/>
  <c r="Q137" i="29"/>
  <c r="Q136" i="29" s="1"/>
  <c r="V137" i="29"/>
  <c r="V136" i="29" s="1"/>
  <c r="O149" i="29"/>
  <c r="Q149" i="29"/>
  <c r="G150" i="29"/>
  <c r="I150" i="29"/>
  <c r="I149" i="29" s="1"/>
  <c r="K150" i="29"/>
  <c r="M150" i="29"/>
  <c r="O150" i="29"/>
  <c r="Q150" i="29"/>
  <c r="V150" i="29"/>
  <c r="V149" i="29" s="1"/>
  <c r="G155" i="29"/>
  <c r="G149" i="29" s="1"/>
  <c r="I155" i="29"/>
  <c r="K155" i="29"/>
  <c r="K149" i="29" s="1"/>
  <c r="O155" i="29"/>
  <c r="Q155" i="29"/>
  <c r="V155" i="29"/>
  <c r="G161" i="29"/>
  <c r="M161" i="29" s="1"/>
  <c r="I161" i="29"/>
  <c r="K161" i="29"/>
  <c r="O161" i="29"/>
  <c r="Q161" i="29"/>
  <c r="V161" i="29"/>
  <c r="G163" i="29"/>
  <c r="I163" i="29"/>
  <c r="G164" i="29"/>
  <c r="I164" i="29"/>
  <c r="K164" i="29"/>
  <c r="K163" i="29" s="1"/>
  <c r="M164" i="29"/>
  <c r="M163" i="29" s="1"/>
  <c r="O164" i="29"/>
  <c r="Q164" i="29"/>
  <c r="Q163" i="29" s="1"/>
  <c r="V164" i="29"/>
  <c r="G167" i="29"/>
  <c r="I167" i="29"/>
  <c r="K167" i="29"/>
  <c r="M167" i="29"/>
  <c r="O167" i="29"/>
  <c r="O163" i="29" s="1"/>
  <c r="Q167" i="29"/>
  <c r="V167" i="29"/>
  <c r="V163" i="29" s="1"/>
  <c r="G170" i="29"/>
  <c r="I170" i="29"/>
  <c r="K170" i="29"/>
  <c r="M170" i="29"/>
  <c r="O170" i="29"/>
  <c r="Q170" i="29"/>
  <c r="V170" i="29"/>
  <c r="G173" i="29"/>
  <c r="K173" i="29"/>
  <c r="O173" i="29"/>
  <c r="Q173" i="29"/>
  <c r="G174" i="29"/>
  <c r="I174" i="29"/>
  <c r="I173" i="29" s="1"/>
  <c r="K174" i="29"/>
  <c r="M174" i="29"/>
  <c r="M173" i="29" s="1"/>
  <c r="O174" i="29"/>
  <c r="Q174" i="29"/>
  <c r="V174" i="29"/>
  <c r="V173" i="29" s="1"/>
  <c r="G177" i="29"/>
  <c r="G176" i="29" s="1"/>
  <c r="I177" i="29"/>
  <c r="I176" i="29" s="1"/>
  <c r="K177" i="29"/>
  <c r="O177" i="29"/>
  <c r="Q177" i="29"/>
  <c r="Q176" i="29" s="1"/>
  <c r="V177" i="29"/>
  <c r="G182" i="29"/>
  <c r="M182" i="29" s="1"/>
  <c r="I182" i="29"/>
  <c r="K182" i="29"/>
  <c r="K176" i="29" s="1"/>
  <c r="O182" i="29"/>
  <c r="O176" i="29" s="1"/>
  <c r="Q182" i="29"/>
  <c r="V182" i="29"/>
  <c r="G187" i="29"/>
  <c r="I187" i="29"/>
  <c r="K187" i="29"/>
  <c r="M187" i="29"/>
  <c r="O187" i="29"/>
  <c r="Q187" i="29"/>
  <c r="V187" i="29"/>
  <c r="G188" i="29"/>
  <c r="I188" i="29"/>
  <c r="K188" i="29"/>
  <c r="M188" i="29"/>
  <c r="O188" i="29"/>
  <c r="Q188" i="29"/>
  <c r="V188" i="29"/>
  <c r="G189" i="29"/>
  <c r="I189" i="29"/>
  <c r="K189" i="29"/>
  <c r="M189" i="29"/>
  <c r="O189" i="29"/>
  <c r="Q189" i="29"/>
  <c r="V189" i="29"/>
  <c r="G190" i="29"/>
  <c r="M190" i="29" s="1"/>
  <c r="I190" i="29"/>
  <c r="K190" i="29"/>
  <c r="O190" i="29"/>
  <c r="Q190" i="29"/>
  <c r="V190" i="29"/>
  <c r="V176" i="29" s="1"/>
  <c r="G191" i="29"/>
  <c r="I191" i="29"/>
  <c r="K191" i="29"/>
  <c r="M191" i="29"/>
  <c r="O191" i="29"/>
  <c r="Q191" i="29"/>
  <c r="V191" i="29"/>
  <c r="G192" i="29"/>
  <c r="M192" i="29" s="1"/>
  <c r="I192" i="29"/>
  <c r="K192" i="29"/>
  <c r="O192" i="29"/>
  <c r="Q192" i="29"/>
  <c r="V192" i="29"/>
  <c r="G194" i="29"/>
  <c r="M194" i="29" s="1"/>
  <c r="I194" i="29"/>
  <c r="K194" i="29"/>
  <c r="O194" i="29"/>
  <c r="Q194" i="29"/>
  <c r="V194" i="29"/>
  <c r="G196" i="29"/>
  <c r="M196" i="29" s="1"/>
  <c r="I196" i="29"/>
  <c r="K196" i="29"/>
  <c r="O196" i="29"/>
  <c r="Q196" i="29"/>
  <c r="V196" i="29"/>
  <c r="G198" i="29"/>
  <c r="I198" i="29"/>
  <c r="K198" i="29"/>
  <c r="M198" i="29"/>
  <c r="O198" i="29"/>
  <c r="Q198" i="29"/>
  <c r="V198" i="29"/>
  <c r="G201" i="29"/>
  <c r="I201" i="29"/>
  <c r="I200" i="29" s="1"/>
  <c r="K201" i="29"/>
  <c r="M201" i="29"/>
  <c r="O201" i="29"/>
  <c r="O200" i="29" s="1"/>
  <c r="Q201" i="29"/>
  <c r="Q200" i="29" s="1"/>
  <c r="V201" i="29"/>
  <c r="G203" i="29"/>
  <c r="G200" i="29" s="1"/>
  <c r="I203" i="29"/>
  <c r="K203" i="29"/>
  <c r="O203" i="29"/>
  <c r="Q203" i="29"/>
  <c r="V203" i="29"/>
  <c r="V200" i="29" s="1"/>
  <c r="G207" i="29"/>
  <c r="I207" i="29"/>
  <c r="K207" i="29"/>
  <c r="M207" i="29"/>
  <c r="O207" i="29"/>
  <c r="Q207" i="29"/>
  <c r="V207" i="29"/>
  <c r="G211" i="29"/>
  <c r="M211" i="29" s="1"/>
  <c r="I211" i="29"/>
  <c r="K211" i="29"/>
  <c r="O211" i="29"/>
  <c r="Q211" i="29"/>
  <c r="V211" i="29"/>
  <c r="G214" i="29"/>
  <c r="M214" i="29" s="1"/>
  <c r="I214" i="29"/>
  <c r="K214" i="29"/>
  <c r="O214" i="29"/>
  <c r="Q214" i="29"/>
  <c r="V214" i="29"/>
  <c r="G219" i="29"/>
  <c r="M219" i="29" s="1"/>
  <c r="I219" i="29"/>
  <c r="K219" i="29"/>
  <c r="K200" i="29" s="1"/>
  <c r="O219" i="29"/>
  <c r="Q219" i="29"/>
  <c r="V219" i="29"/>
  <c r="G222" i="29"/>
  <c r="I222" i="29"/>
  <c r="K222" i="29"/>
  <c r="M222" i="29"/>
  <c r="O222" i="29"/>
  <c r="Q222" i="29"/>
  <c r="V222" i="29"/>
  <c r="G225" i="29"/>
  <c r="I225" i="29"/>
  <c r="K225" i="29"/>
  <c r="M225" i="29"/>
  <c r="O225" i="29"/>
  <c r="Q225" i="29"/>
  <c r="V225" i="29"/>
  <c r="G226" i="29"/>
  <c r="I226" i="29"/>
  <c r="K226" i="29"/>
  <c r="M226" i="29"/>
  <c r="O226" i="29"/>
  <c r="Q226" i="29"/>
  <c r="V226" i="29"/>
  <c r="AE229" i="29"/>
  <c r="G237" i="28"/>
  <c r="G9" i="28"/>
  <c r="M9" i="28" s="1"/>
  <c r="I9" i="28"/>
  <c r="I8" i="28" s="1"/>
  <c r="K9" i="28"/>
  <c r="K8" i="28" s="1"/>
  <c r="O9" i="28"/>
  <c r="O8" i="28" s="1"/>
  <c r="Q9" i="28"/>
  <c r="Q8" i="28" s="1"/>
  <c r="V9" i="28"/>
  <c r="G10" i="28"/>
  <c r="M10" i="28" s="1"/>
  <c r="I10" i="28"/>
  <c r="K10" i="28"/>
  <c r="O10" i="28"/>
  <c r="Q10" i="28"/>
  <c r="V10" i="28"/>
  <c r="G11" i="28"/>
  <c r="I11" i="28"/>
  <c r="K11" i="28"/>
  <c r="M11" i="28"/>
  <c r="O11" i="28"/>
  <c r="Q11" i="28"/>
  <c r="V11" i="28"/>
  <c r="G12" i="28"/>
  <c r="I12" i="28"/>
  <c r="K12" i="28"/>
  <c r="M12" i="28"/>
  <c r="O12" i="28"/>
  <c r="Q12" i="28"/>
  <c r="V12" i="28"/>
  <c r="G13" i="28"/>
  <c r="I13" i="28"/>
  <c r="K13" i="28"/>
  <c r="M13" i="28"/>
  <c r="O13" i="28"/>
  <c r="Q13" i="28"/>
  <c r="V13" i="28"/>
  <c r="G14" i="28"/>
  <c r="M14" i="28" s="1"/>
  <c r="I14" i="28"/>
  <c r="K14" i="28"/>
  <c r="O14" i="28"/>
  <c r="Q14" i="28"/>
  <c r="V14" i="28"/>
  <c r="V8" i="28" s="1"/>
  <c r="G15" i="28"/>
  <c r="M15" i="28" s="1"/>
  <c r="I15" i="28"/>
  <c r="K15" i="28"/>
  <c r="O15" i="28"/>
  <c r="Q15" i="28"/>
  <c r="V15" i="28"/>
  <c r="G16" i="28"/>
  <c r="G8" i="28" s="1"/>
  <c r="I16" i="28"/>
  <c r="K16" i="28"/>
  <c r="O16" i="28"/>
  <c r="Q16" i="28"/>
  <c r="V16" i="28"/>
  <c r="G17" i="28"/>
  <c r="M17" i="28" s="1"/>
  <c r="I17" i="28"/>
  <c r="K17" i="28"/>
  <c r="O17" i="28"/>
  <c r="Q17" i="28"/>
  <c r="V17" i="28"/>
  <c r="G18" i="28"/>
  <c r="M18" i="28" s="1"/>
  <c r="I18" i="28"/>
  <c r="K18" i="28"/>
  <c r="O18" i="28"/>
  <c r="Q18" i="28"/>
  <c r="V18" i="28"/>
  <c r="G19" i="28"/>
  <c r="I19" i="28"/>
  <c r="K19" i="28"/>
  <c r="M19" i="28"/>
  <c r="O19" i="28"/>
  <c r="Q19" i="28"/>
  <c r="V19" i="28"/>
  <c r="G20" i="28"/>
  <c r="I20" i="28"/>
  <c r="K20" i="28"/>
  <c r="M20" i="28"/>
  <c r="O20" i="28"/>
  <c r="Q20" i="28"/>
  <c r="V20" i="28"/>
  <c r="G21" i="28"/>
  <c r="I21" i="28"/>
  <c r="K21" i="28"/>
  <c r="M21" i="28"/>
  <c r="O21" i="28"/>
  <c r="Q21" i="28"/>
  <c r="V21" i="28"/>
  <c r="G22" i="28"/>
  <c r="M22" i="28" s="1"/>
  <c r="I22" i="28"/>
  <c r="K22" i="28"/>
  <c r="O22" i="28"/>
  <c r="Q22" i="28"/>
  <c r="V22" i="28"/>
  <c r="G23" i="28"/>
  <c r="I23" i="28"/>
  <c r="K23" i="28"/>
  <c r="M23" i="28"/>
  <c r="O23" i="28"/>
  <c r="Q23" i="28"/>
  <c r="V23" i="28"/>
  <c r="G24" i="28"/>
  <c r="M24" i="28" s="1"/>
  <c r="I24" i="28"/>
  <c r="K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I29" i="28"/>
  <c r="K29" i="28"/>
  <c r="M29" i="28"/>
  <c r="O29" i="28"/>
  <c r="Q29" i="28"/>
  <c r="V29" i="28"/>
  <c r="G30" i="28"/>
  <c r="M30" i="28" s="1"/>
  <c r="I30" i="28"/>
  <c r="K30" i="28"/>
  <c r="O30" i="28"/>
  <c r="Q30" i="28"/>
  <c r="V30" i="28"/>
  <c r="G31" i="28"/>
  <c r="I31" i="28"/>
  <c r="K31" i="28"/>
  <c r="M31" i="28"/>
  <c r="O31" i="28"/>
  <c r="Q31" i="28"/>
  <c r="V31" i="28"/>
  <c r="G32" i="28"/>
  <c r="M32" i="28" s="1"/>
  <c r="I32" i="28"/>
  <c r="K32" i="28"/>
  <c r="O32" i="28"/>
  <c r="Q32" i="28"/>
  <c r="V32" i="28"/>
  <c r="G33" i="28"/>
  <c r="M33" i="28" s="1"/>
  <c r="I33" i="28"/>
  <c r="K33" i="28"/>
  <c r="O33" i="28"/>
  <c r="Q33" i="28"/>
  <c r="V33" i="28"/>
  <c r="G34" i="28"/>
  <c r="M34" i="28" s="1"/>
  <c r="I34" i="28"/>
  <c r="K34" i="28"/>
  <c r="O34" i="28"/>
  <c r="Q34" i="28"/>
  <c r="V34" i="28"/>
  <c r="G35" i="28"/>
  <c r="I35" i="28"/>
  <c r="K35" i="28"/>
  <c r="M35" i="28"/>
  <c r="O35" i="28"/>
  <c r="Q35" i="28"/>
  <c r="V35" i="28"/>
  <c r="G36" i="28"/>
  <c r="M36" i="28" s="1"/>
  <c r="I36" i="28"/>
  <c r="K36" i="28"/>
  <c r="O36" i="28"/>
  <c r="Q36" i="28"/>
  <c r="V36" i="28"/>
  <c r="G37" i="28"/>
  <c r="I37" i="28"/>
  <c r="K37" i="28"/>
  <c r="M37" i="28"/>
  <c r="O37" i="28"/>
  <c r="Q37" i="28"/>
  <c r="V37" i="28"/>
  <c r="G38" i="28"/>
  <c r="M38" i="28" s="1"/>
  <c r="I38" i="28"/>
  <c r="K38" i="28"/>
  <c r="O38" i="28"/>
  <c r="Q38" i="28"/>
  <c r="V38" i="28"/>
  <c r="G39" i="28"/>
  <c r="I39" i="28"/>
  <c r="K39" i="28"/>
  <c r="M39" i="28"/>
  <c r="O39" i="28"/>
  <c r="Q39" i="28"/>
  <c r="V39" i="28"/>
  <c r="G40" i="28"/>
  <c r="M40" i="28" s="1"/>
  <c r="I40" i="28"/>
  <c r="K40" i="28"/>
  <c r="O40" i="28"/>
  <c r="Q40" i="28"/>
  <c r="V40" i="28"/>
  <c r="G41" i="28"/>
  <c r="M41" i="28" s="1"/>
  <c r="I41" i="28"/>
  <c r="K41" i="28"/>
  <c r="O41" i="28"/>
  <c r="Q41" i="28"/>
  <c r="V41" i="28"/>
  <c r="G42" i="28"/>
  <c r="M42" i="28" s="1"/>
  <c r="I42" i="28"/>
  <c r="K42" i="28"/>
  <c r="O42" i="28"/>
  <c r="Q42" i="28"/>
  <c r="V42" i="28"/>
  <c r="G43" i="28"/>
  <c r="I43" i="28"/>
  <c r="K43" i="28"/>
  <c r="M43" i="28"/>
  <c r="O43" i="28"/>
  <c r="Q43" i="28"/>
  <c r="V43" i="28"/>
  <c r="G44" i="28"/>
  <c r="M44" i="28" s="1"/>
  <c r="I44" i="28"/>
  <c r="K44" i="28"/>
  <c r="O44" i="28"/>
  <c r="Q44" i="28"/>
  <c r="V44" i="28"/>
  <c r="G45" i="28"/>
  <c r="I45" i="28"/>
  <c r="K45" i="28"/>
  <c r="M45" i="28"/>
  <c r="O45" i="28"/>
  <c r="Q45" i="28"/>
  <c r="V45" i="28"/>
  <c r="G46" i="28"/>
  <c r="M46" i="28" s="1"/>
  <c r="I46" i="28"/>
  <c r="K46" i="28"/>
  <c r="O46" i="28"/>
  <c r="Q46" i="28"/>
  <c r="V46" i="28"/>
  <c r="G47" i="28"/>
  <c r="I47" i="28"/>
  <c r="K47" i="28"/>
  <c r="M47" i="28"/>
  <c r="O47" i="28"/>
  <c r="Q47" i="28"/>
  <c r="V47" i="28"/>
  <c r="G48" i="28"/>
  <c r="M48" i="28" s="1"/>
  <c r="I48" i="28"/>
  <c r="K48" i="28"/>
  <c r="O48" i="28"/>
  <c r="Q48" i="28"/>
  <c r="V48" i="28"/>
  <c r="G49" i="28"/>
  <c r="M49" i="28" s="1"/>
  <c r="I49" i="28"/>
  <c r="K49" i="28"/>
  <c r="O49" i="28"/>
  <c r="Q49" i="28"/>
  <c r="V49" i="28"/>
  <c r="G50" i="28"/>
  <c r="M50" i="28" s="1"/>
  <c r="I50" i="28"/>
  <c r="K50" i="28"/>
  <c r="O50" i="28"/>
  <c r="Q50" i="28"/>
  <c r="V50" i="28"/>
  <c r="G51" i="28"/>
  <c r="I51" i="28"/>
  <c r="K51" i="28"/>
  <c r="M51" i="28"/>
  <c r="O51" i="28"/>
  <c r="Q51" i="28"/>
  <c r="V51" i="28"/>
  <c r="G52" i="28"/>
  <c r="M52" i="28" s="1"/>
  <c r="I52" i="28"/>
  <c r="K52" i="28"/>
  <c r="O52" i="28"/>
  <c r="Q52" i="28"/>
  <c r="V52" i="28"/>
  <c r="G53" i="28"/>
  <c r="I53" i="28"/>
  <c r="K53" i="28"/>
  <c r="M53" i="28"/>
  <c r="O53" i="28"/>
  <c r="Q53" i="28"/>
  <c r="V53" i="28"/>
  <c r="G54" i="28"/>
  <c r="I54" i="28"/>
  <c r="K54" i="28"/>
  <c r="M54" i="28"/>
  <c r="O54" i="28"/>
  <c r="Q54" i="28"/>
  <c r="V54" i="28"/>
  <c r="G55" i="28"/>
  <c r="I55" i="28"/>
  <c r="K55" i="28"/>
  <c r="M55" i="28"/>
  <c r="O55" i="28"/>
  <c r="Q55" i="28"/>
  <c r="V55" i="28"/>
  <c r="G56" i="28"/>
  <c r="M56" i="28" s="1"/>
  <c r="I56" i="28"/>
  <c r="K56" i="28"/>
  <c r="O56" i="28"/>
  <c r="Q56" i="28"/>
  <c r="V56" i="28"/>
  <c r="G57" i="28"/>
  <c r="I57" i="28"/>
  <c r="K57" i="28"/>
  <c r="M57" i="28"/>
  <c r="O57" i="28"/>
  <c r="Q57" i="28"/>
  <c r="V57" i="28"/>
  <c r="G58" i="28"/>
  <c r="M58" i="28" s="1"/>
  <c r="I58" i="28"/>
  <c r="K58" i="28"/>
  <c r="O58" i="28"/>
  <c r="Q58" i="28"/>
  <c r="V58" i="28"/>
  <c r="G59" i="28"/>
  <c r="I59" i="28"/>
  <c r="K59" i="28"/>
  <c r="M59" i="28"/>
  <c r="O59" i="28"/>
  <c r="Q59" i="28"/>
  <c r="V59" i="28"/>
  <c r="G60" i="28"/>
  <c r="M60" i="28" s="1"/>
  <c r="I60" i="28"/>
  <c r="K60" i="28"/>
  <c r="O60" i="28"/>
  <c r="Q60" i="28"/>
  <c r="V60" i="28"/>
  <c r="G61" i="28"/>
  <c r="I61" i="28"/>
  <c r="K61" i="28"/>
  <c r="M61" i="28"/>
  <c r="O61" i="28"/>
  <c r="Q61" i="28"/>
  <c r="V61" i="28"/>
  <c r="G62" i="28"/>
  <c r="I62" i="28"/>
  <c r="K62" i="28"/>
  <c r="M62" i="28"/>
  <c r="O62" i="28"/>
  <c r="Q62" i="28"/>
  <c r="V62" i="28"/>
  <c r="G63" i="28"/>
  <c r="I63" i="28"/>
  <c r="K63" i="28"/>
  <c r="M63" i="28"/>
  <c r="O63" i="28"/>
  <c r="Q63" i="28"/>
  <c r="V63" i="28"/>
  <c r="G64" i="28"/>
  <c r="M64" i="28" s="1"/>
  <c r="I64" i="28"/>
  <c r="K64" i="28"/>
  <c r="O64" i="28"/>
  <c r="Q64" i="28"/>
  <c r="V64" i="28"/>
  <c r="G65" i="28"/>
  <c r="I65" i="28"/>
  <c r="K65" i="28"/>
  <c r="M65" i="28"/>
  <c r="O65" i="28"/>
  <c r="Q65" i="28"/>
  <c r="V65" i="28"/>
  <c r="G66" i="28"/>
  <c r="M66" i="28" s="1"/>
  <c r="I66" i="28"/>
  <c r="K66" i="28"/>
  <c r="O66" i="28"/>
  <c r="Q66" i="28"/>
  <c r="V66" i="28"/>
  <c r="G67" i="28"/>
  <c r="I67" i="28"/>
  <c r="K67" i="28"/>
  <c r="M67" i="28"/>
  <c r="O67" i="28"/>
  <c r="Q67" i="28"/>
  <c r="V67" i="28"/>
  <c r="G68" i="28"/>
  <c r="M68" i="28" s="1"/>
  <c r="I68" i="28"/>
  <c r="K68" i="28"/>
  <c r="O68" i="28"/>
  <c r="Q68" i="28"/>
  <c r="V68" i="28"/>
  <c r="G69" i="28"/>
  <c r="I69" i="28"/>
  <c r="K69" i="28"/>
  <c r="M69" i="28"/>
  <c r="O69" i="28"/>
  <c r="Q69" i="28"/>
  <c r="V69" i="28"/>
  <c r="G70" i="28"/>
  <c r="I70" i="28"/>
  <c r="K70" i="28"/>
  <c r="M70" i="28"/>
  <c r="O70" i="28"/>
  <c r="Q70" i="28"/>
  <c r="V70" i="28"/>
  <c r="G71" i="28"/>
  <c r="I71" i="28"/>
  <c r="K71" i="28"/>
  <c r="M71" i="28"/>
  <c r="O71" i="28"/>
  <c r="Q71" i="28"/>
  <c r="V71" i="28"/>
  <c r="G72" i="28"/>
  <c r="M72" i="28" s="1"/>
  <c r="I72" i="28"/>
  <c r="K72" i="28"/>
  <c r="O72" i="28"/>
  <c r="Q72" i="28"/>
  <c r="V72" i="28"/>
  <c r="G73" i="28"/>
  <c r="I73" i="28"/>
  <c r="K73" i="28"/>
  <c r="M73" i="28"/>
  <c r="O73" i="28"/>
  <c r="Q73" i="28"/>
  <c r="V73" i="28"/>
  <c r="G74" i="28"/>
  <c r="M74" i="28" s="1"/>
  <c r="I74" i="28"/>
  <c r="K74" i="28"/>
  <c r="O74" i="28"/>
  <c r="Q74" i="28"/>
  <c r="V74" i="28"/>
  <c r="G75" i="28"/>
  <c r="I75" i="28"/>
  <c r="K75" i="28"/>
  <c r="M75" i="28"/>
  <c r="O75" i="28"/>
  <c r="Q75" i="28"/>
  <c r="V75" i="28"/>
  <c r="G76" i="28"/>
  <c r="M76" i="28" s="1"/>
  <c r="I76" i="28"/>
  <c r="K76" i="28"/>
  <c r="O76" i="28"/>
  <c r="Q76" i="28"/>
  <c r="V76" i="28"/>
  <c r="G77" i="28"/>
  <c r="Q77" i="28"/>
  <c r="G78" i="28"/>
  <c r="I78" i="28"/>
  <c r="I77" i="28" s="1"/>
  <c r="K78" i="28"/>
  <c r="K77" i="28" s="1"/>
  <c r="M78" i="28"/>
  <c r="M77" i="28" s="1"/>
  <c r="O78" i="28"/>
  <c r="O77" i="28" s="1"/>
  <c r="Q78" i="28"/>
  <c r="V78" i="28"/>
  <c r="V77" i="28" s="1"/>
  <c r="G79" i="28"/>
  <c r="I79" i="28"/>
  <c r="K79" i="28"/>
  <c r="M79" i="28"/>
  <c r="O79" i="28"/>
  <c r="Q79" i="28"/>
  <c r="V79" i="28"/>
  <c r="G80" i="28"/>
  <c r="I80" i="28"/>
  <c r="K80" i="28"/>
  <c r="M80" i="28"/>
  <c r="O80" i="28"/>
  <c r="Q80" i="28"/>
  <c r="V80" i="28"/>
  <c r="G82" i="28"/>
  <c r="M82" i="28" s="1"/>
  <c r="I82" i="28"/>
  <c r="I81" i="28" s="1"/>
  <c r="K82" i="28"/>
  <c r="K81" i="28" s="1"/>
  <c r="O82" i="28"/>
  <c r="Q82" i="28"/>
  <c r="Q81" i="28" s="1"/>
  <c r="V82" i="28"/>
  <c r="V81" i="28" s="1"/>
  <c r="G83" i="28"/>
  <c r="I83" i="28"/>
  <c r="K83" i="28"/>
  <c r="M83" i="28"/>
  <c r="O83" i="28"/>
  <c r="Q83" i="28"/>
  <c r="V83" i="28"/>
  <c r="G84" i="28"/>
  <c r="I84" i="28"/>
  <c r="K84" i="28"/>
  <c r="M84" i="28"/>
  <c r="O84" i="28"/>
  <c r="Q84" i="28"/>
  <c r="V84" i="28"/>
  <c r="G85" i="28"/>
  <c r="M85" i="28" s="1"/>
  <c r="I85" i="28"/>
  <c r="K85" i="28"/>
  <c r="O85" i="28"/>
  <c r="O81" i="28" s="1"/>
  <c r="Q85" i="28"/>
  <c r="V85" i="28"/>
  <c r="G86" i="28"/>
  <c r="G87" i="28"/>
  <c r="I87" i="28"/>
  <c r="I86" i="28" s="1"/>
  <c r="K87" i="28"/>
  <c r="K86" i="28" s="1"/>
  <c r="M87" i="28"/>
  <c r="M86" i="28" s="1"/>
  <c r="O87" i="28"/>
  <c r="O86" i="28" s="1"/>
  <c r="Q87" i="28"/>
  <c r="V87" i="28"/>
  <c r="V86" i="28" s="1"/>
  <c r="G88" i="28"/>
  <c r="I88" i="28"/>
  <c r="K88" i="28"/>
  <c r="M88" i="28"/>
  <c r="O88" i="28"/>
  <c r="Q88" i="28"/>
  <c r="V88" i="28"/>
  <c r="G89" i="28"/>
  <c r="I89" i="28"/>
  <c r="K89" i="28"/>
  <c r="M89" i="28"/>
  <c r="O89" i="28"/>
  <c r="Q89" i="28"/>
  <c r="V89" i="28"/>
  <c r="G90" i="28"/>
  <c r="I90" i="28"/>
  <c r="K90" i="28"/>
  <c r="M90" i="28"/>
  <c r="O90" i="28"/>
  <c r="Q90" i="28"/>
  <c r="Q86" i="28" s="1"/>
  <c r="V90" i="28"/>
  <c r="G91" i="28"/>
  <c r="I91" i="28"/>
  <c r="K91" i="28"/>
  <c r="M91" i="28"/>
  <c r="O91" i="28"/>
  <c r="Q91" i="28"/>
  <c r="V91" i="28"/>
  <c r="G92" i="28"/>
  <c r="I92" i="28"/>
  <c r="K92" i="28"/>
  <c r="M92" i="28"/>
  <c r="O92" i="28"/>
  <c r="Q92" i="28"/>
  <c r="V92" i="28"/>
  <c r="G94" i="28"/>
  <c r="M94" i="28" s="1"/>
  <c r="I94" i="28"/>
  <c r="I93" i="28" s="1"/>
  <c r="K94" i="28"/>
  <c r="K93" i="28" s="1"/>
  <c r="O94" i="28"/>
  <c r="Q94" i="28"/>
  <c r="Q93" i="28" s="1"/>
  <c r="V94" i="28"/>
  <c r="V93" i="28" s="1"/>
  <c r="G95" i="28"/>
  <c r="I95" i="28"/>
  <c r="K95" i="28"/>
  <c r="M95" i="28"/>
  <c r="O95" i="28"/>
  <c r="Q95" i="28"/>
  <c r="V95" i="28"/>
  <c r="G96" i="28"/>
  <c r="I96" i="28"/>
  <c r="K96" i="28"/>
  <c r="M96" i="28"/>
  <c r="O96" i="28"/>
  <c r="Q96" i="28"/>
  <c r="V96" i="28"/>
  <c r="G97" i="28"/>
  <c r="I97" i="28"/>
  <c r="K97" i="28"/>
  <c r="M97" i="28"/>
  <c r="O97" i="28"/>
  <c r="O93" i="28" s="1"/>
  <c r="Q97" i="28"/>
  <c r="V97" i="28"/>
  <c r="G98" i="28"/>
  <c r="M98" i="28" s="1"/>
  <c r="I98" i="28"/>
  <c r="K98" i="28"/>
  <c r="O98" i="28"/>
  <c r="Q98" i="28"/>
  <c r="V98" i="28"/>
  <c r="G99" i="28"/>
  <c r="I99" i="28"/>
  <c r="K99" i="28"/>
  <c r="M99" i="28"/>
  <c r="O99" i="28"/>
  <c r="Q99" i="28"/>
  <c r="V99" i="28"/>
  <c r="G100" i="28"/>
  <c r="I100" i="28"/>
  <c r="K100" i="28"/>
  <c r="M100" i="28"/>
  <c r="O100" i="28"/>
  <c r="Q100" i="28"/>
  <c r="V100" i="28"/>
  <c r="G101" i="28"/>
  <c r="G93" i="28" s="1"/>
  <c r="I101" i="28"/>
  <c r="K101" i="28"/>
  <c r="O101" i="28"/>
  <c r="Q101" i="28"/>
  <c r="V101" i="28"/>
  <c r="G102" i="28"/>
  <c r="M102" i="28" s="1"/>
  <c r="I102" i="28"/>
  <c r="K102" i="28"/>
  <c r="O102" i="28"/>
  <c r="Q102" i="28"/>
  <c r="V102" i="28"/>
  <c r="G103" i="28"/>
  <c r="I103" i="28"/>
  <c r="K103" i="28"/>
  <c r="M103" i="28"/>
  <c r="O103" i="28"/>
  <c r="Q103" i="28"/>
  <c r="V103" i="28"/>
  <c r="G104" i="28"/>
  <c r="I104" i="28"/>
  <c r="K104" i="28"/>
  <c r="M104" i="28"/>
  <c r="O104" i="28"/>
  <c r="Q104" i="28"/>
  <c r="V104" i="28"/>
  <c r="G105" i="28"/>
  <c r="I105" i="28"/>
  <c r="K105" i="28"/>
  <c r="M105" i="28"/>
  <c r="O105" i="28"/>
  <c r="Q105" i="28"/>
  <c r="V105" i="28"/>
  <c r="G106" i="28"/>
  <c r="M106" i="28" s="1"/>
  <c r="I106" i="28"/>
  <c r="K106" i="28"/>
  <c r="O106" i="28"/>
  <c r="Q106" i="28"/>
  <c r="V106" i="28"/>
  <c r="G107" i="28"/>
  <c r="I107" i="28"/>
  <c r="K107" i="28"/>
  <c r="M107" i="28"/>
  <c r="O107" i="28"/>
  <c r="Q107" i="28"/>
  <c r="V107" i="28"/>
  <c r="G108" i="28"/>
  <c r="I108" i="28"/>
  <c r="K108" i="28"/>
  <c r="M108" i="28"/>
  <c r="O108" i="28"/>
  <c r="Q108" i="28"/>
  <c r="V108" i="28"/>
  <c r="G109" i="28"/>
  <c r="M109" i="28" s="1"/>
  <c r="I109" i="28"/>
  <c r="K109" i="28"/>
  <c r="O109" i="28"/>
  <c r="Q109" i="28"/>
  <c r="V109" i="28"/>
  <c r="G110" i="28"/>
  <c r="M110" i="28" s="1"/>
  <c r="I110" i="28"/>
  <c r="K110" i="28"/>
  <c r="O110" i="28"/>
  <c r="Q110" i="28"/>
  <c r="V110" i="28"/>
  <c r="G111" i="28"/>
  <c r="I111" i="28"/>
  <c r="K111" i="28"/>
  <c r="M111" i="28"/>
  <c r="O111" i="28"/>
  <c r="Q111" i="28"/>
  <c r="V111" i="28"/>
  <c r="G112" i="28"/>
  <c r="K112" i="28"/>
  <c r="M112" i="28"/>
  <c r="G113" i="28"/>
  <c r="I113" i="28"/>
  <c r="I112" i="28" s="1"/>
  <c r="K113" i="28"/>
  <c r="M113" i="28"/>
  <c r="O113" i="28"/>
  <c r="O112" i="28" s="1"/>
  <c r="Q113" i="28"/>
  <c r="Q112" i="28" s="1"/>
  <c r="V113" i="28"/>
  <c r="V112" i="28" s="1"/>
  <c r="G115" i="28"/>
  <c r="I115" i="28"/>
  <c r="I114" i="28" s="1"/>
  <c r="K115" i="28"/>
  <c r="M115" i="28"/>
  <c r="O115" i="28"/>
  <c r="Q115" i="28"/>
  <c r="V115" i="28"/>
  <c r="V114" i="28" s="1"/>
  <c r="G116" i="28"/>
  <c r="I116" i="28"/>
  <c r="K116" i="28"/>
  <c r="K114" i="28" s="1"/>
  <c r="M116" i="28"/>
  <c r="O116" i="28"/>
  <c r="O114" i="28" s="1"/>
  <c r="Q116" i="28"/>
  <c r="V116" i="28"/>
  <c r="G117" i="28"/>
  <c r="G114" i="28" s="1"/>
  <c r="I117" i="28"/>
  <c r="K117" i="28"/>
  <c r="O117" i="28"/>
  <c r="Q117" i="28"/>
  <c r="V117" i="28"/>
  <c r="G118" i="28"/>
  <c r="M118" i="28" s="1"/>
  <c r="I118" i="28"/>
  <c r="K118" i="28"/>
  <c r="O118" i="28"/>
  <c r="Q118" i="28"/>
  <c r="V118" i="28"/>
  <c r="G119" i="28"/>
  <c r="I119" i="28"/>
  <c r="K119" i="28"/>
  <c r="M119" i="28"/>
  <c r="O119" i="28"/>
  <c r="Q119" i="28"/>
  <c r="V119" i="28"/>
  <c r="G120" i="28"/>
  <c r="I120" i="28"/>
  <c r="K120" i="28"/>
  <c r="M120" i="28"/>
  <c r="O120" i="28"/>
  <c r="Q120" i="28"/>
  <c r="V120" i="28"/>
  <c r="G121" i="28"/>
  <c r="I121" i="28"/>
  <c r="K121" i="28"/>
  <c r="M121" i="28"/>
  <c r="O121" i="28"/>
  <c r="Q121" i="28"/>
  <c r="V121" i="28"/>
  <c r="G122" i="28"/>
  <c r="M122" i="28" s="1"/>
  <c r="I122" i="28"/>
  <c r="K122" i="28"/>
  <c r="O122" i="28"/>
  <c r="Q122" i="28"/>
  <c r="Q114" i="28" s="1"/>
  <c r="V122" i="28"/>
  <c r="G123" i="28"/>
  <c r="I123" i="28"/>
  <c r="K123" i="28"/>
  <c r="M123" i="28"/>
  <c r="O123" i="28"/>
  <c r="Q123" i="28"/>
  <c r="V123" i="28"/>
  <c r="G124" i="28"/>
  <c r="I124" i="28"/>
  <c r="K124" i="28"/>
  <c r="M124" i="28"/>
  <c r="O124" i="28"/>
  <c r="Q124" i="28"/>
  <c r="V124" i="28"/>
  <c r="G125" i="28"/>
  <c r="M125" i="28" s="1"/>
  <c r="I125" i="28"/>
  <c r="K125" i="28"/>
  <c r="O125" i="28"/>
  <c r="Q125" i="28"/>
  <c r="V125" i="28"/>
  <c r="G126" i="28"/>
  <c r="M126" i="28" s="1"/>
  <c r="I126" i="28"/>
  <c r="K126" i="28"/>
  <c r="O126" i="28"/>
  <c r="Q126" i="28"/>
  <c r="V126" i="28"/>
  <c r="G127" i="28"/>
  <c r="I127" i="28"/>
  <c r="K127" i="28"/>
  <c r="M127" i="28"/>
  <c r="O127" i="28"/>
  <c r="Q127" i="28"/>
  <c r="V127" i="28"/>
  <c r="G128" i="28"/>
  <c r="I128" i="28"/>
  <c r="K128" i="28"/>
  <c r="M128" i="28"/>
  <c r="O128" i="28"/>
  <c r="Q128" i="28"/>
  <c r="V128" i="28"/>
  <c r="G129" i="28"/>
  <c r="I129" i="28"/>
  <c r="K129" i="28"/>
  <c r="M129" i="28"/>
  <c r="O129" i="28"/>
  <c r="Q129" i="28"/>
  <c r="V129" i="28"/>
  <c r="G130" i="28"/>
  <c r="M130" i="28" s="1"/>
  <c r="I130" i="28"/>
  <c r="K130" i="28"/>
  <c r="O130" i="28"/>
  <c r="Q130" i="28"/>
  <c r="V130" i="28"/>
  <c r="G131" i="28"/>
  <c r="I131" i="28"/>
  <c r="K131" i="28"/>
  <c r="M131" i="28"/>
  <c r="O131" i="28"/>
  <c r="Q131" i="28"/>
  <c r="V131" i="28"/>
  <c r="G132" i="28"/>
  <c r="I132" i="28"/>
  <c r="K132" i="28"/>
  <c r="M132" i="28"/>
  <c r="O132" i="28"/>
  <c r="Q132" i="28"/>
  <c r="V132" i="28"/>
  <c r="G133" i="28"/>
  <c r="M133" i="28" s="1"/>
  <c r="I133" i="28"/>
  <c r="K133" i="28"/>
  <c r="O133" i="28"/>
  <c r="Q133" i="28"/>
  <c r="V133" i="28"/>
  <c r="G134" i="28"/>
  <c r="M134" i="28" s="1"/>
  <c r="I134" i="28"/>
  <c r="K134" i="28"/>
  <c r="O134" i="28"/>
  <c r="Q134" i="28"/>
  <c r="V134" i="28"/>
  <c r="G135" i="28"/>
  <c r="I135" i="28"/>
  <c r="K135" i="28"/>
  <c r="M135" i="28"/>
  <c r="O135" i="28"/>
  <c r="Q135" i="28"/>
  <c r="V135" i="28"/>
  <c r="G136" i="28"/>
  <c r="I136" i="28"/>
  <c r="K136" i="28"/>
  <c r="M136" i="28"/>
  <c r="O136" i="28"/>
  <c r="Q136" i="28"/>
  <c r="V136" i="28"/>
  <c r="G137" i="28"/>
  <c r="I137" i="28"/>
  <c r="K137" i="28"/>
  <c r="M137" i="28"/>
  <c r="O137" i="28"/>
  <c r="Q137" i="28"/>
  <c r="V137" i="28"/>
  <c r="G138" i="28"/>
  <c r="M138" i="28" s="1"/>
  <c r="I138" i="28"/>
  <c r="K138" i="28"/>
  <c r="O138" i="28"/>
  <c r="Q138" i="28"/>
  <c r="V138" i="28"/>
  <c r="G139" i="28"/>
  <c r="I139" i="28"/>
  <c r="K139" i="28"/>
  <c r="M139" i="28"/>
  <c r="O139" i="28"/>
  <c r="Q139" i="28"/>
  <c r="V139" i="28"/>
  <c r="G140" i="28"/>
  <c r="I140" i="28"/>
  <c r="K140" i="28"/>
  <c r="M140" i="28"/>
  <c r="O140" i="28"/>
  <c r="Q140" i="28"/>
  <c r="V140" i="28"/>
  <c r="G141" i="28"/>
  <c r="M141" i="28" s="1"/>
  <c r="I141" i="28"/>
  <c r="K141" i="28"/>
  <c r="O141" i="28"/>
  <c r="Q141" i="28"/>
  <c r="V141" i="28"/>
  <c r="G142" i="28"/>
  <c r="M142" i="28" s="1"/>
  <c r="I142" i="28"/>
  <c r="K142" i="28"/>
  <c r="O142" i="28"/>
  <c r="Q142" i="28"/>
  <c r="V142" i="28"/>
  <c r="G143" i="28"/>
  <c r="I143" i="28"/>
  <c r="K143" i="28"/>
  <c r="M143" i="28"/>
  <c r="O143" i="28"/>
  <c r="Q143" i="28"/>
  <c r="V143" i="28"/>
  <c r="G144" i="28"/>
  <c r="I144" i="28"/>
  <c r="K144" i="28"/>
  <c r="M144" i="28"/>
  <c r="O144" i="28"/>
  <c r="Q144" i="28"/>
  <c r="V144" i="28"/>
  <c r="G145" i="28"/>
  <c r="I145" i="28"/>
  <c r="K145" i="28"/>
  <c r="M145" i="28"/>
  <c r="O145" i="28"/>
  <c r="Q145" i="28"/>
  <c r="V145" i="28"/>
  <c r="G146" i="28"/>
  <c r="M146" i="28" s="1"/>
  <c r="I146" i="28"/>
  <c r="K146" i="28"/>
  <c r="O146" i="28"/>
  <c r="Q146" i="28"/>
  <c r="V146" i="28"/>
  <c r="G147" i="28"/>
  <c r="I147" i="28"/>
  <c r="K147" i="28"/>
  <c r="M147" i="28"/>
  <c r="O147" i="28"/>
  <c r="Q147" i="28"/>
  <c r="V147" i="28"/>
  <c r="G148" i="28"/>
  <c r="I148" i="28"/>
  <c r="K148" i="28"/>
  <c r="M148" i="28"/>
  <c r="O148" i="28"/>
  <c r="Q148" i="28"/>
  <c r="V148" i="28"/>
  <c r="G149" i="28"/>
  <c r="M149" i="28" s="1"/>
  <c r="I149" i="28"/>
  <c r="K149" i="28"/>
  <c r="O149" i="28"/>
  <c r="Q149" i="28"/>
  <c r="V149" i="28"/>
  <c r="G150" i="28"/>
  <c r="M150" i="28" s="1"/>
  <c r="I150" i="28"/>
  <c r="K150" i="28"/>
  <c r="O150" i="28"/>
  <c r="Q150" i="28"/>
  <c r="V150" i="28"/>
  <c r="G151" i="28"/>
  <c r="I151" i="28"/>
  <c r="K151" i="28"/>
  <c r="M151" i="28"/>
  <c r="O151" i="28"/>
  <c r="Q151" i="28"/>
  <c r="V151" i="28"/>
  <c r="G152" i="28"/>
  <c r="I152" i="28"/>
  <c r="K152" i="28"/>
  <c r="M152" i="28"/>
  <c r="O152" i="28"/>
  <c r="Q152" i="28"/>
  <c r="V152" i="28"/>
  <c r="G153" i="28"/>
  <c r="I153" i="28"/>
  <c r="K153" i="28"/>
  <c r="M153" i="28"/>
  <c r="O153" i="28"/>
  <c r="Q153" i="28"/>
  <c r="V153" i="28"/>
  <c r="G154" i="28"/>
  <c r="M154" i="28" s="1"/>
  <c r="I154" i="28"/>
  <c r="K154" i="28"/>
  <c r="O154" i="28"/>
  <c r="Q154" i="28"/>
  <c r="V154" i="28"/>
  <c r="G155" i="28"/>
  <c r="I155" i="28"/>
  <c r="K155" i="28"/>
  <c r="M155" i="28"/>
  <c r="O155" i="28"/>
  <c r="Q155" i="28"/>
  <c r="V155" i="28"/>
  <c r="G156" i="28"/>
  <c r="I156" i="28"/>
  <c r="K156" i="28"/>
  <c r="M156" i="28"/>
  <c r="O156" i="28"/>
  <c r="Q156" i="28"/>
  <c r="V156" i="28"/>
  <c r="G157" i="28"/>
  <c r="M157" i="28" s="1"/>
  <c r="I157" i="28"/>
  <c r="K157" i="28"/>
  <c r="O157" i="28"/>
  <c r="Q157" i="28"/>
  <c r="V157" i="28"/>
  <c r="G158" i="28"/>
  <c r="M158" i="28" s="1"/>
  <c r="I158" i="28"/>
  <c r="K158" i="28"/>
  <c r="O158" i="28"/>
  <c r="Q158" i="28"/>
  <c r="V158" i="28"/>
  <c r="G159" i="28"/>
  <c r="I159" i="28"/>
  <c r="K159" i="28"/>
  <c r="M159" i="28"/>
  <c r="O159" i="28"/>
  <c r="Q159" i="28"/>
  <c r="V159" i="28"/>
  <c r="G160" i="28"/>
  <c r="I160" i="28"/>
  <c r="K160" i="28"/>
  <c r="M160" i="28"/>
  <c r="O160" i="28"/>
  <c r="Q160" i="28"/>
  <c r="V160" i="28"/>
  <c r="G161" i="28"/>
  <c r="I161" i="28"/>
  <c r="K161" i="28"/>
  <c r="M161" i="28"/>
  <c r="O161" i="28"/>
  <c r="Q161" i="28"/>
  <c r="V161" i="28"/>
  <c r="G162" i="28"/>
  <c r="M162" i="28" s="1"/>
  <c r="I162" i="28"/>
  <c r="K162" i="28"/>
  <c r="O162" i="28"/>
  <c r="Q162" i="28"/>
  <c r="V162" i="28"/>
  <c r="G163" i="28"/>
  <c r="I163" i="28"/>
  <c r="K163" i="28"/>
  <c r="M163" i="28"/>
  <c r="O163" i="28"/>
  <c r="Q163" i="28"/>
  <c r="V163" i="28"/>
  <c r="G164" i="28"/>
  <c r="I164" i="28"/>
  <c r="K164" i="28"/>
  <c r="M164" i="28"/>
  <c r="O164" i="28"/>
  <c r="Q164" i="28"/>
  <c r="V164" i="28"/>
  <c r="G165" i="28"/>
  <c r="M165" i="28" s="1"/>
  <c r="I165" i="28"/>
  <c r="K165" i="28"/>
  <c r="O165" i="28"/>
  <c r="Q165" i="28"/>
  <c r="V165" i="28"/>
  <c r="G166" i="28"/>
  <c r="M166" i="28" s="1"/>
  <c r="I166" i="28"/>
  <c r="K166" i="28"/>
  <c r="O166" i="28"/>
  <c r="Q166" i="28"/>
  <c r="V166" i="28"/>
  <c r="G167" i="28"/>
  <c r="I167" i="28"/>
  <c r="K167" i="28"/>
  <c r="M167" i="28"/>
  <c r="O167" i="28"/>
  <c r="Q167" i="28"/>
  <c r="V167" i="28"/>
  <c r="G168" i="28"/>
  <c r="I168" i="28"/>
  <c r="K168" i="28"/>
  <c r="M168" i="28"/>
  <c r="O168" i="28"/>
  <c r="Q168" i="28"/>
  <c r="V168" i="28"/>
  <c r="G169" i="28"/>
  <c r="I169" i="28"/>
  <c r="K169" i="28"/>
  <c r="M169" i="28"/>
  <c r="O169" i="28"/>
  <c r="Q169" i="28"/>
  <c r="V169" i="28"/>
  <c r="G170" i="28"/>
  <c r="M170" i="28" s="1"/>
  <c r="I170" i="28"/>
  <c r="K170" i="28"/>
  <c r="O170" i="28"/>
  <c r="Q170" i="28"/>
  <c r="V170" i="28"/>
  <c r="G171" i="28"/>
  <c r="I171" i="28"/>
  <c r="K171" i="28"/>
  <c r="M171" i="28"/>
  <c r="O171" i="28"/>
  <c r="Q171" i="28"/>
  <c r="V171" i="28"/>
  <c r="G172" i="28"/>
  <c r="I172" i="28"/>
  <c r="K172" i="28"/>
  <c r="M172" i="28"/>
  <c r="O172" i="28"/>
  <c r="Q172" i="28"/>
  <c r="V172" i="28"/>
  <c r="G173" i="28"/>
  <c r="M173" i="28" s="1"/>
  <c r="I173" i="28"/>
  <c r="K173" i="28"/>
  <c r="O173" i="28"/>
  <c r="Q173" i="28"/>
  <c r="V173" i="28"/>
  <c r="G174" i="28"/>
  <c r="M174" i="28" s="1"/>
  <c r="I174" i="28"/>
  <c r="K174" i="28"/>
  <c r="O174" i="28"/>
  <c r="Q174" i="28"/>
  <c r="V174" i="28"/>
  <c r="G176" i="28"/>
  <c r="I176" i="28"/>
  <c r="I175" i="28" s="1"/>
  <c r="K176" i="28"/>
  <c r="M176" i="28"/>
  <c r="O176" i="28"/>
  <c r="O175" i="28" s="1"/>
  <c r="Q176" i="28"/>
  <c r="V176" i="28"/>
  <c r="V175" i="28" s="1"/>
  <c r="G177" i="28"/>
  <c r="I177" i="28"/>
  <c r="K177" i="28"/>
  <c r="K175" i="28" s="1"/>
  <c r="M177" i="28"/>
  <c r="O177" i="28"/>
  <c r="Q177" i="28"/>
  <c r="V177" i="28"/>
  <c r="G178" i="28"/>
  <c r="I178" i="28"/>
  <c r="K178" i="28"/>
  <c r="M178" i="28"/>
  <c r="O178" i="28"/>
  <c r="Q178" i="28"/>
  <c r="Q175" i="28" s="1"/>
  <c r="V178" i="28"/>
  <c r="G179" i="28"/>
  <c r="I179" i="28"/>
  <c r="K179" i="28"/>
  <c r="M179" i="28"/>
  <c r="O179" i="28"/>
  <c r="Q179" i="28"/>
  <c r="V179" i="28"/>
  <c r="G180" i="28"/>
  <c r="I180" i="28"/>
  <c r="K180" i="28"/>
  <c r="M180" i="28"/>
  <c r="O180" i="28"/>
  <c r="Q180" i="28"/>
  <c r="V180" i="28"/>
  <c r="G181" i="28"/>
  <c r="M181" i="28" s="1"/>
  <c r="I181" i="28"/>
  <c r="K181" i="28"/>
  <c r="O181" i="28"/>
  <c r="Q181" i="28"/>
  <c r="V181" i="28"/>
  <c r="G182" i="28"/>
  <c r="M182" i="28" s="1"/>
  <c r="I182" i="28"/>
  <c r="K182" i="28"/>
  <c r="O182" i="28"/>
  <c r="Q182" i="28"/>
  <c r="V182" i="28"/>
  <c r="G183" i="28"/>
  <c r="G175" i="28" s="1"/>
  <c r="I183" i="28"/>
  <c r="K183" i="28"/>
  <c r="O183" i="28"/>
  <c r="Q183" i="28"/>
  <c r="V183" i="28"/>
  <c r="G184" i="28"/>
  <c r="I184" i="28"/>
  <c r="K184" i="28"/>
  <c r="M184" i="28"/>
  <c r="O184" i="28"/>
  <c r="Q184" i="28"/>
  <c r="V184" i="28"/>
  <c r="G185" i="28"/>
  <c r="I185" i="28"/>
  <c r="K185" i="28"/>
  <c r="M185" i="28"/>
  <c r="O185" i="28"/>
  <c r="Q185" i="28"/>
  <c r="V185" i="28"/>
  <c r="G186" i="28"/>
  <c r="I186" i="28"/>
  <c r="K186" i="28"/>
  <c r="M186" i="28"/>
  <c r="O186" i="28"/>
  <c r="Q186" i="28"/>
  <c r="V186" i="28"/>
  <c r="G187" i="28"/>
  <c r="I187" i="28"/>
  <c r="K187" i="28"/>
  <c r="M187" i="28"/>
  <c r="O187" i="28"/>
  <c r="Q187" i="28"/>
  <c r="V187" i="28"/>
  <c r="G188" i="28"/>
  <c r="I188" i="28"/>
  <c r="K188" i="28"/>
  <c r="M188" i="28"/>
  <c r="O188" i="28"/>
  <c r="Q188" i="28"/>
  <c r="V188" i="28"/>
  <c r="G189" i="28"/>
  <c r="M189" i="28" s="1"/>
  <c r="I189" i="28"/>
  <c r="K189" i="28"/>
  <c r="O189" i="28"/>
  <c r="Q189" i="28"/>
  <c r="V189" i="28"/>
  <c r="G190" i="28"/>
  <c r="M190" i="28" s="1"/>
  <c r="I190" i="28"/>
  <c r="K190" i="28"/>
  <c r="O190" i="28"/>
  <c r="Q190" i="28"/>
  <c r="V190" i="28"/>
  <c r="G191" i="28"/>
  <c r="M191" i="28" s="1"/>
  <c r="I191" i="28"/>
  <c r="K191" i="28"/>
  <c r="O191" i="28"/>
  <c r="Q191" i="28"/>
  <c r="V191" i="28"/>
  <c r="G192" i="28"/>
  <c r="I192" i="28"/>
  <c r="K192" i="28"/>
  <c r="M192" i="28"/>
  <c r="O192" i="28"/>
  <c r="Q192" i="28"/>
  <c r="V192" i="28"/>
  <c r="G193" i="28"/>
  <c r="I193" i="28"/>
  <c r="K193" i="28"/>
  <c r="M193" i="28"/>
  <c r="O193" i="28"/>
  <c r="Q193" i="28"/>
  <c r="V193" i="28"/>
  <c r="G194" i="28"/>
  <c r="I194" i="28"/>
  <c r="K194" i="28"/>
  <c r="M194" i="28"/>
  <c r="O194" i="28"/>
  <c r="Q194" i="28"/>
  <c r="V194" i="28"/>
  <c r="G195" i="28"/>
  <c r="O195" i="28"/>
  <c r="G196" i="28"/>
  <c r="I196" i="28"/>
  <c r="I195" i="28" s="1"/>
  <c r="K196" i="28"/>
  <c r="K195" i="28" s="1"/>
  <c r="M196" i="28"/>
  <c r="O196" i="28"/>
  <c r="Q196" i="28"/>
  <c r="Q195" i="28" s="1"/>
  <c r="V196" i="28"/>
  <c r="G197" i="28"/>
  <c r="M197" i="28" s="1"/>
  <c r="M195" i="28" s="1"/>
  <c r="I197" i="28"/>
  <c r="K197" i="28"/>
  <c r="O197" i="28"/>
  <c r="Q197" i="28"/>
  <c r="V197" i="28"/>
  <c r="V195" i="28" s="1"/>
  <c r="G199" i="28"/>
  <c r="G198" i="28" s="1"/>
  <c r="I199" i="28"/>
  <c r="I198" i="28" s="1"/>
  <c r="K199" i="28"/>
  <c r="K198" i="28" s="1"/>
  <c r="O199" i="28"/>
  <c r="O198" i="28" s="1"/>
  <c r="Q199" i="28"/>
  <c r="Q198" i="28" s="1"/>
  <c r="V199" i="28"/>
  <c r="G200" i="28"/>
  <c r="I200" i="28"/>
  <c r="K200" i="28"/>
  <c r="M200" i="28"/>
  <c r="O200" i="28"/>
  <c r="Q200" i="28"/>
  <c r="V200" i="28"/>
  <c r="V198" i="28" s="1"/>
  <c r="G201" i="28"/>
  <c r="I201" i="28"/>
  <c r="K201" i="28"/>
  <c r="M201" i="28"/>
  <c r="O201" i="28"/>
  <c r="Q201" i="28"/>
  <c r="V201" i="28"/>
  <c r="G202" i="28"/>
  <c r="I202" i="28"/>
  <c r="K202" i="28"/>
  <c r="M202" i="28"/>
  <c r="O202" i="28"/>
  <c r="Q202" i="28"/>
  <c r="V202" i="28"/>
  <c r="G203" i="28"/>
  <c r="M203" i="28" s="1"/>
  <c r="I203" i="28"/>
  <c r="K203" i="28"/>
  <c r="O203" i="28"/>
  <c r="Q203" i="28"/>
  <c r="V203" i="28"/>
  <c r="G204" i="28"/>
  <c r="I204" i="28"/>
  <c r="K204" i="28"/>
  <c r="M204" i="28"/>
  <c r="O204" i="28"/>
  <c r="Q204" i="28"/>
  <c r="V204" i="28"/>
  <c r="G205" i="28"/>
  <c r="M205" i="28" s="1"/>
  <c r="I205" i="28"/>
  <c r="K205" i="28"/>
  <c r="O205" i="28"/>
  <c r="Q205" i="28"/>
  <c r="V205" i="28"/>
  <c r="G206" i="28"/>
  <c r="I206" i="28"/>
  <c r="K206" i="28"/>
  <c r="M206" i="28"/>
  <c r="O206" i="28"/>
  <c r="Q206" i="28"/>
  <c r="V206" i="28"/>
  <c r="G207" i="28"/>
  <c r="M207" i="28" s="1"/>
  <c r="I207" i="28"/>
  <c r="K207" i="28"/>
  <c r="O207" i="28"/>
  <c r="Q207" i="28"/>
  <c r="V207" i="28"/>
  <c r="G208" i="28"/>
  <c r="I208" i="28"/>
  <c r="K208" i="28"/>
  <c r="M208" i="28"/>
  <c r="O208" i="28"/>
  <c r="Q208" i="28"/>
  <c r="V208" i="28"/>
  <c r="G209" i="28"/>
  <c r="I209" i="28"/>
  <c r="K209" i="28"/>
  <c r="M209" i="28"/>
  <c r="O209" i="28"/>
  <c r="Q209" i="28"/>
  <c r="V209" i="28"/>
  <c r="G210" i="28"/>
  <c r="I210" i="28"/>
  <c r="K210" i="28"/>
  <c r="M210" i="28"/>
  <c r="O210" i="28"/>
  <c r="Q210" i="28"/>
  <c r="V210" i="28"/>
  <c r="G211" i="28"/>
  <c r="M211" i="28" s="1"/>
  <c r="I211" i="28"/>
  <c r="K211" i="28"/>
  <c r="O211" i="28"/>
  <c r="Q211" i="28"/>
  <c r="V211" i="28"/>
  <c r="G212" i="28"/>
  <c r="I212" i="28"/>
  <c r="K212" i="28"/>
  <c r="M212" i="28"/>
  <c r="O212" i="28"/>
  <c r="Q212" i="28"/>
  <c r="V212" i="28"/>
  <c r="V213" i="28"/>
  <c r="G214" i="28"/>
  <c r="I214" i="28"/>
  <c r="I213" i="28" s="1"/>
  <c r="K214" i="28"/>
  <c r="M214" i="28"/>
  <c r="O214" i="28"/>
  <c r="O213" i="28" s="1"/>
  <c r="Q214" i="28"/>
  <c r="V214" i="28"/>
  <c r="G215" i="28"/>
  <c r="G213" i="28" s="1"/>
  <c r="I215" i="28"/>
  <c r="K215" i="28"/>
  <c r="K213" i="28" s="1"/>
  <c r="O215" i="28"/>
  <c r="Q215" i="28"/>
  <c r="Q213" i="28" s="1"/>
  <c r="V215" i="28"/>
  <c r="G216" i="28"/>
  <c r="I216" i="28"/>
  <c r="K216" i="28"/>
  <c r="M216" i="28"/>
  <c r="O216" i="28"/>
  <c r="Q216" i="28"/>
  <c r="V216" i="28"/>
  <c r="G217" i="28"/>
  <c r="I217" i="28"/>
  <c r="K217" i="28"/>
  <c r="M217" i="28"/>
  <c r="O217" i="28"/>
  <c r="Q217" i="28"/>
  <c r="V217" i="28"/>
  <c r="G219" i="28"/>
  <c r="M219" i="28" s="1"/>
  <c r="I219" i="28"/>
  <c r="I218" i="28" s="1"/>
  <c r="K219" i="28"/>
  <c r="O219" i="28"/>
  <c r="O218" i="28" s="1"/>
  <c r="Q219" i="28"/>
  <c r="V219" i="28"/>
  <c r="V218" i="28" s="1"/>
  <c r="G220" i="28"/>
  <c r="M220" i="28" s="1"/>
  <c r="I220" i="28"/>
  <c r="K220" i="28"/>
  <c r="K218" i="28" s="1"/>
  <c r="O220" i="28"/>
  <c r="Q220" i="28"/>
  <c r="Q218" i="28" s="1"/>
  <c r="V220" i="28"/>
  <c r="G221" i="28"/>
  <c r="M221" i="28" s="1"/>
  <c r="I221" i="28"/>
  <c r="K221" i="28"/>
  <c r="O221" i="28"/>
  <c r="Q221" i="28"/>
  <c r="V221" i="28"/>
  <c r="G222" i="28"/>
  <c r="I222" i="28"/>
  <c r="K222" i="28"/>
  <c r="M222" i="28"/>
  <c r="O222" i="28"/>
  <c r="Q222" i="28"/>
  <c r="V222" i="28"/>
  <c r="G223" i="28"/>
  <c r="M223" i="28" s="1"/>
  <c r="I223" i="28"/>
  <c r="K223" i="28"/>
  <c r="O223" i="28"/>
  <c r="Q223" i="28"/>
  <c r="V223" i="28"/>
  <c r="G224" i="28"/>
  <c r="I224" i="28"/>
  <c r="K224" i="28"/>
  <c r="M224" i="28"/>
  <c r="O224" i="28"/>
  <c r="Q224" i="28"/>
  <c r="V224" i="28"/>
  <c r="G226" i="28"/>
  <c r="G225" i="28" s="1"/>
  <c r="I226" i="28"/>
  <c r="I225" i="28" s="1"/>
  <c r="K226" i="28"/>
  <c r="M226" i="28"/>
  <c r="O226" i="28"/>
  <c r="Q226" i="28"/>
  <c r="Q225" i="28" s="1"/>
  <c r="V226" i="28"/>
  <c r="G227" i="28"/>
  <c r="M227" i="28" s="1"/>
  <c r="I227" i="28"/>
  <c r="K227" i="28"/>
  <c r="O227" i="28"/>
  <c r="O225" i="28" s="1"/>
  <c r="Q227" i="28"/>
  <c r="V227" i="28"/>
  <c r="V225" i="28" s="1"/>
  <c r="G228" i="28"/>
  <c r="I228" i="28"/>
  <c r="K228" i="28"/>
  <c r="M228" i="28"/>
  <c r="O228" i="28"/>
  <c r="Q228" i="28"/>
  <c r="V228" i="28"/>
  <c r="G229" i="28"/>
  <c r="M229" i="28" s="1"/>
  <c r="I229" i="28"/>
  <c r="K229" i="28"/>
  <c r="O229" i="28"/>
  <c r="Q229" i="28"/>
  <c r="V229" i="28"/>
  <c r="G230" i="28"/>
  <c r="I230" i="28"/>
  <c r="K230" i="28"/>
  <c r="M230" i="28"/>
  <c r="O230" i="28"/>
  <c r="Q230" i="28"/>
  <c r="V230" i="28"/>
  <c r="G231" i="28"/>
  <c r="M231" i="28" s="1"/>
  <c r="I231" i="28"/>
  <c r="K231" i="28"/>
  <c r="K225" i="28" s="1"/>
  <c r="O231" i="28"/>
  <c r="Q231" i="28"/>
  <c r="V231" i="28"/>
  <c r="I232" i="28"/>
  <c r="M232" i="28"/>
  <c r="Q232" i="28"/>
  <c r="G233" i="28"/>
  <c r="G232" i="28" s="1"/>
  <c r="I233" i="28"/>
  <c r="K233" i="28"/>
  <c r="K232" i="28" s="1"/>
  <c r="M233" i="28"/>
  <c r="O233" i="28"/>
  <c r="O232" i="28" s="1"/>
  <c r="Q233" i="28"/>
  <c r="V233" i="28"/>
  <c r="V232" i="28" s="1"/>
  <c r="G234" i="28"/>
  <c r="Q234" i="28"/>
  <c r="G235" i="28"/>
  <c r="M235" i="28" s="1"/>
  <c r="M234" i="28" s="1"/>
  <c r="I235" i="28"/>
  <c r="I234" i="28" s="1"/>
  <c r="K235" i="28"/>
  <c r="K234" i="28" s="1"/>
  <c r="O235" i="28"/>
  <c r="O234" i="28" s="1"/>
  <c r="Q235" i="28"/>
  <c r="V235" i="28"/>
  <c r="V234" i="28" s="1"/>
  <c r="AE237" i="28"/>
  <c r="AF237" i="28"/>
  <c r="G216" i="27"/>
  <c r="G9" i="27"/>
  <c r="M9" i="27" s="1"/>
  <c r="I9" i="27"/>
  <c r="I8" i="27" s="1"/>
  <c r="K9" i="27"/>
  <c r="K8" i="27" s="1"/>
  <c r="O9" i="27"/>
  <c r="O8" i="27" s="1"/>
  <c r="Q9" i="27"/>
  <c r="Q8" i="27" s="1"/>
  <c r="V9" i="27"/>
  <c r="G11" i="27"/>
  <c r="M11" i="27" s="1"/>
  <c r="I11" i="27"/>
  <c r="K11" i="27"/>
  <c r="O11" i="27"/>
  <c r="Q11" i="27"/>
  <c r="V11" i="27"/>
  <c r="G13" i="27"/>
  <c r="I13" i="27"/>
  <c r="K13" i="27"/>
  <c r="M13" i="27"/>
  <c r="O13" i="27"/>
  <c r="Q13" i="27"/>
  <c r="V13" i="27"/>
  <c r="G14" i="27"/>
  <c r="I14" i="27"/>
  <c r="K14" i="27"/>
  <c r="M14" i="27"/>
  <c r="O14" i="27"/>
  <c r="Q14" i="27"/>
  <c r="V14" i="27"/>
  <c r="G15" i="27"/>
  <c r="I15" i="27"/>
  <c r="K15" i="27"/>
  <c r="M15" i="27"/>
  <c r="O15" i="27"/>
  <c r="Q15" i="27"/>
  <c r="V15" i="27"/>
  <c r="G16" i="27"/>
  <c r="I16" i="27"/>
  <c r="K16" i="27"/>
  <c r="M16" i="27"/>
  <c r="O16" i="27"/>
  <c r="Q16" i="27"/>
  <c r="V16" i="27"/>
  <c r="V8" i="27" s="1"/>
  <c r="G17" i="27"/>
  <c r="I17" i="27"/>
  <c r="K17" i="27"/>
  <c r="M17" i="27"/>
  <c r="O17" i="27"/>
  <c r="Q17" i="27"/>
  <c r="V17" i="27"/>
  <c r="G18" i="27"/>
  <c r="G8" i="27" s="1"/>
  <c r="I18" i="27"/>
  <c r="K18" i="27"/>
  <c r="O18" i="27"/>
  <c r="Q18" i="27"/>
  <c r="V18" i="27"/>
  <c r="G19" i="27"/>
  <c r="M19" i="27" s="1"/>
  <c r="I19" i="27"/>
  <c r="K19" i="27"/>
  <c r="O19" i="27"/>
  <c r="Q19" i="27"/>
  <c r="V19" i="27"/>
  <c r="G20" i="27"/>
  <c r="M20" i="27" s="1"/>
  <c r="I20" i="27"/>
  <c r="K20" i="27"/>
  <c r="O20" i="27"/>
  <c r="Q20" i="27"/>
  <c r="V20" i="27"/>
  <c r="G21" i="27"/>
  <c r="I21" i="27"/>
  <c r="K21" i="27"/>
  <c r="M21" i="27"/>
  <c r="O21" i="27"/>
  <c r="Q21" i="27"/>
  <c r="V21" i="27"/>
  <c r="G22" i="27"/>
  <c r="I22" i="27"/>
  <c r="K22" i="27"/>
  <c r="M22" i="27"/>
  <c r="O22" i="27"/>
  <c r="Q22" i="27"/>
  <c r="V22" i="27"/>
  <c r="G23" i="27"/>
  <c r="I23" i="27"/>
  <c r="K23" i="27"/>
  <c r="M23" i="27"/>
  <c r="O23" i="27"/>
  <c r="Q23" i="27"/>
  <c r="V23" i="27"/>
  <c r="G24" i="27"/>
  <c r="M24" i="27" s="1"/>
  <c r="I24" i="27"/>
  <c r="K24" i="27"/>
  <c r="O24" i="27"/>
  <c r="Q24" i="27"/>
  <c r="V24" i="27"/>
  <c r="G25" i="27"/>
  <c r="I25" i="27"/>
  <c r="K25" i="27"/>
  <c r="M25" i="27"/>
  <c r="O25" i="27"/>
  <c r="Q25" i="27"/>
  <c r="V25" i="27"/>
  <c r="G26" i="27"/>
  <c r="M26" i="27" s="1"/>
  <c r="I26" i="27"/>
  <c r="K26" i="27"/>
  <c r="O26" i="27"/>
  <c r="Q26" i="27"/>
  <c r="V26" i="27"/>
  <c r="G27" i="27"/>
  <c r="M27" i="27" s="1"/>
  <c r="I27" i="27"/>
  <c r="K27" i="27"/>
  <c r="O27" i="27"/>
  <c r="Q27" i="27"/>
  <c r="V27" i="27"/>
  <c r="G28" i="27"/>
  <c r="M28" i="27" s="1"/>
  <c r="I28" i="27"/>
  <c r="K28" i="27"/>
  <c r="O28" i="27"/>
  <c r="Q28" i="27"/>
  <c r="V28" i="27"/>
  <c r="G29" i="27"/>
  <c r="I29" i="27"/>
  <c r="K29" i="27"/>
  <c r="M29" i="27"/>
  <c r="O29" i="27"/>
  <c r="Q29" i="27"/>
  <c r="V29" i="27"/>
  <c r="G30" i="27"/>
  <c r="M30" i="27" s="1"/>
  <c r="I30" i="27"/>
  <c r="K30" i="27"/>
  <c r="O30" i="27"/>
  <c r="Q30" i="27"/>
  <c r="V30" i="27"/>
  <c r="G31" i="27"/>
  <c r="I31" i="27"/>
  <c r="K31" i="27"/>
  <c r="M31" i="27"/>
  <c r="O31" i="27"/>
  <c r="Q31" i="27"/>
  <c r="V31" i="27"/>
  <c r="G32" i="27"/>
  <c r="M32" i="27" s="1"/>
  <c r="I32" i="27"/>
  <c r="K32" i="27"/>
  <c r="O32" i="27"/>
  <c r="Q32" i="27"/>
  <c r="V32" i="27"/>
  <c r="G33" i="27"/>
  <c r="I33" i="27"/>
  <c r="K33" i="27"/>
  <c r="M33" i="27"/>
  <c r="O33" i="27"/>
  <c r="Q33" i="27"/>
  <c r="V33" i="27"/>
  <c r="G34" i="27"/>
  <c r="M34" i="27" s="1"/>
  <c r="I34" i="27"/>
  <c r="K34" i="27"/>
  <c r="O34" i="27"/>
  <c r="Q34" i="27"/>
  <c r="V34" i="27"/>
  <c r="G35" i="27"/>
  <c r="I35" i="27"/>
  <c r="K35" i="27"/>
  <c r="M35" i="27"/>
  <c r="O35" i="27"/>
  <c r="Q35" i="27"/>
  <c r="V35" i="27"/>
  <c r="G36" i="27"/>
  <c r="M36" i="27" s="1"/>
  <c r="I36" i="27"/>
  <c r="K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M40" i="27" s="1"/>
  <c r="I40" i="27"/>
  <c r="K40" i="27"/>
  <c r="O40" i="27"/>
  <c r="Q40" i="27"/>
  <c r="V40" i="27"/>
  <c r="G41" i="27"/>
  <c r="I41" i="27"/>
  <c r="K41" i="27"/>
  <c r="M41" i="27"/>
  <c r="O41" i="27"/>
  <c r="Q41" i="27"/>
  <c r="V41" i="27"/>
  <c r="G42" i="27"/>
  <c r="M42" i="27" s="1"/>
  <c r="I42" i="27"/>
  <c r="K42" i="27"/>
  <c r="O42" i="27"/>
  <c r="Q42" i="27"/>
  <c r="V42" i="27"/>
  <c r="G43" i="27"/>
  <c r="I43" i="27"/>
  <c r="K43" i="27"/>
  <c r="M43" i="27"/>
  <c r="O43" i="27"/>
  <c r="Q43" i="27"/>
  <c r="V43" i="27"/>
  <c r="G44" i="27"/>
  <c r="M44" i="27" s="1"/>
  <c r="I44" i="27"/>
  <c r="K44" i="27"/>
  <c r="O44" i="27"/>
  <c r="Q44" i="27"/>
  <c r="V44" i="27"/>
  <c r="G45" i="27"/>
  <c r="I45" i="27"/>
  <c r="K45" i="27"/>
  <c r="M45" i="27"/>
  <c r="O45" i="27"/>
  <c r="Q45" i="27"/>
  <c r="V45" i="27"/>
  <c r="G46" i="27"/>
  <c r="M46" i="27" s="1"/>
  <c r="I46" i="27"/>
  <c r="K46" i="27"/>
  <c r="O46" i="27"/>
  <c r="Q46" i="27"/>
  <c r="V46" i="27"/>
  <c r="G47" i="27"/>
  <c r="I47" i="27"/>
  <c r="K47" i="27"/>
  <c r="M47" i="27"/>
  <c r="O47" i="27"/>
  <c r="Q47" i="27"/>
  <c r="V47" i="27"/>
  <c r="G48" i="27"/>
  <c r="M48" i="27" s="1"/>
  <c r="I48" i="27"/>
  <c r="K48" i="27"/>
  <c r="O48" i="27"/>
  <c r="Q48" i="27"/>
  <c r="V48" i="27"/>
  <c r="G49" i="27"/>
  <c r="I49" i="27"/>
  <c r="K49" i="27"/>
  <c r="M49" i="27"/>
  <c r="O49" i="27"/>
  <c r="Q49" i="27"/>
  <c r="V49" i="27"/>
  <c r="G50" i="27"/>
  <c r="M50" i="27" s="1"/>
  <c r="I50" i="27"/>
  <c r="K50" i="27"/>
  <c r="O50" i="27"/>
  <c r="Q50" i="27"/>
  <c r="V50" i="27"/>
  <c r="G51" i="27"/>
  <c r="I51" i="27"/>
  <c r="K51" i="27"/>
  <c r="M51" i="27"/>
  <c r="O51" i="27"/>
  <c r="Q51" i="27"/>
  <c r="V51" i="27"/>
  <c r="G52" i="27"/>
  <c r="M52" i="27" s="1"/>
  <c r="I52" i="27"/>
  <c r="K52" i="27"/>
  <c r="O52" i="27"/>
  <c r="Q52" i="27"/>
  <c r="V52" i="27"/>
  <c r="G53" i="27"/>
  <c r="I53" i="27"/>
  <c r="K53" i="27"/>
  <c r="M53" i="27"/>
  <c r="O53" i="27"/>
  <c r="Q53" i="27"/>
  <c r="V53" i="27"/>
  <c r="G54" i="27"/>
  <c r="M54" i="27" s="1"/>
  <c r="I54" i="27"/>
  <c r="K54" i="27"/>
  <c r="O54" i="27"/>
  <c r="Q54" i="27"/>
  <c r="V54" i="27"/>
  <c r="G55" i="27"/>
  <c r="I55" i="27"/>
  <c r="K55" i="27"/>
  <c r="M55" i="27"/>
  <c r="O55" i="27"/>
  <c r="Q55" i="27"/>
  <c r="V55" i="27"/>
  <c r="G58" i="27"/>
  <c r="M58" i="27" s="1"/>
  <c r="I58" i="27"/>
  <c r="K58" i="27"/>
  <c r="O58" i="27"/>
  <c r="Q58" i="27"/>
  <c r="V58" i="27"/>
  <c r="G60" i="27"/>
  <c r="I60" i="27"/>
  <c r="K60" i="27"/>
  <c r="M60" i="27"/>
  <c r="O60" i="27"/>
  <c r="Q60" i="27"/>
  <c r="V60" i="27"/>
  <c r="G61" i="27"/>
  <c r="M61" i="27" s="1"/>
  <c r="I61" i="27"/>
  <c r="K61" i="27"/>
  <c r="O61" i="27"/>
  <c r="Q61" i="27"/>
  <c r="V61" i="27"/>
  <c r="G62" i="27"/>
  <c r="I62" i="27"/>
  <c r="K62" i="27"/>
  <c r="M62" i="27"/>
  <c r="O62" i="27"/>
  <c r="Q62" i="27"/>
  <c r="V62" i="27"/>
  <c r="G65" i="27"/>
  <c r="M65" i="27" s="1"/>
  <c r="I65" i="27"/>
  <c r="K65" i="27"/>
  <c r="O65" i="27"/>
  <c r="Q65" i="27"/>
  <c r="V65" i="27"/>
  <c r="G66" i="27"/>
  <c r="I66" i="27"/>
  <c r="K66" i="27"/>
  <c r="M66" i="27"/>
  <c r="O66" i="27"/>
  <c r="Q66" i="27"/>
  <c r="V66" i="27"/>
  <c r="G67" i="27"/>
  <c r="M67" i="27" s="1"/>
  <c r="I67" i="27"/>
  <c r="K67" i="27"/>
  <c r="O67" i="27"/>
  <c r="Q67" i="27"/>
  <c r="V67" i="27"/>
  <c r="G68" i="27"/>
  <c r="I68" i="27"/>
  <c r="K68" i="27"/>
  <c r="M68" i="27"/>
  <c r="O68" i="27"/>
  <c r="Q68" i="27"/>
  <c r="V68" i="27"/>
  <c r="G69" i="27"/>
  <c r="I69" i="27"/>
  <c r="K69" i="27"/>
  <c r="M69" i="27"/>
  <c r="O69" i="27"/>
  <c r="Q69" i="27"/>
  <c r="V69" i="27"/>
  <c r="G70" i="27"/>
  <c r="I70" i="27"/>
  <c r="K70" i="27"/>
  <c r="M70" i="27"/>
  <c r="O70" i="27"/>
  <c r="Q70" i="27"/>
  <c r="V70" i="27"/>
  <c r="G71" i="27"/>
  <c r="M71" i="27" s="1"/>
  <c r="I71" i="27"/>
  <c r="K71" i="27"/>
  <c r="O71" i="27"/>
  <c r="Q71" i="27"/>
  <c r="V71" i="27"/>
  <c r="G72" i="27"/>
  <c r="I72" i="27"/>
  <c r="K72" i="27"/>
  <c r="M72" i="27"/>
  <c r="O72" i="27"/>
  <c r="Q72" i="27"/>
  <c r="V72" i="27"/>
  <c r="G73" i="27"/>
  <c r="M73" i="27" s="1"/>
  <c r="I73" i="27"/>
  <c r="K73" i="27"/>
  <c r="O73" i="27"/>
  <c r="Q73" i="27"/>
  <c r="V73" i="27"/>
  <c r="G74" i="27"/>
  <c r="I74" i="27"/>
  <c r="K74" i="27"/>
  <c r="M74" i="27"/>
  <c r="O74" i="27"/>
  <c r="Q74" i="27"/>
  <c r="V74" i="27"/>
  <c r="G75" i="27"/>
  <c r="M75" i="27" s="1"/>
  <c r="I75" i="27"/>
  <c r="K75" i="27"/>
  <c r="O75" i="27"/>
  <c r="Q75" i="27"/>
  <c r="V75" i="27"/>
  <c r="G76" i="27"/>
  <c r="I76" i="27"/>
  <c r="K76" i="27"/>
  <c r="M76" i="27"/>
  <c r="O76" i="27"/>
  <c r="Q76" i="27"/>
  <c r="V76" i="27"/>
  <c r="G77" i="27"/>
  <c r="I77" i="27"/>
  <c r="K77" i="27"/>
  <c r="M77" i="27"/>
  <c r="O77" i="27"/>
  <c r="Q77" i="27"/>
  <c r="V77" i="27"/>
  <c r="G78" i="27"/>
  <c r="I78" i="27"/>
  <c r="K78" i="27"/>
  <c r="M78" i="27"/>
  <c r="O78" i="27"/>
  <c r="Q78" i="27"/>
  <c r="V78" i="27"/>
  <c r="G79" i="27"/>
  <c r="G80" i="27"/>
  <c r="I80" i="27"/>
  <c r="I79" i="27" s="1"/>
  <c r="K80" i="27"/>
  <c r="K79" i="27" s="1"/>
  <c r="M80" i="27"/>
  <c r="O80" i="27"/>
  <c r="Q80" i="27"/>
  <c r="Q79" i="27" s="1"/>
  <c r="V80" i="27"/>
  <c r="V79" i="27" s="1"/>
  <c r="G81" i="27"/>
  <c r="M81" i="27" s="1"/>
  <c r="I81" i="27"/>
  <c r="K81" i="27"/>
  <c r="O81" i="27"/>
  <c r="O79" i="27" s="1"/>
  <c r="Q81" i="27"/>
  <c r="V81" i="27"/>
  <c r="G82" i="27"/>
  <c r="I82" i="27"/>
  <c r="K82" i="27"/>
  <c r="M82" i="27"/>
  <c r="O82" i="27"/>
  <c r="Q82" i="27"/>
  <c r="V82" i="27"/>
  <c r="G83" i="27"/>
  <c r="O83" i="27"/>
  <c r="G84" i="27"/>
  <c r="I84" i="27"/>
  <c r="I83" i="27" s="1"/>
  <c r="K84" i="27"/>
  <c r="K83" i="27" s="1"/>
  <c r="M84" i="27"/>
  <c r="M83" i="27" s="1"/>
  <c r="O84" i="27"/>
  <c r="Q84" i="27"/>
  <c r="Q83" i="27" s="1"/>
  <c r="V84" i="27"/>
  <c r="G85" i="27"/>
  <c r="I85" i="27"/>
  <c r="K85" i="27"/>
  <c r="M85" i="27"/>
  <c r="O85" i="27"/>
  <c r="Q85" i="27"/>
  <c r="V85" i="27"/>
  <c r="V83" i="27" s="1"/>
  <c r="G87" i="27"/>
  <c r="G86" i="27" s="1"/>
  <c r="I87" i="27"/>
  <c r="I86" i="27" s="1"/>
  <c r="K87" i="27"/>
  <c r="K86" i="27" s="1"/>
  <c r="O87" i="27"/>
  <c r="O86" i="27" s="1"/>
  <c r="Q87" i="27"/>
  <c r="V87" i="27"/>
  <c r="V86" i="27" s="1"/>
  <c r="G88" i="27"/>
  <c r="I88" i="27"/>
  <c r="K88" i="27"/>
  <c r="M88" i="27"/>
  <c r="O88" i="27"/>
  <c r="Q88" i="27"/>
  <c r="Q86" i="27" s="1"/>
  <c r="V88" i="27"/>
  <c r="G89" i="27"/>
  <c r="I89" i="27"/>
  <c r="K89" i="27"/>
  <c r="M89" i="27"/>
  <c r="O89" i="27"/>
  <c r="Q89" i="27"/>
  <c r="V89" i="27"/>
  <c r="G90" i="27"/>
  <c r="I90" i="27"/>
  <c r="K90" i="27"/>
  <c r="M90" i="27"/>
  <c r="O90" i="27"/>
  <c r="Q90" i="27"/>
  <c r="V90" i="27"/>
  <c r="G91" i="27"/>
  <c r="M91" i="27" s="1"/>
  <c r="I91" i="27"/>
  <c r="K91" i="27"/>
  <c r="O91" i="27"/>
  <c r="Q91" i="27"/>
  <c r="V91" i="27"/>
  <c r="G92" i="27"/>
  <c r="I92" i="27"/>
  <c r="K92" i="27"/>
  <c r="M92" i="27"/>
  <c r="O92" i="27"/>
  <c r="Q92" i="27"/>
  <c r="V92" i="27"/>
  <c r="G93" i="27"/>
  <c r="I93" i="27"/>
  <c r="K93" i="27"/>
  <c r="M93" i="27"/>
  <c r="O93" i="27"/>
  <c r="Q93" i="27"/>
  <c r="V93" i="27"/>
  <c r="G94" i="27"/>
  <c r="M94" i="27" s="1"/>
  <c r="I94" i="27"/>
  <c r="K94" i="27"/>
  <c r="O94" i="27"/>
  <c r="Q94" i="27"/>
  <c r="V94" i="27"/>
  <c r="G95" i="27"/>
  <c r="M95" i="27" s="1"/>
  <c r="I95" i="27"/>
  <c r="K95" i="27"/>
  <c r="O95" i="27"/>
  <c r="Q95" i="27"/>
  <c r="V95" i="27"/>
  <c r="G97" i="27"/>
  <c r="I97" i="27"/>
  <c r="K97" i="27"/>
  <c r="K96" i="27" s="1"/>
  <c r="M97" i="27"/>
  <c r="O97" i="27"/>
  <c r="O96" i="27" s="1"/>
  <c r="Q97" i="27"/>
  <c r="V97" i="27"/>
  <c r="V96" i="27" s="1"/>
  <c r="G98" i="27"/>
  <c r="I98" i="27"/>
  <c r="K98" i="27"/>
  <c r="M98" i="27"/>
  <c r="O98" i="27"/>
  <c r="Q98" i="27"/>
  <c r="V98" i="27"/>
  <c r="G99" i="27"/>
  <c r="G96" i="27" s="1"/>
  <c r="I99" i="27"/>
  <c r="K99" i="27"/>
  <c r="O99" i="27"/>
  <c r="Q99" i="27"/>
  <c r="Q96" i="27" s="1"/>
  <c r="V99" i="27"/>
  <c r="G100" i="27"/>
  <c r="I100" i="27"/>
  <c r="K100" i="27"/>
  <c r="M100" i="27"/>
  <c r="O100" i="27"/>
  <c r="Q100" i="27"/>
  <c r="V100" i="27"/>
  <c r="G101" i="27"/>
  <c r="I101" i="27"/>
  <c r="K101" i="27"/>
  <c r="M101" i="27"/>
  <c r="O101" i="27"/>
  <c r="Q101" i="27"/>
  <c r="V101" i="27"/>
  <c r="G102" i="27"/>
  <c r="M102" i="27" s="1"/>
  <c r="I102" i="27"/>
  <c r="K102" i="27"/>
  <c r="O102" i="27"/>
  <c r="Q102" i="27"/>
  <c r="V102" i="27"/>
  <c r="G103" i="27"/>
  <c r="M103" i="27" s="1"/>
  <c r="I103" i="27"/>
  <c r="I96" i="27" s="1"/>
  <c r="K103" i="27"/>
  <c r="O103" i="27"/>
  <c r="Q103" i="27"/>
  <c r="V103" i="27"/>
  <c r="G104" i="27"/>
  <c r="M104" i="27" s="1"/>
  <c r="I104" i="27"/>
  <c r="K104" i="27"/>
  <c r="O104" i="27"/>
  <c r="Q104" i="27"/>
  <c r="V104" i="27"/>
  <c r="G105" i="27"/>
  <c r="I105" i="27"/>
  <c r="K105" i="27"/>
  <c r="M105" i="27"/>
  <c r="O105" i="27"/>
  <c r="Q105" i="27"/>
  <c r="V105" i="27"/>
  <c r="G106" i="27"/>
  <c r="I106" i="27"/>
  <c r="K106" i="27"/>
  <c r="M106" i="27"/>
  <c r="O106" i="27"/>
  <c r="Q106" i="27"/>
  <c r="V106" i="27"/>
  <c r="G107" i="27"/>
  <c r="M107" i="27" s="1"/>
  <c r="I107" i="27"/>
  <c r="K107" i="27"/>
  <c r="O107" i="27"/>
  <c r="Q107" i="27"/>
  <c r="V107" i="27"/>
  <c r="G108" i="27"/>
  <c r="I108" i="27"/>
  <c r="K108" i="27"/>
  <c r="M108" i="27"/>
  <c r="O108" i="27"/>
  <c r="Q108" i="27"/>
  <c r="V108" i="27"/>
  <c r="G109" i="27"/>
  <c r="I109" i="27"/>
  <c r="K109" i="27"/>
  <c r="M109" i="27"/>
  <c r="O109" i="27"/>
  <c r="Q109" i="27"/>
  <c r="V109" i="27"/>
  <c r="G110" i="27"/>
  <c r="V110" i="27"/>
  <c r="G111" i="27"/>
  <c r="M111" i="27" s="1"/>
  <c r="M110" i="27" s="1"/>
  <c r="I111" i="27"/>
  <c r="I110" i="27" s="1"/>
  <c r="K111" i="27"/>
  <c r="K110" i="27" s="1"/>
  <c r="O111" i="27"/>
  <c r="O110" i="27" s="1"/>
  <c r="Q111" i="27"/>
  <c r="Q110" i="27" s="1"/>
  <c r="V111" i="27"/>
  <c r="G113" i="27"/>
  <c r="I113" i="27"/>
  <c r="I112" i="27" s="1"/>
  <c r="K113" i="27"/>
  <c r="M113" i="27"/>
  <c r="O113" i="27"/>
  <c r="O112" i="27" s="1"/>
  <c r="Q113" i="27"/>
  <c r="V113" i="27"/>
  <c r="V112" i="27" s="1"/>
  <c r="G114" i="27"/>
  <c r="I114" i="27"/>
  <c r="K114" i="27"/>
  <c r="M114" i="27"/>
  <c r="O114" i="27"/>
  <c r="Q114" i="27"/>
  <c r="V114" i="27"/>
  <c r="G115" i="27"/>
  <c r="G112" i="27" s="1"/>
  <c r="I115" i="27"/>
  <c r="K115" i="27"/>
  <c r="M115" i="27"/>
  <c r="O115" i="27"/>
  <c r="Q115" i="27"/>
  <c r="Q112" i="27" s="1"/>
  <c r="V115" i="27"/>
  <c r="G116" i="27"/>
  <c r="I116" i="27"/>
  <c r="K116" i="27"/>
  <c r="M116" i="27"/>
  <c r="O116" i="27"/>
  <c r="Q116" i="27"/>
  <c r="V116" i="27"/>
  <c r="G117" i="27"/>
  <c r="I117" i="27"/>
  <c r="K117" i="27"/>
  <c r="M117" i="27"/>
  <c r="O117" i="27"/>
  <c r="Q117" i="27"/>
  <c r="V117" i="27"/>
  <c r="G118" i="27"/>
  <c r="M118" i="27" s="1"/>
  <c r="I118" i="27"/>
  <c r="K118" i="27"/>
  <c r="O118" i="27"/>
  <c r="Q118" i="27"/>
  <c r="V118" i="27"/>
  <c r="G119" i="27"/>
  <c r="M119" i="27" s="1"/>
  <c r="I119" i="27"/>
  <c r="K119" i="27"/>
  <c r="O119" i="27"/>
  <c r="Q119" i="27"/>
  <c r="V119" i="27"/>
  <c r="G120" i="27"/>
  <c r="M120" i="27" s="1"/>
  <c r="I120" i="27"/>
  <c r="K120" i="27"/>
  <c r="K112" i="27" s="1"/>
  <c r="O120" i="27"/>
  <c r="Q120" i="27"/>
  <c r="V120" i="27"/>
  <c r="G121" i="27"/>
  <c r="I121" i="27"/>
  <c r="K121" i="27"/>
  <c r="M121" i="27"/>
  <c r="O121" i="27"/>
  <c r="Q121" i="27"/>
  <c r="V121" i="27"/>
  <c r="G122" i="27"/>
  <c r="I122" i="27"/>
  <c r="K122" i="27"/>
  <c r="M122" i="27"/>
  <c r="O122" i="27"/>
  <c r="Q122" i="27"/>
  <c r="V122" i="27"/>
  <c r="G123" i="27"/>
  <c r="I123" i="27"/>
  <c r="K123" i="27"/>
  <c r="M123" i="27"/>
  <c r="O123" i="27"/>
  <c r="Q123" i="27"/>
  <c r="V123" i="27"/>
  <c r="G124" i="27"/>
  <c r="I124" i="27"/>
  <c r="K124" i="27"/>
  <c r="M124" i="27"/>
  <c r="O124" i="27"/>
  <c r="Q124" i="27"/>
  <c r="V124" i="27"/>
  <c r="G125" i="27"/>
  <c r="I125" i="27"/>
  <c r="K125" i="27"/>
  <c r="M125" i="27"/>
  <c r="O125" i="27"/>
  <c r="Q125" i="27"/>
  <c r="V125" i="27"/>
  <c r="G126" i="27"/>
  <c r="M126" i="27" s="1"/>
  <c r="I126" i="27"/>
  <c r="K126" i="27"/>
  <c r="O126" i="27"/>
  <c r="Q126" i="27"/>
  <c r="V126" i="27"/>
  <c r="G127" i="27"/>
  <c r="M127" i="27" s="1"/>
  <c r="I127" i="27"/>
  <c r="K127" i="27"/>
  <c r="O127" i="27"/>
  <c r="Q127" i="27"/>
  <c r="V127" i="27"/>
  <c r="G128" i="27"/>
  <c r="M128" i="27" s="1"/>
  <c r="I128" i="27"/>
  <c r="K128" i="27"/>
  <c r="O128" i="27"/>
  <c r="Q128" i="27"/>
  <c r="V128" i="27"/>
  <c r="G129" i="27"/>
  <c r="I129" i="27"/>
  <c r="K129" i="27"/>
  <c r="M129" i="27"/>
  <c r="O129" i="27"/>
  <c r="Q129" i="27"/>
  <c r="V129" i="27"/>
  <c r="G130" i="27"/>
  <c r="I130" i="27"/>
  <c r="K130" i="27"/>
  <c r="M130" i="27"/>
  <c r="O130" i="27"/>
  <c r="Q130" i="27"/>
  <c r="V130" i="27"/>
  <c r="G131" i="27"/>
  <c r="I131" i="27"/>
  <c r="K131" i="27"/>
  <c r="M131" i="27"/>
  <c r="O131" i="27"/>
  <c r="Q131" i="27"/>
  <c r="V131" i="27"/>
  <c r="G132" i="27"/>
  <c r="I132" i="27"/>
  <c r="K132" i="27"/>
  <c r="M132" i="27"/>
  <c r="O132" i="27"/>
  <c r="Q132" i="27"/>
  <c r="V132" i="27"/>
  <c r="G133" i="27"/>
  <c r="I133" i="27"/>
  <c r="K133" i="27"/>
  <c r="M133" i="27"/>
  <c r="O133" i="27"/>
  <c r="Q133" i="27"/>
  <c r="V133" i="27"/>
  <c r="G134" i="27"/>
  <c r="M134" i="27" s="1"/>
  <c r="I134" i="27"/>
  <c r="K134" i="27"/>
  <c r="O134" i="27"/>
  <c r="Q134" i="27"/>
  <c r="V134" i="27"/>
  <c r="G135" i="27"/>
  <c r="M135" i="27" s="1"/>
  <c r="I135" i="27"/>
  <c r="K135" i="27"/>
  <c r="O135" i="27"/>
  <c r="Q135" i="27"/>
  <c r="V135" i="27"/>
  <c r="G136" i="27"/>
  <c r="M136" i="27" s="1"/>
  <c r="I136" i="27"/>
  <c r="K136" i="27"/>
  <c r="O136" i="27"/>
  <c r="Q136" i="27"/>
  <c r="V136" i="27"/>
  <c r="G137" i="27"/>
  <c r="I137" i="27"/>
  <c r="K137" i="27"/>
  <c r="M137" i="27"/>
  <c r="O137" i="27"/>
  <c r="Q137" i="27"/>
  <c r="V137" i="27"/>
  <c r="G138" i="27"/>
  <c r="I138" i="27"/>
  <c r="K138" i="27"/>
  <c r="M138" i="27"/>
  <c r="O138" i="27"/>
  <c r="Q138" i="27"/>
  <c r="V138" i="27"/>
  <c r="G139" i="27"/>
  <c r="I139" i="27"/>
  <c r="K139" i="27"/>
  <c r="M139" i="27"/>
  <c r="O139" i="27"/>
  <c r="Q139" i="27"/>
  <c r="V139" i="27"/>
  <c r="G140" i="27"/>
  <c r="I140" i="27"/>
  <c r="K140" i="27"/>
  <c r="M140" i="27"/>
  <c r="O140" i="27"/>
  <c r="Q140" i="27"/>
  <c r="V140" i="27"/>
  <c r="G141" i="27"/>
  <c r="I141" i="27"/>
  <c r="K141" i="27"/>
  <c r="M141" i="27"/>
  <c r="O141" i="27"/>
  <c r="Q141" i="27"/>
  <c r="V141" i="27"/>
  <c r="G142" i="27"/>
  <c r="M142" i="27" s="1"/>
  <c r="I142" i="27"/>
  <c r="K142" i="27"/>
  <c r="O142" i="27"/>
  <c r="Q142" i="27"/>
  <c r="V142" i="27"/>
  <c r="G143" i="27"/>
  <c r="M143" i="27" s="1"/>
  <c r="I143" i="27"/>
  <c r="K143" i="27"/>
  <c r="O143" i="27"/>
  <c r="Q143" i="27"/>
  <c r="V143" i="27"/>
  <c r="G144" i="27"/>
  <c r="M144" i="27" s="1"/>
  <c r="I144" i="27"/>
  <c r="K144" i="27"/>
  <c r="O144" i="27"/>
  <c r="Q144" i="27"/>
  <c r="V144" i="27"/>
  <c r="G145" i="27"/>
  <c r="I145" i="27"/>
  <c r="K145" i="27"/>
  <c r="M145" i="27"/>
  <c r="O145" i="27"/>
  <c r="Q145" i="27"/>
  <c r="V145" i="27"/>
  <c r="G146" i="27"/>
  <c r="I146" i="27"/>
  <c r="K146" i="27"/>
  <c r="M146" i="27"/>
  <c r="O146" i="27"/>
  <c r="Q146" i="27"/>
  <c r="V146" i="27"/>
  <c r="G147" i="27"/>
  <c r="I147" i="27"/>
  <c r="K147" i="27"/>
  <c r="M147" i="27"/>
  <c r="O147" i="27"/>
  <c r="Q147" i="27"/>
  <c r="V147" i="27"/>
  <c r="G148" i="27"/>
  <c r="I148" i="27"/>
  <c r="K148" i="27"/>
  <c r="M148" i="27"/>
  <c r="O148" i="27"/>
  <c r="Q148" i="27"/>
  <c r="V148" i="27"/>
  <c r="G149" i="27"/>
  <c r="I149" i="27"/>
  <c r="K149" i="27"/>
  <c r="M149" i="27"/>
  <c r="O149" i="27"/>
  <c r="Q149" i="27"/>
  <c r="V149" i="27"/>
  <c r="G150" i="27"/>
  <c r="M150" i="27" s="1"/>
  <c r="I150" i="27"/>
  <c r="K150" i="27"/>
  <c r="O150" i="27"/>
  <c r="Q150" i="27"/>
  <c r="V150" i="27"/>
  <c r="G151" i="27"/>
  <c r="M151" i="27" s="1"/>
  <c r="I151" i="27"/>
  <c r="K151" i="27"/>
  <c r="O151" i="27"/>
  <c r="Q151" i="27"/>
  <c r="V151" i="27"/>
  <c r="G152" i="27"/>
  <c r="M152" i="27" s="1"/>
  <c r="I152" i="27"/>
  <c r="K152" i="27"/>
  <c r="O152" i="27"/>
  <c r="Q152" i="27"/>
  <c r="V152" i="27"/>
  <c r="G153" i="27"/>
  <c r="I153" i="27"/>
  <c r="K153" i="27"/>
  <c r="M153" i="27"/>
  <c r="O153" i="27"/>
  <c r="Q153" i="27"/>
  <c r="V153" i="27"/>
  <c r="G154" i="27"/>
  <c r="I154" i="27"/>
  <c r="K154" i="27"/>
  <c r="M154" i="27"/>
  <c r="O154" i="27"/>
  <c r="Q154" i="27"/>
  <c r="V154" i="27"/>
  <c r="G155" i="27"/>
  <c r="I155" i="27"/>
  <c r="K155" i="27"/>
  <c r="M155" i="27"/>
  <c r="O155" i="27"/>
  <c r="Q155" i="27"/>
  <c r="V155" i="27"/>
  <c r="G156" i="27"/>
  <c r="I156" i="27"/>
  <c r="K156" i="27"/>
  <c r="M156" i="27"/>
  <c r="O156" i="27"/>
  <c r="Q156" i="27"/>
  <c r="V156" i="27"/>
  <c r="G157" i="27"/>
  <c r="I157" i="27"/>
  <c r="K157" i="27"/>
  <c r="M157" i="27"/>
  <c r="O157" i="27"/>
  <c r="Q157" i="27"/>
  <c r="V157" i="27"/>
  <c r="G158" i="27"/>
  <c r="M158" i="27" s="1"/>
  <c r="I158" i="27"/>
  <c r="K158" i="27"/>
  <c r="O158" i="27"/>
  <c r="Q158" i="27"/>
  <c r="V158" i="27"/>
  <c r="G159" i="27"/>
  <c r="M159" i="27" s="1"/>
  <c r="I159" i="27"/>
  <c r="K159" i="27"/>
  <c r="O159" i="27"/>
  <c r="Q159" i="27"/>
  <c r="V159" i="27"/>
  <c r="G160" i="27"/>
  <c r="M160" i="27" s="1"/>
  <c r="I160" i="27"/>
  <c r="K160" i="27"/>
  <c r="O160" i="27"/>
  <c r="Q160" i="27"/>
  <c r="V160" i="27"/>
  <c r="G161" i="27"/>
  <c r="I161" i="27"/>
  <c r="K161" i="27"/>
  <c r="M161" i="27"/>
  <c r="O161" i="27"/>
  <c r="Q161" i="27"/>
  <c r="V161" i="27"/>
  <c r="G162" i="27"/>
  <c r="I162" i="27"/>
  <c r="K162" i="27"/>
  <c r="M162" i="27"/>
  <c r="O162" i="27"/>
  <c r="Q162" i="27"/>
  <c r="V162" i="27"/>
  <c r="G163" i="27"/>
  <c r="I163" i="27"/>
  <c r="K163" i="27"/>
  <c r="M163" i="27"/>
  <c r="O163" i="27"/>
  <c r="Q163" i="27"/>
  <c r="V163" i="27"/>
  <c r="G164" i="27"/>
  <c r="M164" i="27" s="1"/>
  <c r="I164" i="27"/>
  <c r="K164" i="27"/>
  <c r="O164" i="27"/>
  <c r="Q164" i="27"/>
  <c r="V164" i="27"/>
  <c r="G165" i="27"/>
  <c r="I165" i="27"/>
  <c r="K165" i="27"/>
  <c r="M165" i="27"/>
  <c r="O165" i="27"/>
  <c r="Q165" i="27"/>
  <c r="V165" i="27"/>
  <c r="G166" i="27"/>
  <c r="M166" i="27" s="1"/>
  <c r="I166" i="27"/>
  <c r="K166" i="27"/>
  <c r="O166" i="27"/>
  <c r="Q166" i="27"/>
  <c r="V166" i="27"/>
  <c r="G167" i="27"/>
  <c r="M167" i="27" s="1"/>
  <c r="I167" i="27"/>
  <c r="K167" i="27"/>
  <c r="O167" i="27"/>
  <c r="Q167" i="27"/>
  <c r="V167" i="27"/>
  <c r="G168" i="27"/>
  <c r="M168" i="27" s="1"/>
  <c r="I168" i="27"/>
  <c r="K168" i="27"/>
  <c r="O168" i="27"/>
  <c r="Q168" i="27"/>
  <c r="V168" i="27"/>
  <c r="G169" i="27"/>
  <c r="I169" i="27"/>
  <c r="K169" i="27"/>
  <c r="M169" i="27"/>
  <c r="O169" i="27"/>
  <c r="Q169" i="27"/>
  <c r="V169" i="27"/>
  <c r="G170" i="27"/>
  <c r="I170" i="27"/>
  <c r="K170" i="27"/>
  <c r="M170" i="27"/>
  <c r="O170" i="27"/>
  <c r="Q170" i="27"/>
  <c r="V170" i="27"/>
  <c r="G171" i="27"/>
  <c r="I171" i="27"/>
  <c r="K171" i="27"/>
  <c r="M171" i="27"/>
  <c r="O171" i="27"/>
  <c r="Q171" i="27"/>
  <c r="V171" i="27"/>
  <c r="G172" i="27"/>
  <c r="M172" i="27" s="1"/>
  <c r="I172" i="27"/>
  <c r="K172" i="27"/>
  <c r="O172" i="27"/>
  <c r="Q172" i="27"/>
  <c r="V172" i="27"/>
  <c r="G173" i="27"/>
  <c r="I173" i="27"/>
  <c r="K173" i="27"/>
  <c r="M173" i="27"/>
  <c r="O173" i="27"/>
  <c r="Q173" i="27"/>
  <c r="V173" i="27"/>
  <c r="G174" i="27"/>
  <c r="M174" i="27" s="1"/>
  <c r="I174" i="27"/>
  <c r="K174" i="27"/>
  <c r="O174" i="27"/>
  <c r="Q174" i="27"/>
  <c r="V174" i="27"/>
  <c r="G175" i="27"/>
  <c r="M175" i="27" s="1"/>
  <c r="I175" i="27"/>
  <c r="K175" i="27"/>
  <c r="O175" i="27"/>
  <c r="Q175" i="27"/>
  <c r="V175" i="27"/>
  <c r="G176" i="27"/>
  <c r="M176" i="27" s="1"/>
  <c r="I176" i="27"/>
  <c r="K176" i="27"/>
  <c r="O176" i="27"/>
  <c r="Q176" i="27"/>
  <c r="V176" i="27"/>
  <c r="G177" i="27"/>
  <c r="I177" i="27"/>
  <c r="K177" i="27"/>
  <c r="M177" i="27"/>
  <c r="O177" i="27"/>
  <c r="Q177" i="27"/>
  <c r="V177" i="27"/>
  <c r="G178" i="27"/>
  <c r="I178" i="27"/>
  <c r="K178" i="27"/>
  <c r="M178" i="27"/>
  <c r="O178" i="27"/>
  <c r="Q178" i="27"/>
  <c r="V178" i="27"/>
  <c r="G179" i="27"/>
  <c r="I179" i="27"/>
  <c r="K179" i="27"/>
  <c r="M179" i="27"/>
  <c r="O179" i="27"/>
  <c r="Q179" i="27"/>
  <c r="V179" i="27"/>
  <c r="G180" i="27"/>
  <c r="M180" i="27" s="1"/>
  <c r="I180" i="27"/>
  <c r="K180" i="27"/>
  <c r="O180" i="27"/>
  <c r="Q180" i="27"/>
  <c r="V180" i="27"/>
  <c r="G181" i="27"/>
  <c r="I181" i="27"/>
  <c r="K181" i="27"/>
  <c r="M181" i="27"/>
  <c r="O181" i="27"/>
  <c r="Q181" i="27"/>
  <c r="V181" i="27"/>
  <c r="G182" i="27"/>
  <c r="M182" i="27" s="1"/>
  <c r="I182" i="27"/>
  <c r="K182" i="27"/>
  <c r="O182" i="27"/>
  <c r="Q182" i="27"/>
  <c r="V182" i="27"/>
  <c r="G183" i="27"/>
  <c r="M183" i="27" s="1"/>
  <c r="I183" i="27"/>
  <c r="K183" i="27"/>
  <c r="O183" i="27"/>
  <c r="Q183" i="27"/>
  <c r="V183" i="27"/>
  <c r="G184" i="27"/>
  <c r="M184" i="27" s="1"/>
  <c r="I184" i="27"/>
  <c r="K184" i="27"/>
  <c r="O184" i="27"/>
  <c r="Q184" i="27"/>
  <c r="V184" i="27"/>
  <c r="G185" i="27"/>
  <c r="I185" i="27"/>
  <c r="K185" i="27"/>
  <c r="M185" i="27"/>
  <c r="O185" i="27"/>
  <c r="Q185" i="27"/>
  <c r="V185" i="27"/>
  <c r="G186" i="27"/>
  <c r="I186" i="27"/>
  <c r="K186" i="27"/>
  <c r="M186" i="27"/>
  <c r="O186" i="27"/>
  <c r="Q186" i="27"/>
  <c r="V186" i="27"/>
  <c r="G187" i="27"/>
  <c r="I187" i="27"/>
  <c r="K187" i="27"/>
  <c r="M187" i="27"/>
  <c r="O187" i="27"/>
  <c r="Q187" i="27"/>
  <c r="V187" i="27"/>
  <c r="G188" i="27"/>
  <c r="M188" i="27" s="1"/>
  <c r="I188" i="27"/>
  <c r="K188" i="27"/>
  <c r="O188" i="27"/>
  <c r="Q188" i="27"/>
  <c r="V188" i="27"/>
  <c r="G189" i="27"/>
  <c r="I189" i="27"/>
  <c r="K189" i="27"/>
  <c r="M189" i="27"/>
  <c r="O189" i="27"/>
  <c r="Q189" i="27"/>
  <c r="V189" i="27"/>
  <c r="G190" i="27"/>
  <c r="M190" i="27" s="1"/>
  <c r="I190" i="27"/>
  <c r="K190" i="27"/>
  <c r="O190" i="27"/>
  <c r="Q190" i="27"/>
  <c r="V190" i="27"/>
  <c r="G191" i="27"/>
  <c r="M191" i="27" s="1"/>
  <c r="I191" i="27"/>
  <c r="K191" i="27"/>
  <c r="O191" i="27"/>
  <c r="Q191" i="27"/>
  <c r="V191" i="27"/>
  <c r="G193" i="27"/>
  <c r="I193" i="27"/>
  <c r="I192" i="27" s="1"/>
  <c r="K193" i="27"/>
  <c r="M193" i="27"/>
  <c r="O193" i="27"/>
  <c r="O192" i="27" s="1"/>
  <c r="Q193" i="27"/>
  <c r="V193" i="27"/>
  <c r="G194" i="27"/>
  <c r="I194" i="27"/>
  <c r="K194" i="27"/>
  <c r="K192" i="27" s="1"/>
  <c r="M194" i="27"/>
  <c r="O194" i="27"/>
  <c r="Q194" i="27"/>
  <c r="V194" i="27"/>
  <c r="G195" i="27"/>
  <c r="I195" i="27"/>
  <c r="K195" i="27"/>
  <c r="M195" i="27"/>
  <c r="O195" i="27"/>
  <c r="Q195" i="27"/>
  <c r="Q192" i="27" s="1"/>
  <c r="V195" i="27"/>
  <c r="G196" i="27"/>
  <c r="I196" i="27"/>
  <c r="K196" i="27"/>
  <c r="M196" i="27"/>
  <c r="O196" i="27"/>
  <c r="Q196" i="27"/>
  <c r="V196" i="27"/>
  <c r="V192" i="27" s="1"/>
  <c r="G197" i="27"/>
  <c r="I197" i="27"/>
  <c r="K197" i="27"/>
  <c r="M197" i="27"/>
  <c r="O197" i="27"/>
  <c r="Q197" i="27"/>
  <c r="V197" i="27"/>
  <c r="G198" i="27"/>
  <c r="M198" i="27" s="1"/>
  <c r="I198" i="27"/>
  <c r="K198" i="27"/>
  <c r="O198" i="27"/>
  <c r="Q198" i="27"/>
  <c r="V198" i="27"/>
  <c r="G199" i="27"/>
  <c r="M199" i="27" s="1"/>
  <c r="I199" i="27"/>
  <c r="K199" i="27"/>
  <c r="O199" i="27"/>
  <c r="Q199" i="27"/>
  <c r="V199" i="27"/>
  <c r="G200" i="27"/>
  <c r="M200" i="27" s="1"/>
  <c r="I200" i="27"/>
  <c r="K200" i="27"/>
  <c r="O200" i="27"/>
  <c r="Q200" i="27"/>
  <c r="V200" i="27"/>
  <c r="G201" i="27"/>
  <c r="I201" i="27"/>
  <c r="K201" i="27"/>
  <c r="M201" i="27"/>
  <c r="O201" i="27"/>
  <c r="Q201" i="27"/>
  <c r="V201" i="27"/>
  <c r="G202" i="27"/>
  <c r="I202" i="27"/>
  <c r="K202" i="27"/>
  <c r="M202" i="27"/>
  <c r="O202" i="27"/>
  <c r="Q202" i="27"/>
  <c r="V202" i="27"/>
  <c r="G203" i="27"/>
  <c r="I203" i="27"/>
  <c r="K203" i="27"/>
  <c r="M203" i="27"/>
  <c r="O203" i="27"/>
  <c r="Q203" i="27"/>
  <c r="V203" i="27"/>
  <c r="G204" i="27"/>
  <c r="M204" i="27" s="1"/>
  <c r="I204" i="27"/>
  <c r="K204" i="27"/>
  <c r="O204" i="27"/>
  <c r="Q204" i="27"/>
  <c r="V204" i="27"/>
  <c r="G205" i="27"/>
  <c r="I205" i="27"/>
  <c r="K205" i="27"/>
  <c r="M205" i="27"/>
  <c r="O205" i="27"/>
  <c r="Q205" i="27"/>
  <c r="V205" i="27"/>
  <c r="G206" i="27"/>
  <c r="M206" i="27" s="1"/>
  <c r="I206" i="27"/>
  <c r="K206" i="27"/>
  <c r="O206" i="27"/>
  <c r="Q206" i="27"/>
  <c r="V206" i="27"/>
  <c r="G207" i="27"/>
  <c r="M207" i="27" s="1"/>
  <c r="I207" i="27"/>
  <c r="K207" i="27"/>
  <c r="O207" i="27"/>
  <c r="Q207" i="27"/>
  <c r="V207" i="27"/>
  <c r="G208" i="27"/>
  <c r="M208" i="27" s="1"/>
  <c r="I208" i="27"/>
  <c r="K208" i="27"/>
  <c r="O208" i="27"/>
  <c r="Q208" i="27"/>
  <c r="V208" i="27"/>
  <c r="G209" i="27"/>
  <c r="I209" i="27"/>
  <c r="K209" i="27"/>
  <c r="M209" i="27"/>
  <c r="O209" i="27"/>
  <c r="Q209" i="27"/>
  <c r="V209" i="27"/>
  <c r="G210" i="27"/>
  <c r="I210" i="27"/>
  <c r="K210" i="27"/>
  <c r="M210" i="27"/>
  <c r="O210" i="27"/>
  <c r="Q210" i="27"/>
  <c r="V210" i="27"/>
  <c r="G211" i="27"/>
  <c r="I211" i="27"/>
  <c r="K211" i="27"/>
  <c r="M211" i="27"/>
  <c r="O211" i="27"/>
  <c r="Q211" i="27"/>
  <c r="V211" i="27"/>
  <c r="O212" i="27"/>
  <c r="V212" i="27"/>
  <c r="G213" i="27"/>
  <c r="I213" i="27"/>
  <c r="I212" i="27" s="1"/>
  <c r="K213" i="27"/>
  <c r="M213" i="27"/>
  <c r="O213" i="27"/>
  <c r="Q213" i="27"/>
  <c r="Q212" i="27" s="1"/>
  <c r="V213" i="27"/>
  <c r="G214" i="27"/>
  <c r="G212" i="27" s="1"/>
  <c r="I214" i="27"/>
  <c r="K214" i="27"/>
  <c r="K212" i="27" s="1"/>
  <c r="O214" i="27"/>
  <c r="Q214" i="27"/>
  <c r="V214" i="27"/>
  <c r="AE216" i="27"/>
  <c r="AF216" i="27"/>
  <c r="G84" i="26"/>
  <c r="G9" i="26"/>
  <c r="M9" i="26" s="1"/>
  <c r="I9" i="26"/>
  <c r="I8" i="26" s="1"/>
  <c r="K9" i="26"/>
  <c r="K8" i="26" s="1"/>
  <c r="O9" i="26"/>
  <c r="O8" i="26" s="1"/>
  <c r="Q9" i="26"/>
  <c r="Q8" i="26" s="1"/>
  <c r="V9" i="26"/>
  <c r="G10" i="26"/>
  <c r="M10" i="26" s="1"/>
  <c r="I10" i="26"/>
  <c r="K10" i="26"/>
  <c r="O10" i="26"/>
  <c r="Q10" i="26"/>
  <c r="V10" i="26"/>
  <c r="G11" i="26"/>
  <c r="I11" i="26"/>
  <c r="K11" i="26"/>
  <c r="M11" i="26"/>
  <c r="O11" i="26"/>
  <c r="Q11" i="26"/>
  <c r="V11" i="26"/>
  <c r="G12" i="26"/>
  <c r="I12" i="26"/>
  <c r="K12" i="26"/>
  <c r="M12" i="26"/>
  <c r="O12" i="26"/>
  <c r="Q12" i="26"/>
  <c r="V12" i="26"/>
  <c r="G13" i="26"/>
  <c r="I13" i="26"/>
  <c r="K13" i="26"/>
  <c r="M13" i="26"/>
  <c r="O13" i="26"/>
  <c r="Q13" i="26"/>
  <c r="V13" i="26"/>
  <c r="V8" i="26" s="1"/>
  <c r="G14" i="26"/>
  <c r="M14" i="26" s="1"/>
  <c r="I14" i="26"/>
  <c r="K14" i="26"/>
  <c r="O14" i="26"/>
  <c r="Q14" i="26"/>
  <c r="V14" i="26"/>
  <c r="G15" i="26"/>
  <c r="M15" i="26" s="1"/>
  <c r="I15" i="26"/>
  <c r="K15" i="26"/>
  <c r="O15" i="26"/>
  <c r="Q15" i="26"/>
  <c r="V15" i="26"/>
  <c r="G16" i="26"/>
  <c r="G8" i="26" s="1"/>
  <c r="I16" i="26"/>
  <c r="K16" i="26"/>
  <c r="O16" i="26"/>
  <c r="Q16" i="26"/>
  <c r="V16" i="26"/>
  <c r="G17" i="26"/>
  <c r="M17" i="26" s="1"/>
  <c r="I17" i="26"/>
  <c r="K17" i="26"/>
  <c r="O17" i="26"/>
  <c r="Q17" i="26"/>
  <c r="V17" i="26"/>
  <c r="G18" i="26"/>
  <c r="M18" i="26" s="1"/>
  <c r="I18" i="26"/>
  <c r="K18" i="26"/>
  <c r="O18" i="26"/>
  <c r="Q18" i="26"/>
  <c r="V18" i="26"/>
  <c r="G19" i="26"/>
  <c r="I19" i="26"/>
  <c r="K19" i="26"/>
  <c r="M19" i="26"/>
  <c r="O19" i="26"/>
  <c r="Q19" i="26"/>
  <c r="V19" i="26"/>
  <c r="G20" i="26"/>
  <c r="I20" i="26"/>
  <c r="K20" i="26"/>
  <c r="M20" i="26"/>
  <c r="O20" i="26"/>
  <c r="Q20" i="26"/>
  <c r="V20" i="26"/>
  <c r="G21" i="26"/>
  <c r="I21" i="26"/>
  <c r="K21" i="26"/>
  <c r="M21" i="26"/>
  <c r="O21" i="26"/>
  <c r="Q21" i="26"/>
  <c r="V21" i="26"/>
  <c r="G22" i="26"/>
  <c r="M22" i="26" s="1"/>
  <c r="I22" i="26"/>
  <c r="K22" i="26"/>
  <c r="O22" i="26"/>
  <c r="Q22" i="26"/>
  <c r="V22" i="26"/>
  <c r="G23" i="26"/>
  <c r="I23" i="26"/>
  <c r="K23" i="26"/>
  <c r="M23" i="26"/>
  <c r="O23" i="26"/>
  <c r="Q23" i="26"/>
  <c r="V23" i="26"/>
  <c r="G24" i="26"/>
  <c r="M24" i="26" s="1"/>
  <c r="I24" i="26"/>
  <c r="K24" i="26"/>
  <c r="O24" i="26"/>
  <c r="Q24" i="26"/>
  <c r="V24" i="26"/>
  <c r="G25" i="26"/>
  <c r="M25" i="26" s="1"/>
  <c r="I25" i="26"/>
  <c r="K25" i="26"/>
  <c r="O25" i="26"/>
  <c r="Q25" i="26"/>
  <c r="V25" i="26"/>
  <c r="G26" i="26"/>
  <c r="M26" i="26" s="1"/>
  <c r="I26" i="26"/>
  <c r="K26" i="26"/>
  <c r="O26" i="26"/>
  <c r="Q26" i="26"/>
  <c r="V26" i="26"/>
  <c r="G27" i="26"/>
  <c r="I27" i="26"/>
  <c r="K27" i="26"/>
  <c r="M27" i="26"/>
  <c r="O27" i="26"/>
  <c r="Q27" i="26"/>
  <c r="V27" i="26"/>
  <c r="G28" i="26"/>
  <c r="I28" i="26"/>
  <c r="K28" i="26"/>
  <c r="M28" i="26"/>
  <c r="O28" i="26"/>
  <c r="Q28" i="26"/>
  <c r="V28" i="26"/>
  <c r="G29" i="26"/>
  <c r="I29" i="26"/>
  <c r="K29" i="26"/>
  <c r="M29" i="26"/>
  <c r="O29" i="26"/>
  <c r="Q29" i="26"/>
  <c r="V29" i="26"/>
  <c r="G30" i="26"/>
  <c r="M30" i="26" s="1"/>
  <c r="I30" i="26"/>
  <c r="K30" i="26"/>
  <c r="O30" i="26"/>
  <c r="Q30" i="26"/>
  <c r="V30" i="26"/>
  <c r="G31" i="26"/>
  <c r="I31" i="26"/>
  <c r="K31" i="26"/>
  <c r="M31" i="26"/>
  <c r="O31" i="26"/>
  <c r="Q31" i="26"/>
  <c r="V31" i="26"/>
  <c r="G32" i="26"/>
  <c r="M32" i="26" s="1"/>
  <c r="I32" i="26"/>
  <c r="K32" i="26"/>
  <c r="O32" i="26"/>
  <c r="Q32" i="26"/>
  <c r="V32" i="26"/>
  <c r="G33" i="26"/>
  <c r="M33" i="26" s="1"/>
  <c r="I33" i="26"/>
  <c r="K33" i="26"/>
  <c r="O33" i="26"/>
  <c r="Q33" i="26"/>
  <c r="V33" i="26"/>
  <c r="G34" i="26"/>
  <c r="M34" i="26" s="1"/>
  <c r="I34" i="26"/>
  <c r="K34" i="26"/>
  <c r="O34" i="26"/>
  <c r="Q34" i="26"/>
  <c r="V34" i="26"/>
  <c r="G35" i="26"/>
  <c r="I35" i="26"/>
  <c r="K35" i="26"/>
  <c r="M35" i="26"/>
  <c r="O35" i="26"/>
  <c r="Q35" i="26"/>
  <c r="V35" i="26"/>
  <c r="G36" i="26"/>
  <c r="I36" i="26"/>
  <c r="K36" i="26"/>
  <c r="M36" i="26"/>
  <c r="O36" i="26"/>
  <c r="Q36" i="26"/>
  <c r="V36" i="26"/>
  <c r="G37" i="26"/>
  <c r="I37" i="26"/>
  <c r="K37" i="26"/>
  <c r="M37" i="26"/>
  <c r="O37" i="26"/>
  <c r="Q37" i="26"/>
  <c r="V37" i="26"/>
  <c r="G38" i="26"/>
  <c r="M38" i="26" s="1"/>
  <c r="I38" i="26"/>
  <c r="K38" i="26"/>
  <c r="O38" i="26"/>
  <c r="Q38" i="26"/>
  <c r="V38" i="26"/>
  <c r="G39" i="26"/>
  <c r="I39" i="26"/>
  <c r="K39" i="26"/>
  <c r="M39" i="26"/>
  <c r="O39" i="26"/>
  <c r="Q39" i="26"/>
  <c r="V39" i="26"/>
  <c r="G40" i="26"/>
  <c r="M40" i="26" s="1"/>
  <c r="I40" i="26"/>
  <c r="K40" i="26"/>
  <c r="O40" i="26"/>
  <c r="Q40" i="26"/>
  <c r="V40" i="26"/>
  <c r="G41" i="26"/>
  <c r="M41" i="26" s="1"/>
  <c r="I41" i="26"/>
  <c r="K41" i="26"/>
  <c r="O41" i="26"/>
  <c r="Q41" i="26"/>
  <c r="V41" i="26"/>
  <c r="G42" i="26"/>
  <c r="M42" i="26" s="1"/>
  <c r="I42" i="26"/>
  <c r="K42" i="26"/>
  <c r="O42" i="26"/>
  <c r="Q42" i="26"/>
  <c r="V42" i="26"/>
  <c r="G43" i="26"/>
  <c r="I43" i="26"/>
  <c r="K43" i="26"/>
  <c r="M43" i="26"/>
  <c r="O43" i="26"/>
  <c r="Q43" i="26"/>
  <c r="V43" i="26"/>
  <c r="G44" i="26"/>
  <c r="O44" i="26"/>
  <c r="G45" i="26"/>
  <c r="I45" i="26"/>
  <c r="I44" i="26" s="1"/>
  <c r="K45" i="26"/>
  <c r="M45" i="26"/>
  <c r="M44" i="26" s="1"/>
  <c r="O45" i="26"/>
  <c r="Q45" i="26"/>
  <c r="Q44" i="26" s="1"/>
  <c r="V45" i="26"/>
  <c r="V44" i="26" s="1"/>
  <c r="G46" i="26"/>
  <c r="M46" i="26" s="1"/>
  <c r="I46" i="26"/>
  <c r="K46" i="26"/>
  <c r="K44" i="26" s="1"/>
  <c r="O46" i="26"/>
  <c r="Q46" i="26"/>
  <c r="V46" i="26"/>
  <c r="G47" i="26"/>
  <c r="I47" i="26"/>
  <c r="K47" i="26"/>
  <c r="M47" i="26"/>
  <c r="O47" i="26"/>
  <c r="Q47" i="26"/>
  <c r="V47" i="26"/>
  <c r="G48" i="26"/>
  <c r="O48" i="26"/>
  <c r="G49" i="26"/>
  <c r="M49" i="26" s="1"/>
  <c r="I49" i="26"/>
  <c r="I48" i="26" s="1"/>
  <c r="K49" i="26"/>
  <c r="K48" i="26" s="1"/>
  <c r="O49" i="26"/>
  <c r="Q49" i="26"/>
  <c r="Q48" i="26" s="1"/>
  <c r="V49" i="26"/>
  <c r="G50" i="26"/>
  <c r="M50" i="26" s="1"/>
  <c r="I50" i="26"/>
  <c r="K50" i="26"/>
  <c r="O50" i="26"/>
  <c r="Q50" i="26"/>
  <c r="V50" i="26"/>
  <c r="V48" i="26" s="1"/>
  <c r="G51" i="26"/>
  <c r="I51" i="26"/>
  <c r="K51" i="26"/>
  <c r="M51" i="26"/>
  <c r="O51" i="26"/>
  <c r="Q51" i="26"/>
  <c r="V51" i="26"/>
  <c r="G53" i="26"/>
  <c r="I53" i="26"/>
  <c r="I52" i="26" s="1"/>
  <c r="K53" i="26"/>
  <c r="M53" i="26"/>
  <c r="O53" i="26"/>
  <c r="Q53" i="26"/>
  <c r="Q52" i="26" s="1"/>
  <c r="V53" i="26"/>
  <c r="V52" i="26" s="1"/>
  <c r="G54" i="26"/>
  <c r="M54" i="26" s="1"/>
  <c r="I54" i="26"/>
  <c r="K54" i="26"/>
  <c r="K52" i="26" s="1"/>
  <c r="O54" i="26"/>
  <c r="Q54" i="26"/>
  <c r="V54" i="26"/>
  <c r="G55" i="26"/>
  <c r="I55" i="26"/>
  <c r="K55" i="26"/>
  <c r="M55" i="26"/>
  <c r="O55" i="26"/>
  <c r="Q55" i="26"/>
  <c r="V55" i="26"/>
  <c r="G56" i="26"/>
  <c r="M56" i="26" s="1"/>
  <c r="I56" i="26"/>
  <c r="K56" i="26"/>
  <c r="O56" i="26"/>
  <c r="O52" i="26" s="1"/>
  <c r="Q56" i="26"/>
  <c r="V56" i="26"/>
  <c r="G57" i="26"/>
  <c r="M57" i="26" s="1"/>
  <c r="I57" i="26"/>
  <c r="K57" i="26"/>
  <c r="O57" i="26"/>
  <c r="Q57" i="26"/>
  <c r="V57" i="26"/>
  <c r="G58" i="26"/>
  <c r="M58" i="26" s="1"/>
  <c r="I58" i="26"/>
  <c r="K58" i="26"/>
  <c r="O58" i="26"/>
  <c r="Q58" i="26"/>
  <c r="V58" i="26"/>
  <c r="G59" i="26"/>
  <c r="I59" i="26"/>
  <c r="K59" i="26"/>
  <c r="M59" i="26"/>
  <c r="O59" i="26"/>
  <c r="Q59" i="26"/>
  <c r="V59" i="26"/>
  <c r="G60" i="26"/>
  <c r="M60" i="26" s="1"/>
  <c r="I60" i="26"/>
  <c r="K60" i="26"/>
  <c r="O60" i="26"/>
  <c r="Q60" i="26"/>
  <c r="V60" i="26"/>
  <c r="G61" i="26"/>
  <c r="I61" i="26"/>
  <c r="K61" i="26"/>
  <c r="M61" i="26"/>
  <c r="O61" i="26"/>
  <c r="Q61" i="26"/>
  <c r="V61" i="26"/>
  <c r="G62" i="26"/>
  <c r="I62" i="26"/>
  <c r="K62" i="26"/>
  <c r="M62" i="26"/>
  <c r="O62" i="26"/>
  <c r="Q62" i="26"/>
  <c r="V62" i="26"/>
  <c r="G63" i="26"/>
  <c r="I63" i="26"/>
  <c r="K63" i="26"/>
  <c r="M63" i="26"/>
  <c r="O63" i="26"/>
  <c r="Q63" i="26"/>
  <c r="V63" i="26"/>
  <c r="G64" i="26"/>
  <c r="M64" i="26" s="1"/>
  <c r="I64" i="26"/>
  <c r="K64" i="26"/>
  <c r="O64" i="26"/>
  <c r="Q64" i="26"/>
  <c r="V64" i="26"/>
  <c r="G65" i="26"/>
  <c r="M65" i="26" s="1"/>
  <c r="I65" i="26"/>
  <c r="K65" i="26"/>
  <c r="O65" i="26"/>
  <c r="Q65" i="26"/>
  <c r="V65" i="26"/>
  <c r="G66" i="26"/>
  <c r="M66" i="26" s="1"/>
  <c r="I66" i="26"/>
  <c r="K66" i="26"/>
  <c r="O66" i="26"/>
  <c r="Q66" i="26"/>
  <c r="V66" i="26"/>
  <c r="G67" i="26"/>
  <c r="I67" i="26"/>
  <c r="K67" i="26"/>
  <c r="M67" i="26"/>
  <c r="O67" i="26"/>
  <c r="Q67" i="26"/>
  <c r="V67" i="26"/>
  <c r="G68" i="26"/>
  <c r="M68" i="26" s="1"/>
  <c r="I68" i="26"/>
  <c r="K68" i="26"/>
  <c r="O68" i="26"/>
  <c r="Q68" i="26"/>
  <c r="V68" i="26"/>
  <c r="G69" i="26"/>
  <c r="I69" i="26"/>
  <c r="K69" i="26"/>
  <c r="M69" i="26"/>
  <c r="O69" i="26"/>
  <c r="Q69" i="26"/>
  <c r="V69" i="26"/>
  <c r="G70" i="26"/>
  <c r="I70" i="26"/>
  <c r="K70" i="26"/>
  <c r="M70" i="26"/>
  <c r="O70" i="26"/>
  <c r="Q70" i="26"/>
  <c r="V70" i="26"/>
  <c r="G71" i="26"/>
  <c r="I71" i="26"/>
  <c r="K71" i="26"/>
  <c r="M71" i="26"/>
  <c r="O71" i="26"/>
  <c r="Q71" i="26"/>
  <c r="V71" i="26"/>
  <c r="G73" i="26"/>
  <c r="M73" i="26" s="1"/>
  <c r="I73" i="26"/>
  <c r="K73" i="26"/>
  <c r="O73" i="26"/>
  <c r="Q73" i="26"/>
  <c r="V73" i="26"/>
  <c r="G75" i="26"/>
  <c r="M75" i="26" s="1"/>
  <c r="I75" i="26"/>
  <c r="K75" i="26"/>
  <c r="O75" i="26"/>
  <c r="Q75" i="26"/>
  <c r="V75" i="26"/>
  <c r="G77" i="26"/>
  <c r="M77" i="26" s="1"/>
  <c r="I77" i="26"/>
  <c r="K77" i="26"/>
  <c r="O77" i="26"/>
  <c r="Q77" i="26"/>
  <c r="V77" i="26"/>
  <c r="G79" i="26"/>
  <c r="I79" i="26"/>
  <c r="K79" i="26"/>
  <c r="M79" i="26"/>
  <c r="O79" i="26"/>
  <c r="Q79" i="26"/>
  <c r="V79" i="26"/>
  <c r="G81" i="26"/>
  <c r="O81" i="26"/>
  <c r="G82" i="26"/>
  <c r="I82" i="26"/>
  <c r="I81" i="26" s="1"/>
  <c r="K82" i="26"/>
  <c r="K81" i="26" s="1"/>
  <c r="M82" i="26"/>
  <c r="M81" i="26" s="1"/>
  <c r="O82" i="26"/>
  <c r="Q82" i="26"/>
  <c r="Q81" i="26" s="1"/>
  <c r="V82" i="26"/>
  <c r="V81" i="26" s="1"/>
  <c r="AE84" i="26"/>
  <c r="AF84" i="26"/>
  <c r="G163" i="25"/>
  <c r="G9" i="25"/>
  <c r="M9" i="25" s="1"/>
  <c r="I9" i="25"/>
  <c r="I8" i="25" s="1"/>
  <c r="K9" i="25"/>
  <c r="K8" i="25" s="1"/>
  <c r="O9" i="25"/>
  <c r="O8" i="25" s="1"/>
  <c r="Q9" i="25"/>
  <c r="Q8" i="25" s="1"/>
  <c r="V9" i="25"/>
  <c r="G10" i="25"/>
  <c r="M10" i="25" s="1"/>
  <c r="I10" i="25"/>
  <c r="K10" i="25"/>
  <c r="O10" i="25"/>
  <c r="Q10" i="25"/>
  <c r="V10" i="25"/>
  <c r="G11" i="25"/>
  <c r="I11" i="25"/>
  <c r="K11" i="25"/>
  <c r="M11" i="25"/>
  <c r="O11" i="25"/>
  <c r="Q11" i="25"/>
  <c r="V11" i="25"/>
  <c r="G12" i="25"/>
  <c r="I12" i="25"/>
  <c r="K12" i="25"/>
  <c r="M12" i="25"/>
  <c r="O12" i="25"/>
  <c r="Q12" i="25"/>
  <c r="V12" i="25"/>
  <c r="G13" i="25"/>
  <c r="I13" i="25"/>
  <c r="K13" i="25"/>
  <c r="M13" i="25"/>
  <c r="O13" i="25"/>
  <c r="Q13" i="25"/>
  <c r="V13" i="25"/>
  <c r="G14" i="25"/>
  <c r="M14" i="25" s="1"/>
  <c r="I14" i="25"/>
  <c r="K14" i="25"/>
  <c r="O14" i="25"/>
  <c r="Q14" i="25"/>
  <c r="V14" i="25"/>
  <c r="V8" i="25" s="1"/>
  <c r="G15" i="25"/>
  <c r="I15" i="25"/>
  <c r="K15" i="25"/>
  <c r="M15" i="25"/>
  <c r="O15" i="25"/>
  <c r="Q15" i="25"/>
  <c r="V15" i="25"/>
  <c r="G16" i="25"/>
  <c r="G8" i="25" s="1"/>
  <c r="I16" i="25"/>
  <c r="K16" i="25"/>
  <c r="O16" i="25"/>
  <c r="Q16" i="25"/>
  <c r="V16" i="25"/>
  <c r="G17" i="25"/>
  <c r="M17" i="25" s="1"/>
  <c r="I17" i="25"/>
  <c r="K17" i="25"/>
  <c r="O17" i="25"/>
  <c r="Q17" i="25"/>
  <c r="V17" i="25"/>
  <c r="G18" i="25"/>
  <c r="M18" i="25" s="1"/>
  <c r="I18" i="25"/>
  <c r="K18" i="25"/>
  <c r="O18" i="25"/>
  <c r="Q18" i="25"/>
  <c r="V18" i="25"/>
  <c r="G19" i="25"/>
  <c r="I19" i="25"/>
  <c r="K19" i="25"/>
  <c r="M19" i="25"/>
  <c r="O19" i="25"/>
  <c r="Q19" i="25"/>
  <c r="V19" i="25"/>
  <c r="G20" i="25"/>
  <c r="I20" i="25"/>
  <c r="K20" i="25"/>
  <c r="M20" i="25"/>
  <c r="O20" i="25"/>
  <c r="Q20" i="25"/>
  <c r="V20" i="25"/>
  <c r="G21" i="25"/>
  <c r="I21" i="25"/>
  <c r="K21" i="25"/>
  <c r="M21" i="25"/>
  <c r="O21" i="25"/>
  <c r="Q21" i="25"/>
  <c r="V21" i="25"/>
  <c r="G22" i="25"/>
  <c r="I22" i="25"/>
  <c r="K22" i="25"/>
  <c r="M22" i="25"/>
  <c r="O22" i="25"/>
  <c r="Q22" i="25"/>
  <c r="V22" i="25"/>
  <c r="G23" i="25"/>
  <c r="I23" i="25"/>
  <c r="K23" i="25"/>
  <c r="M23" i="25"/>
  <c r="O23" i="25"/>
  <c r="Q23" i="25"/>
  <c r="V23" i="25"/>
  <c r="G24" i="25"/>
  <c r="M24" i="25" s="1"/>
  <c r="I24" i="25"/>
  <c r="K24" i="25"/>
  <c r="O24" i="25"/>
  <c r="Q24" i="25"/>
  <c r="V24" i="25"/>
  <c r="G25" i="25"/>
  <c r="M25" i="25" s="1"/>
  <c r="I25" i="25"/>
  <c r="K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I30" i="25"/>
  <c r="K30" i="25"/>
  <c r="M30" i="25"/>
  <c r="O30" i="25"/>
  <c r="Q30" i="25"/>
  <c r="V30" i="25"/>
  <c r="G31" i="25"/>
  <c r="I31" i="25"/>
  <c r="K31" i="25"/>
  <c r="M31" i="25"/>
  <c r="O31" i="25"/>
  <c r="Q31" i="25"/>
  <c r="V31" i="25"/>
  <c r="G32" i="25"/>
  <c r="M32" i="25" s="1"/>
  <c r="I32" i="25"/>
  <c r="K32" i="25"/>
  <c r="O32" i="25"/>
  <c r="Q32" i="25"/>
  <c r="V32" i="25"/>
  <c r="G33" i="25"/>
  <c r="M33" i="25" s="1"/>
  <c r="I33" i="25"/>
  <c r="K33" i="25"/>
  <c r="O33" i="25"/>
  <c r="Q33" i="25"/>
  <c r="V33" i="25"/>
  <c r="G34" i="25"/>
  <c r="M34" i="25" s="1"/>
  <c r="I34" i="25"/>
  <c r="K34" i="25"/>
  <c r="O34" i="25"/>
  <c r="Q34" i="25"/>
  <c r="V34" i="25"/>
  <c r="G35" i="25"/>
  <c r="I35" i="25"/>
  <c r="K35" i="25"/>
  <c r="M35" i="25"/>
  <c r="O35" i="25"/>
  <c r="Q35" i="25"/>
  <c r="V35" i="25"/>
  <c r="G36" i="25"/>
  <c r="M36" i="25" s="1"/>
  <c r="I36" i="25"/>
  <c r="K36" i="25"/>
  <c r="O36" i="25"/>
  <c r="Q36" i="25"/>
  <c r="V36" i="25"/>
  <c r="G37" i="25"/>
  <c r="I37" i="25"/>
  <c r="K37" i="25"/>
  <c r="M37" i="25"/>
  <c r="O37" i="25"/>
  <c r="Q37" i="25"/>
  <c r="V37" i="25"/>
  <c r="G38" i="25"/>
  <c r="I38" i="25"/>
  <c r="K38" i="25"/>
  <c r="M38" i="25"/>
  <c r="O38" i="25"/>
  <c r="Q38" i="25"/>
  <c r="V38" i="25"/>
  <c r="G39" i="25"/>
  <c r="I39" i="25"/>
  <c r="K39" i="25"/>
  <c r="M39" i="25"/>
  <c r="O39" i="25"/>
  <c r="Q39" i="25"/>
  <c r="V39" i="25"/>
  <c r="G40" i="25"/>
  <c r="M40" i="25" s="1"/>
  <c r="I40" i="25"/>
  <c r="K40" i="25"/>
  <c r="O40" i="25"/>
  <c r="Q40" i="25"/>
  <c r="V40" i="25"/>
  <c r="G41" i="25"/>
  <c r="M41" i="25" s="1"/>
  <c r="I41" i="25"/>
  <c r="K41" i="25"/>
  <c r="O41" i="25"/>
  <c r="Q41" i="25"/>
  <c r="V41" i="25"/>
  <c r="G42" i="25"/>
  <c r="M42" i="25" s="1"/>
  <c r="I42" i="25"/>
  <c r="K42" i="25"/>
  <c r="O42" i="25"/>
  <c r="Q42" i="25"/>
  <c r="V42" i="25"/>
  <c r="G43" i="25"/>
  <c r="I43" i="25"/>
  <c r="K43" i="25"/>
  <c r="M43" i="25"/>
  <c r="O43" i="25"/>
  <c r="Q43" i="25"/>
  <c r="V43" i="25"/>
  <c r="G44" i="25"/>
  <c r="M44" i="25" s="1"/>
  <c r="I44" i="25"/>
  <c r="K44" i="25"/>
  <c r="O44" i="25"/>
  <c r="Q44" i="25"/>
  <c r="V44" i="25"/>
  <c r="G45" i="25"/>
  <c r="I45" i="25"/>
  <c r="K45" i="25"/>
  <c r="M45" i="25"/>
  <c r="O45" i="25"/>
  <c r="Q45" i="25"/>
  <c r="V45" i="25"/>
  <c r="G46" i="25"/>
  <c r="I46" i="25"/>
  <c r="K46" i="25"/>
  <c r="M46" i="25"/>
  <c r="O46" i="25"/>
  <c r="Q46" i="25"/>
  <c r="V46" i="25"/>
  <c r="G47" i="25"/>
  <c r="I47" i="25"/>
  <c r="K47" i="25"/>
  <c r="M47" i="25"/>
  <c r="O47" i="25"/>
  <c r="Q47" i="25"/>
  <c r="V47" i="25"/>
  <c r="G48" i="25"/>
  <c r="M48" i="25" s="1"/>
  <c r="I48" i="25"/>
  <c r="K48" i="25"/>
  <c r="O48" i="25"/>
  <c r="Q48" i="25"/>
  <c r="V48" i="25"/>
  <c r="G49" i="25"/>
  <c r="I49" i="25"/>
  <c r="K49" i="25"/>
  <c r="M49" i="25"/>
  <c r="O49" i="25"/>
  <c r="Q49" i="25"/>
  <c r="V49" i="25"/>
  <c r="G50" i="25"/>
  <c r="M50" i="25" s="1"/>
  <c r="I50" i="25"/>
  <c r="K50" i="25"/>
  <c r="O50" i="25"/>
  <c r="Q50" i="25"/>
  <c r="V50" i="25"/>
  <c r="G51" i="25"/>
  <c r="I51" i="25"/>
  <c r="K51" i="25"/>
  <c r="M51" i="25"/>
  <c r="O51" i="25"/>
  <c r="Q51" i="25"/>
  <c r="V51" i="25"/>
  <c r="G52" i="25"/>
  <c r="M52" i="25" s="1"/>
  <c r="I52" i="25"/>
  <c r="K52" i="25"/>
  <c r="O52" i="25"/>
  <c r="Q52" i="25"/>
  <c r="V52" i="25"/>
  <c r="G53" i="25"/>
  <c r="I53" i="25"/>
  <c r="K53" i="25"/>
  <c r="M53" i="25"/>
  <c r="O53" i="25"/>
  <c r="Q53" i="25"/>
  <c r="V53" i="25"/>
  <c r="G54" i="25"/>
  <c r="M54" i="25" s="1"/>
  <c r="I54" i="25"/>
  <c r="K54" i="25"/>
  <c r="O54" i="25"/>
  <c r="Q54" i="25"/>
  <c r="V54" i="25"/>
  <c r="G55" i="25"/>
  <c r="I55" i="25"/>
  <c r="K55" i="25"/>
  <c r="M55" i="25"/>
  <c r="O55" i="25"/>
  <c r="Q55" i="25"/>
  <c r="V55" i="25"/>
  <c r="G56" i="25"/>
  <c r="M56" i="25" s="1"/>
  <c r="I56" i="25"/>
  <c r="K56" i="25"/>
  <c r="O56" i="25"/>
  <c r="Q56" i="25"/>
  <c r="V56" i="25"/>
  <c r="G57" i="25"/>
  <c r="G58" i="25"/>
  <c r="M58" i="25" s="1"/>
  <c r="M57" i="25" s="1"/>
  <c r="I58" i="25"/>
  <c r="I57" i="25" s="1"/>
  <c r="K58" i="25"/>
  <c r="K57" i="25" s="1"/>
  <c r="O58" i="25"/>
  <c r="O57" i="25" s="1"/>
  <c r="Q58" i="25"/>
  <c r="V58" i="25"/>
  <c r="V57" i="25" s="1"/>
  <c r="G59" i="25"/>
  <c r="I59" i="25"/>
  <c r="K59" i="25"/>
  <c r="M59" i="25"/>
  <c r="O59" i="25"/>
  <c r="Q59" i="25"/>
  <c r="V59" i="25"/>
  <c r="G60" i="25"/>
  <c r="I60" i="25"/>
  <c r="K60" i="25"/>
  <c r="M60" i="25"/>
  <c r="O60" i="25"/>
  <c r="Q60" i="25"/>
  <c r="Q57" i="25" s="1"/>
  <c r="V60" i="25"/>
  <c r="O61" i="25"/>
  <c r="G62" i="25"/>
  <c r="M62" i="25" s="1"/>
  <c r="I62" i="25"/>
  <c r="I61" i="25" s="1"/>
  <c r="K62" i="25"/>
  <c r="K61" i="25" s="1"/>
  <c r="O62" i="25"/>
  <c r="Q62" i="25"/>
  <c r="Q61" i="25" s="1"/>
  <c r="V62" i="25"/>
  <c r="V61" i="25" s="1"/>
  <c r="G63" i="25"/>
  <c r="I63" i="25"/>
  <c r="K63" i="25"/>
  <c r="M63" i="25"/>
  <c r="O63" i="25"/>
  <c r="Q63" i="25"/>
  <c r="V63" i="25"/>
  <c r="G64" i="25"/>
  <c r="G61" i="25" s="1"/>
  <c r="I64" i="25"/>
  <c r="K64" i="25"/>
  <c r="O64" i="25"/>
  <c r="Q64" i="25"/>
  <c r="V64" i="25"/>
  <c r="G65" i="25"/>
  <c r="M65" i="25" s="1"/>
  <c r="I65" i="25"/>
  <c r="K65" i="25"/>
  <c r="O65" i="25"/>
  <c r="Q65" i="25"/>
  <c r="V65" i="25"/>
  <c r="G66" i="25"/>
  <c r="M66" i="25" s="1"/>
  <c r="I66" i="25"/>
  <c r="K66" i="25"/>
  <c r="O66" i="25"/>
  <c r="Q66" i="25"/>
  <c r="V66" i="25"/>
  <c r="G67" i="25"/>
  <c r="V67" i="25"/>
  <c r="G68" i="25"/>
  <c r="I68" i="25"/>
  <c r="I67" i="25" s="1"/>
  <c r="K68" i="25"/>
  <c r="M68" i="25"/>
  <c r="O68" i="25"/>
  <c r="O67" i="25" s="1"/>
  <c r="Q68" i="25"/>
  <c r="Q67" i="25" s="1"/>
  <c r="V68" i="25"/>
  <c r="G69" i="25"/>
  <c r="M69" i="25" s="1"/>
  <c r="I69" i="25"/>
  <c r="K69" i="25"/>
  <c r="K67" i="25" s="1"/>
  <c r="O69" i="25"/>
  <c r="Q69" i="25"/>
  <c r="V69" i="25"/>
  <c r="G70" i="25"/>
  <c r="M70" i="25"/>
  <c r="Q70" i="25"/>
  <c r="G71" i="25"/>
  <c r="I71" i="25"/>
  <c r="I70" i="25" s="1"/>
  <c r="K71" i="25"/>
  <c r="K70" i="25" s="1"/>
  <c r="M71" i="25"/>
  <c r="O71" i="25"/>
  <c r="O70" i="25" s="1"/>
  <c r="Q71" i="25"/>
  <c r="V71" i="25"/>
  <c r="V70" i="25" s="1"/>
  <c r="G73" i="25"/>
  <c r="M73" i="25" s="1"/>
  <c r="I73" i="25"/>
  <c r="I72" i="25" s="1"/>
  <c r="K73" i="25"/>
  <c r="O73" i="25"/>
  <c r="O72" i="25" s="1"/>
  <c r="Q73" i="25"/>
  <c r="V73" i="25"/>
  <c r="V72" i="25" s="1"/>
  <c r="G74" i="25"/>
  <c r="M74" i="25" s="1"/>
  <c r="I74" i="25"/>
  <c r="K74" i="25"/>
  <c r="K72" i="25" s="1"/>
  <c r="O74" i="25"/>
  <c r="Q74" i="25"/>
  <c r="V74" i="25"/>
  <c r="G75" i="25"/>
  <c r="I75" i="25"/>
  <c r="K75" i="25"/>
  <c r="M75" i="25"/>
  <c r="O75" i="25"/>
  <c r="Q75" i="25"/>
  <c r="Q72" i="25" s="1"/>
  <c r="V75" i="25"/>
  <c r="G76" i="25"/>
  <c r="I76" i="25"/>
  <c r="K76" i="25"/>
  <c r="M76" i="25"/>
  <c r="O76" i="25"/>
  <c r="Q76" i="25"/>
  <c r="V76" i="25"/>
  <c r="G77" i="25"/>
  <c r="M77" i="25" s="1"/>
  <c r="I77" i="25"/>
  <c r="K77" i="25"/>
  <c r="O77" i="25"/>
  <c r="Q77" i="25"/>
  <c r="V77" i="25"/>
  <c r="G78" i="25"/>
  <c r="M78" i="25" s="1"/>
  <c r="I78" i="25"/>
  <c r="K78" i="25"/>
  <c r="O78" i="25"/>
  <c r="Q78" i="25"/>
  <c r="V78" i="25"/>
  <c r="G79" i="25"/>
  <c r="I79" i="25"/>
  <c r="K79" i="25"/>
  <c r="M79" i="25"/>
  <c r="O79" i="25"/>
  <c r="Q79" i="25"/>
  <c r="V79" i="25"/>
  <c r="G80" i="25"/>
  <c r="G72" i="25" s="1"/>
  <c r="I80" i="25"/>
  <c r="K80" i="25"/>
  <c r="O80" i="25"/>
  <c r="Q80" i="25"/>
  <c r="V80" i="25"/>
  <c r="G81" i="25"/>
  <c r="M81" i="25" s="1"/>
  <c r="I81" i="25"/>
  <c r="K81" i="25"/>
  <c r="O81" i="25"/>
  <c r="Q81" i="25"/>
  <c r="V81" i="25"/>
  <c r="G82" i="25"/>
  <c r="I82" i="25"/>
  <c r="K82" i="25"/>
  <c r="M82" i="25"/>
  <c r="O82" i="25"/>
  <c r="Q82" i="25"/>
  <c r="V82" i="25"/>
  <c r="G83" i="25"/>
  <c r="I83" i="25"/>
  <c r="K83" i="25"/>
  <c r="M83" i="25"/>
  <c r="O83" i="25"/>
  <c r="Q83" i="25"/>
  <c r="V83" i="25"/>
  <c r="G84" i="25"/>
  <c r="I84" i="25"/>
  <c r="K84" i="25"/>
  <c r="M84" i="25"/>
  <c r="O84" i="25"/>
  <c r="Q84" i="25"/>
  <c r="V84" i="25"/>
  <c r="G85" i="25"/>
  <c r="M85" i="25" s="1"/>
  <c r="I85" i="25"/>
  <c r="K85" i="25"/>
  <c r="O85" i="25"/>
  <c r="Q85" i="25"/>
  <c r="V85" i="25"/>
  <c r="G86" i="25"/>
  <c r="M86" i="25" s="1"/>
  <c r="I86" i="25"/>
  <c r="K86" i="25"/>
  <c r="O86" i="25"/>
  <c r="Q86" i="25"/>
  <c r="V86" i="25"/>
  <c r="G87" i="25"/>
  <c r="I87" i="25"/>
  <c r="K87" i="25"/>
  <c r="M87" i="25"/>
  <c r="O87" i="25"/>
  <c r="Q87" i="25"/>
  <c r="V87" i="25"/>
  <c r="G88" i="25"/>
  <c r="M88" i="25" s="1"/>
  <c r="I88" i="25"/>
  <c r="K88" i="25"/>
  <c r="O88" i="25"/>
  <c r="Q88" i="25"/>
  <c r="V88" i="25"/>
  <c r="G89" i="25"/>
  <c r="M89" i="25" s="1"/>
  <c r="I89" i="25"/>
  <c r="K89" i="25"/>
  <c r="O89" i="25"/>
  <c r="Q89" i="25"/>
  <c r="V89" i="25"/>
  <c r="G90" i="25"/>
  <c r="M90" i="25" s="1"/>
  <c r="I90" i="25"/>
  <c r="K90" i="25"/>
  <c r="O90" i="25"/>
  <c r="Q90" i="25"/>
  <c r="V90" i="25"/>
  <c r="G91" i="25"/>
  <c r="I91" i="25"/>
  <c r="K91" i="25"/>
  <c r="M91" i="25"/>
  <c r="O91" i="25"/>
  <c r="Q91" i="25"/>
  <c r="V91" i="25"/>
  <c r="G92" i="25"/>
  <c r="I92" i="25"/>
  <c r="K92" i="25"/>
  <c r="M92" i="25"/>
  <c r="O92" i="25"/>
  <c r="Q92" i="25"/>
  <c r="V92" i="25"/>
  <c r="G93" i="25"/>
  <c r="M93" i="25" s="1"/>
  <c r="I93" i="25"/>
  <c r="K93" i="25"/>
  <c r="O93" i="25"/>
  <c r="Q93" i="25"/>
  <c r="V93" i="25"/>
  <c r="G94" i="25"/>
  <c r="I94" i="25"/>
  <c r="K94" i="25"/>
  <c r="M94" i="25"/>
  <c r="O94" i="25"/>
  <c r="Q94" i="25"/>
  <c r="V94" i="25"/>
  <c r="G95" i="25"/>
  <c r="I95" i="25"/>
  <c r="K95" i="25"/>
  <c r="M95" i="25"/>
  <c r="O95" i="25"/>
  <c r="Q95" i="25"/>
  <c r="V95" i="25"/>
  <c r="G96" i="25"/>
  <c r="M96" i="25" s="1"/>
  <c r="I96" i="25"/>
  <c r="K96" i="25"/>
  <c r="O96" i="25"/>
  <c r="Q96" i="25"/>
  <c r="V96" i="25"/>
  <c r="G97" i="25"/>
  <c r="M97" i="25" s="1"/>
  <c r="I97" i="25"/>
  <c r="K97" i="25"/>
  <c r="O97" i="25"/>
  <c r="Q97" i="25"/>
  <c r="V97" i="25"/>
  <c r="G98" i="25"/>
  <c r="M98" i="25" s="1"/>
  <c r="I98" i="25"/>
  <c r="K98" i="25"/>
  <c r="O98" i="25"/>
  <c r="Q98" i="25"/>
  <c r="V98" i="25"/>
  <c r="G99" i="25"/>
  <c r="I99" i="25"/>
  <c r="K99" i="25"/>
  <c r="M99" i="25"/>
  <c r="O99" i="25"/>
  <c r="Q99" i="25"/>
  <c r="V99" i="25"/>
  <c r="G100" i="25"/>
  <c r="I100" i="25"/>
  <c r="K100" i="25"/>
  <c r="M100" i="25"/>
  <c r="O100" i="25"/>
  <c r="Q100" i="25"/>
  <c r="V100" i="25"/>
  <c r="G101" i="25"/>
  <c r="M101" i="25" s="1"/>
  <c r="I101" i="25"/>
  <c r="K101" i="25"/>
  <c r="O101" i="25"/>
  <c r="Q101" i="25"/>
  <c r="V101" i="25"/>
  <c r="G102" i="25"/>
  <c r="I102" i="25"/>
  <c r="K102" i="25"/>
  <c r="M102" i="25"/>
  <c r="O102" i="25"/>
  <c r="Q102" i="25"/>
  <c r="V102" i="25"/>
  <c r="G103" i="25"/>
  <c r="I103" i="25"/>
  <c r="K103" i="25"/>
  <c r="M103" i="25"/>
  <c r="O103" i="25"/>
  <c r="Q103" i="25"/>
  <c r="V103" i="25"/>
  <c r="G104" i="25"/>
  <c r="M104" i="25" s="1"/>
  <c r="I104" i="25"/>
  <c r="K104" i="25"/>
  <c r="O104" i="25"/>
  <c r="Q104" i="25"/>
  <c r="V104" i="25"/>
  <c r="G105" i="25"/>
  <c r="M105" i="25" s="1"/>
  <c r="I105" i="25"/>
  <c r="K105" i="25"/>
  <c r="O105" i="25"/>
  <c r="Q105" i="25"/>
  <c r="V105" i="25"/>
  <c r="G106" i="25"/>
  <c r="I106" i="25"/>
  <c r="K106" i="25"/>
  <c r="M106" i="25"/>
  <c r="O106" i="25"/>
  <c r="Q106" i="25"/>
  <c r="V106" i="25"/>
  <c r="G107" i="25"/>
  <c r="I107" i="25"/>
  <c r="K107" i="25"/>
  <c r="M107" i="25"/>
  <c r="O107" i="25"/>
  <c r="Q107" i="25"/>
  <c r="V107" i="25"/>
  <c r="G108" i="25"/>
  <c r="I108" i="25"/>
  <c r="K108" i="25"/>
  <c r="M108" i="25"/>
  <c r="O108" i="25"/>
  <c r="Q108" i="25"/>
  <c r="V108" i="25"/>
  <c r="G109" i="25"/>
  <c r="M109" i="25" s="1"/>
  <c r="I109" i="25"/>
  <c r="K109" i="25"/>
  <c r="O109" i="25"/>
  <c r="Q109" i="25"/>
  <c r="V109" i="25"/>
  <c r="G110" i="25"/>
  <c r="I110" i="25"/>
  <c r="K110" i="25"/>
  <c r="M110" i="25"/>
  <c r="O110" i="25"/>
  <c r="Q110" i="25"/>
  <c r="V110" i="25"/>
  <c r="G111" i="25"/>
  <c r="I111" i="25"/>
  <c r="K111" i="25"/>
  <c r="M111" i="25"/>
  <c r="O111" i="25"/>
  <c r="Q111" i="25"/>
  <c r="V111" i="25"/>
  <c r="G112" i="25"/>
  <c r="M112" i="25" s="1"/>
  <c r="I112" i="25"/>
  <c r="K112" i="25"/>
  <c r="O112" i="25"/>
  <c r="Q112" i="25"/>
  <c r="V112" i="25"/>
  <c r="G113" i="25"/>
  <c r="M113" i="25" s="1"/>
  <c r="I113" i="25"/>
  <c r="K113" i="25"/>
  <c r="O113" i="25"/>
  <c r="Q113" i="25"/>
  <c r="V113" i="25"/>
  <c r="G114" i="25"/>
  <c r="I114" i="25"/>
  <c r="K114" i="25"/>
  <c r="M114" i="25"/>
  <c r="O114" i="25"/>
  <c r="Q114" i="25"/>
  <c r="V114" i="25"/>
  <c r="G115" i="25"/>
  <c r="I115" i="25"/>
  <c r="K115" i="25"/>
  <c r="M115" i="25"/>
  <c r="O115" i="25"/>
  <c r="Q115" i="25"/>
  <c r="V115" i="25"/>
  <c r="G116" i="25"/>
  <c r="I116" i="25"/>
  <c r="K116" i="25"/>
  <c r="M116" i="25"/>
  <c r="O116" i="25"/>
  <c r="Q116" i="25"/>
  <c r="V116" i="25"/>
  <c r="G117" i="25"/>
  <c r="M117" i="25" s="1"/>
  <c r="I117" i="25"/>
  <c r="K117" i="25"/>
  <c r="O117" i="25"/>
  <c r="Q117" i="25"/>
  <c r="V117" i="25"/>
  <c r="G118" i="25"/>
  <c r="I118" i="25"/>
  <c r="K118" i="25"/>
  <c r="M118" i="25"/>
  <c r="O118" i="25"/>
  <c r="Q118" i="25"/>
  <c r="V118" i="25"/>
  <c r="G119" i="25"/>
  <c r="M119" i="25" s="1"/>
  <c r="I119" i="25"/>
  <c r="K119" i="25"/>
  <c r="O119" i="25"/>
  <c r="Q119" i="25"/>
  <c r="V119" i="25"/>
  <c r="G120" i="25"/>
  <c r="M120" i="25" s="1"/>
  <c r="I120" i="25"/>
  <c r="K120" i="25"/>
  <c r="O120" i="25"/>
  <c r="Q120" i="25"/>
  <c r="V120" i="25"/>
  <c r="G121" i="25"/>
  <c r="M121" i="25" s="1"/>
  <c r="I121" i="25"/>
  <c r="K121" i="25"/>
  <c r="O121" i="25"/>
  <c r="Q121" i="25"/>
  <c r="V121" i="25"/>
  <c r="G122" i="25"/>
  <c r="I122" i="25"/>
  <c r="K122" i="25"/>
  <c r="M122" i="25"/>
  <c r="O122" i="25"/>
  <c r="Q122" i="25"/>
  <c r="V122" i="25"/>
  <c r="G123" i="25"/>
  <c r="I123" i="25"/>
  <c r="K123" i="25"/>
  <c r="M123" i="25"/>
  <c r="O123" i="25"/>
  <c r="Q123" i="25"/>
  <c r="V123" i="25"/>
  <c r="G124" i="25"/>
  <c r="I124" i="25"/>
  <c r="K124" i="25"/>
  <c r="M124" i="25"/>
  <c r="O124" i="25"/>
  <c r="Q124" i="25"/>
  <c r="V124" i="25"/>
  <c r="G125" i="25"/>
  <c r="I125" i="25"/>
  <c r="K125" i="25"/>
  <c r="M125" i="25"/>
  <c r="O125" i="25"/>
  <c r="Q125" i="25"/>
  <c r="V125" i="25"/>
  <c r="G126" i="25"/>
  <c r="I126" i="25"/>
  <c r="K126" i="25"/>
  <c r="M126" i="25"/>
  <c r="O126" i="25"/>
  <c r="Q126" i="25"/>
  <c r="V126" i="25"/>
  <c r="G127" i="25"/>
  <c r="I127" i="25"/>
  <c r="K127" i="25"/>
  <c r="M127" i="25"/>
  <c r="O127" i="25"/>
  <c r="Q127" i="25"/>
  <c r="V127" i="25"/>
  <c r="G128" i="25"/>
  <c r="M128" i="25" s="1"/>
  <c r="I128" i="25"/>
  <c r="K128" i="25"/>
  <c r="O128" i="25"/>
  <c r="Q128" i="25"/>
  <c r="V128" i="25"/>
  <c r="G129" i="25"/>
  <c r="M129" i="25" s="1"/>
  <c r="I129" i="25"/>
  <c r="K129" i="25"/>
  <c r="O129" i="25"/>
  <c r="Q129" i="25"/>
  <c r="V129" i="25"/>
  <c r="G130" i="25"/>
  <c r="M130" i="25" s="1"/>
  <c r="I130" i="25"/>
  <c r="K130" i="25"/>
  <c r="O130" i="25"/>
  <c r="Q130" i="25"/>
  <c r="V130" i="25"/>
  <c r="G131" i="25"/>
  <c r="I131" i="25"/>
  <c r="K131" i="25"/>
  <c r="M131" i="25"/>
  <c r="O131" i="25"/>
  <c r="Q131" i="25"/>
  <c r="V131" i="25"/>
  <c r="G132" i="25"/>
  <c r="M132" i="25" s="1"/>
  <c r="I132" i="25"/>
  <c r="K132" i="25"/>
  <c r="O132" i="25"/>
  <c r="Q132" i="25"/>
  <c r="V132" i="25"/>
  <c r="G133" i="25"/>
  <c r="I133" i="25"/>
  <c r="K133" i="25"/>
  <c r="M133" i="25"/>
  <c r="O133" i="25"/>
  <c r="Q133" i="25"/>
  <c r="V133" i="25"/>
  <c r="G134" i="25"/>
  <c r="I134" i="25"/>
  <c r="K134" i="25"/>
  <c r="M134" i="25"/>
  <c r="O134" i="25"/>
  <c r="Q134" i="25"/>
  <c r="V134" i="25"/>
  <c r="G135" i="25"/>
  <c r="I135" i="25"/>
  <c r="K135" i="25"/>
  <c r="M135" i="25"/>
  <c r="O135" i="25"/>
  <c r="Q135" i="25"/>
  <c r="V135" i="25"/>
  <c r="G136" i="25"/>
  <c r="M136" i="25" s="1"/>
  <c r="I136" i="25"/>
  <c r="K136" i="25"/>
  <c r="O136" i="25"/>
  <c r="Q136" i="25"/>
  <c r="V136" i="25"/>
  <c r="G137" i="25"/>
  <c r="M137" i="25" s="1"/>
  <c r="I137" i="25"/>
  <c r="K137" i="25"/>
  <c r="O137" i="25"/>
  <c r="Q137" i="25"/>
  <c r="V137" i="25"/>
  <c r="G138" i="25"/>
  <c r="M138" i="25" s="1"/>
  <c r="I138" i="25"/>
  <c r="K138" i="25"/>
  <c r="O138" i="25"/>
  <c r="Q138" i="25"/>
  <c r="V138" i="25"/>
  <c r="G139" i="25"/>
  <c r="I139" i="25"/>
  <c r="K139" i="25"/>
  <c r="M139" i="25"/>
  <c r="O139" i="25"/>
  <c r="Q139" i="25"/>
  <c r="V139" i="25"/>
  <c r="G140" i="25"/>
  <c r="M140" i="25" s="1"/>
  <c r="I140" i="25"/>
  <c r="K140" i="25"/>
  <c r="O140" i="25"/>
  <c r="Q140" i="25"/>
  <c r="V140" i="25"/>
  <c r="G141" i="25"/>
  <c r="I141" i="25"/>
  <c r="K141" i="25"/>
  <c r="M141" i="25"/>
  <c r="O141" i="25"/>
  <c r="Q141" i="25"/>
  <c r="V141" i="25"/>
  <c r="G142" i="25"/>
  <c r="M142" i="25" s="1"/>
  <c r="I142" i="25"/>
  <c r="K142" i="25"/>
  <c r="O142" i="25"/>
  <c r="Q142" i="25"/>
  <c r="V142" i="25"/>
  <c r="G143" i="25"/>
  <c r="I143" i="25"/>
  <c r="K143" i="25"/>
  <c r="M143" i="25"/>
  <c r="O143" i="25"/>
  <c r="Q143" i="25"/>
  <c r="V143" i="25"/>
  <c r="G144" i="25"/>
  <c r="M144" i="25" s="1"/>
  <c r="I144" i="25"/>
  <c r="K144" i="25"/>
  <c r="O144" i="25"/>
  <c r="Q144" i="25"/>
  <c r="V144" i="25"/>
  <c r="G145" i="25"/>
  <c r="M145" i="25" s="1"/>
  <c r="I145" i="25"/>
  <c r="K145" i="25"/>
  <c r="O145" i="25"/>
  <c r="Q145" i="25"/>
  <c r="V145" i="25"/>
  <c r="G146" i="25"/>
  <c r="M146" i="25" s="1"/>
  <c r="I146" i="25"/>
  <c r="K146" i="25"/>
  <c r="O146" i="25"/>
  <c r="Q146" i="25"/>
  <c r="V146" i="25"/>
  <c r="G147" i="25"/>
  <c r="I147" i="25"/>
  <c r="K147" i="25"/>
  <c r="M147" i="25"/>
  <c r="O147" i="25"/>
  <c r="Q147" i="25"/>
  <c r="V147" i="25"/>
  <c r="G148" i="25"/>
  <c r="M148" i="25" s="1"/>
  <c r="I148" i="25"/>
  <c r="K148" i="25"/>
  <c r="O148" i="25"/>
  <c r="Q148" i="25"/>
  <c r="V148" i="25"/>
  <c r="G149" i="25"/>
  <c r="I149" i="25"/>
  <c r="K149" i="25"/>
  <c r="M149" i="25"/>
  <c r="O149" i="25"/>
  <c r="Q149" i="25"/>
  <c r="V149" i="25"/>
  <c r="G150" i="25"/>
  <c r="I150" i="25"/>
  <c r="K150" i="25"/>
  <c r="M150" i="25"/>
  <c r="O150" i="25"/>
  <c r="Q150" i="25"/>
  <c r="V150" i="25"/>
  <c r="G151" i="25"/>
  <c r="I151" i="25"/>
  <c r="K151" i="25"/>
  <c r="M151" i="25"/>
  <c r="O151" i="25"/>
  <c r="Q151" i="25"/>
  <c r="V151" i="25"/>
  <c r="G152" i="25"/>
  <c r="M152" i="25" s="1"/>
  <c r="I152" i="25"/>
  <c r="K152" i="25"/>
  <c r="O152" i="25"/>
  <c r="Q152" i="25"/>
  <c r="V152" i="25"/>
  <c r="G153" i="25"/>
  <c r="I153" i="25"/>
  <c r="K153" i="25"/>
  <c r="M153" i="25"/>
  <c r="O153" i="25"/>
  <c r="Q153" i="25"/>
  <c r="V153" i="25"/>
  <c r="G154" i="25"/>
  <c r="M154" i="25" s="1"/>
  <c r="I154" i="25"/>
  <c r="K154" i="25"/>
  <c r="O154" i="25"/>
  <c r="Q154" i="25"/>
  <c r="V154" i="25"/>
  <c r="G155" i="25"/>
  <c r="I155" i="25"/>
  <c r="K155" i="25"/>
  <c r="M155" i="25"/>
  <c r="O155" i="25"/>
  <c r="Q155" i="25"/>
  <c r="V155" i="25"/>
  <c r="G156" i="25"/>
  <c r="M156" i="25" s="1"/>
  <c r="I156" i="25"/>
  <c r="K156" i="25"/>
  <c r="O156" i="25"/>
  <c r="Q156" i="25"/>
  <c r="V156" i="25"/>
  <c r="G157" i="25"/>
  <c r="Q157" i="25"/>
  <c r="G158" i="25"/>
  <c r="M158" i="25" s="1"/>
  <c r="M157" i="25" s="1"/>
  <c r="I158" i="25"/>
  <c r="I157" i="25" s="1"/>
  <c r="K158" i="25"/>
  <c r="K157" i="25" s="1"/>
  <c r="O158" i="25"/>
  <c r="O157" i="25" s="1"/>
  <c r="Q158" i="25"/>
  <c r="V158" i="25"/>
  <c r="V157" i="25" s="1"/>
  <c r="G159" i="25"/>
  <c r="G160" i="25"/>
  <c r="M160" i="25" s="1"/>
  <c r="M159" i="25" s="1"/>
  <c r="I160" i="25"/>
  <c r="I159" i="25" s="1"/>
  <c r="K160" i="25"/>
  <c r="O160" i="25"/>
  <c r="O159" i="25" s="1"/>
  <c r="Q160" i="25"/>
  <c r="V160" i="25"/>
  <c r="V159" i="25" s="1"/>
  <c r="G161" i="25"/>
  <c r="M161" i="25" s="1"/>
  <c r="I161" i="25"/>
  <c r="K161" i="25"/>
  <c r="K159" i="25" s="1"/>
  <c r="O161" i="25"/>
  <c r="Q161" i="25"/>
  <c r="Q159" i="25" s="1"/>
  <c r="V161" i="25"/>
  <c r="AE163" i="25"/>
  <c r="AF163" i="25"/>
  <c r="G88" i="24"/>
  <c r="G9" i="24"/>
  <c r="M9" i="24" s="1"/>
  <c r="I9" i="24"/>
  <c r="I8" i="24" s="1"/>
  <c r="K9" i="24"/>
  <c r="K8" i="24" s="1"/>
  <c r="O9" i="24"/>
  <c r="O8" i="24" s="1"/>
  <c r="Q9" i="24"/>
  <c r="Q8" i="24" s="1"/>
  <c r="V9" i="24"/>
  <c r="G10" i="24"/>
  <c r="M10" i="24" s="1"/>
  <c r="I10" i="24"/>
  <c r="K10" i="24"/>
  <c r="O10" i="24"/>
  <c r="Q10" i="24"/>
  <c r="V10" i="24"/>
  <c r="G11" i="24"/>
  <c r="I11" i="24"/>
  <c r="K11" i="24"/>
  <c r="M11" i="24"/>
  <c r="O11" i="24"/>
  <c r="Q11" i="24"/>
  <c r="V11" i="24"/>
  <c r="G12" i="24"/>
  <c r="I12" i="24"/>
  <c r="K12" i="24"/>
  <c r="M12" i="24"/>
  <c r="O12" i="24"/>
  <c r="Q12" i="24"/>
  <c r="V12" i="24"/>
  <c r="G13" i="24"/>
  <c r="I13" i="24"/>
  <c r="K13" i="24"/>
  <c r="M13" i="24"/>
  <c r="O13" i="24"/>
  <c r="Q13" i="24"/>
  <c r="V13" i="24"/>
  <c r="G14" i="24"/>
  <c r="M14" i="24" s="1"/>
  <c r="I14" i="24"/>
  <c r="K14" i="24"/>
  <c r="O14" i="24"/>
  <c r="Q14" i="24"/>
  <c r="V14" i="24"/>
  <c r="V8" i="24" s="1"/>
  <c r="G15" i="24"/>
  <c r="I15" i="24"/>
  <c r="K15" i="24"/>
  <c r="M15" i="24"/>
  <c r="O15" i="24"/>
  <c r="Q15" i="24"/>
  <c r="V15" i="24"/>
  <c r="G16" i="24"/>
  <c r="G8" i="24" s="1"/>
  <c r="I16" i="24"/>
  <c r="K16" i="24"/>
  <c r="O16" i="24"/>
  <c r="Q16" i="24"/>
  <c r="V16" i="24"/>
  <c r="G17" i="24"/>
  <c r="M17" i="24" s="1"/>
  <c r="I17" i="24"/>
  <c r="K17" i="24"/>
  <c r="O17" i="24"/>
  <c r="Q17" i="24"/>
  <c r="V17" i="24"/>
  <c r="G18" i="24"/>
  <c r="M18" i="24" s="1"/>
  <c r="I18" i="24"/>
  <c r="K18" i="24"/>
  <c r="O18" i="24"/>
  <c r="Q18" i="24"/>
  <c r="V18" i="24"/>
  <c r="G19" i="24"/>
  <c r="I19" i="24"/>
  <c r="K19" i="24"/>
  <c r="M19" i="24"/>
  <c r="O19" i="24"/>
  <c r="Q19" i="24"/>
  <c r="V19" i="24"/>
  <c r="G20" i="24"/>
  <c r="I20" i="24"/>
  <c r="K20" i="24"/>
  <c r="M20" i="24"/>
  <c r="O20" i="24"/>
  <c r="Q20" i="24"/>
  <c r="V20" i="24"/>
  <c r="G21" i="24"/>
  <c r="I21" i="24"/>
  <c r="K21" i="24"/>
  <c r="M21" i="24"/>
  <c r="O21" i="24"/>
  <c r="Q21" i="24"/>
  <c r="V21" i="24"/>
  <c r="G22" i="24"/>
  <c r="M22" i="24" s="1"/>
  <c r="I22" i="24"/>
  <c r="K22" i="24"/>
  <c r="O22" i="24"/>
  <c r="Q22" i="24"/>
  <c r="V22" i="24"/>
  <c r="G23" i="24"/>
  <c r="I23" i="24"/>
  <c r="K23" i="24"/>
  <c r="M23" i="24"/>
  <c r="O23" i="24"/>
  <c r="Q23" i="24"/>
  <c r="V23" i="24"/>
  <c r="G24" i="24"/>
  <c r="M24" i="24" s="1"/>
  <c r="I24" i="24"/>
  <c r="K24" i="24"/>
  <c r="O24" i="24"/>
  <c r="Q24" i="24"/>
  <c r="V24" i="24"/>
  <c r="G25" i="24"/>
  <c r="M25" i="24" s="1"/>
  <c r="I25" i="24"/>
  <c r="K25" i="24"/>
  <c r="O25" i="24"/>
  <c r="Q25" i="24"/>
  <c r="V25" i="24"/>
  <c r="G26" i="24"/>
  <c r="M26" i="24" s="1"/>
  <c r="I26" i="24"/>
  <c r="K26" i="24"/>
  <c r="O26" i="24"/>
  <c r="Q26" i="24"/>
  <c r="V26" i="24"/>
  <c r="G27" i="24"/>
  <c r="I27" i="24"/>
  <c r="K27" i="24"/>
  <c r="M27" i="24"/>
  <c r="O27" i="24"/>
  <c r="Q27" i="24"/>
  <c r="V27" i="24"/>
  <c r="G28" i="24"/>
  <c r="I28" i="24"/>
  <c r="K28" i="24"/>
  <c r="M28" i="24"/>
  <c r="O28" i="24"/>
  <c r="Q28" i="24"/>
  <c r="V28" i="24"/>
  <c r="G29" i="24"/>
  <c r="Q29" i="24"/>
  <c r="G30" i="24"/>
  <c r="M30" i="24" s="1"/>
  <c r="M29" i="24" s="1"/>
  <c r="I30" i="24"/>
  <c r="I29" i="24" s="1"/>
  <c r="K30" i="24"/>
  <c r="K29" i="24" s="1"/>
  <c r="O30" i="24"/>
  <c r="O29" i="24" s="1"/>
  <c r="Q30" i="24"/>
  <c r="V30" i="24"/>
  <c r="V29" i="24" s="1"/>
  <c r="G32" i="24"/>
  <c r="G31" i="24" s="1"/>
  <c r="I32" i="24"/>
  <c r="I31" i="24" s="1"/>
  <c r="K32" i="24"/>
  <c r="O32" i="24"/>
  <c r="O31" i="24" s="1"/>
  <c r="Q32" i="24"/>
  <c r="V32" i="24"/>
  <c r="V31" i="24" s="1"/>
  <c r="G33" i="24"/>
  <c r="M33" i="24" s="1"/>
  <c r="I33" i="24"/>
  <c r="K33" i="24"/>
  <c r="K31" i="24" s="1"/>
  <c r="O33" i="24"/>
  <c r="Q33" i="24"/>
  <c r="V33" i="24"/>
  <c r="G34" i="24"/>
  <c r="I34" i="24"/>
  <c r="K34" i="24"/>
  <c r="M34" i="24"/>
  <c r="O34" i="24"/>
  <c r="Q34" i="24"/>
  <c r="Q31" i="24" s="1"/>
  <c r="V34" i="24"/>
  <c r="G36" i="24"/>
  <c r="M36" i="24" s="1"/>
  <c r="I36" i="24"/>
  <c r="I35" i="24" s="1"/>
  <c r="K36" i="24"/>
  <c r="K35" i="24" s="1"/>
  <c r="O36" i="24"/>
  <c r="O35" i="24" s="1"/>
  <c r="Q36" i="24"/>
  <c r="Q35" i="24" s="1"/>
  <c r="V36" i="24"/>
  <c r="G37" i="24"/>
  <c r="G35" i="24" s="1"/>
  <c r="I37" i="24"/>
  <c r="K37" i="24"/>
  <c r="O37" i="24"/>
  <c r="Q37" i="24"/>
  <c r="V37" i="24"/>
  <c r="V35" i="24" s="1"/>
  <c r="G38" i="24"/>
  <c r="I38" i="24"/>
  <c r="K38" i="24"/>
  <c r="M38" i="24"/>
  <c r="O38" i="24"/>
  <c r="Q38" i="24"/>
  <c r="V38" i="24"/>
  <c r="G39" i="24"/>
  <c r="M39" i="24" s="1"/>
  <c r="I39" i="24"/>
  <c r="K39" i="24"/>
  <c r="O39" i="24"/>
  <c r="Q39" i="24"/>
  <c r="V39" i="24"/>
  <c r="G40" i="24"/>
  <c r="M40" i="24" s="1"/>
  <c r="I40" i="24"/>
  <c r="K40" i="24"/>
  <c r="O40" i="24"/>
  <c r="Q40" i="24"/>
  <c r="V40" i="24"/>
  <c r="G41" i="24"/>
  <c r="M41" i="24" s="1"/>
  <c r="I41" i="24"/>
  <c r="K41" i="24"/>
  <c r="O41" i="24"/>
  <c r="Q41" i="24"/>
  <c r="V41" i="24"/>
  <c r="G42" i="24"/>
  <c r="I42" i="24"/>
  <c r="K42" i="24"/>
  <c r="M42" i="24"/>
  <c r="O42" i="24"/>
  <c r="Q42" i="24"/>
  <c r="V42" i="24"/>
  <c r="G43" i="24"/>
  <c r="I43" i="24"/>
  <c r="K43" i="24"/>
  <c r="M43" i="24"/>
  <c r="O43" i="24"/>
  <c r="Q43" i="24"/>
  <c r="V43" i="24"/>
  <c r="G44" i="24"/>
  <c r="M44" i="24" s="1"/>
  <c r="I44" i="24"/>
  <c r="K44" i="24"/>
  <c r="O44" i="24"/>
  <c r="Q44" i="24"/>
  <c r="V44" i="24"/>
  <c r="G45" i="24"/>
  <c r="M45" i="24" s="1"/>
  <c r="I45" i="24"/>
  <c r="K45" i="24"/>
  <c r="O45" i="24"/>
  <c r="Q45" i="24"/>
  <c r="V45" i="24"/>
  <c r="G46" i="24"/>
  <c r="I46" i="24"/>
  <c r="K46" i="24"/>
  <c r="M46" i="24"/>
  <c r="O46" i="24"/>
  <c r="Q46" i="24"/>
  <c r="V46" i="24"/>
  <c r="G47" i="24"/>
  <c r="M47" i="24" s="1"/>
  <c r="I47" i="24"/>
  <c r="K47" i="24"/>
  <c r="O47" i="24"/>
  <c r="Q47" i="24"/>
  <c r="V47" i="24"/>
  <c r="G48" i="24"/>
  <c r="M48" i="24" s="1"/>
  <c r="I48" i="24"/>
  <c r="K48" i="24"/>
  <c r="O48" i="24"/>
  <c r="Q48" i="24"/>
  <c r="V48" i="24"/>
  <c r="G49" i="24"/>
  <c r="I49" i="24"/>
  <c r="K49" i="24"/>
  <c r="M49" i="24"/>
  <c r="O49" i="24"/>
  <c r="Q49" i="24"/>
  <c r="V49" i="24"/>
  <c r="G50" i="24"/>
  <c r="I50" i="24"/>
  <c r="K50" i="24"/>
  <c r="M50" i="24"/>
  <c r="O50" i="24"/>
  <c r="Q50" i="24"/>
  <c r="V50" i="24"/>
  <c r="G51" i="24"/>
  <c r="I51" i="24"/>
  <c r="K51" i="24"/>
  <c r="M51" i="24"/>
  <c r="O51" i="24"/>
  <c r="Q51" i="24"/>
  <c r="V51" i="24"/>
  <c r="G52" i="24"/>
  <c r="M52" i="24" s="1"/>
  <c r="I52" i="24"/>
  <c r="K52" i="24"/>
  <c r="O52" i="24"/>
  <c r="Q52" i="24"/>
  <c r="V52" i="24"/>
  <c r="G53" i="24"/>
  <c r="M53" i="24" s="1"/>
  <c r="I53" i="24"/>
  <c r="K53" i="24"/>
  <c r="O53" i="24"/>
  <c r="Q53" i="24"/>
  <c r="V53" i="24"/>
  <c r="G54" i="24"/>
  <c r="I54" i="24"/>
  <c r="K54" i="24"/>
  <c r="M54" i="24"/>
  <c r="O54" i="24"/>
  <c r="Q54" i="24"/>
  <c r="V54" i="24"/>
  <c r="G55" i="24"/>
  <c r="M55" i="24" s="1"/>
  <c r="I55" i="24"/>
  <c r="K55" i="24"/>
  <c r="O55" i="24"/>
  <c r="Q55" i="24"/>
  <c r="V55" i="24"/>
  <c r="G56" i="24"/>
  <c r="M56" i="24" s="1"/>
  <c r="I56" i="24"/>
  <c r="K56" i="24"/>
  <c r="O56" i="24"/>
  <c r="Q56" i="24"/>
  <c r="V56" i="24"/>
  <c r="G57" i="24"/>
  <c r="I57" i="24"/>
  <c r="K57" i="24"/>
  <c r="M57" i="24"/>
  <c r="O57" i="24"/>
  <c r="Q57" i="24"/>
  <c r="V57" i="24"/>
  <c r="G58" i="24"/>
  <c r="I58" i="24"/>
  <c r="K58" i="24"/>
  <c r="M58" i="24"/>
  <c r="O58" i="24"/>
  <c r="Q58" i="24"/>
  <c r="V58" i="24"/>
  <c r="G59" i="24"/>
  <c r="I59" i="24"/>
  <c r="K59" i="24"/>
  <c r="M59" i="24"/>
  <c r="O59" i="24"/>
  <c r="Q59" i="24"/>
  <c r="V59" i="24"/>
  <c r="G60" i="24"/>
  <c r="M60" i="24" s="1"/>
  <c r="I60" i="24"/>
  <c r="K60" i="24"/>
  <c r="O60" i="24"/>
  <c r="Q60" i="24"/>
  <c r="V60" i="24"/>
  <c r="G61" i="24"/>
  <c r="M61" i="24" s="1"/>
  <c r="I61" i="24"/>
  <c r="K61" i="24"/>
  <c r="O61" i="24"/>
  <c r="Q61" i="24"/>
  <c r="V61" i="24"/>
  <c r="G62" i="24"/>
  <c r="I62" i="24"/>
  <c r="K62" i="24"/>
  <c r="M62" i="24"/>
  <c r="O62" i="24"/>
  <c r="Q62" i="24"/>
  <c r="V62" i="24"/>
  <c r="G63" i="24"/>
  <c r="M63" i="24" s="1"/>
  <c r="I63" i="24"/>
  <c r="K63" i="24"/>
  <c r="O63" i="24"/>
  <c r="Q63" i="24"/>
  <c r="V63" i="24"/>
  <c r="G64" i="24"/>
  <c r="M64" i="24" s="1"/>
  <c r="I64" i="24"/>
  <c r="K64" i="24"/>
  <c r="O64" i="24"/>
  <c r="Q64" i="24"/>
  <c r="V64" i="24"/>
  <c r="G65" i="24"/>
  <c r="I65" i="24"/>
  <c r="K65" i="24"/>
  <c r="M65" i="24"/>
  <c r="O65" i="24"/>
  <c r="Q65" i="24"/>
  <c r="V65" i="24"/>
  <c r="G66" i="24"/>
  <c r="I66" i="24"/>
  <c r="K66" i="24"/>
  <c r="M66" i="24"/>
  <c r="O66" i="24"/>
  <c r="Q66" i="24"/>
  <c r="V66" i="24"/>
  <c r="G67" i="24"/>
  <c r="I67" i="24"/>
  <c r="K67" i="24"/>
  <c r="M67" i="24"/>
  <c r="O67" i="24"/>
  <c r="Q67" i="24"/>
  <c r="V67" i="24"/>
  <c r="G68" i="24"/>
  <c r="M68" i="24" s="1"/>
  <c r="I68" i="24"/>
  <c r="K68" i="24"/>
  <c r="O68" i="24"/>
  <c r="Q68" i="24"/>
  <c r="V68" i="24"/>
  <c r="G69" i="24"/>
  <c r="M69" i="24" s="1"/>
  <c r="I69" i="24"/>
  <c r="K69" i="24"/>
  <c r="O69" i="24"/>
  <c r="Q69" i="24"/>
  <c r="V69" i="24"/>
  <c r="G70" i="24"/>
  <c r="I70" i="24"/>
  <c r="K70" i="24"/>
  <c r="M70" i="24"/>
  <c r="O70" i="24"/>
  <c r="Q70" i="24"/>
  <c r="V70" i="24"/>
  <c r="G71" i="24"/>
  <c r="M71" i="24" s="1"/>
  <c r="I71" i="24"/>
  <c r="K71" i="24"/>
  <c r="O71" i="24"/>
  <c r="Q71" i="24"/>
  <c r="V71" i="24"/>
  <c r="G72" i="24"/>
  <c r="M72" i="24" s="1"/>
  <c r="I72" i="24"/>
  <c r="K72" i="24"/>
  <c r="O72" i="24"/>
  <c r="Q72" i="24"/>
  <c r="V72" i="24"/>
  <c r="G73" i="24"/>
  <c r="M73" i="24" s="1"/>
  <c r="I73" i="24"/>
  <c r="K73" i="24"/>
  <c r="O73" i="24"/>
  <c r="Q73" i="24"/>
  <c r="V73" i="24"/>
  <c r="G74" i="24"/>
  <c r="G75" i="24"/>
  <c r="I75" i="24"/>
  <c r="I74" i="24" s="1"/>
  <c r="K75" i="24"/>
  <c r="M75" i="24"/>
  <c r="O75" i="24"/>
  <c r="O74" i="24" s="1"/>
  <c r="Q75" i="24"/>
  <c r="V75" i="24"/>
  <c r="V74" i="24" s="1"/>
  <c r="G76" i="24"/>
  <c r="M76" i="24" s="1"/>
  <c r="M74" i="24" s="1"/>
  <c r="I76" i="24"/>
  <c r="K76" i="24"/>
  <c r="K74" i="24" s="1"/>
  <c r="O76" i="24"/>
  <c r="Q76" i="24"/>
  <c r="Q74" i="24" s="1"/>
  <c r="V76" i="24"/>
  <c r="G77" i="24"/>
  <c r="I77" i="24"/>
  <c r="K77" i="24"/>
  <c r="M77" i="24"/>
  <c r="O77" i="24"/>
  <c r="Q77" i="24"/>
  <c r="V77" i="24"/>
  <c r="O78" i="24"/>
  <c r="V78" i="24"/>
  <c r="G79" i="24"/>
  <c r="G78" i="24" s="1"/>
  <c r="I79" i="24"/>
  <c r="I78" i="24" s="1"/>
  <c r="K79" i="24"/>
  <c r="K78" i="24" s="1"/>
  <c r="O79" i="24"/>
  <c r="Q79" i="24"/>
  <c r="Q78" i="24" s="1"/>
  <c r="V79" i="24"/>
  <c r="G81" i="24"/>
  <c r="I81" i="24"/>
  <c r="I80" i="24" s="1"/>
  <c r="K81" i="24"/>
  <c r="M81" i="24"/>
  <c r="O81" i="24"/>
  <c r="O80" i="24" s="1"/>
  <c r="Q81" i="24"/>
  <c r="V81" i="24"/>
  <c r="G82" i="24"/>
  <c r="G80" i="24" s="1"/>
  <c r="I82" i="24"/>
  <c r="K82" i="24"/>
  <c r="K80" i="24" s="1"/>
  <c r="O82" i="24"/>
  <c r="Q82" i="24"/>
  <c r="V82" i="24"/>
  <c r="G83" i="24"/>
  <c r="I83" i="24"/>
  <c r="K83" i="24"/>
  <c r="M83" i="24"/>
  <c r="O83" i="24"/>
  <c r="Q83" i="24"/>
  <c r="Q80" i="24" s="1"/>
  <c r="V83" i="24"/>
  <c r="G84" i="24"/>
  <c r="M84" i="24" s="1"/>
  <c r="I84" i="24"/>
  <c r="K84" i="24"/>
  <c r="O84" i="24"/>
  <c r="Q84" i="24"/>
  <c r="V84" i="24"/>
  <c r="G85" i="24"/>
  <c r="I85" i="24"/>
  <c r="K85" i="24"/>
  <c r="M85" i="24"/>
  <c r="O85" i="24"/>
  <c r="Q85" i="24"/>
  <c r="V85" i="24"/>
  <c r="G86" i="24"/>
  <c r="M86" i="24" s="1"/>
  <c r="I86" i="24"/>
  <c r="K86" i="24"/>
  <c r="O86" i="24"/>
  <c r="Q86" i="24"/>
  <c r="V86" i="24"/>
  <c r="V80" i="24" s="1"/>
  <c r="AE88" i="24"/>
  <c r="AF88" i="24"/>
  <c r="G107" i="23"/>
  <c r="G8" i="23"/>
  <c r="V8" i="23"/>
  <c r="G9" i="23"/>
  <c r="M9" i="23" s="1"/>
  <c r="M8" i="23" s="1"/>
  <c r="I9" i="23"/>
  <c r="I8" i="23" s="1"/>
  <c r="K9" i="23"/>
  <c r="K8" i="23" s="1"/>
  <c r="O9" i="23"/>
  <c r="O8" i="23" s="1"/>
  <c r="Q9" i="23"/>
  <c r="Q8" i="23" s="1"/>
  <c r="V9" i="23"/>
  <c r="G11" i="23"/>
  <c r="I11" i="23"/>
  <c r="I10" i="23" s="1"/>
  <c r="K11" i="23"/>
  <c r="M11" i="23"/>
  <c r="O11" i="23"/>
  <c r="O10" i="23" s="1"/>
  <c r="Q11" i="23"/>
  <c r="V11" i="23"/>
  <c r="V10" i="23" s="1"/>
  <c r="G12" i="23"/>
  <c r="I12" i="23"/>
  <c r="K12" i="23"/>
  <c r="K10" i="23" s="1"/>
  <c r="M12" i="23"/>
  <c r="O12" i="23"/>
  <c r="Q12" i="23"/>
  <c r="Q10" i="23" s="1"/>
  <c r="V12" i="23"/>
  <c r="G13" i="23"/>
  <c r="I13" i="23"/>
  <c r="K13" i="23"/>
  <c r="M13" i="23"/>
  <c r="O13" i="23"/>
  <c r="Q13" i="23"/>
  <c r="V13" i="23"/>
  <c r="G14" i="23"/>
  <c r="M14" i="23" s="1"/>
  <c r="I14" i="23"/>
  <c r="K14" i="23"/>
  <c r="O14" i="23"/>
  <c r="Q14" i="23"/>
  <c r="V14" i="23"/>
  <c r="G15" i="23"/>
  <c r="I15" i="23"/>
  <c r="K15" i="23"/>
  <c r="M15" i="23"/>
  <c r="O15" i="23"/>
  <c r="Q15" i="23"/>
  <c r="V15" i="23"/>
  <c r="G16" i="23"/>
  <c r="M16" i="23" s="1"/>
  <c r="I16" i="23"/>
  <c r="K16" i="23"/>
  <c r="O16" i="23"/>
  <c r="Q16" i="23"/>
  <c r="V16" i="23"/>
  <c r="G17" i="23"/>
  <c r="M17" i="23" s="1"/>
  <c r="I17" i="23"/>
  <c r="K17" i="23"/>
  <c r="O17" i="23"/>
  <c r="Q17" i="23"/>
  <c r="V17" i="23"/>
  <c r="G18" i="23"/>
  <c r="M18" i="23" s="1"/>
  <c r="I18" i="23"/>
  <c r="K18" i="23"/>
  <c r="O18" i="23"/>
  <c r="Q18" i="23"/>
  <c r="V18" i="23"/>
  <c r="G19" i="23"/>
  <c r="I19" i="23"/>
  <c r="K19" i="23"/>
  <c r="M19" i="23"/>
  <c r="O19" i="23"/>
  <c r="Q19" i="23"/>
  <c r="V19" i="23"/>
  <c r="G20" i="23"/>
  <c r="I20" i="23"/>
  <c r="K20" i="23"/>
  <c r="M20" i="23"/>
  <c r="O20" i="23"/>
  <c r="Q20" i="23"/>
  <c r="V20" i="23"/>
  <c r="G21" i="23"/>
  <c r="I21" i="23"/>
  <c r="K21" i="23"/>
  <c r="M21" i="23"/>
  <c r="O21" i="23"/>
  <c r="Q21" i="23"/>
  <c r="V21" i="23"/>
  <c r="G22" i="23"/>
  <c r="M22" i="23" s="1"/>
  <c r="I22" i="23"/>
  <c r="K22" i="23"/>
  <c r="O22" i="23"/>
  <c r="Q22" i="23"/>
  <c r="V22" i="23"/>
  <c r="G23" i="23"/>
  <c r="I23" i="23"/>
  <c r="K23" i="23"/>
  <c r="M23" i="23"/>
  <c r="O23" i="23"/>
  <c r="Q23" i="23"/>
  <c r="V23" i="23"/>
  <c r="G24" i="23"/>
  <c r="M24" i="23" s="1"/>
  <c r="I24" i="23"/>
  <c r="K24" i="23"/>
  <c r="O24" i="23"/>
  <c r="Q24" i="23"/>
  <c r="V24" i="23"/>
  <c r="G25" i="23"/>
  <c r="M25" i="23" s="1"/>
  <c r="I25" i="23"/>
  <c r="K25" i="23"/>
  <c r="O25" i="23"/>
  <c r="Q25" i="23"/>
  <c r="V25" i="23"/>
  <c r="G26" i="23"/>
  <c r="M26" i="23" s="1"/>
  <c r="I26" i="23"/>
  <c r="K26" i="23"/>
  <c r="O26" i="23"/>
  <c r="Q26" i="23"/>
  <c r="V26" i="23"/>
  <c r="G27" i="23"/>
  <c r="I27" i="23"/>
  <c r="K27" i="23"/>
  <c r="M27" i="23"/>
  <c r="O27" i="23"/>
  <c r="Q27" i="23"/>
  <c r="V27" i="23"/>
  <c r="G28" i="23"/>
  <c r="I28" i="23"/>
  <c r="K28" i="23"/>
  <c r="M28" i="23"/>
  <c r="O28" i="23"/>
  <c r="Q28" i="23"/>
  <c r="V28" i="23"/>
  <c r="G29" i="23"/>
  <c r="I29" i="23"/>
  <c r="K29" i="23"/>
  <c r="M29" i="23"/>
  <c r="O29" i="23"/>
  <c r="Q29" i="23"/>
  <c r="V29" i="23"/>
  <c r="G30" i="23"/>
  <c r="M30" i="23" s="1"/>
  <c r="I30" i="23"/>
  <c r="K30" i="23"/>
  <c r="O30" i="23"/>
  <c r="Q30" i="23"/>
  <c r="V30" i="23"/>
  <c r="G31" i="23"/>
  <c r="I31" i="23"/>
  <c r="K31" i="23"/>
  <c r="M31" i="23"/>
  <c r="O31" i="23"/>
  <c r="Q31" i="23"/>
  <c r="V31" i="23"/>
  <c r="G32" i="23"/>
  <c r="M32" i="23" s="1"/>
  <c r="I32" i="23"/>
  <c r="K32" i="23"/>
  <c r="O32" i="23"/>
  <c r="Q32" i="23"/>
  <c r="V32" i="23"/>
  <c r="G33" i="23"/>
  <c r="M33" i="23" s="1"/>
  <c r="I33" i="23"/>
  <c r="K33" i="23"/>
  <c r="O33" i="23"/>
  <c r="Q33" i="23"/>
  <c r="V33" i="23"/>
  <c r="G34" i="23"/>
  <c r="M34" i="23" s="1"/>
  <c r="I34" i="23"/>
  <c r="K34" i="23"/>
  <c r="O34" i="23"/>
  <c r="Q34" i="23"/>
  <c r="V34" i="23"/>
  <c r="G35" i="23"/>
  <c r="I35" i="23"/>
  <c r="K35" i="23"/>
  <c r="M35" i="23"/>
  <c r="O35" i="23"/>
  <c r="Q35" i="23"/>
  <c r="V35" i="23"/>
  <c r="G36" i="23"/>
  <c r="I36" i="23"/>
  <c r="K36" i="23"/>
  <c r="M36" i="23"/>
  <c r="O36" i="23"/>
  <c r="Q36" i="23"/>
  <c r="V36" i="23"/>
  <c r="G37" i="23"/>
  <c r="I37" i="23"/>
  <c r="K37" i="23"/>
  <c r="M37" i="23"/>
  <c r="O37" i="23"/>
  <c r="Q37" i="23"/>
  <c r="V37" i="23"/>
  <c r="G38" i="23"/>
  <c r="M38" i="23" s="1"/>
  <c r="I38" i="23"/>
  <c r="K38" i="23"/>
  <c r="O38" i="23"/>
  <c r="Q38" i="23"/>
  <c r="V38" i="23"/>
  <c r="G39" i="23"/>
  <c r="I39" i="23"/>
  <c r="K39" i="23"/>
  <c r="M39" i="23"/>
  <c r="O39" i="23"/>
  <c r="Q39" i="23"/>
  <c r="V39" i="23"/>
  <c r="G40" i="23"/>
  <c r="M40" i="23" s="1"/>
  <c r="I40" i="23"/>
  <c r="K40" i="23"/>
  <c r="O40" i="23"/>
  <c r="Q40" i="23"/>
  <c r="V40" i="23"/>
  <c r="G41" i="23"/>
  <c r="M41" i="23" s="1"/>
  <c r="I41" i="23"/>
  <c r="K41" i="23"/>
  <c r="O41" i="23"/>
  <c r="Q41" i="23"/>
  <c r="V41" i="23"/>
  <c r="G42" i="23"/>
  <c r="M42" i="23" s="1"/>
  <c r="I42" i="23"/>
  <c r="K42" i="23"/>
  <c r="O42" i="23"/>
  <c r="Q42" i="23"/>
  <c r="V42" i="23"/>
  <c r="G43" i="23"/>
  <c r="I43" i="23"/>
  <c r="K43" i="23"/>
  <c r="M43" i="23"/>
  <c r="O43" i="23"/>
  <c r="Q43" i="23"/>
  <c r="V43" i="23"/>
  <c r="G44" i="23"/>
  <c r="M44" i="23" s="1"/>
  <c r="I44" i="23"/>
  <c r="K44" i="23"/>
  <c r="O44" i="23"/>
  <c r="Q44" i="23"/>
  <c r="V44" i="23"/>
  <c r="G45" i="23"/>
  <c r="I45" i="23"/>
  <c r="K45" i="23"/>
  <c r="M45" i="23"/>
  <c r="O45" i="23"/>
  <c r="Q45" i="23"/>
  <c r="V45" i="23"/>
  <c r="G46" i="23"/>
  <c r="M46" i="23" s="1"/>
  <c r="I46" i="23"/>
  <c r="K46" i="23"/>
  <c r="O46" i="23"/>
  <c r="Q46" i="23"/>
  <c r="V46" i="23"/>
  <c r="G47" i="23"/>
  <c r="I47" i="23"/>
  <c r="K47" i="23"/>
  <c r="M47" i="23"/>
  <c r="O47" i="23"/>
  <c r="Q47" i="23"/>
  <c r="V47" i="23"/>
  <c r="G48" i="23"/>
  <c r="M48" i="23" s="1"/>
  <c r="I48" i="23"/>
  <c r="K48" i="23"/>
  <c r="O48" i="23"/>
  <c r="Q48" i="23"/>
  <c r="V48" i="23"/>
  <c r="G49" i="23"/>
  <c r="I49" i="23"/>
  <c r="K49" i="23"/>
  <c r="M49" i="23"/>
  <c r="O49" i="23"/>
  <c r="Q49" i="23"/>
  <c r="V49" i="23"/>
  <c r="G50" i="23"/>
  <c r="M50" i="23" s="1"/>
  <c r="I50" i="23"/>
  <c r="K50" i="23"/>
  <c r="O50" i="23"/>
  <c r="Q50" i="23"/>
  <c r="V50" i="23"/>
  <c r="G51" i="23"/>
  <c r="I51" i="23"/>
  <c r="K51" i="23"/>
  <c r="M51" i="23"/>
  <c r="O51" i="23"/>
  <c r="Q51" i="23"/>
  <c r="V51" i="23"/>
  <c r="G52" i="23"/>
  <c r="M52" i="23" s="1"/>
  <c r="I52" i="23"/>
  <c r="K52" i="23"/>
  <c r="O52" i="23"/>
  <c r="Q52" i="23"/>
  <c r="V52" i="23"/>
  <c r="G53" i="23"/>
  <c r="I53" i="23"/>
  <c r="K53" i="23"/>
  <c r="M53" i="23"/>
  <c r="O53" i="23"/>
  <c r="Q53" i="23"/>
  <c r="V53" i="23"/>
  <c r="G54" i="23"/>
  <c r="M54" i="23" s="1"/>
  <c r="I54" i="23"/>
  <c r="K54" i="23"/>
  <c r="O54" i="23"/>
  <c r="Q54" i="23"/>
  <c r="V54" i="23"/>
  <c r="G55" i="23"/>
  <c r="I55" i="23"/>
  <c r="K55" i="23"/>
  <c r="M55" i="23"/>
  <c r="O55" i="23"/>
  <c r="Q55" i="23"/>
  <c r="V55" i="23"/>
  <c r="G56" i="23"/>
  <c r="M56" i="23" s="1"/>
  <c r="I56" i="23"/>
  <c r="K56" i="23"/>
  <c r="O56" i="23"/>
  <c r="Q56" i="23"/>
  <c r="V56" i="23"/>
  <c r="G57" i="23"/>
  <c r="I57" i="23"/>
  <c r="K57" i="23"/>
  <c r="M57" i="23"/>
  <c r="O57" i="23"/>
  <c r="Q57" i="23"/>
  <c r="V57" i="23"/>
  <c r="G59" i="23"/>
  <c r="M59" i="23" s="1"/>
  <c r="I59" i="23"/>
  <c r="K59" i="23"/>
  <c r="O59" i="23"/>
  <c r="Q59" i="23"/>
  <c r="V59" i="23"/>
  <c r="G60" i="23"/>
  <c r="I60" i="23"/>
  <c r="K60" i="23"/>
  <c r="M60" i="23"/>
  <c r="O60" i="23"/>
  <c r="Q60" i="23"/>
  <c r="V60" i="23"/>
  <c r="G61" i="23"/>
  <c r="M61" i="23" s="1"/>
  <c r="I61" i="23"/>
  <c r="K61" i="23"/>
  <c r="O61" i="23"/>
  <c r="Q61" i="23"/>
  <c r="V61" i="23"/>
  <c r="G63" i="23"/>
  <c r="M63" i="23" s="1"/>
  <c r="I63" i="23"/>
  <c r="I62" i="23" s="1"/>
  <c r="K63" i="23"/>
  <c r="K62" i="23" s="1"/>
  <c r="O63" i="23"/>
  <c r="O62" i="23" s="1"/>
  <c r="Q63" i="23"/>
  <c r="V63" i="23"/>
  <c r="V62" i="23" s="1"/>
  <c r="G64" i="23"/>
  <c r="I64" i="23"/>
  <c r="K64" i="23"/>
  <c r="M64" i="23"/>
  <c r="O64" i="23"/>
  <c r="Q64" i="23"/>
  <c r="Q62" i="23" s="1"/>
  <c r="V64" i="23"/>
  <c r="G65" i="23"/>
  <c r="I65" i="23"/>
  <c r="K65" i="23"/>
  <c r="M65" i="23"/>
  <c r="O65" i="23"/>
  <c r="Q65" i="23"/>
  <c r="V65" i="23"/>
  <c r="G66" i="23"/>
  <c r="I66" i="23"/>
  <c r="K66" i="23"/>
  <c r="M66" i="23"/>
  <c r="O66" i="23"/>
  <c r="Q66" i="23"/>
  <c r="V66" i="23"/>
  <c r="G67" i="23"/>
  <c r="M67" i="23" s="1"/>
  <c r="I67" i="23"/>
  <c r="K67" i="23"/>
  <c r="O67" i="23"/>
  <c r="Q67" i="23"/>
  <c r="V67" i="23"/>
  <c r="G68" i="23"/>
  <c r="I68" i="23"/>
  <c r="K68" i="23"/>
  <c r="M68" i="23"/>
  <c r="O68" i="23"/>
  <c r="Q68" i="23"/>
  <c r="V68" i="23"/>
  <c r="G69" i="23"/>
  <c r="M69" i="23" s="1"/>
  <c r="I69" i="23"/>
  <c r="K69" i="23"/>
  <c r="O69" i="23"/>
  <c r="Q69" i="23"/>
  <c r="V69" i="23"/>
  <c r="G70" i="23"/>
  <c r="I70" i="23"/>
  <c r="K70" i="23"/>
  <c r="M70" i="23"/>
  <c r="O70" i="23"/>
  <c r="Q70" i="23"/>
  <c r="V70" i="23"/>
  <c r="G71" i="23"/>
  <c r="I71" i="23"/>
  <c r="O71" i="23"/>
  <c r="G72" i="23"/>
  <c r="M72" i="23" s="1"/>
  <c r="M71" i="23" s="1"/>
  <c r="I72" i="23"/>
  <c r="K72" i="23"/>
  <c r="K71" i="23" s="1"/>
  <c r="O72" i="23"/>
  <c r="Q72" i="23"/>
  <c r="Q71" i="23" s="1"/>
  <c r="V72" i="23"/>
  <c r="G73" i="23"/>
  <c r="I73" i="23"/>
  <c r="K73" i="23"/>
  <c r="M73" i="23"/>
  <c r="O73" i="23"/>
  <c r="Q73" i="23"/>
  <c r="V73" i="23"/>
  <c r="V71" i="23" s="1"/>
  <c r="G74" i="23"/>
  <c r="I74" i="23"/>
  <c r="K74" i="23"/>
  <c r="M74" i="23"/>
  <c r="O74" i="23"/>
  <c r="Q74" i="23"/>
  <c r="V74" i="23"/>
  <c r="G75" i="23"/>
  <c r="G76" i="23"/>
  <c r="I76" i="23"/>
  <c r="I75" i="23" s="1"/>
  <c r="K76" i="23"/>
  <c r="M76" i="23"/>
  <c r="O76" i="23"/>
  <c r="Q76" i="23"/>
  <c r="V76" i="23"/>
  <c r="V75" i="23" s="1"/>
  <c r="G77" i="23"/>
  <c r="M77" i="23" s="1"/>
  <c r="I77" i="23"/>
  <c r="K77" i="23"/>
  <c r="K75" i="23" s="1"/>
  <c r="O77" i="23"/>
  <c r="Q77" i="23"/>
  <c r="V77" i="23"/>
  <c r="G78" i="23"/>
  <c r="I78" i="23"/>
  <c r="K78" i="23"/>
  <c r="M78" i="23"/>
  <c r="O78" i="23"/>
  <c r="Q78" i="23"/>
  <c r="V78" i="23"/>
  <c r="G79" i="23"/>
  <c r="M79" i="23" s="1"/>
  <c r="I79" i="23"/>
  <c r="K79" i="23"/>
  <c r="O79" i="23"/>
  <c r="O75" i="23" s="1"/>
  <c r="Q79" i="23"/>
  <c r="V79" i="23"/>
  <c r="G80" i="23"/>
  <c r="M80" i="23" s="1"/>
  <c r="I80" i="23"/>
  <c r="K80" i="23"/>
  <c r="O80" i="23"/>
  <c r="Q80" i="23"/>
  <c r="Q75" i="23" s="1"/>
  <c r="V80" i="23"/>
  <c r="G81" i="23"/>
  <c r="I81" i="23"/>
  <c r="K81" i="23"/>
  <c r="M81" i="23"/>
  <c r="O81" i="23"/>
  <c r="Q81" i="23"/>
  <c r="V81" i="23"/>
  <c r="G82" i="23"/>
  <c r="I82" i="23"/>
  <c r="K82" i="23"/>
  <c r="M82" i="23"/>
  <c r="O82" i="23"/>
  <c r="Q82" i="23"/>
  <c r="V82" i="23"/>
  <c r="G84" i="23"/>
  <c r="M84" i="23" s="1"/>
  <c r="I84" i="23"/>
  <c r="I83" i="23" s="1"/>
  <c r="K84" i="23"/>
  <c r="K83" i="23" s="1"/>
  <c r="O84" i="23"/>
  <c r="Q84" i="23"/>
  <c r="V84" i="23"/>
  <c r="V83" i="23" s="1"/>
  <c r="G85" i="23"/>
  <c r="M85" i="23" s="1"/>
  <c r="I85" i="23"/>
  <c r="K85" i="23"/>
  <c r="O85" i="23"/>
  <c r="Q85" i="23"/>
  <c r="V85" i="23"/>
  <c r="G86" i="23"/>
  <c r="I86" i="23"/>
  <c r="K86" i="23"/>
  <c r="M86" i="23"/>
  <c r="O86" i="23"/>
  <c r="Q86" i="23"/>
  <c r="V86" i="23"/>
  <c r="G87" i="23"/>
  <c r="M87" i="23" s="1"/>
  <c r="I87" i="23"/>
  <c r="K87" i="23"/>
  <c r="O87" i="23"/>
  <c r="O83" i="23" s="1"/>
  <c r="Q87" i="23"/>
  <c r="V87" i="23"/>
  <c r="G88" i="23"/>
  <c r="M88" i="23" s="1"/>
  <c r="I88" i="23"/>
  <c r="K88" i="23"/>
  <c r="O88" i="23"/>
  <c r="Q88" i="23"/>
  <c r="Q83" i="23" s="1"/>
  <c r="V88" i="23"/>
  <c r="G89" i="23"/>
  <c r="I89" i="23"/>
  <c r="K89" i="23"/>
  <c r="M89" i="23"/>
  <c r="O89" i="23"/>
  <c r="Q89" i="23"/>
  <c r="V89" i="23"/>
  <c r="G90" i="23"/>
  <c r="I90" i="23"/>
  <c r="K90" i="23"/>
  <c r="M90" i="23"/>
  <c r="O90" i="23"/>
  <c r="Q90" i="23"/>
  <c r="V90" i="23"/>
  <c r="G91" i="23"/>
  <c r="AF107" i="23" s="1"/>
  <c r="I91" i="23"/>
  <c r="K91" i="23"/>
  <c r="O91" i="23"/>
  <c r="Q91" i="23"/>
  <c r="V91" i="23"/>
  <c r="G92" i="23"/>
  <c r="I92" i="23"/>
  <c r="K92" i="23"/>
  <c r="M92" i="23"/>
  <c r="O92" i="23"/>
  <c r="Q92" i="23"/>
  <c r="V92" i="23"/>
  <c r="G93" i="23"/>
  <c r="I93" i="23"/>
  <c r="K93" i="23"/>
  <c r="M93" i="23"/>
  <c r="O93" i="23"/>
  <c r="Q93" i="23"/>
  <c r="V93" i="23"/>
  <c r="G94" i="23"/>
  <c r="I94" i="23"/>
  <c r="K94" i="23"/>
  <c r="M94" i="23"/>
  <c r="O94" i="23"/>
  <c r="Q94" i="23"/>
  <c r="V94" i="23"/>
  <c r="G95" i="23"/>
  <c r="M95" i="23" s="1"/>
  <c r="I95" i="23"/>
  <c r="K95" i="23"/>
  <c r="O95" i="23"/>
  <c r="Q95" i="23"/>
  <c r="V95" i="23"/>
  <c r="G96" i="23"/>
  <c r="I96" i="23"/>
  <c r="K96" i="23"/>
  <c r="M96" i="23"/>
  <c r="O96" i="23"/>
  <c r="Q96" i="23"/>
  <c r="V96" i="23"/>
  <c r="G97" i="23"/>
  <c r="I97" i="23"/>
  <c r="K97" i="23"/>
  <c r="M97" i="23"/>
  <c r="O97" i="23"/>
  <c r="Q97" i="23"/>
  <c r="V97" i="23"/>
  <c r="G98" i="23"/>
  <c r="I98" i="23"/>
  <c r="K98" i="23"/>
  <c r="M98" i="23"/>
  <c r="O98" i="23"/>
  <c r="Q98" i="23"/>
  <c r="V98" i="23"/>
  <c r="G99" i="23"/>
  <c r="M99" i="23" s="1"/>
  <c r="I99" i="23"/>
  <c r="K99" i="23"/>
  <c r="O99" i="23"/>
  <c r="Q99" i="23"/>
  <c r="V99" i="23"/>
  <c r="G100" i="23"/>
  <c r="I100" i="23"/>
  <c r="K100" i="23"/>
  <c r="M100" i="23"/>
  <c r="O100" i="23"/>
  <c r="Q100" i="23"/>
  <c r="V100" i="23"/>
  <c r="G101" i="23"/>
  <c r="M101" i="23" s="1"/>
  <c r="I101" i="23"/>
  <c r="K101" i="23"/>
  <c r="O101" i="23"/>
  <c r="Q101" i="23"/>
  <c r="V101" i="23"/>
  <c r="G102" i="23"/>
  <c r="I102" i="23"/>
  <c r="K102" i="23"/>
  <c r="M102" i="23"/>
  <c r="O102" i="23"/>
  <c r="Q102" i="23"/>
  <c r="V102" i="23"/>
  <c r="G103" i="23"/>
  <c r="O103" i="23"/>
  <c r="G104" i="23"/>
  <c r="I104" i="23"/>
  <c r="I103" i="23" s="1"/>
  <c r="K104" i="23"/>
  <c r="K103" i="23" s="1"/>
  <c r="M104" i="23"/>
  <c r="M103" i="23" s="1"/>
  <c r="O104" i="23"/>
  <c r="Q104" i="23"/>
  <c r="Q103" i="23" s="1"/>
  <c r="V104" i="23"/>
  <c r="V103" i="23" s="1"/>
  <c r="G105" i="23"/>
  <c r="I105" i="23"/>
  <c r="K105" i="23"/>
  <c r="M105" i="23"/>
  <c r="O105" i="23"/>
  <c r="Q105" i="23"/>
  <c r="V105" i="23"/>
  <c r="AE107" i="23"/>
  <c r="G69" i="22"/>
  <c r="G9" i="22"/>
  <c r="M9" i="22" s="1"/>
  <c r="I9" i="22"/>
  <c r="I8" i="22" s="1"/>
  <c r="K9" i="22"/>
  <c r="K8" i="22" s="1"/>
  <c r="O9" i="22"/>
  <c r="O8" i="22" s="1"/>
  <c r="Q9" i="22"/>
  <c r="Q8" i="22" s="1"/>
  <c r="V9" i="22"/>
  <c r="G10" i="22"/>
  <c r="M10" i="22" s="1"/>
  <c r="I10" i="22"/>
  <c r="K10" i="22"/>
  <c r="O10" i="22"/>
  <c r="Q10" i="22"/>
  <c r="V10" i="22"/>
  <c r="G11" i="22"/>
  <c r="I11" i="22"/>
  <c r="K11" i="22"/>
  <c r="M11" i="22"/>
  <c r="O11" i="22"/>
  <c r="Q11" i="22"/>
  <c r="V11" i="22"/>
  <c r="G12" i="22"/>
  <c r="I12" i="22"/>
  <c r="K12" i="22"/>
  <c r="M12" i="22"/>
  <c r="O12" i="22"/>
  <c r="Q12" i="22"/>
  <c r="V12" i="22"/>
  <c r="G13" i="22"/>
  <c r="I13" i="22"/>
  <c r="K13" i="22"/>
  <c r="M13" i="22"/>
  <c r="O13" i="22"/>
  <c r="Q13" i="22"/>
  <c r="V13" i="22"/>
  <c r="G14" i="22"/>
  <c r="M14" i="22" s="1"/>
  <c r="I14" i="22"/>
  <c r="K14" i="22"/>
  <c r="O14" i="22"/>
  <c r="Q14" i="22"/>
  <c r="V14" i="22"/>
  <c r="V8" i="22" s="1"/>
  <c r="G15" i="22"/>
  <c r="I15" i="22"/>
  <c r="K15" i="22"/>
  <c r="M15" i="22"/>
  <c r="O15" i="22"/>
  <c r="Q15" i="22"/>
  <c r="V15" i="22"/>
  <c r="G16" i="22"/>
  <c r="G8" i="22" s="1"/>
  <c r="I16" i="22"/>
  <c r="K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M33" i="22" s="1"/>
  <c r="I33" i="22"/>
  <c r="K33" i="22"/>
  <c r="O33" i="22"/>
  <c r="Q33" i="22"/>
  <c r="V33" i="22"/>
  <c r="G34" i="22"/>
  <c r="M34" i="22" s="1"/>
  <c r="I34" i="22"/>
  <c r="K34" i="22"/>
  <c r="O34" i="22"/>
  <c r="Q34" i="22"/>
  <c r="V34" i="22"/>
  <c r="G35" i="22"/>
  <c r="Q35" i="22"/>
  <c r="G36" i="22"/>
  <c r="M36" i="22" s="1"/>
  <c r="M35" i="22" s="1"/>
  <c r="I36" i="22"/>
  <c r="I35" i="22" s="1"/>
  <c r="K36" i="22"/>
  <c r="K35" i="22" s="1"/>
  <c r="O36" i="22"/>
  <c r="O35" i="22" s="1"/>
  <c r="Q36" i="22"/>
  <c r="V36" i="22"/>
  <c r="V35" i="22" s="1"/>
  <c r="G37" i="22"/>
  <c r="Q37" i="22"/>
  <c r="G38" i="22"/>
  <c r="I38" i="22"/>
  <c r="I37" i="22" s="1"/>
  <c r="K38" i="22"/>
  <c r="M38" i="22"/>
  <c r="M37" i="22" s="1"/>
  <c r="O38" i="22"/>
  <c r="O37" i="22" s="1"/>
  <c r="Q38" i="22"/>
  <c r="V38" i="22"/>
  <c r="V37" i="22" s="1"/>
  <c r="G39" i="22"/>
  <c r="I39" i="22"/>
  <c r="K39" i="22"/>
  <c r="K37" i="22" s="1"/>
  <c r="M39" i="22"/>
  <c r="O39" i="22"/>
  <c r="Q39" i="22"/>
  <c r="V39" i="22"/>
  <c r="G41" i="22"/>
  <c r="I41" i="22"/>
  <c r="I40" i="22" s="1"/>
  <c r="K41" i="22"/>
  <c r="M41" i="22"/>
  <c r="O41" i="22"/>
  <c r="O40" i="22" s="1"/>
  <c r="Q41" i="22"/>
  <c r="V41" i="22"/>
  <c r="V40" i="22" s="1"/>
  <c r="G42" i="22"/>
  <c r="M42" i="22" s="1"/>
  <c r="I42" i="22"/>
  <c r="K42" i="22"/>
  <c r="K40" i="22" s="1"/>
  <c r="O42" i="22"/>
  <c r="Q42" i="22"/>
  <c r="Q40" i="22" s="1"/>
  <c r="V42" i="22"/>
  <c r="G43" i="22"/>
  <c r="I43" i="22"/>
  <c r="K43" i="22"/>
  <c r="M43" i="22"/>
  <c r="O43" i="22"/>
  <c r="Q43" i="22"/>
  <c r="V43" i="22"/>
  <c r="G44" i="22"/>
  <c r="M44" i="22" s="1"/>
  <c r="I44" i="22"/>
  <c r="K44" i="22"/>
  <c r="O44" i="22"/>
  <c r="Q44" i="22"/>
  <c r="V44" i="22"/>
  <c r="G45" i="22"/>
  <c r="M45" i="22" s="1"/>
  <c r="I45" i="22"/>
  <c r="K45" i="22"/>
  <c r="O45" i="22"/>
  <c r="Q45" i="22"/>
  <c r="V45" i="22"/>
  <c r="G46" i="22"/>
  <c r="I46" i="22"/>
  <c r="K46" i="22"/>
  <c r="M46" i="22"/>
  <c r="O46" i="22"/>
  <c r="Q46" i="22"/>
  <c r="V46" i="22"/>
  <c r="G47" i="22"/>
  <c r="I47" i="22"/>
  <c r="K47" i="22"/>
  <c r="M47" i="22"/>
  <c r="O47" i="22"/>
  <c r="Q47" i="22"/>
  <c r="V47" i="22"/>
  <c r="G48" i="22"/>
  <c r="G40" i="22" s="1"/>
  <c r="I48" i="22"/>
  <c r="K48" i="22"/>
  <c r="O48" i="22"/>
  <c r="Q48" i="22"/>
  <c r="V48" i="22"/>
  <c r="G49" i="22"/>
  <c r="I49" i="22"/>
  <c r="K49" i="22"/>
  <c r="M49" i="22"/>
  <c r="O49" i="22"/>
  <c r="Q49" i="22"/>
  <c r="V49" i="22"/>
  <c r="G50" i="22"/>
  <c r="M50" i="22" s="1"/>
  <c r="I50" i="22"/>
  <c r="K50" i="22"/>
  <c r="O50" i="22"/>
  <c r="Q50" i="22"/>
  <c r="V50" i="22"/>
  <c r="G51" i="22"/>
  <c r="I51" i="22"/>
  <c r="K51" i="22"/>
  <c r="M51" i="22"/>
  <c r="O51" i="22"/>
  <c r="Q51" i="22"/>
  <c r="V51" i="22"/>
  <c r="G52" i="22"/>
  <c r="M52" i="22" s="1"/>
  <c r="I52" i="22"/>
  <c r="K52" i="22"/>
  <c r="O52" i="22"/>
  <c r="Q52" i="22"/>
  <c r="V52" i="22"/>
  <c r="G53" i="22"/>
  <c r="M53" i="22" s="1"/>
  <c r="I53" i="22"/>
  <c r="K53" i="22"/>
  <c r="O53" i="22"/>
  <c r="Q53" i="22"/>
  <c r="V53" i="22"/>
  <c r="G54" i="22"/>
  <c r="I54" i="22"/>
  <c r="K54" i="22"/>
  <c r="M54" i="22"/>
  <c r="O54" i="22"/>
  <c r="Q54" i="22"/>
  <c r="V54" i="22"/>
  <c r="G55" i="22"/>
  <c r="I55" i="22"/>
  <c r="K55" i="22"/>
  <c r="M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M61" i="22" s="1"/>
  <c r="I61" i="22"/>
  <c r="K61" i="22"/>
  <c r="O61" i="22"/>
  <c r="Q61" i="22"/>
  <c r="V61" i="22"/>
  <c r="G62" i="22"/>
  <c r="I62" i="22"/>
  <c r="K62" i="22"/>
  <c r="M62" i="22"/>
  <c r="O62" i="22"/>
  <c r="Q62" i="22"/>
  <c r="V62" i="22"/>
  <c r="G63" i="22"/>
  <c r="I63" i="22"/>
  <c r="K63" i="22"/>
  <c r="M63" i="22"/>
  <c r="O63" i="22"/>
  <c r="Q63" i="22"/>
  <c r="V63" i="22"/>
  <c r="G64" i="22"/>
  <c r="K64" i="22"/>
  <c r="M64" i="22"/>
  <c r="Q64" i="22"/>
  <c r="G65" i="22"/>
  <c r="I65" i="22"/>
  <c r="I64" i="22" s="1"/>
  <c r="K65" i="22"/>
  <c r="M65" i="22"/>
  <c r="O65" i="22"/>
  <c r="O64" i="22" s="1"/>
  <c r="Q65" i="22"/>
  <c r="V65" i="22"/>
  <c r="V64" i="22" s="1"/>
  <c r="G66" i="22"/>
  <c r="K66" i="22"/>
  <c r="O66" i="22"/>
  <c r="Q66" i="22"/>
  <c r="G67" i="22"/>
  <c r="I67" i="22"/>
  <c r="I66" i="22" s="1"/>
  <c r="K67" i="22"/>
  <c r="M67" i="22"/>
  <c r="M66" i="22" s="1"/>
  <c r="O67" i="22"/>
  <c r="Q67" i="22"/>
  <c r="V67" i="22"/>
  <c r="V66" i="22" s="1"/>
  <c r="AE69" i="22"/>
  <c r="AF69" i="22"/>
  <c r="G66" i="21"/>
  <c r="G9" i="21"/>
  <c r="M9" i="21" s="1"/>
  <c r="I9" i="21"/>
  <c r="I8" i="21" s="1"/>
  <c r="K9" i="21"/>
  <c r="K8" i="21" s="1"/>
  <c r="O9" i="21"/>
  <c r="O8" i="21" s="1"/>
  <c r="Q9" i="21"/>
  <c r="Q8" i="21" s="1"/>
  <c r="V9" i="21"/>
  <c r="G10" i="21"/>
  <c r="M10" i="21" s="1"/>
  <c r="I10" i="21"/>
  <c r="K10" i="21"/>
  <c r="O10" i="21"/>
  <c r="Q10" i="21"/>
  <c r="V10" i="21"/>
  <c r="G11" i="21"/>
  <c r="I11" i="21"/>
  <c r="K11" i="21"/>
  <c r="M11" i="21"/>
  <c r="O11" i="21"/>
  <c r="Q11" i="21"/>
  <c r="V11" i="21"/>
  <c r="G12" i="21"/>
  <c r="I12" i="21"/>
  <c r="K12" i="21"/>
  <c r="M12" i="21"/>
  <c r="O12" i="21"/>
  <c r="Q12" i="21"/>
  <c r="V12" i="21"/>
  <c r="G13" i="21"/>
  <c r="I13" i="21"/>
  <c r="K13" i="21"/>
  <c r="M13" i="21"/>
  <c r="O13" i="21"/>
  <c r="Q13" i="21"/>
  <c r="V13" i="21"/>
  <c r="G14" i="21"/>
  <c r="M14" i="21" s="1"/>
  <c r="I14" i="21"/>
  <c r="K14" i="21"/>
  <c r="O14" i="21"/>
  <c r="Q14" i="21"/>
  <c r="V14" i="21"/>
  <c r="V8" i="21" s="1"/>
  <c r="G15" i="21"/>
  <c r="I15" i="21"/>
  <c r="K15" i="21"/>
  <c r="M15" i="21"/>
  <c r="O15" i="21"/>
  <c r="Q15" i="21"/>
  <c r="V15" i="21"/>
  <c r="G16" i="21"/>
  <c r="G8"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I20" i="21"/>
  <c r="K20" i="21"/>
  <c r="M20" i="21"/>
  <c r="O20" i="21"/>
  <c r="Q20" i="21"/>
  <c r="V20" i="21"/>
  <c r="G21" i="21"/>
  <c r="I21" i="21"/>
  <c r="K21" i="21"/>
  <c r="M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6" i="21"/>
  <c r="M26" i="21" s="1"/>
  <c r="I26" i="21"/>
  <c r="K26" i="21"/>
  <c r="O26" i="21"/>
  <c r="Q26" i="21"/>
  <c r="V26" i="21"/>
  <c r="G27" i="21"/>
  <c r="I27" i="21"/>
  <c r="K27" i="21"/>
  <c r="M27" i="21"/>
  <c r="O27" i="21"/>
  <c r="Q27" i="21"/>
  <c r="V27" i="21"/>
  <c r="G28" i="21"/>
  <c r="I28" i="21"/>
  <c r="K28" i="21"/>
  <c r="M28" i="21"/>
  <c r="O28" i="21"/>
  <c r="Q28" i="21"/>
  <c r="V28" i="21"/>
  <c r="G29" i="21"/>
  <c r="I29" i="21"/>
  <c r="K29" i="21"/>
  <c r="M29" i="21"/>
  <c r="O29" i="21"/>
  <c r="Q29" i="21"/>
  <c r="V29" i="21"/>
  <c r="G30" i="21"/>
  <c r="M30" i="21" s="1"/>
  <c r="I30" i="21"/>
  <c r="K30" i="21"/>
  <c r="O30" i="21"/>
  <c r="Q30" i="21"/>
  <c r="V30" i="21"/>
  <c r="G31" i="21"/>
  <c r="I31" i="21"/>
  <c r="K31" i="21"/>
  <c r="M31" i="21"/>
  <c r="O31" i="21"/>
  <c r="Q31" i="21"/>
  <c r="V31" i="21"/>
  <c r="G32" i="21"/>
  <c r="M32" i="21" s="1"/>
  <c r="I32" i="21"/>
  <c r="K32" i="21"/>
  <c r="O32" i="21"/>
  <c r="Q32" i="21"/>
  <c r="V32" i="21"/>
  <c r="G33" i="21"/>
  <c r="M33" i="21" s="1"/>
  <c r="I33" i="21"/>
  <c r="K33" i="21"/>
  <c r="O33" i="21"/>
  <c r="Q33" i="21"/>
  <c r="V33" i="21"/>
  <c r="G34" i="21"/>
  <c r="M34" i="21" s="1"/>
  <c r="I34" i="21"/>
  <c r="K34" i="21"/>
  <c r="O34" i="21"/>
  <c r="Q34" i="21"/>
  <c r="V34" i="21"/>
  <c r="G35" i="21"/>
  <c r="I35" i="21"/>
  <c r="K35" i="21"/>
  <c r="M35" i="21"/>
  <c r="O35" i="21"/>
  <c r="Q35" i="21"/>
  <c r="V35" i="21"/>
  <c r="G36" i="21"/>
  <c r="I36" i="21"/>
  <c r="K36" i="21"/>
  <c r="M36" i="21"/>
  <c r="O36" i="21"/>
  <c r="Q36" i="21"/>
  <c r="V36" i="21"/>
  <c r="G37" i="21"/>
  <c r="I37" i="21"/>
  <c r="K37" i="21"/>
  <c r="M37" i="21"/>
  <c r="O37" i="21"/>
  <c r="Q37" i="21"/>
  <c r="V37" i="21"/>
  <c r="G38" i="21"/>
  <c r="M38" i="21" s="1"/>
  <c r="I38" i="21"/>
  <c r="K38" i="21"/>
  <c r="O38" i="21"/>
  <c r="Q38" i="21"/>
  <c r="V38" i="21"/>
  <c r="G39" i="21"/>
  <c r="M39" i="21" s="1"/>
  <c r="I39" i="21"/>
  <c r="K39" i="21"/>
  <c r="O39" i="21"/>
  <c r="Q39" i="21"/>
  <c r="V39" i="21"/>
  <c r="G40" i="21"/>
  <c r="M40" i="21" s="1"/>
  <c r="I40" i="21"/>
  <c r="K40" i="21"/>
  <c r="O40" i="21"/>
  <c r="Q40" i="21"/>
  <c r="V40" i="21"/>
  <c r="G41" i="21"/>
  <c r="I41" i="21"/>
  <c r="K41" i="21"/>
  <c r="M41" i="21"/>
  <c r="O41" i="21"/>
  <c r="Q41" i="21"/>
  <c r="V41" i="21"/>
  <c r="G42" i="21"/>
  <c r="M42" i="21" s="1"/>
  <c r="I42" i="21"/>
  <c r="K42" i="21"/>
  <c r="O42" i="21"/>
  <c r="Q42" i="21"/>
  <c r="V42" i="21"/>
  <c r="G43" i="21"/>
  <c r="I43" i="21"/>
  <c r="K43" i="21"/>
  <c r="M43" i="21"/>
  <c r="O43" i="21"/>
  <c r="Q43" i="21"/>
  <c r="V43" i="21"/>
  <c r="G44" i="21"/>
  <c r="M44" i="21" s="1"/>
  <c r="I44" i="21"/>
  <c r="K44" i="21"/>
  <c r="O44" i="21"/>
  <c r="Q44" i="21"/>
  <c r="V44" i="21"/>
  <c r="G45" i="21"/>
  <c r="I45" i="21"/>
  <c r="K45" i="21"/>
  <c r="M45" i="21"/>
  <c r="O45" i="21"/>
  <c r="Q45" i="21"/>
  <c r="V45" i="21"/>
  <c r="G46" i="21"/>
  <c r="M46" i="21" s="1"/>
  <c r="I46" i="21"/>
  <c r="K46" i="21"/>
  <c r="O46" i="21"/>
  <c r="Q46" i="21"/>
  <c r="V46" i="21"/>
  <c r="G47" i="21"/>
  <c r="M47" i="21" s="1"/>
  <c r="I47" i="21"/>
  <c r="K47" i="21"/>
  <c r="O47" i="21"/>
  <c r="Q47" i="21"/>
  <c r="V47" i="21"/>
  <c r="G48" i="21"/>
  <c r="M48" i="21" s="1"/>
  <c r="I48" i="21"/>
  <c r="K48" i="21"/>
  <c r="O48" i="21"/>
  <c r="Q48" i="21"/>
  <c r="V48" i="21"/>
  <c r="G49" i="21"/>
  <c r="I49" i="21"/>
  <c r="K49" i="21"/>
  <c r="M49" i="21"/>
  <c r="O49" i="21"/>
  <c r="Q49" i="21"/>
  <c r="V49" i="21"/>
  <c r="G50" i="21"/>
  <c r="M50" i="21" s="1"/>
  <c r="I50" i="21"/>
  <c r="K50" i="21"/>
  <c r="O50" i="21"/>
  <c r="Q50" i="21"/>
  <c r="V50" i="21"/>
  <c r="G51" i="21"/>
  <c r="I51" i="21"/>
  <c r="K51" i="21"/>
  <c r="M51" i="21"/>
  <c r="O51" i="21"/>
  <c r="Q51" i="21"/>
  <c r="V51" i="21"/>
  <c r="G52" i="21"/>
  <c r="M52" i="21" s="1"/>
  <c r="I52" i="21"/>
  <c r="K52" i="21"/>
  <c r="O52" i="21"/>
  <c r="Q52" i="21"/>
  <c r="V52" i="21"/>
  <c r="G53" i="21"/>
  <c r="I53" i="21"/>
  <c r="K53" i="21"/>
  <c r="M53" i="21"/>
  <c r="O53" i="21"/>
  <c r="Q53" i="21"/>
  <c r="V53" i="21"/>
  <c r="G54" i="21"/>
  <c r="M54" i="21" s="1"/>
  <c r="I54" i="21"/>
  <c r="K54" i="21"/>
  <c r="O54" i="21"/>
  <c r="Q54" i="21"/>
  <c r="V54" i="21"/>
  <c r="G55" i="21"/>
  <c r="M55" i="21" s="1"/>
  <c r="I55" i="21"/>
  <c r="K55" i="21"/>
  <c r="O55" i="21"/>
  <c r="Q55" i="21"/>
  <c r="V55" i="21"/>
  <c r="G56" i="21"/>
  <c r="M56" i="21" s="1"/>
  <c r="I56" i="21"/>
  <c r="K56" i="21"/>
  <c r="O56" i="21"/>
  <c r="Q56" i="21"/>
  <c r="V56" i="21"/>
  <c r="G57" i="21"/>
  <c r="I57" i="21"/>
  <c r="K57" i="21"/>
  <c r="M57" i="21"/>
  <c r="O57" i="21"/>
  <c r="Q57" i="21"/>
  <c r="V57" i="21"/>
  <c r="G58" i="21"/>
  <c r="M58" i="21" s="1"/>
  <c r="I58" i="21"/>
  <c r="K58" i="21"/>
  <c r="O58" i="21"/>
  <c r="Q58" i="21"/>
  <c r="V58" i="21"/>
  <c r="G59" i="21"/>
  <c r="I59" i="21"/>
  <c r="K59" i="21"/>
  <c r="M59" i="21"/>
  <c r="O59" i="21"/>
  <c r="Q59" i="21"/>
  <c r="V59" i="21"/>
  <c r="G60" i="21"/>
  <c r="M60" i="21" s="1"/>
  <c r="I60" i="21"/>
  <c r="K60" i="21"/>
  <c r="O60" i="21"/>
  <c r="Q60" i="21"/>
  <c r="V60" i="21"/>
  <c r="G61" i="21"/>
  <c r="I61" i="21"/>
  <c r="K61" i="21"/>
  <c r="M61" i="21"/>
  <c r="O61" i="21"/>
  <c r="Q61" i="21"/>
  <c r="V61" i="21"/>
  <c r="G62" i="21"/>
  <c r="M62" i="21" s="1"/>
  <c r="I62" i="21"/>
  <c r="K62" i="21"/>
  <c r="O62" i="21"/>
  <c r="Q62" i="21"/>
  <c r="V62" i="21"/>
  <c r="G63" i="21"/>
  <c r="G64" i="21"/>
  <c r="M64" i="21" s="1"/>
  <c r="M63" i="21" s="1"/>
  <c r="I64" i="21"/>
  <c r="I63" i="21" s="1"/>
  <c r="K64" i="21"/>
  <c r="K63" i="21" s="1"/>
  <c r="O64" i="21"/>
  <c r="O63" i="21" s="1"/>
  <c r="Q64" i="21"/>
  <c r="Q63" i="21" s="1"/>
  <c r="V64" i="21"/>
  <c r="V63" i="21" s="1"/>
  <c r="AE66" i="21"/>
  <c r="AF66" i="21"/>
  <c r="G102" i="20"/>
  <c r="BA66" i="20"/>
  <c r="BA65" i="20"/>
  <c r="BA61" i="20"/>
  <c r="BA46" i="20"/>
  <c r="BA17" i="20"/>
  <c r="BA13" i="20"/>
  <c r="G8" i="20"/>
  <c r="G9" i="20"/>
  <c r="M9" i="20" s="1"/>
  <c r="I9" i="20"/>
  <c r="I8" i="20" s="1"/>
  <c r="K9" i="20"/>
  <c r="K8" i="20" s="1"/>
  <c r="O9" i="20"/>
  <c r="O8" i="20" s="1"/>
  <c r="Q9" i="20"/>
  <c r="Q8" i="20" s="1"/>
  <c r="V9" i="20"/>
  <c r="V8" i="20" s="1"/>
  <c r="G12" i="20"/>
  <c r="I12" i="20"/>
  <c r="K12" i="20"/>
  <c r="M12" i="20"/>
  <c r="O12" i="20"/>
  <c r="Q12" i="20"/>
  <c r="V12" i="20"/>
  <c r="G16" i="20"/>
  <c r="I16" i="20"/>
  <c r="K16" i="20"/>
  <c r="M16" i="20"/>
  <c r="O16" i="20"/>
  <c r="Q16" i="20"/>
  <c r="V16" i="20"/>
  <c r="G19" i="20"/>
  <c r="M19" i="20" s="1"/>
  <c r="I19" i="20"/>
  <c r="K19" i="20"/>
  <c r="O19" i="20"/>
  <c r="Q19" i="20"/>
  <c r="V19" i="20"/>
  <c r="G24" i="20"/>
  <c r="M24" i="20" s="1"/>
  <c r="I24" i="20"/>
  <c r="K24" i="20"/>
  <c r="O24" i="20"/>
  <c r="Q24" i="20"/>
  <c r="V24" i="20"/>
  <c r="G27" i="20"/>
  <c r="I27" i="20"/>
  <c r="K27" i="20"/>
  <c r="M27" i="20"/>
  <c r="O27" i="20"/>
  <c r="Q27" i="20"/>
  <c r="V27" i="20"/>
  <c r="G30" i="20"/>
  <c r="M30" i="20" s="1"/>
  <c r="I30" i="20"/>
  <c r="K30" i="20"/>
  <c r="O30" i="20"/>
  <c r="Q30" i="20"/>
  <c r="V30" i="20"/>
  <c r="G34" i="20"/>
  <c r="G35" i="20"/>
  <c r="M35" i="20" s="1"/>
  <c r="I35" i="20"/>
  <c r="I34" i="20" s="1"/>
  <c r="K35" i="20"/>
  <c r="K34" i="20" s="1"/>
  <c r="O35" i="20"/>
  <c r="O34" i="20" s="1"/>
  <c r="Q35" i="20"/>
  <c r="Q34" i="20" s="1"/>
  <c r="V35" i="20"/>
  <c r="V34" i="20" s="1"/>
  <c r="G39" i="20"/>
  <c r="I39" i="20"/>
  <c r="K39" i="20"/>
  <c r="M39" i="20"/>
  <c r="O39" i="20"/>
  <c r="Q39" i="20"/>
  <c r="V39" i="20"/>
  <c r="G41" i="20"/>
  <c r="I41" i="20"/>
  <c r="K41" i="20"/>
  <c r="M41" i="20"/>
  <c r="O41" i="20"/>
  <c r="Q41" i="20"/>
  <c r="V41" i="20"/>
  <c r="G42" i="20"/>
  <c r="M42" i="20" s="1"/>
  <c r="I42" i="20"/>
  <c r="K42" i="20"/>
  <c r="O42" i="20"/>
  <c r="Q42" i="20"/>
  <c r="V42" i="20"/>
  <c r="G43" i="20"/>
  <c r="M43" i="20" s="1"/>
  <c r="I43" i="20"/>
  <c r="K43" i="20"/>
  <c r="O43" i="20"/>
  <c r="Q43" i="20"/>
  <c r="V43" i="20"/>
  <c r="V44" i="20"/>
  <c r="G45" i="20"/>
  <c r="I45" i="20"/>
  <c r="I44" i="20" s="1"/>
  <c r="K45" i="20"/>
  <c r="M45" i="20"/>
  <c r="O45" i="20"/>
  <c r="O44" i="20" s="1"/>
  <c r="Q45" i="20"/>
  <c r="V45" i="20"/>
  <c r="G48" i="20"/>
  <c r="G44" i="20" s="1"/>
  <c r="I48" i="20"/>
  <c r="K48" i="20"/>
  <c r="K44" i="20" s="1"/>
  <c r="O48" i="20"/>
  <c r="Q48" i="20"/>
  <c r="Q44" i="20" s="1"/>
  <c r="V48" i="20"/>
  <c r="G51" i="20"/>
  <c r="I51" i="20"/>
  <c r="K51" i="20"/>
  <c r="M51" i="20"/>
  <c r="O51" i="20"/>
  <c r="Q51" i="20"/>
  <c r="V51" i="20"/>
  <c r="G53" i="20"/>
  <c r="K53" i="20"/>
  <c r="O53" i="20"/>
  <c r="V53" i="20"/>
  <c r="G54" i="20"/>
  <c r="I54" i="20"/>
  <c r="I53" i="20" s="1"/>
  <c r="K54" i="20"/>
  <c r="M54" i="20"/>
  <c r="M53" i="20" s="1"/>
  <c r="O54" i="20"/>
  <c r="Q54" i="20"/>
  <c r="Q53" i="20" s="1"/>
  <c r="V54" i="20"/>
  <c r="O58" i="20"/>
  <c r="G59" i="20"/>
  <c r="I59" i="20"/>
  <c r="I58" i="20" s="1"/>
  <c r="K59" i="20"/>
  <c r="M59" i="20"/>
  <c r="O59" i="20"/>
  <c r="Q59" i="20"/>
  <c r="Q58" i="20" s="1"/>
  <c r="V59" i="20"/>
  <c r="G60" i="20"/>
  <c r="G58" i="20" s="1"/>
  <c r="I60" i="20"/>
  <c r="K60" i="20"/>
  <c r="K58" i="20" s="1"/>
  <c r="O60" i="20"/>
  <c r="Q60" i="20"/>
  <c r="V60" i="20"/>
  <c r="V58" i="20" s="1"/>
  <c r="I63" i="20"/>
  <c r="Q63" i="20"/>
  <c r="G64" i="20"/>
  <c r="M64" i="20" s="1"/>
  <c r="M63" i="20" s="1"/>
  <c r="I64" i="20"/>
  <c r="K64" i="20"/>
  <c r="K63" i="20" s="1"/>
  <c r="O64" i="20"/>
  <c r="O63" i="20" s="1"/>
  <c r="Q64" i="20"/>
  <c r="V64" i="20"/>
  <c r="V63" i="20" s="1"/>
  <c r="I67" i="20"/>
  <c r="G68" i="20"/>
  <c r="G67" i="20" s="1"/>
  <c r="I68" i="20"/>
  <c r="K68" i="20"/>
  <c r="K67" i="20" s="1"/>
  <c r="O68" i="20"/>
  <c r="O67" i="20" s="1"/>
  <c r="Q68" i="20"/>
  <c r="V68" i="20"/>
  <c r="V67" i="20" s="1"/>
  <c r="G70" i="20"/>
  <c r="I70" i="20"/>
  <c r="K70" i="20"/>
  <c r="M70" i="20"/>
  <c r="O70" i="20"/>
  <c r="Q70" i="20"/>
  <c r="Q67" i="20" s="1"/>
  <c r="V70" i="20"/>
  <c r="G72" i="20"/>
  <c r="M72" i="20" s="1"/>
  <c r="I72" i="20"/>
  <c r="K72" i="20"/>
  <c r="O72" i="20"/>
  <c r="Q72" i="20"/>
  <c r="V72" i="20"/>
  <c r="G73" i="20"/>
  <c r="I73" i="20"/>
  <c r="K73" i="20"/>
  <c r="M73" i="20"/>
  <c r="O73" i="20"/>
  <c r="Q73" i="20"/>
  <c r="V73" i="20"/>
  <c r="G74" i="20"/>
  <c r="M74" i="20" s="1"/>
  <c r="I74" i="20"/>
  <c r="K74" i="20"/>
  <c r="O74" i="20"/>
  <c r="Q74" i="20"/>
  <c r="V74" i="20"/>
  <c r="G77" i="20"/>
  <c r="M77" i="20" s="1"/>
  <c r="I77" i="20"/>
  <c r="K77" i="20"/>
  <c r="O77" i="20"/>
  <c r="Q77" i="20"/>
  <c r="V77" i="20"/>
  <c r="G79" i="20"/>
  <c r="M79" i="20" s="1"/>
  <c r="I79" i="20"/>
  <c r="K79" i="20"/>
  <c r="O79" i="20"/>
  <c r="Q79" i="20"/>
  <c r="V79" i="20"/>
  <c r="G81" i="20"/>
  <c r="I81" i="20"/>
  <c r="G82" i="20"/>
  <c r="M82" i="20" s="1"/>
  <c r="I82" i="20"/>
  <c r="K82" i="20"/>
  <c r="K81" i="20" s="1"/>
  <c r="O82" i="20"/>
  <c r="O81" i="20" s="1"/>
  <c r="Q82" i="20"/>
  <c r="V82" i="20"/>
  <c r="V81" i="20" s="1"/>
  <c r="G86" i="20"/>
  <c r="I86" i="20"/>
  <c r="K86" i="20"/>
  <c r="M86" i="20"/>
  <c r="O86" i="20"/>
  <c r="Q86" i="20"/>
  <c r="Q81" i="20" s="1"/>
  <c r="V86" i="20"/>
  <c r="G91" i="20"/>
  <c r="I91" i="20"/>
  <c r="K91" i="20"/>
  <c r="M91" i="20"/>
  <c r="O91" i="20"/>
  <c r="Q91" i="20"/>
  <c r="V91" i="20"/>
  <c r="G93" i="20"/>
  <c r="I93" i="20"/>
  <c r="K93" i="20"/>
  <c r="M93" i="20"/>
  <c r="O93" i="20"/>
  <c r="Q93" i="20"/>
  <c r="V93" i="20"/>
  <c r="G97" i="20"/>
  <c r="M97" i="20" s="1"/>
  <c r="I97" i="20"/>
  <c r="K97" i="20"/>
  <c r="O97" i="20"/>
  <c r="Q97" i="20"/>
  <c r="V97" i="20"/>
  <c r="AE102" i="20"/>
  <c r="G175" i="19"/>
  <c r="BA102" i="19"/>
  <c r="BA89" i="19"/>
  <c r="BA57" i="19"/>
  <c r="BA37" i="19"/>
  <c r="BA20" i="19"/>
  <c r="BA16" i="19"/>
  <c r="G9" i="19"/>
  <c r="M9" i="19" s="1"/>
  <c r="I9" i="19"/>
  <c r="I8" i="19" s="1"/>
  <c r="K9" i="19"/>
  <c r="K8" i="19" s="1"/>
  <c r="O9" i="19"/>
  <c r="O8" i="19" s="1"/>
  <c r="Q9" i="19"/>
  <c r="Q8" i="19" s="1"/>
  <c r="V9" i="19"/>
  <c r="V8" i="19" s="1"/>
  <c r="G12" i="19"/>
  <c r="I12" i="19"/>
  <c r="K12" i="19"/>
  <c r="M12" i="19"/>
  <c r="O12" i="19"/>
  <c r="Q12" i="19"/>
  <c r="V12" i="19"/>
  <c r="G15" i="19"/>
  <c r="I15" i="19"/>
  <c r="K15" i="19"/>
  <c r="M15" i="19"/>
  <c r="O15" i="19"/>
  <c r="Q15" i="19"/>
  <c r="V15" i="19"/>
  <c r="G19" i="19"/>
  <c r="I19" i="19"/>
  <c r="K19" i="19"/>
  <c r="M19" i="19"/>
  <c r="O19" i="19"/>
  <c r="Q19" i="19"/>
  <c r="V19" i="19"/>
  <c r="G23" i="19"/>
  <c r="M23" i="19" s="1"/>
  <c r="I23" i="19"/>
  <c r="K23" i="19"/>
  <c r="O23" i="19"/>
  <c r="Q23" i="19"/>
  <c r="V23" i="19"/>
  <c r="G26" i="19"/>
  <c r="I26" i="19"/>
  <c r="K26" i="19"/>
  <c r="M26" i="19"/>
  <c r="O26" i="19"/>
  <c r="Q26" i="19"/>
  <c r="V26" i="19"/>
  <c r="G29" i="19"/>
  <c r="M29" i="19" s="1"/>
  <c r="I29" i="19"/>
  <c r="K29" i="19"/>
  <c r="O29" i="19"/>
  <c r="Q29" i="19"/>
  <c r="V29" i="19"/>
  <c r="G32" i="19"/>
  <c r="I32" i="19"/>
  <c r="K32" i="19"/>
  <c r="M32" i="19"/>
  <c r="O32" i="19"/>
  <c r="Q32" i="19"/>
  <c r="V32" i="19"/>
  <c r="G36" i="19"/>
  <c r="M36" i="19" s="1"/>
  <c r="I36" i="19"/>
  <c r="K36" i="19"/>
  <c r="O36" i="19"/>
  <c r="Q36" i="19"/>
  <c r="V36" i="19"/>
  <c r="G39" i="19"/>
  <c r="I39" i="19"/>
  <c r="K39" i="19"/>
  <c r="M39" i="19"/>
  <c r="O39" i="19"/>
  <c r="Q39" i="19"/>
  <c r="V39" i="19"/>
  <c r="G41" i="19"/>
  <c r="I41" i="19"/>
  <c r="K41" i="19"/>
  <c r="M41" i="19"/>
  <c r="O41" i="19"/>
  <c r="Q41" i="19"/>
  <c r="V41" i="19"/>
  <c r="G43" i="19"/>
  <c r="I43" i="19"/>
  <c r="K43" i="19"/>
  <c r="M43" i="19"/>
  <c r="O43" i="19"/>
  <c r="Q43" i="19"/>
  <c r="V43" i="19"/>
  <c r="G45" i="19"/>
  <c r="M45" i="19" s="1"/>
  <c r="I45" i="19"/>
  <c r="K45" i="19"/>
  <c r="O45" i="19"/>
  <c r="Q45" i="19"/>
  <c r="V45" i="19"/>
  <c r="G48" i="19"/>
  <c r="M48" i="19" s="1"/>
  <c r="M47" i="19" s="1"/>
  <c r="I48" i="19"/>
  <c r="K48" i="19"/>
  <c r="K47" i="19" s="1"/>
  <c r="O48" i="19"/>
  <c r="O47" i="19" s="1"/>
  <c r="Q48" i="19"/>
  <c r="V48" i="19"/>
  <c r="V47" i="19" s="1"/>
  <c r="G50" i="19"/>
  <c r="G47" i="19" s="1"/>
  <c r="I50" i="19"/>
  <c r="K50" i="19"/>
  <c r="M50" i="19"/>
  <c r="O50" i="19"/>
  <c r="Q50" i="19"/>
  <c r="V50" i="19"/>
  <c r="G54" i="19"/>
  <c r="M54" i="19" s="1"/>
  <c r="I54" i="19"/>
  <c r="K54" i="19"/>
  <c r="O54" i="19"/>
  <c r="Q54" i="19"/>
  <c r="V54" i="19"/>
  <c r="G56" i="19"/>
  <c r="I56" i="19"/>
  <c r="I47" i="19" s="1"/>
  <c r="K56" i="19"/>
  <c r="M56" i="19"/>
  <c r="O56" i="19"/>
  <c r="Q56" i="19"/>
  <c r="Q47" i="19" s="1"/>
  <c r="V56" i="19"/>
  <c r="K59" i="19"/>
  <c r="V59" i="19"/>
  <c r="G60" i="19"/>
  <c r="I60" i="19"/>
  <c r="I59" i="19" s="1"/>
  <c r="K60" i="19"/>
  <c r="M60" i="19"/>
  <c r="O60" i="19"/>
  <c r="O59" i="19" s="1"/>
  <c r="Q60" i="19"/>
  <c r="V60" i="19"/>
  <c r="G64" i="19"/>
  <c r="G59" i="19" s="1"/>
  <c r="I64" i="19"/>
  <c r="K64" i="19"/>
  <c r="O64" i="19"/>
  <c r="Q64" i="19"/>
  <c r="Q59" i="19" s="1"/>
  <c r="V64" i="19"/>
  <c r="G67" i="19"/>
  <c r="M67" i="19" s="1"/>
  <c r="M66" i="19" s="1"/>
  <c r="I67" i="19"/>
  <c r="K67" i="19"/>
  <c r="K66" i="19" s="1"/>
  <c r="O67" i="19"/>
  <c r="O66" i="19" s="1"/>
  <c r="Q67" i="19"/>
  <c r="V67" i="19"/>
  <c r="V66" i="19" s="1"/>
  <c r="G72" i="19"/>
  <c r="G66" i="19" s="1"/>
  <c r="I72" i="19"/>
  <c r="K72" i="19"/>
  <c r="M72" i="19"/>
  <c r="O72" i="19"/>
  <c r="Q72" i="19"/>
  <c r="V72" i="19"/>
  <c r="G78" i="19"/>
  <c r="M78" i="19" s="1"/>
  <c r="I78" i="19"/>
  <c r="K78" i="19"/>
  <c r="O78" i="19"/>
  <c r="Q78" i="19"/>
  <c r="V78" i="19"/>
  <c r="G81" i="19"/>
  <c r="I81" i="19"/>
  <c r="I66" i="19" s="1"/>
  <c r="K81" i="19"/>
  <c r="M81" i="19"/>
  <c r="O81" i="19"/>
  <c r="Q81" i="19"/>
  <c r="Q66" i="19" s="1"/>
  <c r="V81" i="19"/>
  <c r="G87" i="19"/>
  <c r="I87" i="19"/>
  <c r="K87" i="19"/>
  <c r="M87" i="19"/>
  <c r="O87" i="19"/>
  <c r="Q87" i="19"/>
  <c r="V87" i="19"/>
  <c r="G88" i="19"/>
  <c r="I88" i="19"/>
  <c r="K88" i="19"/>
  <c r="M88" i="19"/>
  <c r="O88" i="19"/>
  <c r="Q88" i="19"/>
  <c r="V88" i="19"/>
  <c r="G92" i="19"/>
  <c r="O92" i="19"/>
  <c r="G93" i="19"/>
  <c r="M93" i="19" s="1"/>
  <c r="M92" i="19" s="1"/>
  <c r="I93" i="19"/>
  <c r="I92" i="19" s="1"/>
  <c r="K93" i="19"/>
  <c r="O93" i="19"/>
  <c r="Q93" i="19"/>
  <c r="Q92" i="19" s="1"/>
  <c r="V93" i="19"/>
  <c r="V92" i="19" s="1"/>
  <c r="G96" i="19"/>
  <c r="I96" i="19"/>
  <c r="K96" i="19"/>
  <c r="K92" i="19" s="1"/>
  <c r="M96" i="19"/>
  <c r="O96" i="19"/>
  <c r="Q96" i="19"/>
  <c r="V96" i="19"/>
  <c r="K97" i="19"/>
  <c r="Q97" i="19"/>
  <c r="G98" i="19"/>
  <c r="M98" i="19" s="1"/>
  <c r="M97" i="19" s="1"/>
  <c r="I98" i="19"/>
  <c r="I97" i="19" s="1"/>
  <c r="K98" i="19"/>
  <c r="O98" i="19"/>
  <c r="O97" i="19" s="1"/>
  <c r="Q98" i="19"/>
  <c r="V98" i="19"/>
  <c r="V97" i="19" s="1"/>
  <c r="I100" i="19"/>
  <c r="O100" i="19"/>
  <c r="Q100" i="19"/>
  <c r="G101" i="19"/>
  <c r="G100" i="19" s="1"/>
  <c r="I101" i="19"/>
  <c r="K101" i="19"/>
  <c r="K100" i="19" s="1"/>
  <c r="M101" i="19"/>
  <c r="M100" i="19" s="1"/>
  <c r="O101" i="19"/>
  <c r="Q101" i="19"/>
  <c r="V101" i="19"/>
  <c r="V100" i="19" s="1"/>
  <c r="G104" i="19"/>
  <c r="G103" i="19" s="1"/>
  <c r="I104" i="19"/>
  <c r="K104" i="19"/>
  <c r="K103" i="19" s="1"/>
  <c r="O104" i="19"/>
  <c r="O103" i="19" s="1"/>
  <c r="Q104" i="19"/>
  <c r="Q103" i="19" s="1"/>
  <c r="V104" i="19"/>
  <c r="G106" i="19"/>
  <c r="M106" i="19" s="1"/>
  <c r="I106" i="19"/>
  <c r="I103" i="19" s="1"/>
  <c r="K106" i="19"/>
  <c r="O106" i="19"/>
  <c r="Q106" i="19"/>
  <c r="V106" i="19"/>
  <c r="V103" i="19" s="1"/>
  <c r="G109" i="19"/>
  <c r="I109" i="19"/>
  <c r="K109" i="19"/>
  <c r="M109" i="19"/>
  <c r="O109" i="19"/>
  <c r="Q109" i="19"/>
  <c r="V109" i="19"/>
  <c r="G111" i="19"/>
  <c r="I111" i="19"/>
  <c r="K111" i="19"/>
  <c r="M111" i="19"/>
  <c r="O111" i="19"/>
  <c r="Q111" i="19"/>
  <c r="V111" i="19"/>
  <c r="G112" i="19"/>
  <c r="M112" i="19" s="1"/>
  <c r="I112" i="19"/>
  <c r="K112" i="19"/>
  <c r="O112" i="19"/>
  <c r="Q112" i="19"/>
  <c r="V112" i="19"/>
  <c r="G115" i="19"/>
  <c r="G114" i="19" s="1"/>
  <c r="I115" i="19"/>
  <c r="K115" i="19"/>
  <c r="K114" i="19" s="1"/>
  <c r="M115" i="19"/>
  <c r="O115" i="19"/>
  <c r="Q115" i="19"/>
  <c r="V115" i="19"/>
  <c r="V114" i="19" s="1"/>
  <c r="G118" i="19"/>
  <c r="I118" i="19"/>
  <c r="K118" i="19"/>
  <c r="M118" i="19"/>
  <c r="O118" i="19"/>
  <c r="O114" i="19" s="1"/>
  <c r="Q118" i="19"/>
  <c r="V118" i="19"/>
  <c r="G119" i="19"/>
  <c r="M119" i="19" s="1"/>
  <c r="I119" i="19"/>
  <c r="K119" i="19"/>
  <c r="O119" i="19"/>
  <c r="Q119" i="19"/>
  <c r="V119" i="19"/>
  <c r="G120" i="19"/>
  <c r="M120" i="19" s="1"/>
  <c r="I120" i="19"/>
  <c r="I114" i="19" s="1"/>
  <c r="K120" i="19"/>
  <c r="O120" i="19"/>
  <c r="Q120" i="19"/>
  <c r="V120" i="19"/>
  <c r="G121" i="19"/>
  <c r="I121" i="19"/>
  <c r="K121" i="19"/>
  <c r="M121" i="19"/>
  <c r="O121" i="19"/>
  <c r="Q121" i="19"/>
  <c r="V121" i="19"/>
  <c r="G122" i="19"/>
  <c r="I122" i="19"/>
  <c r="K122" i="19"/>
  <c r="M122" i="19"/>
  <c r="O122" i="19"/>
  <c r="Q122" i="19"/>
  <c r="V122" i="19"/>
  <c r="G123" i="19"/>
  <c r="M123" i="19" s="1"/>
  <c r="I123" i="19"/>
  <c r="K123" i="19"/>
  <c r="O123" i="19"/>
  <c r="Q123" i="19"/>
  <c r="V123" i="19"/>
  <c r="G124" i="19"/>
  <c r="M124" i="19" s="1"/>
  <c r="I124" i="19"/>
  <c r="K124" i="19"/>
  <c r="O124" i="19"/>
  <c r="Q124" i="19"/>
  <c r="Q114" i="19" s="1"/>
  <c r="V124" i="19"/>
  <c r="G125" i="19"/>
  <c r="I125" i="19"/>
  <c r="K125" i="19"/>
  <c r="M125" i="19"/>
  <c r="O125" i="19"/>
  <c r="Q125" i="19"/>
  <c r="V125" i="19"/>
  <c r="G128" i="19"/>
  <c r="G127" i="19" s="1"/>
  <c r="I128" i="19"/>
  <c r="I127" i="19" s="1"/>
  <c r="K128" i="19"/>
  <c r="K127" i="19" s="1"/>
  <c r="O128" i="19"/>
  <c r="O127" i="19" s="1"/>
  <c r="Q128" i="19"/>
  <c r="Q127" i="19" s="1"/>
  <c r="V128" i="19"/>
  <c r="G130" i="19"/>
  <c r="M130" i="19" s="1"/>
  <c r="I130" i="19"/>
  <c r="K130" i="19"/>
  <c r="O130" i="19"/>
  <c r="Q130" i="19"/>
  <c r="V130" i="19"/>
  <c r="V127" i="19" s="1"/>
  <c r="G132" i="19"/>
  <c r="I132" i="19"/>
  <c r="K132" i="19"/>
  <c r="M132" i="19"/>
  <c r="O132" i="19"/>
  <c r="Q132" i="19"/>
  <c r="V132" i="19"/>
  <c r="G134" i="19"/>
  <c r="I134" i="19"/>
  <c r="K134" i="19"/>
  <c r="M134" i="19"/>
  <c r="O134" i="19"/>
  <c r="Q134" i="19"/>
  <c r="V134" i="19"/>
  <c r="G136" i="19"/>
  <c r="O136" i="19"/>
  <c r="G137" i="19"/>
  <c r="M137" i="19" s="1"/>
  <c r="M136" i="19" s="1"/>
  <c r="I137" i="19"/>
  <c r="I136" i="19" s="1"/>
  <c r="K137" i="19"/>
  <c r="K136" i="19" s="1"/>
  <c r="O137" i="19"/>
  <c r="Q137" i="19"/>
  <c r="Q136" i="19" s="1"/>
  <c r="V137" i="19"/>
  <c r="V136" i="19" s="1"/>
  <c r="G141" i="19"/>
  <c r="I141" i="19"/>
  <c r="K141" i="19"/>
  <c r="M141" i="19"/>
  <c r="O141" i="19"/>
  <c r="Q141" i="19"/>
  <c r="V141" i="19"/>
  <c r="G144" i="19"/>
  <c r="I144" i="19"/>
  <c r="K144" i="19"/>
  <c r="M144" i="19"/>
  <c r="O144" i="19"/>
  <c r="Q144" i="19"/>
  <c r="V144" i="19"/>
  <c r="G146" i="19"/>
  <c r="G147" i="19"/>
  <c r="M147" i="19" s="1"/>
  <c r="I147" i="19"/>
  <c r="I146" i="19" s="1"/>
  <c r="K147" i="19"/>
  <c r="K146" i="19" s="1"/>
  <c r="O147" i="19"/>
  <c r="Q147" i="19"/>
  <c r="Q146" i="19" s="1"/>
  <c r="V147" i="19"/>
  <c r="V146" i="19" s="1"/>
  <c r="G149" i="19"/>
  <c r="I149" i="19"/>
  <c r="K149" i="19"/>
  <c r="M149" i="19"/>
  <c r="O149" i="19"/>
  <c r="Q149" i="19"/>
  <c r="V149" i="19"/>
  <c r="G151" i="19"/>
  <c r="I151" i="19"/>
  <c r="K151" i="19"/>
  <c r="M151" i="19"/>
  <c r="O151" i="19"/>
  <c r="Q151" i="19"/>
  <c r="V151" i="19"/>
  <c r="G152" i="19"/>
  <c r="M152" i="19" s="1"/>
  <c r="I152" i="19"/>
  <c r="K152" i="19"/>
  <c r="O152" i="19"/>
  <c r="O146" i="19" s="1"/>
  <c r="Q152" i="19"/>
  <c r="V152" i="19"/>
  <c r="Q154" i="19"/>
  <c r="G155" i="19"/>
  <c r="I155" i="19"/>
  <c r="K155" i="19"/>
  <c r="K154" i="19" s="1"/>
  <c r="M155" i="19"/>
  <c r="O155" i="19"/>
  <c r="Q155" i="19"/>
  <c r="V155" i="19"/>
  <c r="V154" i="19" s="1"/>
  <c r="G164" i="19"/>
  <c r="I164" i="19"/>
  <c r="K164" i="19"/>
  <c r="M164" i="19"/>
  <c r="O164" i="19"/>
  <c r="O154" i="19" s="1"/>
  <c r="Q164" i="19"/>
  <c r="V164" i="19"/>
  <c r="G166" i="19"/>
  <c r="G154" i="19" s="1"/>
  <c r="I166" i="19"/>
  <c r="K166" i="19"/>
  <c r="O166" i="19"/>
  <c r="Q166" i="19"/>
  <c r="V166" i="19"/>
  <c r="G168" i="19"/>
  <c r="M168" i="19" s="1"/>
  <c r="I168" i="19"/>
  <c r="I154" i="19" s="1"/>
  <c r="K168" i="19"/>
  <c r="O168" i="19"/>
  <c r="Q168" i="19"/>
  <c r="V168" i="19"/>
  <c r="G170" i="19"/>
  <c r="I170" i="19"/>
  <c r="K170" i="19"/>
  <c r="M170" i="19"/>
  <c r="O170" i="19"/>
  <c r="Q170" i="19"/>
  <c r="V170" i="19"/>
  <c r="G172" i="19"/>
  <c r="I172" i="19"/>
  <c r="K172" i="19"/>
  <c r="M172" i="19"/>
  <c r="O172" i="19"/>
  <c r="Q172" i="19"/>
  <c r="V172" i="19"/>
  <c r="AE175" i="19"/>
  <c r="G479" i="18"/>
  <c r="BA268" i="18"/>
  <c r="BA242" i="18"/>
  <c r="BA236" i="18"/>
  <c r="BA212" i="18"/>
  <c r="BA209" i="18"/>
  <c r="BA185" i="18"/>
  <c r="BA178" i="18"/>
  <c r="BA164" i="18"/>
  <c r="BA151" i="18"/>
  <c r="BA147" i="18"/>
  <c r="BA128" i="18"/>
  <c r="BA126" i="18"/>
  <c r="BA110" i="18"/>
  <c r="BA104" i="18"/>
  <c r="BA58" i="18"/>
  <c r="BA55" i="18"/>
  <c r="BA43" i="18"/>
  <c r="BA37" i="18"/>
  <c r="BA34" i="18"/>
  <c r="BA31" i="18"/>
  <c r="BA22" i="18"/>
  <c r="BA20" i="18"/>
  <c r="BA16" i="18"/>
  <c r="BA13" i="18"/>
  <c r="BA10" i="18"/>
  <c r="G9" i="18"/>
  <c r="M9" i="18" s="1"/>
  <c r="I9" i="18"/>
  <c r="I8" i="18" s="1"/>
  <c r="K9" i="18"/>
  <c r="K8" i="18" s="1"/>
  <c r="O9" i="18"/>
  <c r="O8" i="18" s="1"/>
  <c r="Q9" i="18"/>
  <c r="V9" i="18"/>
  <c r="V8" i="18" s="1"/>
  <c r="G12" i="18"/>
  <c r="M12" i="18" s="1"/>
  <c r="I12" i="18"/>
  <c r="K12" i="18"/>
  <c r="O12" i="18"/>
  <c r="Q12" i="18"/>
  <c r="V12" i="18"/>
  <c r="G15" i="18"/>
  <c r="I15" i="18"/>
  <c r="K15" i="18"/>
  <c r="M15" i="18"/>
  <c r="O15" i="18"/>
  <c r="Q15" i="18"/>
  <c r="V15" i="18"/>
  <c r="G19" i="18"/>
  <c r="M19" i="18" s="1"/>
  <c r="I19" i="18"/>
  <c r="K19" i="18"/>
  <c r="O19" i="18"/>
  <c r="Q19" i="18"/>
  <c r="V19" i="18"/>
  <c r="G21" i="18"/>
  <c r="I21" i="18"/>
  <c r="K21" i="18"/>
  <c r="M21" i="18"/>
  <c r="O21" i="18"/>
  <c r="Q21" i="18"/>
  <c r="Q8" i="18" s="1"/>
  <c r="V21" i="18"/>
  <c r="G30" i="18"/>
  <c r="I30" i="18"/>
  <c r="K30" i="18"/>
  <c r="M30" i="18"/>
  <c r="O30" i="18"/>
  <c r="Q30" i="18"/>
  <c r="V30" i="18"/>
  <c r="G33" i="18"/>
  <c r="I33" i="18"/>
  <c r="K33" i="18"/>
  <c r="M33" i="18"/>
  <c r="O33" i="18"/>
  <c r="Q33" i="18"/>
  <c r="V33" i="18"/>
  <c r="G36" i="18"/>
  <c r="G8" i="18" s="1"/>
  <c r="I36" i="18"/>
  <c r="K36" i="18"/>
  <c r="O36" i="18"/>
  <c r="Q36" i="18"/>
  <c r="V36" i="18"/>
  <c r="G39" i="18"/>
  <c r="I39" i="18"/>
  <c r="K39" i="18"/>
  <c r="M39" i="18"/>
  <c r="O39" i="18"/>
  <c r="Q39" i="18"/>
  <c r="V39" i="18"/>
  <c r="G42" i="18"/>
  <c r="M42" i="18" s="1"/>
  <c r="I42" i="18"/>
  <c r="K42" i="18"/>
  <c r="O42" i="18"/>
  <c r="Q42" i="18"/>
  <c r="V42" i="18"/>
  <c r="G45" i="18"/>
  <c r="I45" i="18"/>
  <c r="K45" i="18"/>
  <c r="M45" i="18"/>
  <c r="O45" i="18"/>
  <c r="Q45" i="18"/>
  <c r="V45" i="18"/>
  <c r="G48" i="18"/>
  <c r="M48" i="18" s="1"/>
  <c r="I48" i="18"/>
  <c r="K48" i="18"/>
  <c r="O48" i="18"/>
  <c r="Q48" i="18"/>
  <c r="V48" i="18"/>
  <c r="G50" i="18"/>
  <c r="I50" i="18"/>
  <c r="K50" i="18"/>
  <c r="M50" i="18"/>
  <c r="O50" i="18"/>
  <c r="Q50" i="18"/>
  <c r="V50" i="18"/>
  <c r="G52" i="18"/>
  <c r="I52" i="18"/>
  <c r="K52" i="18"/>
  <c r="M52" i="18"/>
  <c r="O52" i="18"/>
  <c r="Q52" i="18"/>
  <c r="V52" i="18"/>
  <c r="G54" i="18"/>
  <c r="I54" i="18"/>
  <c r="K54" i="18"/>
  <c r="M54" i="18"/>
  <c r="O54" i="18"/>
  <c r="Q54" i="18"/>
  <c r="V54" i="18"/>
  <c r="G57" i="18"/>
  <c r="M57" i="18" s="1"/>
  <c r="I57" i="18"/>
  <c r="K57" i="18"/>
  <c r="O57" i="18"/>
  <c r="Q57" i="18"/>
  <c r="V57" i="18"/>
  <c r="G60" i="18"/>
  <c r="I60" i="18"/>
  <c r="K60" i="18"/>
  <c r="M60" i="18"/>
  <c r="O60" i="18"/>
  <c r="Q60" i="18"/>
  <c r="V60" i="18"/>
  <c r="G63" i="18"/>
  <c r="M63" i="18" s="1"/>
  <c r="I63" i="18"/>
  <c r="K63" i="18"/>
  <c r="O63" i="18"/>
  <c r="Q63" i="18"/>
  <c r="V63" i="18"/>
  <c r="G71" i="18"/>
  <c r="I71" i="18"/>
  <c r="K71" i="18"/>
  <c r="M71" i="18"/>
  <c r="O71" i="18"/>
  <c r="Q71" i="18"/>
  <c r="V71" i="18"/>
  <c r="G76" i="18"/>
  <c r="M76" i="18" s="1"/>
  <c r="I76" i="18"/>
  <c r="K76" i="18"/>
  <c r="O76" i="18"/>
  <c r="Q76" i="18"/>
  <c r="V76" i="18"/>
  <c r="G81" i="18"/>
  <c r="I81" i="18"/>
  <c r="K81" i="18"/>
  <c r="M81" i="18"/>
  <c r="O81" i="18"/>
  <c r="Q81" i="18"/>
  <c r="V81" i="18"/>
  <c r="G83" i="18"/>
  <c r="I83" i="18"/>
  <c r="K83" i="18"/>
  <c r="M83" i="18"/>
  <c r="O83" i="18"/>
  <c r="Q83" i="18"/>
  <c r="V83" i="18"/>
  <c r="G87" i="18"/>
  <c r="I87" i="18"/>
  <c r="K87" i="18"/>
  <c r="M87" i="18"/>
  <c r="O87" i="18"/>
  <c r="Q87" i="18"/>
  <c r="V87" i="18"/>
  <c r="G92" i="18"/>
  <c r="M92" i="18" s="1"/>
  <c r="I92" i="18"/>
  <c r="K92" i="18"/>
  <c r="O92" i="18"/>
  <c r="Q92" i="18"/>
  <c r="V92" i="18"/>
  <c r="G103" i="18"/>
  <c r="I103" i="18"/>
  <c r="K103" i="18"/>
  <c r="M103" i="18"/>
  <c r="O103" i="18"/>
  <c r="Q103" i="18"/>
  <c r="V103" i="18"/>
  <c r="G109" i="18"/>
  <c r="M109" i="18" s="1"/>
  <c r="I109" i="18"/>
  <c r="K109" i="18"/>
  <c r="O109" i="18"/>
  <c r="Q109" i="18"/>
  <c r="V109" i="18"/>
  <c r="G117" i="18"/>
  <c r="I117" i="18"/>
  <c r="K117" i="18"/>
  <c r="M117" i="18"/>
  <c r="O117" i="18"/>
  <c r="Q117" i="18"/>
  <c r="V117" i="18"/>
  <c r="G122" i="18"/>
  <c r="M122" i="18" s="1"/>
  <c r="I122" i="18"/>
  <c r="K122" i="18"/>
  <c r="O122" i="18"/>
  <c r="Q122" i="18"/>
  <c r="V122" i="18"/>
  <c r="G125" i="18"/>
  <c r="M125" i="18" s="1"/>
  <c r="I125" i="18"/>
  <c r="K125" i="18"/>
  <c r="O125" i="18"/>
  <c r="Q125" i="18"/>
  <c r="V125" i="18"/>
  <c r="G127" i="18"/>
  <c r="I127" i="18"/>
  <c r="K127" i="18"/>
  <c r="M127" i="18"/>
  <c r="O127" i="18"/>
  <c r="Q127" i="18"/>
  <c r="V127" i="18"/>
  <c r="G129" i="18"/>
  <c r="I129" i="18"/>
  <c r="K129" i="18"/>
  <c r="M129" i="18"/>
  <c r="O129" i="18"/>
  <c r="Q129" i="18"/>
  <c r="V129" i="18"/>
  <c r="G131" i="18"/>
  <c r="M131" i="18" s="1"/>
  <c r="I131" i="18"/>
  <c r="K131" i="18"/>
  <c r="O131" i="18"/>
  <c r="Q131" i="18"/>
  <c r="V131" i="18"/>
  <c r="G135" i="18"/>
  <c r="I135" i="18"/>
  <c r="I134" i="18" s="1"/>
  <c r="K135" i="18"/>
  <c r="K134" i="18" s="1"/>
  <c r="M135" i="18"/>
  <c r="O135" i="18"/>
  <c r="O134" i="18" s="1"/>
  <c r="Q135" i="18"/>
  <c r="Q134" i="18" s="1"/>
  <c r="V135" i="18"/>
  <c r="V134" i="18" s="1"/>
  <c r="G138" i="18"/>
  <c r="I138" i="18"/>
  <c r="K138" i="18"/>
  <c r="M138" i="18"/>
  <c r="O138" i="18"/>
  <c r="Q138" i="18"/>
  <c r="V138" i="18"/>
  <c r="G139" i="18"/>
  <c r="I139" i="18"/>
  <c r="K139" i="18"/>
  <c r="M139" i="18"/>
  <c r="O139" i="18"/>
  <c r="Q139" i="18"/>
  <c r="V139" i="18"/>
  <c r="G142" i="18"/>
  <c r="M142" i="18" s="1"/>
  <c r="I142" i="18"/>
  <c r="K142" i="18"/>
  <c r="O142" i="18"/>
  <c r="Q142" i="18"/>
  <c r="V142" i="18"/>
  <c r="G146" i="18"/>
  <c r="I146" i="18"/>
  <c r="K146" i="18"/>
  <c r="M146" i="18"/>
  <c r="O146" i="18"/>
  <c r="Q146" i="18"/>
  <c r="V146" i="18"/>
  <c r="G150" i="18"/>
  <c r="I150" i="18"/>
  <c r="K150" i="18"/>
  <c r="M150" i="18"/>
  <c r="O150" i="18"/>
  <c r="Q150" i="18"/>
  <c r="V150" i="18"/>
  <c r="G153" i="18"/>
  <c r="G134" i="18" s="1"/>
  <c r="I153" i="18"/>
  <c r="K153" i="18"/>
  <c r="O153" i="18"/>
  <c r="Q153" i="18"/>
  <c r="V153" i="18"/>
  <c r="G157" i="18"/>
  <c r="M157" i="18" s="1"/>
  <c r="I157" i="18"/>
  <c r="K157" i="18"/>
  <c r="O157" i="18"/>
  <c r="Q157" i="18"/>
  <c r="V157" i="18"/>
  <c r="G160" i="18"/>
  <c r="I160" i="18"/>
  <c r="K160" i="18"/>
  <c r="M160" i="18"/>
  <c r="O160" i="18"/>
  <c r="Q160" i="18"/>
  <c r="V160" i="18"/>
  <c r="G163" i="18"/>
  <c r="I163" i="18"/>
  <c r="K163" i="18"/>
  <c r="M163" i="18"/>
  <c r="O163" i="18"/>
  <c r="Q163" i="18"/>
  <c r="V163" i="18"/>
  <c r="G166" i="18"/>
  <c r="I166" i="18"/>
  <c r="K166" i="18"/>
  <c r="M166" i="18"/>
  <c r="O166" i="18"/>
  <c r="Q166" i="18"/>
  <c r="V166" i="18"/>
  <c r="G168" i="18"/>
  <c r="I168" i="18"/>
  <c r="K168" i="18"/>
  <c r="M168" i="18"/>
  <c r="O168" i="18"/>
  <c r="Q168" i="18"/>
  <c r="V168" i="18"/>
  <c r="G171" i="18"/>
  <c r="I171" i="18"/>
  <c r="I170" i="18" s="1"/>
  <c r="K171" i="18"/>
  <c r="K170" i="18" s="1"/>
  <c r="M171" i="18"/>
  <c r="O171" i="18"/>
  <c r="O170" i="18" s="1"/>
  <c r="Q171" i="18"/>
  <c r="V171" i="18"/>
  <c r="V170" i="18" s="1"/>
  <c r="G173" i="18"/>
  <c r="G170" i="18" s="1"/>
  <c r="I173" i="18"/>
  <c r="K173" i="18"/>
  <c r="O173" i="18"/>
  <c r="Q173" i="18"/>
  <c r="V173" i="18"/>
  <c r="G177" i="18"/>
  <c r="M177" i="18" s="1"/>
  <c r="I177" i="18"/>
  <c r="K177" i="18"/>
  <c r="O177" i="18"/>
  <c r="Q177" i="18"/>
  <c r="V177" i="18"/>
  <c r="G184" i="18"/>
  <c r="M184" i="18" s="1"/>
  <c r="I184" i="18"/>
  <c r="K184" i="18"/>
  <c r="O184" i="18"/>
  <c r="Q184" i="18"/>
  <c r="V184" i="18"/>
  <c r="G193" i="18"/>
  <c r="I193" i="18"/>
  <c r="K193" i="18"/>
  <c r="M193" i="18"/>
  <c r="O193" i="18"/>
  <c r="Q193" i="18"/>
  <c r="V193" i="18"/>
  <c r="G204" i="18"/>
  <c r="I204" i="18"/>
  <c r="K204" i="18"/>
  <c r="M204" i="18"/>
  <c r="O204" i="18"/>
  <c r="Q204" i="18"/>
  <c r="V204" i="18"/>
  <c r="G208" i="18"/>
  <c r="I208" i="18"/>
  <c r="K208" i="18"/>
  <c r="M208" i="18"/>
  <c r="O208" i="18"/>
  <c r="Q208" i="18"/>
  <c r="V208" i="18"/>
  <c r="G211" i="18"/>
  <c r="M211" i="18" s="1"/>
  <c r="I211" i="18"/>
  <c r="K211" i="18"/>
  <c r="O211" i="18"/>
  <c r="Q211" i="18"/>
  <c r="Q170" i="18" s="1"/>
  <c r="V211" i="18"/>
  <c r="G214" i="18"/>
  <c r="I214" i="18"/>
  <c r="K214" i="18"/>
  <c r="M214" i="18"/>
  <c r="O214" i="18"/>
  <c r="Q214" i="18"/>
  <c r="V214" i="18"/>
  <c r="G217" i="18"/>
  <c r="G216" i="18" s="1"/>
  <c r="I217" i="18"/>
  <c r="I216" i="18" s="1"/>
  <c r="K217" i="18"/>
  <c r="O217" i="18"/>
  <c r="O216" i="18" s="1"/>
  <c r="Q217" i="18"/>
  <c r="Q216" i="18" s="1"/>
  <c r="V217" i="18"/>
  <c r="V216" i="18" s="1"/>
  <c r="G220" i="18"/>
  <c r="M220" i="18" s="1"/>
  <c r="I220" i="18"/>
  <c r="K220" i="18"/>
  <c r="K216" i="18" s="1"/>
  <c r="O220" i="18"/>
  <c r="Q220" i="18"/>
  <c r="V220" i="18"/>
  <c r="G225" i="18"/>
  <c r="I225" i="18"/>
  <c r="K225" i="18"/>
  <c r="M225" i="18"/>
  <c r="O225" i="18"/>
  <c r="Q225" i="18"/>
  <c r="V225" i="18"/>
  <c r="G228" i="18"/>
  <c r="I228" i="18"/>
  <c r="K228" i="18"/>
  <c r="M228" i="18"/>
  <c r="O228" i="18"/>
  <c r="Q228" i="18"/>
  <c r="V228" i="18"/>
  <c r="G234" i="18"/>
  <c r="O234" i="18"/>
  <c r="G235" i="18"/>
  <c r="M235" i="18" s="1"/>
  <c r="M234" i="18" s="1"/>
  <c r="I235" i="18"/>
  <c r="I234" i="18" s="1"/>
  <c r="K235" i="18"/>
  <c r="K234" i="18" s="1"/>
  <c r="O235" i="18"/>
  <c r="Q235" i="18"/>
  <c r="Q234" i="18" s="1"/>
  <c r="V235" i="18"/>
  <c r="V234" i="18" s="1"/>
  <c r="G240" i="18"/>
  <c r="K240" i="18"/>
  <c r="V240" i="18"/>
  <c r="G241" i="18"/>
  <c r="I241" i="18"/>
  <c r="I240" i="18" s="1"/>
  <c r="K241" i="18"/>
  <c r="M241" i="18"/>
  <c r="M240" i="18" s="1"/>
  <c r="O241" i="18"/>
  <c r="O240" i="18" s="1"/>
  <c r="Q241" i="18"/>
  <c r="Q240" i="18" s="1"/>
  <c r="V241" i="18"/>
  <c r="G247" i="18"/>
  <c r="I247" i="18"/>
  <c r="I246" i="18" s="1"/>
  <c r="K247" i="18"/>
  <c r="M247" i="18"/>
  <c r="O247" i="18"/>
  <c r="Q247" i="18"/>
  <c r="Q246" i="18" s="1"/>
  <c r="V247" i="18"/>
  <c r="V246" i="18" s="1"/>
  <c r="G252" i="18"/>
  <c r="I252" i="18"/>
  <c r="K252" i="18"/>
  <c r="K246" i="18" s="1"/>
  <c r="M252" i="18"/>
  <c r="O252" i="18"/>
  <c r="O246" i="18" s="1"/>
  <c r="Q252" i="18"/>
  <c r="V252" i="18"/>
  <c r="G258" i="18"/>
  <c r="I258" i="18"/>
  <c r="K258" i="18"/>
  <c r="M258" i="18"/>
  <c r="O258" i="18"/>
  <c r="Q258" i="18"/>
  <c r="V258" i="18"/>
  <c r="G262" i="18"/>
  <c r="M262" i="18" s="1"/>
  <c r="I262" i="18"/>
  <c r="K262" i="18"/>
  <c r="O262" i="18"/>
  <c r="Q262" i="18"/>
  <c r="V262" i="18"/>
  <c r="G266" i="18"/>
  <c r="M266" i="18" s="1"/>
  <c r="I266" i="18"/>
  <c r="K266" i="18"/>
  <c r="O266" i="18"/>
  <c r="Q266" i="18"/>
  <c r="V266" i="18"/>
  <c r="G267" i="18"/>
  <c r="M267" i="18" s="1"/>
  <c r="I267" i="18"/>
  <c r="K267" i="18"/>
  <c r="O267" i="18"/>
  <c r="Q267" i="18"/>
  <c r="V267" i="18"/>
  <c r="G272" i="18"/>
  <c r="I272" i="18"/>
  <c r="K272" i="18"/>
  <c r="M272" i="18"/>
  <c r="O272" i="18"/>
  <c r="Q272" i="18"/>
  <c r="V272" i="18"/>
  <c r="G274" i="18"/>
  <c r="G246" i="18" s="1"/>
  <c r="I274" i="18"/>
  <c r="K274" i="18"/>
  <c r="O274" i="18"/>
  <c r="Q274" i="18"/>
  <c r="V274" i="18"/>
  <c r="G278" i="18"/>
  <c r="I278" i="18"/>
  <c r="K278" i="18"/>
  <c r="M278" i="18"/>
  <c r="O278" i="18"/>
  <c r="Q278" i="18"/>
  <c r="V278" i="18"/>
  <c r="G282" i="18"/>
  <c r="M282" i="18" s="1"/>
  <c r="I282" i="18"/>
  <c r="K282" i="18"/>
  <c r="O282" i="18"/>
  <c r="Q282" i="18"/>
  <c r="V282" i="18"/>
  <c r="G285" i="18"/>
  <c r="G284" i="18" s="1"/>
  <c r="I285" i="18"/>
  <c r="I284" i="18" s="1"/>
  <c r="K285" i="18"/>
  <c r="K284" i="18" s="1"/>
  <c r="O285" i="18"/>
  <c r="O284" i="18" s="1"/>
  <c r="Q285" i="18"/>
  <c r="V285" i="18"/>
  <c r="V284" i="18" s="1"/>
  <c r="G287" i="18"/>
  <c r="I287" i="18"/>
  <c r="K287" i="18"/>
  <c r="M287" i="18"/>
  <c r="O287" i="18"/>
  <c r="Q287" i="18"/>
  <c r="Q284" i="18" s="1"/>
  <c r="V287" i="18"/>
  <c r="G289" i="18"/>
  <c r="M289" i="18" s="1"/>
  <c r="I289" i="18"/>
  <c r="K289" i="18"/>
  <c r="O289" i="18"/>
  <c r="Q289" i="18"/>
  <c r="V289" i="18"/>
  <c r="G291" i="18"/>
  <c r="I291" i="18"/>
  <c r="K291" i="18"/>
  <c r="M291" i="18"/>
  <c r="O291" i="18"/>
  <c r="Q291" i="18"/>
  <c r="V291" i="18"/>
  <c r="G293" i="18"/>
  <c r="M293" i="18" s="1"/>
  <c r="I293" i="18"/>
  <c r="K293" i="18"/>
  <c r="O293" i="18"/>
  <c r="Q293" i="18"/>
  <c r="V293" i="18"/>
  <c r="G295" i="18"/>
  <c r="I295" i="18"/>
  <c r="K295" i="18"/>
  <c r="M295" i="18"/>
  <c r="O295" i="18"/>
  <c r="Q295" i="18"/>
  <c r="V295" i="18"/>
  <c r="K297" i="18"/>
  <c r="G298" i="18"/>
  <c r="G297" i="18" s="1"/>
  <c r="I298" i="18"/>
  <c r="I297" i="18" s="1"/>
  <c r="K298" i="18"/>
  <c r="M298" i="18"/>
  <c r="M297" i="18" s="1"/>
  <c r="O298" i="18"/>
  <c r="Q298" i="18"/>
  <c r="Q297" i="18" s="1"/>
  <c r="V298" i="18"/>
  <c r="G301" i="18"/>
  <c r="M301" i="18" s="1"/>
  <c r="I301" i="18"/>
  <c r="K301" i="18"/>
  <c r="O301" i="18"/>
  <c r="O297" i="18" s="1"/>
  <c r="Q301" i="18"/>
  <c r="V301" i="18"/>
  <c r="V297" i="18" s="1"/>
  <c r="Q303" i="18"/>
  <c r="G304" i="18"/>
  <c r="G303" i="18" s="1"/>
  <c r="I304" i="18"/>
  <c r="K304" i="18"/>
  <c r="K303" i="18" s="1"/>
  <c r="O304" i="18"/>
  <c r="O303" i="18" s="1"/>
  <c r="Q304" i="18"/>
  <c r="V304" i="18"/>
  <c r="V303" i="18" s="1"/>
  <c r="G308" i="18"/>
  <c r="I308" i="18"/>
  <c r="I303" i="18" s="1"/>
  <c r="K308" i="18"/>
  <c r="M308" i="18"/>
  <c r="O308" i="18"/>
  <c r="Q308" i="18"/>
  <c r="V308" i="18"/>
  <c r="G310" i="18"/>
  <c r="M310" i="18" s="1"/>
  <c r="I310" i="18"/>
  <c r="K310" i="18"/>
  <c r="O310" i="18"/>
  <c r="Q310" i="18"/>
  <c r="V310" i="18"/>
  <c r="G316" i="18"/>
  <c r="I316" i="18"/>
  <c r="K316" i="18"/>
  <c r="M316" i="18"/>
  <c r="O316" i="18"/>
  <c r="Q316" i="18"/>
  <c r="V316" i="18"/>
  <c r="G319" i="18"/>
  <c r="M319" i="18" s="1"/>
  <c r="I319" i="18"/>
  <c r="K319" i="18"/>
  <c r="O319" i="18"/>
  <c r="Q319" i="18"/>
  <c r="V319" i="18"/>
  <c r="G321" i="18"/>
  <c r="Q321" i="18"/>
  <c r="G322" i="18"/>
  <c r="M322" i="18" s="1"/>
  <c r="M321" i="18" s="1"/>
  <c r="I322" i="18"/>
  <c r="I321" i="18" s="1"/>
  <c r="K322" i="18"/>
  <c r="K321" i="18" s="1"/>
  <c r="O322" i="18"/>
  <c r="O321" i="18" s="1"/>
  <c r="Q322" i="18"/>
  <c r="V322" i="18"/>
  <c r="V321" i="18" s="1"/>
  <c r="K325" i="18"/>
  <c r="Q325" i="18"/>
  <c r="G326" i="18"/>
  <c r="G325" i="18" s="1"/>
  <c r="I326" i="18"/>
  <c r="K326" i="18"/>
  <c r="M326" i="18"/>
  <c r="M325" i="18" s="1"/>
  <c r="O326" i="18"/>
  <c r="O325" i="18" s="1"/>
  <c r="Q326" i="18"/>
  <c r="V326" i="18"/>
  <c r="V325" i="18" s="1"/>
  <c r="G329" i="18"/>
  <c r="I329" i="18"/>
  <c r="K329" i="18"/>
  <c r="M329" i="18"/>
  <c r="O329" i="18"/>
  <c r="Q329" i="18"/>
  <c r="V329" i="18"/>
  <c r="G332" i="18"/>
  <c r="M332" i="18" s="1"/>
  <c r="I332" i="18"/>
  <c r="K332" i="18"/>
  <c r="O332" i="18"/>
  <c r="Q332" i="18"/>
  <c r="V332" i="18"/>
  <c r="G334" i="18"/>
  <c r="I334" i="18"/>
  <c r="I325" i="18" s="1"/>
  <c r="K334" i="18"/>
  <c r="M334" i="18"/>
  <c r="O334" i="18"/>
  <c r="Q334" i="18"/>
  <c r="V334" i="18"/>
  <c r="K335" i="18"/>
  <c r="O335" i="18"/>
  <c r="V335" i="18"/>
  <c r="G336" i="18"/>
  <c r="G335" i="18" s="1"/>
  <c r="I336" i="18"/>
  <c r="I335" i="18" s="1"/>
  <c r="K336" i="18"/>
  <c r="M336" i="18"/>
  <c r="M335" i="18" s="1"/>
  <c r="O336" i="18"/>
  <c r="Q336" i="18"/>
  <c r="Q335" i="18" s="1"/>
  <c r="V336" i="18"/>
  <c r="G339" i="18"/>
  <c r="O339" i="18"/>
  <c r="V339" i="18"/>
  <c r="G340" i="18"/>
  <c r="I340" i="18"/>
  <c r="I339" i="18" s="1"/>
  <c r="K340" i="18"/>
  <c r="K339" i="18" s="1"/>
  <c r="M340" i="18"/>
  <c r="M339" i="18" s="1"/>
  <c r="O340" i="18"/>
  <c r="Q340" i="18"/>
  <c r="Q339" i="18" s="1"/>
  <c r="V340" i="18"/>
  <c r="G348" i="18"/>
  <c r="I348" i="18"/>
  <c r="I347" i="18" s="1"/>
  <c r="K348" i="18"/>
  <c r="M348" i="18"/>
  <c r="O348" i="18"/>
  <c r="O347" i="18" s="1"/>
  <c r="Q348" i="18"/>
  <c r="Q347" i="18" s="1"/>
  <c r="V348" i="18"/>
  <c r="G352" i="18"/>
  <c r="G347" i="18" s="1"/>
  <c r="I352" i="18"/>
  <c r="K352" i="18"/>
  <c r="O352" i="18"/>
  <c r="Q352" i="18"/>
  <c r="V352" i="18"/>
  <c r="G355" i="18"/>
  <c r="I355" i="18"/>
  <c r="K355" i="18"/>
  <c r="M355" i="18"/>
  <c r="O355" i="18"/>
  <c r="Q355" i="18"/>
  <c r="V355" i="18"/>
  <c r="G360" i="18"/>
  <c r="M360" i="18" s="1"/>
  <c r="I360" i="18"/>
  <c r="K360" i="18"/>
  <c r="K347" i="18" s="1"/>
  <c r="O360" i="18"/>
  <c r="Q360" i="18"/>
  <c r="V360" i="18"/>
  <c r="G364" i="18"/>
  <c r="I364" i="18"/>
  <c r="K364" i="18"/>
  <c r="M364" i="18"/>
  <c r="O364" i="18"/>
  <c r="Q364" i="18"/>
  <c r="V364" i="18"/>
  <c r="G365" i="18"/>
  <c r="M365" i="18" s="1"/>
  <c r="I365" i="18"/>
  <c r="K365" i="18"/>
  <c r="O365" i="18"/>
  <c r="Q365" i="18"/>
  <c r="V365" i="18"/>
  <c r="G367" i="18"/>
  <c r="I367" i="18"/>
  <c r="K367" i="18"/>
  <c r="M367" i="18"/>
  <c r="O367" i="18"/>
  <c r="Q367" i="18"/>
  <c r="V367" i="18"/>
  <c r="G371" i="18"/>
  <c r="I371" i="18"/>
  <c r="K371" i="18"/>
  <c r="M371" i="18"/>
  <c r="O371" i="18"/>
  <c r="Q371" i="18"/>
  <c r="V371" i="18"/>
  <c r="V347" i="18" s="1"/>
  <c r="G372" i="18"/>
  <c r="I372" i="18"/>
  <c r="K372" i="18"/>
  <c r="M372" i="18"/>
  <c r="O372" i="18"/>
  <c r="Q372" i="18"/>
  <c r="V372" i="18"/>
  <c r="G382" i="18"/>
  <c r="M382" i="18" s="1"/>
  <c r="I382" i="18"/>
  <c r="K382" i="18"/>
  <c r="O382" i="18"/>
  <c r="Q382" i="18"/>
  <c r="V382" i="18"/>
  <c r="G384" i="18"/>
  <c r="I384" i="18"/>
  <c r="K384" i="18"/>
  <c r="M384" i="18"/>
  <c r="O384" i="18"/>
  <c r="Q384" i="18"/>
  <c r="V384" i="18"/>
  <c r="G386" i="18"/>
  <c r="M386" i="18" s="1"/>
  <c r="I386" i="18"/>
  <c r="K386" i="18"/>
  <c r="O386" i="18"/>
  <c r="Q386" i="18"/>
  <c r="V386" i="18"/>
  <c r="G387" i="18"/>
  <c r="I387" i="18"/>
  <c r="K387" i="18"/>
  <c r="M387" i="18"/>
  <c r="O387" i="18"/>
  <c r="Q387" i="18"/>
  <c r="V387" i="18"/>
  <c r="G389" i="18"/>
  <c r="M389" i="18" s="1"/>
  <c r="I389" i="18"/>
  <c r="K389" i="18"/>
  <c r="O389" i="18"/>
  <c r="Q389" i="18"/>
  <c r="V389" i="18"/>
  <c r="G392" i="18"/>
  <c r="I392" i="18"/>
  <c r="K392" i="18"/>
  <c r="M392" i="18"/>
  <c r="O392" i="18"/>
  <c r="Q392" i="18"/>
  <c r="V392" i="18"/>
  <c r="V394" i="18"/>
  <c r="G395" i="18"/>
  <c r="I395" i="18"/>
  <c r="I394" i="18" s="1"/>
  <c r="K395" i="18"/>
  <c r="M395" i="18"/>
  <c r="O395" i="18"/>
  <c r="O394" i="18" s="1"/>
  <c r="Q395" i="18"/>
  <c r="Q394" i="18" s="1"/>
  <c r="V395" i="18"/>
  <c r="G398" i="18"/>
  <c r="G394" i="18" s="1"/>
  <c r="I398" i="18"/>
  <c r="K398" i="18"/>
  <c r="K394" i="18" s="1"/>
  <c r="O398" i="18"/>
  <c r="Q398" i="18"/>
  <c r="V398" i="18"/>
  <c r="G403" i="18"/>
  <c r="I403" i="18"/>
  <c r="K403" i="18"/>
  <c r="M403" i="18"/>
  <c r="O403" i="18"/>
  <c r="Q403" i="18"/>
  <c r="V403" i="18"/>
  <c r="G405" i="18"/>
  <c r="M405" i="18" s="1"/>
  <c r="I405" i="18"/>
  <c r="K405" i="18"/>
  <c r="O405" i="18"/>
  <c r="Q405" i="18"/>
  <c r="V405" i="18"/>
  <c r="G408" i="18"/>
  <c r="G407" i="18" s="1"/>
  <c r="I408" i="18"/>
  <c r="I407" i="18" s="1"/>
  <c r="K408" i="18"/>
  <c r="K407" i="18" s="1"/>
  <c r="O408" i="18"/>
  <c r="O407" i="18" s="1"/>
  <c r="Q408" i="18"/>
  <c r="V408" i="18"/>
  <c r="V407" i="18" s="1"/>
  <c r="G410" i="18"/>
  <c r="I410" i="18"/>
  <c r="K410" i="18"/>
  <c r="M410" i="18"/>
  <c r="O410" i="18"/>
  <c r="Q410" i="18"/>
  <c r="Q407" i="18" s="1"/>
  <c r="V410" i="18"/>
  <c r="G413" i="18"/>
  <c r="I413" i="18"/>
  <c r="K413" i="18"/>
  <c r="M413" i="18"/>
  <c r="O413" i="18"/>
  <c r="Q413" i="18"/>
  <c r="V413" i="18"/>
  <c r="G414" i="18"/>
  <c r="I414" i="18"/>
  <c r="K414" i="18"/>
  <c r="M414" i="18"/>
  <c r="O414" i="18"/>
  <c r="Q414" i="18"/>
  <c r="V414" i="18"/>
  <c r="G418" i="18"/>
  <c r="M418" i="18" s="1"/>
  <c r="I418" i="18"/>
  <c r="K418" i="18"/>
  <c r="O418" i="18"/>
  <c r="Q418" i="18"/>
  <c r="V418" i="18"/>
  <c r="G421" i="18"/>
  <c r="I421" i="18"/>
  <c r="K421" i="18"/>
  <c r="M421" i="18"/>
  <c r="O421" i="18"/>
  <c r="Q421" i="18"/>
  <c r="V421" i="18"/>
  <c r="G423" i="18"/>
  <c r="M423" i="18" s="1"/>
  <c r="I423" i="18"/>
  <c r="K423" i="18"/>
  <c r="O423" i="18"/>
  <c r="Q423" i="18"/>
  <c r="V423" i="18"/>
  <c r="G426" i="18"/>
  <c r="I426" i="18"/>
  <c r="K426" i="18"/>
  <c r="M426" i="18"/>
  <c r="O426" i="18"/>
  <c r="Q426" i="18"/>
  <c r="V426" i="18"/>
  <c r="G427" i="18"/>
  <c r="M427" i="18" s="1"/>
  <c r="I427" i="18"/>
  <c r="K427" i="18"/>
  <c r="O427" i="18"/>
  <c r="Q427" i="18"/>
  <c r="V427" i="18"/>
  <c r="G428" i="18"/>
  <c r="I428" i="18"/>
  <c r="K428" i="18"/>
  <c r="M428" i="18"/>
  <c r="O428" i="18"/>
  <c r="Q428" i="18"/>
  <c r="V428" i="18"/>
  <c r="V430" i="18"/>
  <c r="G431" i="18"/>
  <c r="I431" i="18"/>
  <c r="I430" i="18" s="1"/>
  <c r="K431" i="18"/>
  <c r="M431" i="18"/>
  <c r="O431" i="18"/>
  <c r="O430" i="18" s="1"/>
  <c r="Q431" i="18"/>
  <c r="Q430" i="18" s="1"/>
  <c r="V431" i="18"/>
  <c r="G434" i="18"/>
  <c r="G430" i="18" s="1"/>
  <c r="I434" i="18"/>
  <c r="K434" i="18"/>
  <c r="K430" i="18" s="1"/>
  <c r="O434" i="18"/>
  <c r="Q434" i="18"/>
  <c r="V434" i="18"/>
  <c r="G436" i="18"/>
  <c r="I436" i="18"/>
  <c r="K436" i="18"/>
  <c r="M436" i="18"/>
  <c r="O436" i="18"/>
  <c r="Q436" i="18"/>
  <c r="V436" i="18"/>
  <c r="K438" i="18"/>
  <c r="G439" i="18"/>
  <c r="G438" i="18" s="1"/>
  <c r="I439" i="18"/>
  <c r="I438" i="18" s="1"/>
  <c r="K439" i="18"/>
  <c r="M439" i="18"/>
  <c r="M438" i="18" s="1"/>
  <c r="O439" i="18"/>
  <c r="Q439" i="18"/>
  <c r="Q438" i="18" s="1"/>
  <c r="V439" i="18"/>
  <c r="G441" i="18"/>
  <c r="M441" i="18" s="1"/>
  <c r="I441" i="18"/>
  <c r="K441" i="18"/>
  <c r="O441" i="18"/>
  <c r="O438" i="18" s="1"/>
  <c r="Q441" i="18"/>
  <c r="V441" i="18"/>
  <c r="V438" i="18" s="1"/>
  <c r="G443" i="18"/>
  <c r="I443" i="18"/>
  <c r="K443" i="18"/>
  <c r="M443" i="18"/>
  <c r="O443" i="18"/>
  <c r="Q443" i="18"/>
  <c r="V443" i="18"/>
  <c r="G445" i="18"/>
  <c r="M445" i="18" s="1"/>
  <c r="I445" i="18"/>
  <c r="K445" i="18"/>
  <c r="O445" i="18"/>
  <c r="Q445" i="18"/>
  <c r="V445" i="18"/>
  <c r="G450" i="18"/>
  <c r="I450" i="18"/>
  <c r="K450" i="18"/>
  <c r="M450" i="18"/>
  <c r="O450" i="18"/>
  <c r="Q450" i="18"/>
  <c r="V450" i="18"/>
  <c r="G451" i="18"/>
  <c r="G452" i="18"/>
  <c r="I452" i="18"/>
  <c r="I451" i="18" s="1"/>
  <c r="K452" i="18"/>
  <c r="M452" i="18"/>
  <c r="O452" i="18"/>
  <c r="Q452" i="18"/>
  <c r="Q451" i="18" s="1"/>
  <c r="V452" i="18"/>
  <c r="V451" i="18" s="1"/>
  <c r="G456" i="18"/>
  <c r="M456" i="18" s="1"/>
  <c r="I456" i="18"/>
  <c r="K456" i="18"/>
  <c r="K451" i="18" s="1"/>
  <c r="O456" i="18"/>
  <c r="O451" i="18" s="1"/>
  <c r="Q456" i="18"/>
  <c r="V456" i="18"/>
  <c r="G461" i="18"/>
  <c r="G460" i="18" s="1"/>
  <c r="I461" i="18"/>
  <c r="I460" i="18" s="1"/>
  <c r="K461" i="18"/>
  <c r="K460" i="18" s="1"/>
  <c r="O461" i="18"/>
  <c r="O460" i="18" s="1"/>
  <c r="Q461" i="18"/>
  <c r="V461" i="18"/>
  <c r="V460" i="18" s="1"/>
  <c r="G466" i="18"/>
  <c r="I466" i="18"/>
  <c r="K466" i="18"/>
  <c r="M466" i="18"/>
  <c r="O466" i="18"/>
  <c r="Q466" i="18"/>
  <c r="Q460" i="18" s="1"/>
  <c r="V466" i="18"/>
  <c r="G470" i="18"/>
  <c r="M470" i="18" s="1"/>
  <c r="I470" i="18"/>
  <c r="K470" i="18"/>
  <c r="O470" i="18"/>
  <c r="Q470" i="18"/>
  <c r="V470" i="18"/>
  <c r="G474" i="18"/>
  <c r="I474" i="18"/>
  <c r="K474" i="18"/>
  <c r="M474" i="18"/>
  <c r="O474" i="18"/>
  <c r="Q474" i="18"/>
  <c r="V474" i="18"/>
  <c r="AE479" i="18"/>
  <c r="AF479" i="18"/>
  <c r="G164" i="17"/>
  <c r="G9" i="17"/>
  <c r="M9" i="17" s="1"/>
  <c r="I9" i="17"/>
  <c r="I8" i="17" s="1"/>
  <c r="K9" i="17"/>
  <c r="K8" i="17" s="1"/>
  <c r="O9" i="17"/>
  <c r="O8" i="17" s="1"/>
  <c r="Q9" i="17"/>
  <c r="Q8" i="17" s="1"/>
  <c r="V9" i="17"/>
  <c r="G10" i="17"/>
  <c r="M10" i="17" s="1"/>
  <c r="I10" i="17"/>
  <c r="K10" i="17"/>
  <c r="O10" i="17"/>
  <c r="Q10" i="17"/>
  <c r="V10" i="17"/>
  <c r="G11" i="17"/>
  <c r="I11" i="17"/>
  <c r="K11" i="17"/>
  <c r="M11" i="17"/>
  <c r="O11" i="17"/>
  <c r="Q11" i="17"/>
  <c r="V11" i="17"/>
  <c r="G12" i="17"/>
  <c r="I12" i="17"/>
  <c r="K12" i="17"/>
  <c r="M12" i="17"/>
  <c r="O12" i="17"/>
  <c r="Q12" i="17"/>
  <c r="V12" i="17"/>
  <c r="G13" i="17"/>
  <c r="I13" i="17"/>
  <c r="K13" i="17"/>
  <c r="M13" i="17"/>
  <c r="O13" i="17"/>
  <c r="Q13" i="17"/>
  <c r="V13" i="17"/>
  <c r="G14" i="17"/>
  <c r="M14" i="17" s="1"/>
  <c r="I14" i="17"/>
  <c r="K14" i="17"/>
  <c r="O14" i="17"/>
  <c r="Q14" i="17"/>
  <c r="V14" i="17"/>
  <c r="V8" i="17" s="1"/>
  <c r="G15" i="17"/>
  <c r="I15" i="17"/>
  <c r="K15" i="17"/>
  <c r="M15" i="17"/>
  <c r="O15" i="17"/>
  <c r="Q15" i="17"/>
  <c r="V15" i="17"/>
  <c r="G16" i="17"/>
  <c r="G8" i="17" s="1"/>
  <c r="I16" i="17"/>
  <c r="K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I21" i="17"/>
  <c r="K21" i="17"/>
  <c r="M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Q35" i="17"/>
  <c r="G36" i="17"/>
  <c r="M36" i="17" s="1"/>
  <c r="M35" i="17" s="1"/>
  <c r="I36" i="17"/>
  <c r="I35" i="17" s="1"/>
  <c r="K36" i="17"/>
  <c r="K35" i="17" s="1"/>
  <c r="O36" i="17"/>
  <c r="O35" i="17" s="1"/>
  <c r="Q36" i="17"/>
  <c r="V36" i="17"/>
  <c r="V35" i="17" s="1"/>
  <c r="G38" i="17"/>
  <c r="I38" i="17"/>
  <c r="I37" i="17" s="1"/>
  <c r="K38" i="17"/>
  <c r="M38" i="17"/>
  <c r="M37" i="17" s="1"/>
  <c r="O38" i="17"/>
  <c r="O37" i="17" s="1"/>
  <c r="Q38" i="17"/>
  <c r="V38" i="17"/>
  <c r="V37" i="17" s="1"/>
  <c r="G39" i="17"/>
  <c r="I39" i="17"/>
  <c r="K39" i="17"/>
  <c r="K37" i="17" s="1"/>
  <c r="M39" i="17"/>
  <c r="O39" i="17"/>
  <c r="Q39" i="17"/>
  <c r="V39" i="17"/>
  <c r="G40" i="17"/>
  <c r="G37" i="17" s="1"/>
  <c r="I40" i="17"/>
  <c r="K40" i="17"/>
  <c r="M40" i="17"/>
  <c r="O40" i="17"/>
  <c r="Q40" i="17"/>
  <c r="Q37" i="17" s="1"/>
  <c r="V40" i="17"/>
  <c r="O41" i="17"/>
  <c r="G42" i="17"/>
  <c r="M42" i="17" s="1"/>
  <c r="M41" i="17" s="1"/>
  <c r="I42" i="17"/>
  <c r="I41" i="17" s="1"/>
  <c r="K42" i="17"/>
  <c r="K41" i="17" s="1"/>
  <c r="O42" i="17"/>
  <c r="Q42" i="17"/>
  <c r="Q41" i="17" s="1"/>
  <c r="V42" i="17"/>
  <c r="G43" i="17"/>
  <c r="G41" i="17" s="1"/>
  <c r="I43" i="17"/>
  <c r="K43" i="17"/>
  <c r="M43" i="17"/>
  <c r="O43" i="17"/>
  <c r="Q43" i="17"/>
  <c r="V43" i="17"/>
  <c r="V41" i="17" s="1"/>
  <c r="G45" i="17"/>
  <c r="G44" i="17" s="1"/>
  <c r="I45" i="17"/>
  <c r="I44" i="17" s="1"/>
  <c r="K45" i="17"/>
  <c r="K44" i="17" s="1"/>
  <c r="O45" i="17"/>
  <c r="O44" i="17" s="1"/>
  <c r="Q45" i="17"/>
  <c r="Q44" i="17" s="1"/>
  <c r="V45" i="17"/>
  <c r="G46" i="17"/>
  <c r="I46" i="17"/>
  <c r="K46" i="17"/>
  <c r="M46" i="17"/>
  <c r="O46" i="17"/>
  <c r="Q46" i="17"/>
  <c r="V46" i="17"/>
  <c r="V44" i="17" s="1"/>
  <c r="G47" i="17"/>
  <c r="I47" i="17"/>
  <c r="K47" i="17"/>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M53" i="17" s="1"/>
  <c r="I53" i="17"/>
  <c r="K53" i="17"/>
  <c r="O53" i="17"/>
  <c r="Q53" i="17"/>
  <c r="V53" i="17"/>
  <c r="G54" i="17"/>
  <c r="I54" i="17"/>
  <c r="K54" i="17"/>
  <c r="M54" i="17"/>
  <c r="O54" i="17"/>
  <c r="Q54" i="17"/>
  <c r="V54" i="17"/>
  <c r="G55" i="17"/>
  <c r="I55" i="17"/>
  <c r="K55" i="17"/>
  <c r="M55" i="17"/>
  <c r="O55" i="17"/>
  <c r="Q55" i="17"/>
  <c r="V55" i="17"/>
  <c r="G56" i="17"/>
  <c r="I56" i="17"/>
  <c r="K56" i="17"/>
  <c r="M56" i="17"/>
  <c r="O56" i="17"/>
  <c r="Q56" i="17"/>
  <c r="V56" i="17"/>
  <c r="G57" i="17"/>
  <c r="M57" i="17" s="1"/>
  <c r="I57" i="17"/>
  <c r="K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I62" i="17"/>
  <c r="K62" i="17"/>
  <c r="M62" i="17"/>
  <c r="O62" i="17"/>
  <c r="Q62" i="17"/>
  <c r="V62" i="17"/>
  <c r="G63" i="17"/>
  <c r="I63" i="17"/>
  <c r="K63" i="17"/>
  <c r="M63" i="17"/>
  <c r="O63" i="17"/>
  <c r="Q63" i="17"/>
  <c r="V63" i="17"/>
  <c r="G64" i="17"/>
  <c r="I64" i="17"/>
  <c r="K64" i="17"/>
  <c r="M64" i="17"/>
  <c r="O64" i="17"/>
  <c r="Q64" i="17"/>
  <c r="V64" i="17"/>
  <c r="G65" i="17"/>
  <c r="M65" i="17" s="1"/>
  <c r="I65" i="17"/>
  <c r="K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M69" i="17" s="1"/>
  <c r="I69" i="17"/>
  <c r="K69" i="17"/>
  <c r="O69" i="17"/>
  <c r="Q69" i="17"/>
  <c r="V69" i="17"/>
  <c r="G70" i="17"/>
  <c r="I70" i="17"/>
  <c r="K70" i="17"/>
  <c r="M70" i="17"/>
  <c r="O70" i="17"/>
  <c r="Q70" i="17"/>
  <c r="V70" i="17"/>
  <c r="G71" i="17"/>
  <c r="I71" i="17"/>
  <c r="K71" i="17"/>
  <c r="M71" i="17"/>
  <c r="O71" i="17"/>
  <c r="Q71" i="17"/>
  <c r="V71" i="17"/>
  <c r="G72" i="17"/>
  <c r="I72" i="17"/>
  <c r="K72" i="17"/>
  <c r="M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I78" i="17"/>
  <c r="K78" i="17"/>
  <c r="M78" i="17"/>
  <c r="O78" i="17"/>
  <c r="Q78" i="17"/>
  <c r="V78" i="17"/>
  <c r="G79" i="17"/>
  <c r="I79" i="17"/>
  <c r="K79" i="17"/>
  <c r="M79" i="17"/>
  <c r="O79" i="17"/>
  <c r="Q79" i="17"/>
  <c r="V79" i="17"/>
  <c r="G80" i="17"/>
  <c r="I80" i="17"/>
  <c r="K80" i="17"/>
  <c r="M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M84" i="17" s="1"/>
  <c r="I84" i="17"/>
  <c r="K84" i="17"/>
  <c r="O84" i="17"/>
  <c r="Q84" i="17"/>
  <c r="V84" i="17"/>
  <c r="G85" i="17"/>
  <c r="M85" i="17" s="1"/>
  <c r="I85" i="17"/>
  <c r="K85" i="17"/>
  <c r="O85" i="17"/>
  <c r="Q85" i="17"/>
  <c r="V85" i="17"/>
  <c r="G86" i="17"/>
  <c r="I86" i="17"/>
  <c r="K86" i="17"/>
  <c r="M86" i="17"/>
  <c r="O86" i="17"/>
  <c r="Q86" i="17"/>
  <c r="V86" i="17"/>
  <c r="G87" i="17"/>
  <c r="I87" i="17"/>
  <c r="K87" i="17"/>
  <c r="M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I94" i="17"/>
  <c r="K94" i="17"/>
  <c r="M94" i="17"/>
  <c r="O94" i="17"/>
  <c r="Q94" i="17"/>
  <c r="V94" i="17"/>
  <c r="G95" i="17"/>
  <c r="I95" i="17"/>
  <c r="K95" i="17"/>
  <c r="M95" i="17"/>
  <c r="O95" i="17"/>
  <c r="Q95" i="17"/>
  <c r="V95" i="17"/>
  <c r="G96" i="17"/>
  <c r="I96" i="17"/>
  <c r="K96" i="17"/>
  <c r="M96" i="17"/>
  <c r="O96" i="17"/>
  <c r="Q96" i="17"/>
  <c r="V96" i="17"/>
  <c r="G97" i="17"/>
  <c r="M97" i="17" s="1"/>
  <c r="I97" i="17"/>
  <c r="K97" i="17"/>
  <c r="O97" i="17"/>
  <c r="Q97" i="17"/>
  <c r="V97" i="17"/>
  <c r="G98" i="17"/>
  <c r="M98" i="17" s="1"/>
  <c r="I98" i="17"/>
  <c r="K98" i="17"/>
  <c r="O98" i="17"/>
  <c r="Q98" i="17"/>
  <c r="V98" i="17"/>
  <c r="G99" i="17"/>
  <c r="M99" i="17" s="1"/>
  <c r="I99" i="17"/>
  <c r="K99" i="17"/>
  <c r="O99" i="17"/>
  <c r="Q99" i="17"/>
  <c r="V99" i="17"/>
  <c r="G100" i="17"/>
  <c r="M100" i="17" s="1"/>
  <c r="I100" i="17"/>
  <c r="K100" i="17"/>
  <c r="O100" i="17"/>
  <c r="Q100" i="17"/>
  <c r="V100" i="17"/>
  <c r="G101" i="17"/>
  <c r="M101" i="17" s="1"/>
  <c r="I101" i="17"/>
  <c r="K101" i="17"/>
  <c r="O101" i="17"/>
  <c r="Q101" i="17"/>
  <c r="V101" i="17"/>
  <c r="G102" i="17"/>
  <c r="I102" i="17"/>
  <c r="K102" i="17"/>
  <c r="M102" i="17"/>
  <c r="O102" i="17"/>
  <c r="Q102" i="17"/>
  <c r="V102" i="17"/>
  <c r="G103" i="17"/>
  <c r="I103" i="17"/>
  <c r="K103" i="17"/>
  <c r="M103" i="17"/>
  <c r="O103" i="17"/>
  <c r="Q103" i="17"/>
  <c r="V103" i="17"/>
  <c r="G104" i="17"/>
  <c r="I104" i="17"/>
  <c r="K104" i="17"/>
  <c r="M104" i="17"/>
  <c r="O104" i="17"/>
  <c r="Q104" i="17"/>
  <c r="V104" i="17"/>
  <c r="G105" i="17"/>
  <c r="M105" i="17" s="1"/>
  <c r="I105" i="17"/>
  <c r="K105" i="17"/>
  <c r="O105" i="17"/>
  <c r="Q105" i="17"/>
  <c r="V105" i="17"/>
  <c r="G106" i="17"/>
  <c r="I106" i="17"/>
  <c r="K106" i="17"/>
  <c r="M106" i="17"/>
  <c r="O106" i="17"/>
  <c r="Q106" i="17"/>
  <c r="V106" i="17"/>
  <c r="G107" i="17"/>
  <c r="M107" i="17" s="1"/>
  <c r="I107" i="17"/>
  <c r="K107" i="17"/>
  <c r="O107" i="17"/>
  <c r="Q107" i="17"/>
  <c r="V107" i="17"/>
  <c r="G108" i="17"/>
  <c r="M108" i="17" s="1"/>
  <c r="I108" i="17"/>
  <c r="K108" i="17"/>
  <c r="O108" i="17"/>
  <c r="Q108" i="17"/>
  <c r="V108" i="17"/>
  <c r="G109" i="17"/>
  <c r="M109" i="17" s="1"/>
  <c r="I109" i="17"/>
  <c r="K109" i="17"/>
  <c r="O109" i="17"/>
  <c r="Q109" i="17"/>
  <c r="V109" i="17"/>
  <c r="G110" i="17"/>
  <c r="I110" i="17"/>
  <c r="K110" i="17"/>
  <c r="M110" i="17"/>
  <c r="O110" i="17"/>
  <c r="Q110" i="17"/>
  <c r="V110" i="17"/>
  <c r="G111" i="17"/>
  <c r="I111" i="17"/>
  <c r="K111" i="17"/>
  <c r="M111" i="17"/>
  <c r="O111" i="17"/>
  <c r="Q111" i="17"/>
  <c r="V111" i="17"/>
  <c r="G112" i="17"/>
  <c r="I112" i="17"/>
  <c r="K112" i="17"/>
  <c r="M112" i="17"/>
  <c r="O112" i="17"/>
  <c r="Q112" i="17"/>
  <c r="V112" i="17"/>
  <c r="G113" i="17"/>
  <c r="M113" i="17" s="1"/>
  <c r="I113" i="17"/>
  <c r="K113" i="17"/>
  <c r="O113" i="17"/>
  <c r="Q113" i="17"/>
  <c r="V113" i="17"/>
  <c r="G114" i="17"/>
  <c r="I114" i="17"/>
  <c r="K114" i="17"/>
  <c r="M114" i="17"/>
  <c r="O114" i="17"/>
  <c r="Q114" i="17"/>
  <c r="V114" i="17"/>
  <c r="G115" i="17"/>
  <c r="M115" i="17" s="1"/>
  <c r="I115" i="17"/>
  <c r="K115" i="17"/>
  <c r="O115" i="17"/>
  <c r="Q115" i="17"/>
  <c r="V115" i="17"/>
  <c r="G116" i="17"/>
  <c r="M116" i="17" s="1"/>
  <c r="I116" i="17"/>
  <c r="K116" i="17"/>
  <c r="O116" i="17"/>
  <c r="Q116" i="17"/>
  <c r="V116" i="17"/>
  <c r="G117" i="17"/>
  <c r="M117" i="17" s="1"/>
  <c r="I117" i="17"/>
  <c r="K117" i="17"/>
  <c r="O117" i="17"/>
  <c r="Q117" i="17"/>
  <c r="V117" i="17"/>
  <c r="G118" i="17"/>
  <c r="I118" i="17"/>
  <c r="K118" i="17"/>
  <c r="M118" i="17"/>
  <c r="O118" i="17"/>
  <c r="Q118" i="17"/>
  <c r="V118" i="17"/>
  <c r="G119" i="17"/>
  <c r="I119" i="17"/>
  <c r="K119" i="17"/>
  <c r="M119" i="17"/>
  <c r="O119" i="17"/>
  <c r="Q119" i="17"/>
  <c r="V119" i="17"/>
  <c r="G120" i="17"/>
  <c r="I120" i="17"/>
  <c r="K120" i="17"/>
  <c r="M120" i="17"/>
  <c r="O120" i="17"/>
  <c r="Q120" i="17"/>
  <c r="V120" i="17"/>
  <c r="G121" i="17"/>
  <c r="I121" i="17"/>
  <c r="K121" i="17"/>
  <c r="M121" i="17"/>
  <c r="O121" i="17"/>
  <c r="Q121" i="17"/>
  <c r="V121" i="17"/>
  <c r="G122" i="17"/>
  <c r="I122" i="17"/>
  <c r="K122" i="17"/>
  <c r="M122" i="17"/>
  <c r="O122" i="17"/>
  <c r="Q122" i="17"/>
  <c r="V122" i="17"/>
  <c r="G123" i="17"/>
  <c r="M123" i="17" s="1"/>
  <c r="I123" i="17"/>
  <c r="K123" i="17"/>
  <c r="O123" i="17"/>
  <c r="Q123" i="17"/>
  <c r="V123" i="17"/>
  <c r="G124" i="17"/>
  <c r="M124" i="17" s="1"/>
  <c r="I124" i="17"/>
  <c r="K124" i="17"/>
  <c r="O124" i="17"/>
  <c r="Q124" i="17"/>
  <c r="V124" i="17"/>
  <c r="G125" i="17"/>
  <c r="I125" i="17"/>
  <c r="K125" i="17"/>
  <c r="M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I132" i="17"/>
  <c r="K132" i="17"/>
  <c r="M132" i="17"/>
  <c r="O132" i="17"/>
  <c r="Q132" i="17"/>
  <c r="V132" i="17"/>
  <c r="G133" i="17"/>
  <c r="I133" i="17"/>
  <c r="K133" i="17"/>
  <c r="M133" i="17"/>
  <c r="O133" i="17"/>
  <c r="Q133" i="17"/>
  <c r="V133" i="17"/>
  <c r="G134" i="17"/>
  <c r="I134" i="17"/>
  <c r="K134" i="17"/>
  <c r="M134" i="17"/>
  <c r="O134" i="17"/>
  <c r="Q134" i="17"/>
  <c r="V134" i="17"/>
  <c r="G135" i="17"/>
  <c r="M135" i="17" s="1"/>
  <c r="I135" i="17"/>
  <c r="K135" i="17"/>
  <c r="O135" i="17"/>
  <c r="Q135" i="17"/>
  <c r="V135" i="17"/>
  <c r="G136" i="17"/>
  <c r="M136" i="17" s="1"/>
  <c r="I136" i="17"/>
  <c r="K136" i="17"/>
  <c r="O136" i="17"/>
  <c r="Q136" i="17"/>
  <c r="V136" i="17"/>
  <c r="G137" i="17"/>
  <c r="M137" i="17" s="1"/>
  <c r="I137" i="17"/>
  <c r="K137" i="17"/>
  <c r="O137" i="17"/>
  <c r="Q137" i="17"/>
  <c r="V137" i="17"/>
  <c r="G138" i="17"/>
  <c r="M138" i="17" s="1"/>
  <c r="I138" i="17"/>
  <c r="K138" i="17"/>
  <c r="O138" i="17"/>
  <c r="Q138" i="17"/>
  <c r="V138" i="17"/>
  <c r="G139" i="17"/>
  <c r="M139" i="17" s="1"/>
  <c r="I139" i="17"/>
  <c r="K139" i="17"/>
  <c r="O139" i="17"/>
  <c r="Q139" i="17"/>
  <c r="V139" i="17"/>
  <c r="G140" i="17"/>
  <c r="M140" i="17" s="1"/>
  <c r="I140" i="17"/>
  <c r="K140" i="17"/>
  <c r="O140" i="17"/>
  <c r="Q140" i="17"/>
  <c r="V140" i="17"/>
  <c r="G142" i="17"/>
  <c r="I142" i="17"/>
  <c r="I141" i="17" s="1"/>
  <c r="K142" i="17"/>
  <c r="K141" i="17" s="1"/>
  <c r="M142" i="17"/>
  <c r="O142" i="17"/>
  <c r="O141" i="17" s="1"/>
  <c r="Q142" i="17"/>
  <c r="Q141" i="17" s="1"/>
  <c r="V142" i="17"/>
  <c r="V141" i="17" s="1"/>
  <c r="G143" i="17"/>
  <c r="M143" i="17" s="1"/>
  <c r="I143" i="17"/>
  <c r="K143" i="17"/>
  <c r="O143" i="17"/>
  <c r="Q143" i="17"/>
  <c r="V143" i="17"/>
  <c r="G144" i="17"/>
  <c r="I144" i="17"/>
  <c r="K144" i="17"/>
  <c r="M144" i="17"/>
  <c r="O144" i="17"/>
  <c r="Q144" i="17"/>
  <c r="V144" i="17"/>
  <c r="G145" i="17"/>
  <c r="M145" i="17" s="1"/>
  <c r="I145" i="17"/>
  <c r="K145" i="17"/>
  <c r="O145" i="17"/>
  <c r="Q145" i="17"/>
  <c r="V145" i="17"/>
  <c r="G146" i="17"/>
  <c r="M146" i="17" s="1"/>
  <c r="I146" i="17"/>
  <c r="K146" i="17"/>
  <c r="O146" i="17"/>
  <c r="Q146" i="17"/>
  <c r="V146" i="17"/>
  <c r="G147" i="17"/>
  <c r="M147" i="17" s="1"/>
  <c r="I147" i="17"/>
  <c r="K147" i="17"/>
  <c r="O147" i="17"/>
  <c r="Q147" i="17"/>
  <c r="V147" i="17"/>
  <c r="G148" i="17"/>
  <c r="I148" i="17"/>
  <c r="K148" i="17"/>
  <c r="M148" i="17"/>
  <c r="O148" i="17"/>
  <c r="Q148" i="17"/>
  <c r="V148" i="17"/>
  <c r="G149" i="17"/>
  <c r="G141" i="17" s="1"/>
  <c r="I149" i="17"/>
  <c r="K149" i="17"/>
  <c r="O149" i="17"/>
  <c r="Q149" i="17"/>
  <c r="V149" i="17"/>
  <c r="G150" i="17"/>
  <c r="M150" i="17" s="1"/>
  <c r="I150" i="17"/>
  <c r="K150" i="17"/>
  <c r="O150" i="17"/>
  <c r="Q150" i="17"/>
  <c r="V150" i="17"/>
  <c r="G151" i="17"/>
  <c r="K151" i="17"/>
  <c r="G152" i="17"/>
  <c r="I152" i="17"/>
  <c r="I151" i="17" s="1"/>
  <c r="K152" i="17"/>
  <c r="M152" i="17"/>
  <c r="M151" i="17" s="1"/>
  <c r="O152" i="17"/>
  <c r="O151" i="17" s="1"/>
  <c r="Q152" i="17"/>
  <c r="Q151" i="17" s="1"/>
  <c r="V152" i="17"/>
  <c r="V151" i="17" s="1"/>
  <c r="G153" i="17"/>
  <c r="K153" i="17"/>
  <c r="G154" i="17"/>
  <c r="I154" i="17"/>
  <c r="I153" i="17" s="1"/>
  <c r="K154" i="17"/>
  <c r="M154" i="17"/>
  <c r="M153" i="17" s="1"/>
  <c r="O154" i="17"/>
  <c r="Q154" i="17"/>
  <c r="Q153" i="17" s="1"/>
  <c r="V154" i="17"/>
  <c r="V153" i="17" s="1"/>
  <c r="G155" i="17"/>
  <c r="I155" i="17"/>
  <c r="K155" i="17"/>
  <c r="M155" i="17"/>
  <c r="O155" i="17"/>
  <c r="O153" i="17" s="1"/>
  <c r="Q155" i="17"/>
  <c r="V155" i="17"/>
  <c r="G157" i="17"/>
  <c r="M157" i="17" s="1"/>
  <c r="I157" i="17"/>
  <c r="I156" i="17" s="1"/>
  <c r="K157" i="17"/>
  <c r="K156" i="17" s="1"/>
  <c r="O157" i="17"/>
  <c r="O156" i="17" s="1"/>
  <c r="Q157" i="17"/>
  <c r="V157" i="17"/>
  <c r="V156" i="17" s="1"/>
  <c r="G158" i="17"/>
  <c r="M158" i="17" s="1"/>
  <c r="I158" i="17"/>
  <c r="K158" i="17"/>
  <c r="O158" i="17"/>
  <c r="Q158" i="17"/>
  <c r="V158" i="17"/>
  <c r="G159" i="17"/>
  <c r="G156" i="17" s="1"/>
  <c r="I159" i="17"/>
  <c r="K159" i="17"/>
  <c r="O159" i="17"/>
  <c r="Q159" i="17"/>
  <c r="V159" i="17"/>
  <c r="G160" i="17"/>
  <c r="M160" i="17" s="1"/>
  <c r="I160" i="17"/>
  <c r="K160" i="17"/>
  <c r="O160" i="17"/>
  <c r="Q160" i="17"/>
  <c r="V160" i="17"/>
  <c r="G161" i="17"/>
  <c r="M161" i="17" s="1"/>
  <c r="I161" i="17"/>
  <c r="K161" i="17"/>
  <c r="O161" i="17"/>
  <c r="Q161" i="17"/>
  <c r="Q156" i="17" s="1"/>
  <c r="V161" i="17"/>
  <c r="G162" i="17"/>
  <c r="I162" i="17"/>
  <c r="K162" i="17"/>
  <c r="M162" i="17"/>
  <c r="O162" i="17"/>
  <c r="Q162" i="17"/>
  <c r="V162" i="17"/>
  <c r="AE164" i="17"/>
  <c r="AF164" i="17"/>
  <c r="G252" i="16"/>
  <c r="G9" i="16"/>
  <c r="M9" i="16" s="1"/>
  <c r="I9" i="16"/>
  <c r="I8" i="16" s="1"/>
  <c r="K9" i="16"/>
  <c r="K8" i="16" s="1"/>
  <c r="O9" i="16"/>
  <c r="O8" i="16" s="1"/>
  <c r="Q9" i="16"/>
  <c r="Q8" i="16" s="1"/>
  <c r="V9" i="16"/>
  <c r="G12" i="16"/>
  <c r="M12" i="16" s="1"/>
  <c r="I12" i="16"/>
  <c r="K12" i="16"/>
  <c r="O12" i="16"/>
  <c r="Q12" i="16"/>
  <c r="V12" i="16"/>
  <c r="G15" i="16"/>
  <c r="I15" i="16"/>
  <c r="K15" i="16"/>
  <c r="M15" i="16"/>
  <c r="O15" i="16"/>
  <c r="Q15" i="16"/>
  <c r="V15" i="16"/>
  <c r="G18" i="16"/>
  <c r="I18" i="16"/>
  <c r="K18" i="16"/>
  <c r="M18" i="16"/>
  <c r="O18" i="16"/>
  <c r="Q18" i="16"/>
  <c r="V18" i="16"/>
  <c r="G21" i="16"/>
  <c r="I21" i="16"/>
  <c r="K21" i="16"/>
  <c r="M21" i="16"/>
  <c r="O21" i="16"/>
  <c r="Q21" i="16"/>
  <c r="V21" i="16"/>
  <c r="G24" i="16"/>
  <c r="M24" i="16" s="1"/>
  <c r="I24" i="16"/>
  <c r="K24" i="16"/>
  <c r="O24" i="16"/>
  <c r="Q24" i="16"/>
  <c r="V24" i="16"/>
  <c r="V8" i="16" s="1"/>
  <c r="G27" i="16"/>
  <c r="I27" i="16"/>
  <c r="K27" i="16"/>
  <c r="M27" i="16"/>
  <c r="O27" i="16"/>
  <c r="Q27" i="16"/>
  <c r="V27" i="16"/>
  <c r="G35" i="16"/>
  <c r="G8" i="16" s="1"/>
  <c r="I35" i="16"/>
  <c r="K35" i="16"/>
  <c r="O35" i="16"/>
  <c r="Q35" i="16"/>
  <c r="V35" i="16"/>
  <c r="G38" i="16"/>
  <c r="M38" i="16" s="1"/>
  <c r="I38" i="16"/>
  <c r="K38" i="16"/>
  <c r="O38" i="16"/>
  <c r="Q38" i="16"/>
  <c r="V38" i="16"/>
  <c r="G41" i="16"/>
  <c r="M41" i="16" s="1"/>
  <c r="I41" i="16"/>
  <c r="K41" i="16"/>
  <c r="O41" i="16"/>
  <c r="Q41" i="16"/>
  <c r="V41" i="16"/>
  <c r="G44" i="16"/>
  <c r="I44" i="16"/>
  <c r="K44" i="16"/>
  <c r="M44" i="16"/>
  <c r="O44" i="16"/>
  <c r="Q44" i="16"/>
  <c r="V44" i="16"/>
  <c r="G45" i="16"/>
  <c r="I45" i="16"/>
  <c r="K45" i="16"/>
  <c r="M45" i="16"/>
  <c r="O45" i="16"/>
  <c r="Q45" i="16"/>
  <c r="V45" i="16"/>
  <c r="G46" i="16"/>
  <c r="I46" i="16"/>
  <c r="K46" i="16"/>
  <c r="M46" i="16"/>
  <c r="O46" i="16"/>
  <c r="Q46" i="16"/>
  <c r="V46" i="16"/>
  <c r="O50" i="16"/>
  <c r="V50" i="16"/>
  <c r="G51" i="16"/>
  <c r="I51" i="16"/>
  <c r="I50" i="16" s="1"/>
  <c r="K51" i="16"/>
  <c r="K50" i="16" s="1"/>
  <c r="M51" i="16"/>
  <c r="O51" i="16"/>
  <c r="Q51" i="16"/>
  <c r="Q50" i="16" s="1"/>
  <c r="V51" i="16"/>
  <c r="G54" i="16"/>
  <c r="G50" i="16" s="1"/>
  <c r="I54" i="16"/>
  <c r="K54" i="16"/>
  <c r="O54" i="16"/>
  <c r="Q54" i="16"/>
  <c r="V54" i="16"/>
  <c r="G59" i="16"/>
  <c r="M59" i="16" s="1"/>
  <c r="I59" i="16"/>
  <c r="I58" i="16" s="1"/>
  <c r="K59" i="16"/>
  <c r="K58" i="16" s="1"/>
  <c r="O59" i="16"/>
  <c r="O58" i="16" s="1"/>
  <c r="Q59" i="16"/>
  <c r="Q58" i="16" s="1"/>
  <c r="V59" i="16"/>
  <c r="V58" i="16" s="1"/>
  <c r="G63" i="16"/>
  <c r="I63" i="16"/>
  <c r="K63" i="16"/>
  <c r="M63" i="16"/>
  <c r="O63" i="16"/>
  <c r="Q63" i="16"/>
  <c r="V63" i="16"/>
  <c r="G66" i="16"/>
  <c r="I66" i="16"/>
  <c r="K66" i="16"/>
  <c r="M66" i="16"/>
  <c r="O66" i="16"/>
  <c r="Q66" i="16"/>
  <c r="V66" i="16"/>
  <c r="G69" i="16"/>
  <c r="I69" i="16"/>
  <c r="K69" i="16"/>
  <c r="M69" i="16"/>
  <c r="O69" i="16"/>
  <c r="Q69" i="16"/>
  <c r="V69" i="16"/>
  <c r="G72" i="16"/>
  <c r="M72" i="16" s="1"/>
  <c r="I72" i="16"/>
  <c r="K72" i="16"/>
  <c r="O72" i="16"/>
  <c r="Q72" i="16"/>
  <c r="V72" i="16"/>
  <c r="G75" i="16"/>
  <c r="I75" i="16"/>
  <c r="K75" i="16"/>
  <c r="M75" i="16"/>
  <c r="O75" i="16"/>
  <c r="Q75" i="16"/>
  <c r="V75" i="16"/>
  <c r="G78" i="16"/>
  <c r="M78" i="16" s="1"/>
  <c r="I78" i="16"/>
  <c r="K78" i="16"/>
  <c r="O78" i="16"/>
  <c r="Q78" i="16"/>
  <c r="V78" i="16"/>
  <c r="G81" i="16"/>
  <c r="M81" i="16" s="1"/>
  <c r="I81" i="16"/>
  <c r="K81" i="16"/>
  <c r="O81" i="16"/>
  <c r="Q81" i="16"/>
  <c r="V81" i="16"/>
  <c r="G84" i="16"/>
  <c r="M84" i="16" s="1"/>
  <c r="I84" i="16"/>
  <c r="K84" i="16"/>
  <c r="O84" i="16"/>
  <c r="Q84" i="16"/>
  <c r="V84" i="16"/>
  <c r="G87" i="16"/>
  <c r="I87" i="16"/>
  <c r="K87" i="16"/>
  <c r="M87" i="16"/>
  <c r="O87" i="16"/>
  <c r="Q87" i="16"/>
  <c r="V87" i="16"/>
  <c r="G88" i="16"/>
  <c r="I88" i="16"/>
  <c r="K88" i="16"/>
  <c r="M88" i="16"/>
  <c r="O88" i="16"/>
  <c r="Q88" i="16"/>
  <c r="V88" i="16"/>
  <c r="G91" i="16"/>
  <c r="I91" i="16"/>
  <c r="K91" i="16"/>
  <c r="M91" i="16"/>
  <c r="O91" i="16"/>
  <c r="Q91" i="16"/>
  <c r="V91" i="16"/>
  <c r="O94" i="16"/>
  <c r="Q94" i="16"/>
  <c r="G95" i="16"/>
  <c r="I95" i="16"/>
  <c r="I94" i="16" s="1"/>
  <c r="K95" i="16"/>
  <c r="M95" i="16"/>
  <c r="O95" i="16"/>
  <c r="Q95" i="16"/>
  <c r="V95" i="16"/>
  <c r="V94" i="16" s="1"/>
  <c r="G98" i="16"/>
  <c r="G94" i="16" s="1"/>
  <c r="I98" i="16"/>
  <c r="K98" i="16"/>
  <c r="K94" i="16" s="1"/>
  <c r="O98" i="16"/>
  <c r="Q98" i="16"/>
  <c r="V98" i="16"/>
  <c r="G99" i="16"/>
  <c r="M99" i="16" s="1"/>
  <c r="I99" i="16"/>
  <c r="K99" i="16"/>
  <c r="O99" i="16"/>
  <c r="Q99" i="16"/>
  <c r="V99" i="16"/>
  <c r="G101" i="16"/>
  <c r="I101" i="16"/>
  <c r="K101" i="16"/>
  <c r="K100" i="16" s="1"/>
  <c r="M101" i="16"/>
  <c r="O101" i="16"/>
  <c r="Q101" i="16"/>
  <c r="Q100" i="16" s="1"/>
  <c r="V101" i="16"/>
  <c r="G104" i="16"/>
  <c r="I104" i="16"/>
  <c r="K104" i="16"/>
  <c r="M104" i="16"/>
  <c r="O104" i="16"/>
  <c r="O100" i="16" s="1"/>
  <c r="Q104" i="16"/>
  <c r="V104" i="16"/>
  <c r="V100" i="16" s="1"/>
  <c r="G108" i="16"/>
  <c r="I108" i="16"/>
  <c r="K108" i="16"/>
  <c r="M108" i="16"/>
  <c r="O108" i="16"/>
  <c r="Q108" i="16"/>
  <c r="V108" i="16"/>
  <c r="G111" i="16"/>
  <c r="M111" i="16" s="1"/>
  <c r="I111" i="16"/>
  <c r="K111" i="16"/>
  <c r="O111" i="16"/>
  <c r="Q111" i="16"/>
  <c r="V111" i="16"/>
  <c r="G114" i="16"/>
  <c r="I114" i="16"/>
  <c r="K114" i="16"/>
  <c r="M114" i="16"/>
  <c r="O114" i="16"/>
  <c r="Q114" i="16"/>
  <c r="V114" i="16"/>
  <c r="G117" i="16"/>
  <c r="M117" i="16" s="1"/>
  <c r="I117" i="16"/>
  <c r="K117" i="16"/>
  <c r="O117" i="16"/>
  <c r="Q117" i="16"/>
  <c r="V117" i="16"/>
  <c r="G121" i="16"/>
  <c r="M121" i="16" s="1"/>
  <c r="I121" i="16"/>
  <c r="I100" i="16" s="1"/>
  <c r="K121" i="16"/>
  <c r="O121" i="16"/>
  <c r="Q121" i="16"/>
  <c r="V121" i="16"/>
  <c r="G124" i="16"/>
  <c r="M124" i="16" s="1"/>
  <c r="I124" i="16"/>
  <c r="K124" i="16"/>
  <c r="O124" i="16"/>
  <c r="Q124" i="16"/>
  <c r="V124" i="16"/>
  <c r="G127" i="16"/>
  <c r="I127" i="16"/>
  <c r="K127" i="16"/>
  <c r="M127" i="16"/>
  <c r="O127" i="16"/>
  <c r="Q127" i="16"/>
  <c r="V127" i="16"/>
  <c r="G130" i="16"/>
  <c r="I130" i="16"/>
  <c r="K130" i="16"/>
  <c r="M130" i="16"/>
  <c r="O130" i="16"/>
  <c r="Q130" i="16"/>
  <c r="V130" i="16"/>
  <c r="G131" i="16"/>
  <c r="I131" i="16"/>
  <c r="K131" i="16"/>
  <c r="M131" i="16"/>
  <c r="O131" i="16"/>
  <c r="Q131" i="16"/>
  <c r="V131" i="16"/>
  <c r="G134" i="16"/>
  <c r="M134" i="16" s="1"/>
  <c r="I134" i="16"/>
  <c r="K134" i="16"/>
  <c r="O134" i="16"/>
  <c r="Q134" i="16"/>
  <c r="V134" i="16"/>
  <c r="G137" i="16"/>
  <c r="I137" i="16"/>
  <c r="K137" i="16"/>
  <c r="M137" i="16"/>
  <c r="O137" i="16"/>
  <c r="Q137" i="16"/>
  <c r="V137" i="16"/>
  <c r="G140" i="16"/>
  <c r="M140" i="16" s="1"/>
  <c r="I140" i="16"/>
  <c r="K140" i="16"/>
  <c r="O140" i="16"/>
  <c r="Q140" i="16"/>
  <c r="V140" i="16"/>
  <c r="G143" i="16"/>
  <c r="M143" i="16" s="1"/>
  <c r="I143" i="16"/>
  <c r="K143" i="16"/>
  <c r="O143" i="16"/>
  <c r="Q143" i="16"/>
  <c r="V143" i="16"/>
  <c r="G151" i="16"/>
  <c r="M151" i="16" s="1"/>
  <c r="I151" i="16"/>
  <c r="K151" i="16"/>
  <c r="O151" i="16"/>
  <c r="Q151" i="16"/>
  <c r="V151" i="16"/>
  <c r="G154" i="16"/>
  <c r="I154" i="16"/>
  <c r="K154" i="16"/>
  <c r="M154" i="16"/>
  <c r="O154" i="16"/>
  <c r="Q154" i="16"/>
  <c r="V154" i="16"/>
  <c r="G157" i="16"/>
  <c r="I157" i="16"/>
  <c r="K157" i="16"/>
  <c r="M157" i="16"/>
  <c r="O157" i="16"/>
  <c r="Q157" i="16"/>
  <c r="V157" i="16"/>
  <c r="G160" i="16"/>
  <c r="I160" i="16"/>
  <c r="K160" i="16"/>
  <c r="M160" i="16"/>
  <c r="O160" i="16"/>
  <c r="Q160" i="16"/>
  <c r="V160" i="16"/>
  <c r="G163" i="16"/>
  <c r="M163" i="16" s="1"/>
  <c r="I163" i="16"/>
  <c r="K163" i="16"/>
  <c r="O163" i="16"/>
  <c r="Q163" i="16"/>
  <c r="V163" i="16"/>
  <c r="G166" i="16"/>
  <c r="I166" i="16"/>
  <c r="K166" i="16"/>
  <c r="M166" i="16"/>
  <c r="O166" i="16"/>
  <c r="Q166" i="16"/>
  <c r="V166" i="16"/>
  <c r="G172" i="16"/>
  <c r="M172" i="16" s="1"/>
  <c r="I172" i="16"/>
  <c r="K172" i="16"/>
  <c r="O172" i="16"/>
  <c r="Q172" i="16"/>
  <c r="V172" i="16"/>
  <c r="G175" i="16"/>
  <c r="M175" i="16" s="1"/>
  <c r="I175" i="16"/>
  <c r="K175" i="16"/>
  <c r="O175" i="16"/>
  <c r="Q175" i="16"/>
  <c r="V175" i="16"/>
  <c r="G178" i="16"/>
  <c r="M178" i="16" s="1"/>
  <c r="I178" i="16"/>
  <c r="K178" i="16"/>
  <c r="O178" i="16"/>
  <c r="Q178" i="16"/>
  <c r="V178" i="16"/>
  <c r="G181" i="16"/>
  <c r="I181" i="16"/>
  <c r="K181" i="16"/>
  <c r="M181" i="16"/>
  <c r="O181" i="16"/>
  <c r="Q181" i="16"/>
  <c r="V181" i="16"/>
  <c r="G184" i="16"/>
  <c r="I184" i="16"/>
  <c r="K184" i="16"/>
  <c r="M184" i="16"/>
  <c r="O184" i="16"/>
  <c r="Q184" i="16"/>
  <c r="V184" i="16"/>
  <c r="G187" i="16"/>
  <c r="I187" i="16"/>
  <c r="K187" i="16"/>
  <c r="M187" i="16"/>
  <c r="O187" i="16"/>
  <c r="Q187" i="16"/>
  <c r="V187" i="16"/>
  <c r="G191" i="16"/>
  <c r="M191" i="16" s="1"/>
  <c r="I191" i="16"/>
  <c r="K191" i="16"/>
  <c r="O191" i="16"/>
  <c r="Q191" i="16"/>
  <c r="V191" i="16"/>
  <c r="G194" i="16"/>
  <c r="I194" i="16"/>
  <c r="K194" i="16"/>
  <c r="M194" i="16"/>
  <c r="O194" i="16"/>
  <c r="Q194" i="16"/>
  <c r="V194" i="16"/>
  <c r="G197" i="16"/>
  <c r="M197" i="16" s="1"/>
  <c r="I197" i="16"/>
  <c r="K197" i="16"/>
  <c r="O197" i="16"/>
  <c r="Q197" i="16"/>
  <c r="V197" i="16"/>
  <c r="G200" i="16"/>
  <c r="M200" i="16" s="1"/>
  <c r="I200" i="16"/>
  <c r="K200" i="16"/>
  <c r="O200" i="16"/>
  <c r="Q200" i="16"/>
  <c r="V200" i="16"/>
  <c r="G203" i="16"/>
  <c r="M203" i="16" s="1"/>
  <c r="I203" i="16"/>
  <c r="K203" i="16"/>
  <c r="O203" i="16"/>
  <c r="Q203" i="16"/>
  <c r="V203" i="16"/>
  <c r="G207" i="16"/>
  <c r="I207" i="16"/>
  <c r="I206" i="16" s="1"/>
  <c r="K207" i="16"/>
  <c r="M207" i="16"/>
  <c r="O207" i="16"/>
  <c r="O206" i="16" s="1"/>
  <c r="Q207" i="16"/>
  <c r="V207" i="16"/>
  <c r="V206" i="16" s="1"/>
  <c r="G211" i="16"/>
  <c r="I211" i="16"/>
  <c r="K211" i="16"/>
  <c r="K206" i="16" s="1"/>
  <c r="M211" i="16"/>
  <c r="O211" i="16"/>
  <c r="Q211" i="16"/>
  <c r="Q206" i="16" s="1"/>
  <c r="V211" i="16"/>
  <c r="G216" i="16"/>
  <c r="I216" i="16"/>
  <c r="K216" i="16"/>
  <c r="M216" i="16"/>
  <c r="O216" i="16"/>
  <c r="Q216" i="16"/>
  <c r="V216" i="16"/>
  <c r="G221" i="16"/>
  <c r="I221" i="16"/>
  <c r="K221" i="16"/>
  <c r="M221" i="16"/>
  <c r="O221" i="16"/>
  <c r="Q221" i="16"/>
  <c r="V221" i="16"/>
  <c r="G227" i="16"/>
  <c r="M227" i="16" s="1"/>
  <c r="I227" i="16"/>
  <c r="K227" i="16"/>
  <c r="O227" i="16"/>
  <c r="Q227" i="16"/>
  <c r="V227" i="16"/>
  <c r="G232" i="16"/>
  <c r="M232" i="16" s="1"/>
  <c r="I232" i="16"/>
  <c r="K232" i="16"/>
  <c r="O232" i="16"/>
  <c r="Q232" i="16"/>
  <c r="V232" i="16"/>
  <c r="G236" i="16"/>
  <c r="M236" i="16" s="1"/>
  <c r="I236" i="16"/>
  <c r="K236" i="16"/>
  <c r="O236" i="16"/>
  <c r="Q236" i="16"/>
  <c r="V236" i="16"/>
  <c r="G240" i="16"/>
  <c r="M240" i="16" s="1"/>
  <c r="I240" i="16"/>
  <c r="K240" i="16"/>
  <c r="O240" i="16"/>
  <c r="Q240" i="16"/>
  <c r="V240" i="16"/>
  <c r="I243" i="16"/>
  <c r="G244" i="16"/>
  <c r="I244" i="16"/>
  <c r="K244" i="16"/>
  <c r="K243" i="16" s="1"/>
  <c r="M244" i="16"/>
  <c r="M243" i="16" s="1"/>
  <c r="O244" i="16"/>
  <c r="O243" i="16" s="1"/>
  <c r="Q244" i="16"/>
  <c r="Q243" i="16" s="1"/>
  <c r="V244" i="16"/>
  <c r="G248" i="16"/>
  <c r="G243" i="16" s="1"/>
  <c r="I248" i="16"/>
  <c r="K248" i="16"/>
  <c r="M248" i="16"/>
  <c r="O248" i="16"/>
  <c r="Q248" i="16"/>
  <c r="V248" i="16"/>
  <c r="V243" i="16" s="1"/>
  <c r="AE252" i="16"/>
  <c r="AF252" i="16"/>
  <c r="G17" i="15"/>
  <c r="G8" i="15"/>
  <c r="V8" i="15"/>
  <c r="G9" i="15"/>
  <c r="M9" i="15" s="1"/>
  <c r="M8" i="15" s="1"/>
  <c r="I9" i="15"/>
  <c r="I8" i="15" s="1"/>
  <c r="K9" i="15"/>
  <c r="K8" i="15" s="1"/>
  <c r="O9" i="15"/>
  <c r="O8" i="15" s="1"/>
  <c r="Q9" i="15"/>
  <c r="Q8" i="15" s="1"/>
  <c r="V9" i="15"/>
  <c r="G11" i="15"/>
  <c r="M11" i="15" s="1"/>
  <c r="I11" i="15"/>
  <c r="K11" i="15"/>
  <c r="O11" i="15"/>
  <c r="Q11" i="15"/>
  <c r="V11" i="15"/>
  <c r="G12" i="15"/>
  <c r="I12" i="15"/>
  <c r="K12" i="15"/>
  <c r="M12" i="15"/>
  <c r="O12" i="15"/>
  <c r="Q12" i="15"/>
  <c r="V12" i="15"/>
  <c r="G14" i="15"/>
  <c r="K14" i="15"/>
  <c r="O14" i="15"/>
  <c r="V14" i="15"/>
  <c r="G15" i="15"/>
  <c r="I15" i="15"/>
  <c r="I14" i="15" s="1"/>
  <c r="K15" i="15"/>
  <c r="M15" i="15"/>
  <c r="M14" i="15" s="1"/>
  <c r="O15" i="15"/>
  <c r="Q15" i="15"/>
  <c r="Q14" i="15" s="1"/>
  <c r="V15" i="15"/>
  <c r="AE17" i="15"/>
  <c r="G116" i="14"/>
  <c r="BA107" i="14"/>
  <c r="BA86" i="14"/>
  <c r="BA63" i="14"/>
  <c r="BA51" i="14"/>
  <c r="BA28" i="14"/>
  <c r="BA25" i="14"/>
  <c r="BA15" i="14"/>
  <c r="BA12" i="14"/>
  <c r="BA10" i="14"/>
  <c r="G9" i="14"/>
  <c r="M9" i="14" s="1"/>
  <c r="I9" i="14"/>
  <c r="I8" i="14" s="1"/>
  <c r="K9" i="14"/>
  <c r="K8" i="14" s="1"/>
  <c r="O9" i="14"/>
  <c r="O8" i="14" s="1"/>
  <c r="Q9" i="14"/>
  <c r="V9" i="14"/>
  <c r="V8" i="14" s="1"/>
  <c r="G11" i="14"/>
  <c r="M11" i="14" s="1"/>
  <c r="I11" i="14"/>
  <c r="K11" i="14"/>
  <c r="O11" i="14"/>
  <c r="Q11" i="14"/>
  <c r="V11" i="14"/>
  <c r="G14" i="14"/>
  <c r="I14" i="14"/>
  <c r="K14" i="14"/>
  <c r="M14" i="14"/>
  <c r="O14" i="14"/>
  <c r="Q14" i="14"/>
  <c r="V14" i="14"/>
  <c r="G24" i="14"/>
  <c r="M24" i="14" s="1"/>
  <c r="I24" i="14"/>
  <c r="K24" i="14"/>
  <c r="O24" i="14"/>
  <c r="Q24" i="14"/>
  <c r="V24" i="14"/>
  <c r="G27" i="14"/>
  <c r="I27" i="14"/>
  <c r="K27" i="14"/>
  <c r="M27" i="14"/>
  <c r="O27" i="14"/>
  <c r="Q27" i="14"/>
  <c r="Q8" i="14" s="1"/>
  <c r="V27" i="14"/>
  <c r="G30" i="14"/>
  <c r="I30" i="14"/>
  <c r="K30" i="14"/>
  <c r="M30" i="14"/>
  <c r="O30" i="14"/>
  <c r="Q30" i="14"/>
  <c r="V30" i="14"/>
  <c r="G33" i="14"/>
  <c r="I33" i="14"/>
  <c r="K33" i="14"/>
  <c r="M33" i="14"/>
  <c r="O33" i="14"/>
  <c r="Q33" i="14"/>
  <c r="V33" i="14"/>
  <c r="G38" i="14"/>
  <c r="G8" i="14" s="1"/>
  <c r="I38" i="14"/>
  <c r="K38" i="14"/>
  <c r="O38" i="14"/>
  <c r="Q38" i="14"/>
  <c r="V38" i="14"/>
  <c r="G42" i="14"/>
  <c r="M42" i="14" s="1"/>
  <c r="I42" i="14"/>
  <c r="K42" i="14"/>
  <c r="O42" i="14"/>
  <c r="Q42" i="14"/>
  <c r="V42" i="14"/>
  <c r="G45" i="14"/>
  <c r="M45" i="14" s="1"/>
  <c r="I45" i="14"/>
  <c r="K45" i="14"/>
  <c r="O45" i="14"/>
  <c r="Q45" i="14"/>
  <c r="V45" i="14"/>
  <c r="G50" i="14"/>
  <c r="I50" i="14"/>
  <c r="K50" i="14"/>
  <c r="M50" i="14"/>
  <c r="O50" i="14"/>
  <c r="Q50" i="14"/>
  <c r="V50" i="14"/>
  <c r="G53" i="14"/>
  <c r="M53" i="14" s="1"/>
  <c r="I53" i="14"/>
  <c r="K53" i="14"/>
  <c r="O53" i="14"/>
  <c r="Q53" i="14"/>
  <c r="V53" i="14"/>
  <c r="G56" i="14"/>
  <c r="I56" i="14"/>
  <c r="K56" i="14"/>
  <c r="M56" i="14"/>
  <c r="O56" i="14"/>
  <c r="Q56" i="14"/>
  <c r="V56" i="14"/>
  <c r="G59" i="14"/>
  <c r="I59" i="14"/>
  <c r="K59" i="14"/>
  <c r="M59" i="14"/>
  <c r="O59" i="14"/>
  <c r="Q59" i="14"/>
  <c r="V59" i="14"/>
  <c r="G62" i="14"/>
  <c r="I62" i="14"/>
  <c r="K62" i="14"/>
  <c r="M62" i="14"/>
  <c r="O62" i="14"/>
  <c r="Q62" i="14"/>
  <c r="V62" i="14"/>
  <c r="G65" i="14"/>
  <c r="M65" i="14" s="1"/>
  <c r="I65" i="14"/>
  <c r="K65" i="14"/>
  <c r="O65" i="14"/>
  <c r="Q65" i="14"/>
  <c r="V65" i="14"/>
  <c r="G67" i="14"/>
  <c r="M67" i="14" s="1"/>
  <c r="I67" i="14"/>
  <c r="K67" i="14"/>
  <c r="O67" i="14"/>
  <c r="Q67" i="14"/>
  <c r="V67" i="14"/>
  <c r="G70" i="14"/>
  <c r="K70" i="14"/>
  <c r="V70" i="14"/>
  <c r="G71" i="14"/>
  <c r="I71" i="14"/>
  <c r="I70" i="14" s="1"/>
  <c r="K71" i="14"/>
  <c r="M71" i="14"/>
  <c r="M70" i="14" s="1"/>
  <c r="O71" i="14"/>
  <c r="O70" i="14" s="1"/>
  <c r="Q71" i="14"/>
  <c r="Q70" i="14" s="1"/>
  <c r="V71" i="14"/>
  <c r="G74" i="14"/>
  <c r="K74" i="14"/>
  <c r="O74" i="14"/>
  <c r="G75" i="14"/>
  <c r="I75" i="14"/>
  <c r="I74" i="14" s="1"/>
  <c r="K75" i="14"/>
  <c r="M75" i="14"/>
  <c r="M74" i="14" s="1"/>
  <c r="O75" i="14"/>
  <c r="Q75" i="14"/>
  <c r="Q74" i="14" s="1"/>
  <c r="V75" i="14"/>
  <c r="V74" i="14" s="1"/>
  <c r="G78" i="14"/>
  <c r="I78" i="14"/>
  <c r="K78" i="14"/>
  <c r="M78" i="14"/>
  <c r="O78" i="14"/>
  <c r="Q78" i="14"/>
  <c r="V78" i="14"/>
  <c r="G80" i="14"/>
  <c r="G79" i="14" s="1"/>
  <c r="I80" i="14"/>
  <c r="I79" i="14" s="1"/>
  <c r="K80" i="14"/>
  <c r="K79" i="14" s="1"/>
  <c r="O80" i="14"/>
  <c r="O79" i="14" s="1"/>
  <c r="Q80" i="14"/>
  <c r="V80" i="14"/>
  <c r="V79" i="14" s="1"/>
  <c r="G82" i="14"/>
  <c r="M82" i="14" s="1"/>
  <c r="I82" i="14"/>
  <c r="K82" i="14"/>
  <c r="O82" i="14"/>
  <c r="Q82" i="14"/>
  <c r="Q79" i="14" s="1"/>
  <c r="V82" i="14"/>
  <c r="G84" i="14"/>
  <c r="K84" i="14"/>
  <c r="V84" i="14"/>
  <c r="G85" i="14"/>
  <c r="I85" i="14"/>
  <c r="I84" i="14" s="1"/>
  <c r="K85" i="14"/>
  <c r="M85" i="14"/>
  <c r="M84" i="14" s="1"/>
  <c r="O85" i="14"/>
  <c r="O84" i="14" s="1"/>
  <c r="Q85" i="14"/>
  <c r="Q84" i="14" s="1"/>
  <c r="V85" i="14"/>
  <c r="G88" i="14"/>
  <c r="O88" i="14"/>
  <c r="G89" i="14"/>
  <c r="I89" i="14"/>
  <c r="I88" i="14" s="1"/>
  <c r="K89" i="14"/>
  <c r="M89" i="14"/>
  <c r="M88" i="14" s="1"/>
  <c r="O89" i="14"/>
  <c r="Q89" i="14"/>
  <c r="Q88" i="14" s="1"/>
  <c r="V89" i="14"/>
  <c r="V88" i="14" s="1"/>
  <c r="G91" i="14"/>
  <c r="I91" i="14"/>
  <c r="K91" i="14"/>
  <c r="K88" i="14" s="1"/>
  <c r="M91" i="14"/>
  <c r="O91" i="14"/>
  <c r="Q91" i="14"/>
  <c r="V91" i="14"/>
  <c r="G94" i="14"/>
  <c r="G93" i="14" s="1"/>
  <c r="I94" i="14"/>
  <c r="I93" i="14" s="1"/>
  <c r="K94" i="14"/>
  <c r="K93" i="14" s="1"/>
  <c r="O94" i="14"/>
  <c r="O93" i="14" s="1"/>
  <c r="Q94" i="14"/>
  <c r="V94" i="14"/>
  <c r="V93" i="14" s="1"/>
  <c r="G99" i="14"/>
  <c r="M99" i="14" s="1"/>
  <c r="I99" i="14"/>
  <c r="K99" i="14"/>
  <c r="O99" i="14"/>
  <c r="Q99" i="14"/>
  <c r="Q93" i="14" s="1"/>
  <c r="V99" i="14"/>
  <c r="G100" i="14"/>
  <c r="M100" i="14" s="1"/>
  <c r="I100" i="14"/>
  <c r="K100" i="14"/>
  <c r="O100" i="14"/>
  <c r="Q100" i="14"/>
  <c r="V100" i="14"/>
  <c r="G103" i="14"/>
  <c r="I103" i="14"/>
  <c r="K103" i="14"/>
  <c r="M103" i="14"/>
  <c r="O103" i="14"/>
  <c r="Q103" i="14"/>
  <c r="V103" i="14"/>
  <c r="G104" i="14"/>
  <c r="M104" i="14" s="1"/>
  <c r="I104" i="14"/>
  <c r="K104" i="14"/>
  <c r="O104" i="14"/>
  <c r="Q104" i="14"/>
  <c r="V104" i="14"/>
  <c r="Q105" i="14"/>
  <c r="G106" i="14"/>
  <c r="I106" i="14"/>
  <c r="K106" i="14"/>
  <c r="K105" i="14" s="1"/>
  <c r="M106" i="14"/>
  <c r="O106" i="14"/>
  <c r="O105" i="14" s="1"/>
  <c r="Q106" i="14"/>
  <c r="V106" i="14"/>
  <c r="V105" i="14" s="1"/>
  <c r="G109" i="14"/>
  <c r="G105" i="14" s="1"/>
  <c r="I109" i="14"/>
  <c r="K109" i="14"/>
  <c r="M109" i="14"/>
  <c r="O109" i="14"/>
  <c r="Q109" i="14"/>
  <c r="V109" i="14"/>
  <c r="G110" i="14"/>
  <c r="M110" i="14" s="1"/>
  <c r="I110" i="14"/>
  <c r="K110" i="14"/>
  <c r="O110" i="14"/>
  <c r="Q110" i="14"/>
  <c r="V110" i="14"/>
  <c r="G112" i="14"/>
  <c r="M112" i="14" s="1"/>
  <c r="I112" i="14"/>
  <c r="I105" i="14" s="1"/>
  <c r="K112" i="14"/>
  <c r="O112" i="14"/>
  <c r="Q112" i="14"/>
  <c r="V112" i="14"/>
  <c r="G113" i="14"/>
  <c r="M113" i="14" s="1"/>
  <c r="I113" i="14"/>
  <c r="K113" i="14"/>
  <c r="O113" i="14"/>
  <c r="Q113" i="14"/>
  <c r="V113" i="14"/>
  <c r="G114" i="14"/>
  <c r="I114" i="14"/>
  <c r="K114" i="14"/>
  <c r="M114" i="14"/>
  <c r="O114" i="14"/>
  <c r="Q114" i="14"/>
  <c r="V114" i="14"/>
  <c r="AE116" i="14"/>
  <c r="G52" i="13"/>
  <c r="G9" i="13"/>
  <c r="M9" i="13" s="1"/>
  <c r="I9" i="13"/>
  <c r="I8" i="13" s="1"/>
  <c r="K9" i="13"/>
  <c r="K8" i="13" s="1"/>
  <c r="O9" i="13"/>
  <c r="O8" i="13" s="1"/>
  <c r="Q9" i="13"/>
  <c r="V9" i="13"/>
  <c r="G11" i="13"/>
  <c r="M11" i="13" s="1"/>
  <c r="I11" i="13"/>
  <c r="K11" i="13"/>
  <c r="O11" i="13"/>
  <c r="Q11" i="13"/>
  <c r="Q8" i="13" s="1"/>
  <c r="V11" i="13"/>
  <c r="G14" i="13"/>
  <c r="I14" i="13"/>
  <c r="K14" i="13"/>
  <c r="M14" i="13"/>
  <c r="O14" i="13"/>
  <c r="Q14" i="13"/>
  <c r="V14" i="13"/>
  <c r="G17" i="13"/>
  <c r="I17" i="13"/>
  <c r="K17" i="13"/>
  <c r="M17" i="13"/>
  <c r="O17" i="13"/>
  <c r="Q17" i="13"/>
  <c r="V17" i="13"/>
  <c r="G19" i="13"/>
  <c r="I19" i="13"/>
  <c r="K19" i="13"/>
  <c r="M19" i="13"/>
  <c r="O19" i="13"/>
  <c r="Q19" i="13"/>
  <c r="V19" i="13"/>
  <c r="G21" i="13"/>
  <c r="I21" i="13"/>
  <c r="K21" i="13"/>
  <c r="M21" i="13"/>
  <c r="O21" i="13"/>
  <c r="Q21" i="13"/>
  <c r="V21" i="13"/>
  <c r="V8" i="13" s="1"/>
  <c r="G23" i="13"/>
  <c r="I23" i="13"/>
  <c r="K23" i="13"/>
  <c r="M23" i="13"/>
  <c r="O23" i="13"/>
  <c r="Q23" i="13"/>
  <c r="V23" i="13"/>
  <c r="G27" i="13"/>
  <c r="G8" i="13" s="1"/>
  <c r="I27" i="13"/>
  <c r="K27" i="13"/>
  <c r="O27" i="13"/>
  <c r="Q27" i="13"/>
  <c r="V27" i="13"/>
  <c r="G30" i="13"/>
  <c r="M30" i="13" s="1"/>
  <c r="I30" i="13"/>
  <c r="K30" i="13"/>
  <c r="O30" i="13"/>
  <c r="Q30" i="13"/>
  <c r="V30" i="13"/>
  <c r="G34" i="13"/>
  <c r="M34" i="13" s="1"/>
  <c r="I34" i="13"/>
  <c r="K34" i="13"/>
  <c r="O34" i="13"/>
  <c r="Q34" i="13"/>
  <c r="V34" i="13"/>
  <c r="G39" i="13"/>
  <c r="I39" i="13"/>
  <c r="K39" i="13"/>
  <c r="M39" i="13"/>
  <c r="O39" i="13"/>
  <c r="Q39" i="13"/>
  <c r="V39" i="13"/>
  <c r="G42" i="13"/>
  <c r="I42" i="13"/>
  <c r="K42" i="13"/>
  <c r="M42" i="13"/>
  <c r="O42" i="13"/>
  <c r="Q42" i="13"/>
  <c r="V42" i="13"/>
  <c r="G44" i="13"/>
  <c r="I44" i="13"/>
  <c r="K44" i="13"/>
  <c r="M44" i="13"/>
  <c r="O44" i="13"/>
  <c r="Q44" i="13"/>
  <c r="V44" i="13"/>
  <c r="G46" i="13"/>
  <c r="O46" i="13"/>
  <c r="V46" i="13"/>
  <c r="G47" i="13"/>
  <c r="I47" i="13"/>
  <c r="I46" i="13" s="1"/>
  <c r="K47" i="13"/>
  <c r="K46" i="13" s="1"/>
  <c r="M47" i="13"/>
  <c r="M46" i="13" s="1"/>
  <c r="O47" i="13"/>
  <c r="Q47" i="13"/>
  <c r="Q46" i="13" s="1"/>
  <c r="V47" i="13"/>
  <c r="G49" i="13"/>
  <c r="K49" i="13"/>
  <c r="O49" i="13"/>
  <c r="V49" i="13"/>
  <c r="G50" i="13"/>
  <c r="I50" i="13"/>
  <c r="I49" i="13" s="1"/>
  <c r="K50" i="13"/>
  <c r="M50" i="13"/>
  <c r="M49" i="13" s="1"/>
  <c r="O50" i="13"/>
  <c r="Q50" i="13"/>
  <c r="Q49" i="13" s="1"/>
  <c r="V50" i="13"/>
  <c r="AE52" i="13"/>
  <c r="G90" i="12"/>
  <c r="BA88" i="12"/>
  <c r="BA85" i="12"/>
  <c r="BA79" i="12"/>
  <c r="BA77" i="12"/>
  <c r="BA75" i="12"/>
  <c r="BA72" i="12"/>
  <c r="BA70" i="12"/>
  <c r="BA68" i="12"/>
  <c r="BA66" i="12"/>
  <c r="BA64" i="12"/>
  <c r="BA60" i="12"/>
  <c r="BA52" i="12"/>
  <c r="BA36" i="12"/>
  <c r="BA25" i="12"/>
  <c r="BA17" i="12"/>
  <c r="BA14" i="12"/>
  <c r="BA12" i="12"/>
  <c r="G9" i="12"/>
  <c r="G8" i="12" s="1"/>
  <c r="I9" i="12"/>
  <c r="I8" i="12" s="1"/>
  <c r="K9" i="12"/>
  <c r="K8" i="12" s="1"/>
  <c r="O9" i="12"/>
  <c r="O8" i="12" s="1"/>
  <c r="Q9" i="12"/>
  <c r="Q8" i="12" s="1"/>
  <c r="V9" i="12"/>
  <c r="V8" i="12" s="1"/>
  <c r="G11" i="12"/>
  <c r="M11" i="12" s="1"/>
  <c r="I11" i="12"/>
  <c r="K11" i="12"/>
  <c r="O11" i="12"/>
  <c r="Q11" i="12"/>
  <c r="V11" i="12"/>
  <c r="G13" i="12"/>
  <c r="I13" i="12"/>
  <c r="K13" i="12"/>
  <c r="M13" i="12"/>
  <c r="O13" i="12"/>
  <c r="Q13" i="12"/>
  <c r="V13" i="12"/>
  <c r="G15" i="12"/>
  <c r="I15" i="12"/>
  <c r="K15" i="12"/>
  <c r="M15" i="12"/>
  <c r="O15" i="12"/>
  <c r="Q15" i="12"/>
  <c r="V15" i="12"/>
  <c r="G24" i="12"/>
  <c r="M24" i="12" s="1"/>
  <c r="I24" i="12"/>
  <c r="K24" i="12"/>
  <c r="O24" i="12"/>
  <c r="Q24" i="12"/>
  <c r="V24" i="12"/>
  <c r="G26" i="12"/>
  <c r="I26" i="12"/>
  <c r="K26" i="12"/>
  <c r="M26" i="12"/>
  <c r="O26" i="12"/>
  <c r="Q26" i="12"/>
  <c r="V26" i="12"/>
  <c r="G32" i="12"/>
  <c r="M32" i="12" s="1"/>
  <c r="I32" i="12"/>
  <c r="K32" i="12"/>
  <c r="O32" i="12"/>
  <c r="Q32" i="12"/>
  <c r="V32" i="12"/>
  <c r="G35" i="12"/>
  <c r="G34" i="12" s="1"/>
  <c r="I35" i="12"/>
  <c r="I34" i="12" s="1"/>
  <c r="K35" i="12"/>
  <c r="K34" i="12" s="1"/>
  <c r="O35" i="12"/>
  <c r="O34" i="12" s="1"/>
  <c r="Q35" i="12"/>
  <c r="V35" i="12"/>
  <c r="V34" i="12" s="1"/>
  <c r="G43" i="12"/>
  <c r="M43" i="12" s="1"/>
  <c r="I43" i="12"/>
  <c r="K43" i="12"/>
  <c r="O43" i="12"/>
  <c r="Q43" i="12"/>
  <c r="Q34" i="12" s="1"/>
  <c r="V43" i="12"/>
  <c r="G51" i="12"/>
  <c r="I51" i="12"/>
  <c r="K51" i="12"/>
  <c r="M51" i="12"/>
  <c r="O51" i="12"/>
  <c r="Q51" i="12"/>
  <c r="V51" i="12"/>
  <c r="G59" i="12"/>
  <c r="I59" i="12"/>
  <c r="K59" i="12"/>
  <c r="M59" i="12"/>
  <c r="O59" i="12"/>
  <c r="Q59" i="12"/>
  <c r="V59" i="12"/>
  <c r="G63" i="12"/>
  <c r="M63" i="12" s="1"/>
  <c r="I63" i="12"/>
  <c r="K63" i="12"/>
  <c r="O63" i="12"/>
  <c r="Q63" i="12"/>
  <c r="V63" i="12"/>
  <c r="G65" i="12"/>
  <c r="I65" i="12"/>
  <c r="K65" i="12"/>
  <c r="M65" i="12"/>
  <c r="O65" i="12"/>
  <c r="Q65" i="12"/>
  <c r="V65" i="12"/>
  <c r="G67" i="12"/>
  <c r="M67" i="12" s="1"/>
  <c r="I67" i="12"/>
  <c r="K67" i="12"/>
  <c r="O67" i="12"/>
  <c r="Q67" i="12"/>
  <c r="V67" i="12"/>
  <c r="G69" i="12"/>
  <c r="I69" i="12"/>
  <c r="K69" i="12"/>
  <c r="M69" i="12"/>
  <c r="O69" i="12"/>
  <c r="Q69" i="12"/>
  <c r="V69" i="12"/>
  <c r="G71" i="12"/>
  <c r="M71" i="12" s="1"/>
  <c r="I71" i="12"/>
  <c r="K71" i="12"/>
  <c r="O71" i="12"/>
  <c r="Q71" i="12"/>
  <c r="V71" i="12"/>
  <c r="G73" i="12"/>
  <c r="M73" i="12" s="1"/>
  <c r="I73" i="12"/>
  <c r="K73" i="12"/>
  <c r="O73" i="12"/>
  <c r="Q73" i="12"/>
  <c r="V73" i="12"/>
  <c r="G74" i="12"/>
  <c r="I74" i="12"/>
  <c r="K74" i="12"/>
  <c r="M74" i="12"/>
  <c r="O74" i="12"/>
  <c r="Q74" i="12"/>
  <c r="V74" i="12"/>
  <c r="G76" i="12"/>
  <c r="I76" i="12"/>
  <c r="K76" i="12"/>
  <c r="M76" i="12"/>
  <c r="O76" i="12"/>
  <c r="Q76" i="12"/>
  <c r="V76" i="12"/>
  <c r="G78" i="12"/>
  <c r="M78" i="12" s="1"/>
  <c r="I78" i="12"/>
  <c r="K78" i="12"/>
  <c r="O78" i="12"/>
  <c r="Q78" i="12"/>
  <c r="V78" i="12"/>
  <c r="G80" i="12"/>
  <c r="I80" i="12"/>
  <c r="K80" i="12"/>
  <c r="M80" i="12"/>
  <c r="O80" i="12"/>
  <c r="Q80" i="12"/>
  <c r="V80" i="12"/>
  <c r="G83" i="12"/>
  <c r="M83" i="12" s="1"/>
  <c r="I83" i="12"/>
  <c r="K83" i="12"/>
  <c r="O83" i="12"/>
  <c r="Q83" i="12"/>
  <c r="V83" i="12"/>
  <c r="G84" i="12"/>
  <c r="I84" i="12"/>
  <c r="K84" i="12"/>
  <c r="M84" i="12"/>
  <c r="O84" i="12"/>
  <c r="Q84" i="12"/>
  <c r="V84" i="12"/>
  <c r="G86" i="12"/>
  <c r="O86" i="12"/>
  <c r="V86" i="12"/>
  <c r="G87" i="12"/>
  <c r="I87" i="12"/>
  <c r="I86" i="12" s="1"/>
  <c r="K87" i="12"/>
  <c r="K86" i="12" s="1"/>
  <c r="M87" i="12"/>
  <c r="M86" i="12" s="1"/>
  <c r="O87" i="12"/>
  <c r="Q87" i="12"/>
  <c r="Q86" i="12" s="1"/>
  <c r="V87" i="12"/>
  <c r="AE90" i="12"/>
  <c r="I20" i="1"/>
  <c r="I19" i="1"/>
  <c r="I18" i="1"/>
  <c r="I17" i="1"/>
  <c r="I16" i="1"/>
  <c r="I192" i="1"/>
  <c r="J191" i="1" s="1"/>
  <c r="AZ140" i="1"/>
  <c r="AZ138" i="1"/>
  <c r="AZ136" i="1"/>
  <c r="AZ134" i="1"/>
  <c r="AZ132" i="1"/>
  <c r="AZ130" i="1"/>
  <c r="AZ128" i="1"/>
  <c r="AZ126" i="1"/>
  <c r="AZ124" i="1"/>
  <c r="AZ123" i="1"/>
  <c r="AZ121" i="1"/>
  <c r="AZ120" i="1"/>
  <c r="AZ119" i="1"/>
  <c r="AZ118" i="1"/>
  <c r="AZ116" i="1"/>
  <c r="AZ115" i="1"/>
  <c r="AZ114" i="1"/>
  <c r="AZ113" i="1"/>
  <c r="AZ112" i="1"/>
  <c r="AZ111" i="1"/>
  <c r="AZ110" i="1"/>
  <c r="AZ109" i="1"/>
  <c r="AZ108" i="1"/>
  <c r="AZ106" i="1"/>
  <c r="AZ104" i="1"/>
  <c r="AZ103" i="1"/>
  <c r="AZ102" i="1"/>
  <c r="AZ101" i="1"/>
  <c r="AZ100" i="1"/>
  <c r="AZ99" i="1"/>
  <c r="AZ97" i="1"/>
  <c r="AZ96" i="1"/>
  <c r="AZ95" i="1"/>
  <c r="AZ94" i="1"/>
  <c r="AZ92" i="1"/>
  <c r="AZ90" i="1"/>
  <c r="F87" i="1"/>
  <c r="G23" i="1" s="1"/>
  <c r="G87" i="1"/>
  <c r="G25" i="1" s="1"/>
  <c r="A25" i="1" s="1"/>
  <c r="H86" i="1"/>
  <c r="I86" i="1" s="1"/>
  <c r="H85" i="1"/>
  <c r="I85" i="1" s="1"/>
  <c r="H84" i="1"/>
  <c r="I84" i="1" s="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I87" i="1" s="1"/>
  <c r="J172" i="1" l="1"/>
  <c r="J180" i="1"/>
  <c r="J188" i="1"/>
  <c r="J160" i="1"/>
  <c r="J148" i="1"/>
  <c r="J168" i="1"/>
  <c r="J149" i="1"/>
  <c r="J156" i="1"/>
  <c r="J176" i="1"/>
  <c r="J164" i="1"/>
  <c r="J152" i="1"/>
  <c r="J184" i="1"/>
  <c r="G26" i="1"/>
  <c r="A26" i="1"/>
  <c r="A23" i="1"/>
  <c r="G28" i="1"/>
  <c r="M19" i="36"/>
  <c r="M8" i="36" s="1"/>
  <c r="M70" i="35"/>
  <c r="M78" i="35"/>
  <c r="M77" i="35" s="1"/>
  <c r="M48" i="35"/>
  <c r="M45" i="35" s="1"/>
  <c r="M16" i="35"/>
  <c r="M8" i="35" s="1"/>
  <c r="G70" i="35"/>
  <c r="M32" i="34"/>
  <c r="M31" i="34" s="1"/>
  <c r="M16" i="34"/>
  <c r="M8" i="34" s="1"/>
  <c r="M65" i="33"/>
  <c r="M62" i="33"/>
  <c r="M60" i="33" s="1"/>
  <c r="M40" i="33"/>
  <c r="M38" i="33" s="1"/>
  <c r="M16" i="33"/>
  <c r="M8" i="33" s="1"/>
  <c r="M25" i="32"/>
  <c r="M65" i="32"/>
  <c r="M62" i="32" s="1"/>
  <c r="M68" i="32"/>
  <c r="M67" i="32" s="1"/>
  <c r="M34" i="32"/>
  <c r="M32" i="32" s="1"/>
  <c r="M22" i="32"/>
  <c r="M8" i="32" s="1"/>
  <c r="M226" i="31"/>
  <c r="G226" i="31"/>
  <c r="M200" i="31"/>
  <c r="M199" i="31" s="1"/>
  <c r="M174" i="31"/>
  <c r="M173" i="31" s="1"/>
  <c r="M37" i="31"/>
  <c r="M8" i="31" s="1"/>
  <c r="AF255" i="31"/>
  <c r="M203" i="31"/>
  <c r="M202" i="31" s="1"/>
  <c r="M148" i="31"/>
  <c r="M94" i="31" s="1"/>
  <c r="M25" i="30"/>
  <c r="M68" i="30"/>
  <c r="M67" i="30" s="1"/>
  <c r="M34" i="30"/>
  <c r="M32" i="30" s="1"/>
  <c r="M22" i="30"/>
  <c r="M8" i="30" s="1"/>
  <c r="M149" i="29"/>
  <c r="M70" i="29"/>
  <c r="G70" i="29"/>
  <c r="M203" i="29"/>
  <c r="M200" i="29" s="1"/>
  <c r="AF229" i="29"/>
  <c r="M155" i="29"/>
  <c r="M38" i="29"/>
  <c r="M8" i="29" s="1"/>
  <c r="M177" i="29"/>
  <c r="M176" i="29" s="1"/>
  <c r="M225" i="28"/>
  <c r="M218" i="28"/>
  <c r="M114" i="28"/>
  <c r="M81" i="28"/>
  <c r="G81" i="28"/>
  <c r="G218" i="28"/>
  <c r="M117" i="28"/>
  <c r="M101" i="28"/>
  <c r="M93" i="28" s="1"/>
  <c r="M215" i="28"/>
  <c r="M213" i="28" s="1"/>
  <c r="M199" i="28"/>
  <c r="M198" i="28" s="1"/>
  <c r="M183" i="28"/>
  <c r="M175" i="28" s="1"/>
  <c r="M16" i="28"/>
  <c r="M8" i="28" s="1"/>
  <c r="M192" i="27"/>
  <c r="M112" i="27"/>
  <c r="M79" i="27"/>
  <c r="M8" i="27"/>
  <c r="G192" i="27"/>
  <c r="M99" i="27"/>
  <c r="M96" i="27" s="1"/>
  <c r="M214" i="27"/>
  <c r="M212" i="27" s="1"/>
  <c r="M87" i="27"/>
  <c r="M86" i="27" s="1"/>
  <c r="M18" i="27"/>
  <c r="M48" i="26"/>
  <c r="M52" i="26"/>
  <c r="G52" i="26"/>
  <c r="M16" i="26"/>
  <c r="M8" i="26" s="1"/>
  <c r="M67" i="25"/>
  <c r="M80" i="25"/>
  <c r="M72" i="25" s="1"/>
  <c r="M64" i="25"/>
  <c r="M61" i="25" s="1"/>
  <c r="M16" i="25"/>
  <c r="M8" i="25" s="1"/>
  <c r="M37" i="24"/>
  <c r="M35" i="24" s="1"/>
  <c r="M79" i="24"/>
  <c r="M78" i="24" s="1"/>
  <c r="M32" i="24"/>
  <c r="M31" i="24" s="1"/>
  <c r="M16" i="24"/>
  <c r="M8" i="24" s="1"/>
  <c r="M82" i="24"/>
  <c r="M80" i="24" s="1"/>
  <c r="M75" i="23"/>
  <c r="M62" i="23"/>
  <c r="M10" i="23"/>
  <c r="G83" i="23"/>
  <c r="G10" i="23"/>
  <c r="G62" i="23"/>
  <c r="M91" i="23"/>
  <c r="M83" i="23" s="1"/>
  <c r="M48" i="22"/>
  <c r="M40" i="22" s="1"/>
  <c r="M16" i="22"/>
  <c r="M8" i="22" s="1"/>
  <c r="M16" i="21"/>
  <c r="M8" i="21" s="1"/>
  <c r="M8" i="20"/>
  <c r="M34" i="20"/>
  <c r="M81" i="20"/>
  <c r="M44" i="20"/>
  <c r="M68" i="20"/>
  <c r="M67" i="20" s="1"/>
  <c r="G63" i="20"/>
  <c r="M60" i="20"/>
  <c r="M58" i="20" s="1"/>
  <c r="M48" i="20"/>
  <c r="AF102" i="20"/>
  <c r="M8" i="19"/>
  <c r="M59" i="19"/>
  <c r="M146" i="19"/>
  <c r="M114" i="19"/>
  <c r="M154" i="19"/>
  <c r="AF175" i="19"/>
  <c r="G97" i="19"/>
  <c r="G8" i="19"/>
  <c r="M166" i="19"/>
  <c r="M128" i="19"/>
  <c r="M127" i="19" s="1"/>
  <c r="M104" i="19"/>
  <c r="M103" i="19" s="1"/>
  <c r="M64" i="19"/>
  <c r="M451" i="18"/>
  <c r="M246" i="18"/>
  <c r="M170" i="18"/>
  <c r="M394" i="18"/>
  <c r="M8" i="18"/>
  <c r="M461" i="18"/>
  <c r="M460" i="18" s="1"/>
  <c r="M408" i="18"/>
  <c r="M407" i="18" s="1"/>
  <c r="M285" i="18"/>
  <c r="M284" i="18" s="1"/>
  <c r="M304" i="18"/>
  <c r="M303" i="18" s="1"/>
  <c r="M173" i="18"/>
  <c r="M153" i="18"/>
  <c r="M134" i="18" s="1"/>
  <c r="M36" i="18"/>
  <c r="M434" i="18"/>
  <c r="M430" i="18" s="1"/>
  <c r="M398" i="18"/>
  <c r="M352" i="18"/>
  <c r="M347" i="18" s="1"/>
  <c r="M274" i="18"/>
  <c r="M217" i="18"/>
  <c r="M216" i="18" s="1"/>
  <c r="M149" i="17"/>
  <c r="M141" i="17" s="1"/>
  <c r="M45" i="17"/>
  <c r="M44" i="17" s="1"/>
  <c r="M159" i="17"/>
  <c r="M156" i="17" s="1"/>
  <c r="M16" i="17"/>
  <c r="M8" i="17" s="1"/>
  <c r="M58" i="16"/>
  <c r="M206" i="16"/>
  <c r="M100" i="16"/>
  <c r="M94" i="16"/>
  <c r="M8" i="16"/>
  <c r="G58" i="16"/>
  <c r="G100" i="16"/>
  <c r="G206" i="16"/>
  <c r="M98" i="16"/>
  <c r="M54" i="16"/>
  <c r="M50" i="16" s="1"/>
  <c r="M35" i="16"/>
  <c r="AF17" i="15"/>
  <c r="M105" i="14"/>
  <c r="AF116" i="14"/>
  <c r="M94" i="14"/>
  <c r="M93" i="14" s="1"/>
  <c r="M80" i="14"/>
  <c r="M79" i="14" s="1"/>
  <c r="M38" i="14"/>
  <c r="M8" i="14" s="1"/>
  <c r="AF52" i="13"/>
  <c r="M27" i="13"/>
  <c r="M8" i="13" s="1"/>
  <c r="AF90" i="12"/>
  <c r="M35" i="12"/>
  <c r="M34" i="12" s="1"/>
  <c r="M9" i="12"/>
  <c r="M8" i="12" s="1"/>
  <c r="J161" i="1"/>
  <c r="J165" i="1"/>
  <c r="J169" i="1"/>
  <c r="J173" i="1"/>
  <c r="J177" i="1"/>
  <c r="J181" i="1"/>
  <c r="J185" i="1"/>
  <c r="J189" i="1"/>
  <c r="J153" i="1"/>
  <c r="J146" i="1"/>
  <c r="J158" i="1"/>
  <c r="J166" i="1"/>
  <c r="J178" i="1"/>
  <c r="J190" i="1"/>
  <c r="J157" i="1"/>
  <c r="J150" i="1"/>
  <c r="J154" i="1"/>
  <c r="J162" i="1"/>
  <c r="J170" i="1"/>
  <c r="J174" i="1"/>
  <c r="J182" i="1"/>
  <c r="J186" i="1"/>
  <c r="J147" i="1"/>
  <c r="J151" i="1"/>
  <c r="J155" i="1"/>
  <c r="J159" i="1"/>
  <c r="J163" i="1"/>
  <c r="J167" i="1"/>
  <c r="J171" i="1"/>
  <c r="J175" i="1"/>
  <c r="J179" i="1"/>
  <c r="J183" i="1"/>
  <c r="J187" i="1"/>
  <c r="H87" i="1"/>
  <c r="J79" i="1"/>
  <c r="J47" i="1"/>
  <c r="J84" i="1"/>
  <c r="J76" i="1"/>
  <c r="J68" i="1"/>
  <c r="J60" i="1"/>
  <c r="J52" i="1"/>
  <c r="J44" i="1"/>
  <c r="J62" i="1"/>
  <c r="J46" i="1"/>
  <c r="J77" i="1"/>
  <c r="J69" i="1"/>
  <c r="J53" i="1"/>
  <c r="J63" i="1"/>
  <c r="J55" i="1"/>
  <c r="J39" i="1"/>
  <c r="J87" i="1" s="1"/>
  <c r="J81" i="1"/>
  <c r="J73" i="1"/>
  <c r="J65" i="1"/>
  <c r="J57" i="1"/>
  <c r="J49" i="1"/>
  <c r="J41" i="1"/>
  <c r="J86" i="1"/>
  <c r="J78" i="1"/>
  <c r="J70" i="1"/>
  <c r="J54" i="1"/>
  <c r="J85" i="1"/>
  <c r="J61" i="1"/>
  <c r="J45" i="1"/>
  <c r="J82" i="1"/>
  <c r="J74" i="1"/>
  <c r="J66" i="1"/>
  <c r="J58" i="1"/>
  <c r="J50" i="1"/>
  <c r="J42" i="1"/>
  <c r="J71" i="1"/>
  <c r="J83" i="1"/>
  <c r="J75" i="1"/>
  <c r="J67" i="1"/>
  <c r="J59" i="1"/>
  <c r="J51" i="1"/>
  <c r="J43" i="1"/>
  <c r="J80" i="1"/>
  <c r="J72" i="1"/>
  <c r="J64" i="1"/>
  <c r="J56" i="1"/>
  <c r="J48" i="1"/>
  <c r="J40" i="1"/>
  <c r="I21" i="1"/>
  <c r="J28" i="1"/>
  <c r="J26" i="1"/>
  <c r="G38" i="1"/>
  <c r="F38" i="1"/>
  <c r="J23" i="1"/>
  <c r="J24" i="1"/>
  <c r="J25" i="1"/>
  <c r="J27" i="1"/>
  <c r="E24" i="1"/>
  <c r="E26" i="1"/>
  <c r="A24" i="1" l="1"/>
  <c r="G24" i="1"/>
  <c r="A27" i="1" s="1"/>
  <c r="J192"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DB562E2D-7B3B-4033-B982-0915A25199ED}">
      <text>
        <r>
          <rPr>
            <sz val="9"/>
            <color indexed="81"/>
            <rFont val="Tahoma"/>
            <family val="2"/>
            <charset val="238"/>
          </rPr>
          <t>Jedná se o informaci, zda se jedná o položku, která je do rozpočtu zadána z cenové soustavy RTS, nebo vlastní.</t>
        </r>
      </text>
    </comment>
    <comment ref="T6" authorId="0" shapeId="0" xr:uid="{283A1B11-C03D-470E-B96C-85428F5EC8E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D3731CF2-148B-4960-A9BD-F7A5676C80DC}">
      <text>
        <r>
          <rPr>
            <sz val="9"/>
            <color indexed="81"/>
            <rFont val="Tahoma"/>
            <family val="2"/>
            <charset val="238"/>
          </rPr>
          <t>Jedná se o informaci, zda se jedná o položku, která je do rozpočtu zadána z cenové soustavy RTS, nebo vlastní.</t>
        </r>
      </text>
    </comment>
    <comment ref="T6" authorId="0" shapeId="0" xr:uid="{67DECBAD-3749-49EA-8AAA-47510D156AC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0684AF9D-6C14-4A65-87CE-06BF14A2891E}">
      <text>
        <r>
          <rPr>
            <sz val="9"/>
            <color indexed="81"/>
            <rFont val="Tahoma"/>
            <family val="2"/>
            <charset val="238"/>
          </rPr>
          <t>Jedná se o informaci, zda se jedná o položku, která je do rozpočtu zadána z cenové soustavy RTS, nebo vlastní.</t>
        </r>
      </text>
    </comment>
    <comment ref="T6" authorId="0" shapeId="0" xr:uid="{D01785E0-2984-4FE3-845A-F3DCE106283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F562C542-EDF1-4745-AF8A-8AB8E1F6F1BC}">
      <text>
        <r>
          <rPr>
            <sz val="9"/>
            <color indexed="81"/>
            <rFont val="Tahoma"/>
            <family val="2"/>
            <charset val="238"/>
          </rPr>
          <t>Jedná se o informaci, zda se jedná o položku, která je do rozpočtu zadána z cenové soustavy RTS, nebo vlastní.</t>
        </r>
      </text>
    </comment>
    <comment ref="T6" authorId="0" shapeId="0" xr:uid="{47D5BD36-5824-4B9E-B31E-31BE09F52DC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FD1B6ACF-E340-4465-BAD5-506C0581EF55}">
      <text>
        <r>
          <rPr>
            <sz val="9"/>
            <color indexed="81"/>
            <rFont val="Tahoma"/>
            <family val="2"/>
            <charset val="238"/>
          </rPr>
          <t>Jedná se o informaci, zda se jedná o položku, která je do rozpočtu zadána z cenové soustavy RTS, nebo vlastní.</t>
        </r>
      </text>
    </comment>
    <comment ref="T6" authorId="0" shapeId="0" xr:uid="{30B39906-3046-4D17-8333-5ED37AAF563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3FCD42FF-93DA-4D6F-B591-5FAB312D540B}">
      <text>
        <r>
          <rPr>
            <sz val="9"/>
            <color indexed="81"/>
            <rFont val="Tahoma"/>
            <family val="2"/>
            <charset val="238"/>
          </rPr>
          <t>Jedná se o informaci, zda se jedná o položku, která je do rozpočtu zadána z cenové soustavy RTS, nebo vlastní.</t>
        </r>
      </text>
    </comment>
    <comment ref="T6" authorId="0" shapeId="0" xr:uid="{2C6852EC-1DB6-4E0B-9B0E-F3F4C3A9FA12}">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722FD304-E09A-4193-9799-B6FC036A8A2B}">
      <text>
        <r>
          <rPr>
            <sz val="9"/>
            <color indexed="81"/>
            <rFont val="Tahoma"/>
            <family val="2"/>
            <charset val="238"/>
          </rPr>
          <t>Jedná se o informaci, zda se jedná o položku, která je do rozpočtu zadána z cenové soustavy RTS, nebo vlastní.</t>
        </r>
      </text>
    </comment>
    <comment ref="T6" authorId="0" shapeId="0" xr:uid="{0168B49E-4CB5-4012-83F4-1264E30CF5C1}">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162E2C29-A334-45F3-B1D3-AD9BFEB1EE5E}">
      <text>
        <r>
          <rPr>
            <sz val="9"/>
            <color indexed="81"/>
            <rFont val="Tahoma"/>
            <family val="2"/>
            <charset val="238"/>
          </rPr>
          <t>Jedná se o informaci, zda se jedná o položku, která je do rozpočtu zadána z cenové soustavy RTS, nebo vlastní.</t>
        </r>
      </text>
    </comment>
    <comment ref="T6" authorId="0" shapeId="0" xr:uid="{34181E03-78EE-4D19-9823-8ED1A7164E4C}">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03D76A62-9A87-46EB-A88A-9604AE43ACDE}">
      <text>
        <r>
          <rPr>
            <sz val="9"/>
            <color indexed="81"/>
            <rFont val="Tahoma"/>
            <family val="2"/>
            <charset val="238"/>
          </rPr>
          <t>Jedná se o informaci, zda se jedná o položku, která je do rozpočtu zadána z cenové soustavy RTS, nebo vlastní.</t>
        </r>
      </text>
    </comment>
    <comment ref="T6" authorId="0" shapeId="0" xr:uid="{1138886A-917D-4EA9-94A6-03BEC20C11AA}">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95C749B8-5B84-4491-8B51-87266E5330B2}">
      <text>
        <r>
          <rPr>
            <sz val="9"/>
            <color indexed="81"/>
            <rFont val="Tahoma"/>
            <family val="2"/>
            <charset val="238"/>
          </rPr>
          <t>Jedná se o informaci, zda se jedná o položku, která je do rozpočtu zadána z cenové soustavy RTS, nebo vlastní.</t>
        </r>
      </text>
    </comment>
    <comment ref="T6" authorId="0" shapeId="0" xr:uid="{E6110554-9284-4D19-A30A-1350D88FCC4C}">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7274DD6F-45A0-4700-8A93-35A8F1C47DB5}">
      <text>
        <r>
          <rPr>
            <sz val="9"/>
            <color indexed="81"/>
            <rFont val="Tahoma"/>
            <family val="2"/>
            <charset val="238"/>
          </rPr>
          <t>Jedná se o informaci, zda se jedná o položku, která je do rozpočtu zadána z cenové soustavy RTS, nebo vlastní.</t>
        </r>
      </text>
    </comment>
    <comment ref="T6" authorId="0" shapeId="0" xr:uid="{6FDEC852-07B6-481E-A27F-A6CA6089BD1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55C7FCF8-AD78-4124-B4B0-71EFE310FAA2}">
      <text>
        <r>
          <rPr>
            <sz val="9"/>
            <color indexed="81"/>
            <rFont val="Tahoma"/>
            <family val="2"/>
            <charset val="238"/>
          </rPr>
          <t>Jedná se o informaci, zda se jedná o položku, která je do rozpočtu zadána z cenové soustavy RTS, nebo vlastní.</t>
        </r>
      </text>
    </comment>
    <comment ref="T6" authorId="0" shapeId="0" xr:uid="{5011C454-4B48-4689-9F81-63B1642781F5}">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D71B5C1F-0571-4299-97A1-E27BF547CAA0}">
      <text>
        <r>
          <rPr>
            <sz val="9"/>
            <color indexed="81"/>
            <rFont val="Tahoma"/>
            <family val="2"/>
            <charset val="238"/>
          </rPr>
          <t>Jedná se o informaci, zda se jedná o položku, která je do rozpočtu zadána z cenové soustavy RTS, nebo vlastní.</t>
        </r>
      </text>
    </comment>
    <comment ref="T6" authorId="0" shapeId="0" xr:uid="{7420E24D-EC3A-4B09-A2CF-010D148293A6}">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F5E2C1F3-8C8E-4418-8C6C-331B204921BA}">
      <text>
        <r>
          <rPr>
            <sz val="9"/>
            <color indexed="81"/>
            <rFont val="Tahoma"/>
            <family val="2"/>
            <charset val="238"/>
          </rPr>
          <t>Jedná se o informaci, zda se jedná o položku, která je do rozpočtu zadána z cenové soustavy RTS, nebo vlastní.</t>
        </r>
      </text>
    </comment>
    <comment ref="T6" authorId="0" shapeId="0" xr:uid="{29D001BC-2183-4B81-B146-192A595F764D}">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EB4AE5A6-D035-4487-ACFB-4617D9C0915A}">
      <text>
        <r>
          <rPr>
            <sz val="9"/>
            <color indexed="81"/>
            <rFont val="Tahoma"/>
            <family val="2"/>
            <charset val="238"/>
          </rPr>
          <t>Jedná se o informaci, zda se jedná o položku, která je do rozpočtu zadána z cenové soustavy RTS, nebo vlastní.</t>
        </r>
      </text>
    </comment>
    <comment ref="T6" authorId="0" shapeId="0" xr:uid="{F5F13AFD-87D2-48E0-A937-4B1D84692F29}">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F9EED89F-61BB-422F-AD41-2D5A79CA2B68}">
      <text>
        <r>
          <rPr>
            <sz val="9"/>
            <color indexed="81"/>
            <rFont val="Tahoma"/>
            <family val="2"/>
            <charset val="238"/>
          </rPr>
          <t>Jedná se o informaci, zda se jedná o položku, která je do rozpočtu zadána z cenové soustavy RTS, nebo vlastní.</t>
        </r>
      </text>
    </comment>
    <comment ref="T6" authorId="0" shapeId="0" xr:uid="{12A8A531-3085-4D07-BF73-D437268EE333}">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24312261-8395-4750-8AA4-6D22BA984D48}">
      <text>
        <r>
          <rPr>
            <sz val="9"/>
            <color indexed="81"/>
            <rFont val="Tahoma"/>
            <family val="2"/>
            <charset val="238"/>
          </rPr>
          <t>Jedná se o informaci, zda se jedná o položku, která je do rozpočtu zadána z cenové soustavy RTS, nebo vlastní.</t>
        </r>
      </text>
    </comment>
    <comment ref="T6" authorId="0" shapeId="0" xr:uid="{925D9067-F6DE-4592-B92E-3C7E1BA31BB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C5186356-EFC0-410E-B543-ADCC550F9B2C}">
      <text>
        <r>
          <rPr>
            <sz val="9"/>
            <color indexed="81"/>
            <rFont val="Tahoma"/>
            <family val="2"/>
            <charset val="238"/>
          </rPr>
          <t>Jedná se o informaci, zda se jedná o položku, která je do rozpočtu zadána z cenové soustavy RTS, nebo vlastní.</t>
        </r>
      </text>
    </comment>
    <comment ref="T6" authorId="0" shapeId="0" xr:uid="{E0D53750-EF2F-4412-BDEC-E208ACFE0FDE}">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4CB663DF-6C94-4251-9B4A-8E3C19B17B6F}">
      <text>
        <r>
          <rPr>
            <sz val="9"/>
            <color indexed="81"/>
            <rFont val="Tahoma"/>
            <family val="2"/>
            <charset val="238"/>
          </rPr>
          <t>Jedná se o informaci, zda se jedná o položku, která je do rozpočtu zadána z cenové soustavy RTS, nebo vlastní.</t>
        </r>
      </text>
    </comment>
    <comment ref="T6" authorId="0" shapeId="0" xr:uid="{32F381FD-4B4B-49D7-98C7-C6A0A5ADB132}">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CE4A5D15-A53B-4B16-8240-049DFD72AD96}">
      <text>
        <r>
          <rPr>
            <sz val="9"/>
            <color indexed="81"/>
            <rFont val="Tahoma"/>
            <family val="2"/>
            <charset val="238"/>
          </rPr>
          <t>Jedná se o informaci, zda se jedná o položku, která je do rozpočtu zadána z cenové soustavy RTS, nebo vlastní.</t>
        </r>
      </text>
    </comment>
    <comment ref="T6" authorId="0" shapeId="0" xr:uid="{1B39F0CD-96F0-4E53-A6AF-014C80616BDC}">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25553F5A-98DC-4F05-A96C-562B2C21C5CC}">
      <text>
        <r>
          <rPr>
            <sz val="9"/>
            <color indexed="81"/>
            <rFont val="Tahoma"/>
            <family val="2"/>
            <charset val="238"/>
          </rPr>
          <t>Jedná se o informaci, zda se jedná o položku, která je do rozpočtu zadána z cenové soustavy RTS, nebo vlastní.</t>
        </r>
      </text>
    </comment>
    <comment ref="T6" authorId="0" shapeId="0" xr:uid="{4088578B-BA82-443A-8769-381431502F24}">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446DAEED-5436-4A14-9B2D-B49CF8BFC523}">
      <text>
        <r>
          <rPr>
            <sz val="9"/>
            <color indexed="81"/>
            <rFont val="Tahoma"/>
            <family val="2"/>
            <charset val="238"/>
          </rPr>
          <t>Jedná se o informaci, zda se jedná o položku, která je do rozpočtu zadána z cenové soustavy RTS, nebo vlastní.</t>
        </r>
      </text>
    </comment>
    <comment ref="T6" authorId="0" shapeId="0" xr:uid="{458AABAE-8AE2-4844-8FA2-6F89B824456E}">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13186477-791F-43FC-9B37-F66CFFF9E512}">
      <text>
        <r>
          <rPr>
            <sz val="9"/>
            <color indexed="81"/>
            <rFont val="Tahoma"/>
            <family val="2"/>
            <charset val="238"/>
          </rPr>
          <t>Jedná se o informaci, zda se jedná o položku, která je do rozpočtu zadána z cenové soustavy RTS, nebo vlastní.</t>
        </r>
      </text>
    </comment>
    <comment ref="T6" authorId="0" shapeId="0" xr:uid="{103C962D-9AAD-4BBE-B4AB-DC6D5D220708}">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4A8987E2-6825-4ADD-B2A4-532580F40754}">
      <text>
        <r>
          <rPr>
            <sz val="9"/>
            <color indexed="81"/>
            <rFont val="Tahoma"/>
            <family val="2"/>
            <charset val="238"/>
          </rPr>
          <t>Jedná se o informaci, zda se jedná o položku, která je do rozpočtu zadána z cenové soustavy RTS, nebo vlastní.</t>
        </r>
      </text>
    </comment>
    <comment ref="T6" authorId="0" shapeId="0" xr:uid="{CAEB01BC-66C4-452B-9249-248BD408654C}">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musil</author>
  </authors>
  <commentList>
    <comment ref="S6" authorId="0" shapeId="0" xr:uid="{CF93BA43-7843-4B6D-BA19-A506CFC71E5F}">
      <text>
        <r>
          <rPr>
            <sz val="9"/>
            <color indexed="81"/>
            <rFont val="Tahoma"/>
            <family val="2"/>
            <charset val="238"/>
          </rPr>
          <t>Jedná se o informaci, zda se jedná o položku, která je do rozpočtu zadána z cenové soustavy RTS, nebo vlastní.</t>
        </r>
      </text>
    </comment>
    <comment ref="T6" authorId="0" shapeId="0" xr:uid="{AB0881B4-7D33-46D5-A50B-63F0CC8DDDC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<sst xmlns="http://schemas.openxmlformats.org/spreadsheetml/2006/main" count="17876" uniqueCount="3699">
  <si>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</si>
  <si>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</si>
  <si>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</si>
  <si>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</si>
  <si>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</si>
  <si>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</si>
  <si>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</si>
  <si>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</si>
  <si>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</si>
  <si>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</si>
  <si>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</si>
  <si>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</si>
  <si>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</si>
  <si>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</si>
  <si>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</si>
  <si>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</si>
  <si>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</si>
  <si>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</si>
  <si>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</si>
  <si>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</si>
  <si>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</si>
  <si>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</si>
  <si>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</si>
  <si>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</si>
  <si>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</si>
  <si>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</si>
  <si>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</si>
  <si>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</si>
  <si>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</si>
  <si>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</si>
  <si>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</si>
  <si>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</si>
  <si>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</si>
  <si>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</si>
  <si>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</si>
  <si>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</si>
  <si>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</si>
  <si>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</si>
  <si>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</si>
  <si>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</si>
  <si>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</si>
  <si>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</si>
  <si>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</si>
  <si>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19-18/157</t>
  </si>
  <si>
    <t>Technická infrastruktura pro průmyslovou oblast Jamská II-etapa-1.část</t>
  </si>
  <si>
    <t>Město Žďár nad Sázavou</t>
  </si>
  <si>
    <t>Žižkova 227/1</t>
  </si>
  <si>
    <t>Žďár nad Sázavou-Žďár nad Sázavou 1</t>
  </si>
  <si>
    <t>59101</t>
  </si>
  <si>
    <t>00295841</t>
  </si>
  <si>
    <t>CZ00295841</t>
  </si>
  <si>
    <t>Blaha Stanislav</t>
  </si>
  <si>
    <t>Studentská 1133/3</t>
  </si>
  <si>
    <t>Žďár nad Sázavou</t>
  </si>
  <si>
    <t>15261182</t>
  </si>
  <si>
    <t>CZ6810070344</t>
  </si>
  <si>
    <t>Stavba</t>
  </si>
  <si>
    <t>Ostatní a vedlejší náklady</t>
  </si>
  <si>
    <t>00</t>
  </si>
  <si>
    <t>Vedlejší a ostatní náklady</t>
  </si>
  <si>
    <t>Stavební objekt</t>
  </si>
  <si>
    <t>SO011</t>
  </si>
  <si>
    <t>Příprava území, HTÚ</t>
  </si>
  <si>
    <t>011</t>
  </si>
  <si>
    <t>SO012</t>
  </si>
  <si>
    <t>Trvalá ochrana stáv.inž.sítí</t>
  </si>
  <si>
    <t>012</t>
  </si>
  <si>
    <t>Ochrana VTL plynovodu</t>
  </si>
  <si>
    <t>SO013</t>
  </si>
  <si>
    <t>Dočasná ochrana stáv.inž.sítí</t>
  </si>
  <si>
    <t>013</t>
  </si>
  <si>
    <t>Dočasná ochrana IS PR s VV T</t>
  </si>
  <si>
    <t>SO111,112,113</t>
  </si>
  <si>
    <t>Místní komunikace, chodníky</t>
  </si>
  <si>
    <t>111-113</t>
  </si>
  <si>
    <t>Mísntí komunikace, chodníky</t>
  </si>
  <si>
    <t>SO311.1</t>
  </si>
  <si>
    <t>Vodovod - řady</t>
  </si>
  <si>
    <t>311.1</t>
  </si>
  <si>
    <t>SO311.2.1</t>
  </si>
  <si>
    <t>Vodovod-ATS-Armaturní šachta</t>
  </si>
  <si>
    <t>311.2.1</t>
  </si>
  <si>
    <t>Stavební část</t>
  </si>
  <si>
    <t>311.2.1.1</t>
  </si>
  <si>
    <t>Elektrorozvodný pilíř</t>
  </si>
  <si>
    <t>311.2.1.2</t>
  </si>
  <si>
    <t>Zásah do stávajícího oplocení</t>
  </si>
  <si>
    <t>SO311.2.2</t>
  </si>
  <si>
    <t>ATS - armaturní šachta - potrubní část</t>
  </si>
  <si>
    <t>311.2.2</t>
  </si>
  <si>
    <t>SO311.2.3</t>
  </si>
  <si>
    <t>ATS - armaturní šachta - odvodnění</t>
  </si>
  <si>
    <t>311.2.3</t>
  </si>
  <si>
    <t>SO311.2.4</t>
  </si>
  <si>
    <t>Vodovod-ATS-Elektroinstalace</t>
  </si>
  <si>
    <t>311.2.4</t>
  </si>
  <si>
    <t>Elektroinstalace</t>
  </si>
  <si>
    <t>SO311.3</t>
  </si>
  <si>
    <t>Vodovod - přeložka</t>
  </si>
  <si>
    <t>311.3</t>
  </si>
  <si>
    <t>SO312.1</t>
  </si>
  <si>
    <t>Kanalizace dešťová - stoky</t>
  </si>
  <si>
    <t>312.1</t>
  </si>
  <si>
    <t>SO312.2</t>
  </si>
  <si>
    <t>Kanalizace dešťová - přípojky</t>
  </si>
  <si>
    <t>312.2</t>
  </si>
  <si>
    <t>SO312.3</t>
  </si>
  <si>
    <t>Kanalizace dešťová - rekonstrukce</t>
  </si>
  <si>
    <t>312.3</t>
  </si>
  <si>
    <t>SO313.1</t>
  </si>
  <si>
    <t>Kanalizace splašková - stoky</t>
  </si>
  <si>
    <t>313.1</t>
  </si>
  <si>
    <t>SO314.1</t>
  </si>
  <si>
    <t>Požární nádrž 1</t>
  </si>
  <si>
    <t>314.1.1</t>
  </si>
  <si>
    <t>314.1.2</t>
  </si>
  <si>
    <t>Trvale sací potrubí</t>
  </si>
  <si>
    <t>SO314.2</t>
  </si>
  <si>
    <t>Požární nádrž 2</t>
  </si>
  <si>
    <t>314.2.1</t>
  </si>
  <si>
    <t>314.2.2</t>
  </si>
  <si>
    <t>SO411</t>
  </si>
  <si>
    <t>Veřejné osvětlení</t>
  </si>
  <si>
    <t>411</t>
  </si>
  <si>
    <t>VEREJNE OSVETLENI</t>
  </si>
  <si>
    <t>SO511</t>
  </si>
  <si>
    <t>STL plynovod</t>
  </si>
  <si>
    <t>511</t>
  </si>
  <si>
    <t>SO512</t>
  </si>
  <si>
    <t>Přeložka STL přípojky plynu</t>
  </si>
  <si>
    <t>512</t>
  </si>
  <si>
    <t>SO811</t>
  </si>
  <si>
    <t>Sadové úpravy</t>
  </si>
  <si>
    <t>811</t>
  </si>
  <si>
    <t>Celkem za stavbu</t>
  </si>
  <si>
    <t>CZK</t>
  </si>
  <si>
    <t>#POPR</t>
  </si>
  <si>
    <t>Popis rozpočtu: 314.2.1 - Stavební část</t>
  </si>
  <si>
    <t>ROZPOCET JE ZPRACOVAN POMOCI V CU URS A KALKULACI CEN.</t>
  </si>
  <si>
    <t>Popis rozpočtu: 314.1.1 - Stavební část</t>
  </si>
  <si>
    <t>Popis rozpočtu: 311.2.4 - Elektroinstalace</t>
  </si>
  <si>
    <t>ROZPOCET JE ZPRACOVAN V  C U III / 2019 PODLE CENIKU RTS,</t>
  </si>
  <si>
    <t>CENIKU VYROBCU A DODAVATELU APOD.</t>
  </si>
  <si>
    <t>ROZPOCET JE POUZE ORIENTACNI, PRO FAKTURACI JEJ LZE POUZIT</t>
  </si>
  <si>
    <t>POUZE PO DOHODE DODAVATELE A INVESTORA !</t>
  </si>
  <si>
    <t>SOUCASTI ROZPOCTU NEJSOU KOMPONENTY ATS -</t>
  </si>
  <si>
    <t>TLAKOVE SNINACE, OPTOCLENY A PROPOJOVACI KABELY.</t>
  </si>
  <si>
    <t>SOUCASTI ROZPOCTU NENI RM 3 - ROZVADEC TECHNOLOGIE ATS</t>
  </si>
  <si>
    <t>(DODAVATEL ELEKTROINSTALACE PROVEDE MONTAZ RM 3,</t>
  </si>
  <si>
    <t>PRIPRAVI KABELOVE TRASY A ULOZENI PROPOJOVACICH KABELU -</t>
  </si>
  <si>
    <t>- ZAPOJENI A OZIVENI KOMPONENTU ATS viz ROZPOCET ATS)</t>
  </si>
  <si>
    <t>SOUCASTI ROZPOCTU NEJSOU VODOMERY NA ODTOKU.</t>
  </si>
  <si>
    <t>SLABOPROUDE ROZVODY :</t>
  </si>
  <si>
    <t>PRO PRENOS DAT A SIGNALIZACI SE POUZIJE STAVAJICI</t>
  </si>
  <si>
    <t>ASR ROZVODNICE A ANTENA.</t>
  </si>
  <si>
    <t>RESI SE PRIPOJENI VODOMERU A DVERNICH KONTAKTU.</t>
  </si>
  <si>
    <t>DALE BUDE PROVEDENO PROPOJENI SIGNALIZACNIMI KABELY</t>
  </si>
  <si>
    <t>MEZI RH 1 A RM3, NEBO RH 1 A ASR.</t>
  </si>
  <si>
    <t>SVORKOVANI, MONTAZ A KONFIGURACE VSTUPU DO ASR</t>
  </si>
  <si>
    <t>PROVEDE PROVOZOVATEL VODOJEMU (VAS, A.S.)</t>
  </si>
  <si>
    <t>PODLE TETO DOKUMENTACE A ROZPOCTU.</t>
  </si>
  <si>
    <t>Popis rozpočtu: 411 - VEREJNE OSVETLENI</t>
  </si>
  <si>
    <t>SOUCASTI ROZPOCTU NEJSOU POPLATKY PRO E.ON, a.s.</t>
  </si>
  <si>
    <t>ZA NOVE ODBERNE MISTO ANI ZA PROJEDNANI.</t>
  </si>
  <si>
    <t>Popis rozpočtu: 311.1 - Vodovod - řady</t>
  </si>
  <si>
    <t>Bližší specifikace vybraných použitých materiálů je uvedena v samostatné příloze projektové dokumentace - D.1.2.2</t>
  </si>
  <si>
    <t>Popis rozpočtu: 311.2.2 - ATS - armaturní šachta - potrubní část</t>
  </si>
  <si>
    <t>Popis rozpočtu: 311.2.3 - ATS - armaturní šachta - odvodnění</t>
  </si>
  <si>
    <t>Popis rozpočtu: 311.3 - Vodovod - přeložka</t>
  </si>
  <si>
    <t>Popis rozpočtu: 312.1 - Kanalizace dešťová - stoky</t>
  </si>
  <si>
    <t>Bližší specifikace vybraných použitých materiálů je uvedena v samostatné příloze projektové dokumentace - D.1.3.2.</t>
  </si>
  <si>
    <t>Popis rozpočtu: 312.2 - Kanalizace dešťová - přípojky</t>
  </si>
  <si>
    <t>Popis rozpočtu: 312.3 - Kanalizace dešťová - rekonstrukce</t>
  </si>
  <si>
    <t>Popis rozpočtu: 313.1 - Kanalizace splašková - stoky</t>
  </si>
  <si>
    <t>Bližší specifikace vybraných použitých materiálů je uvedena v samostatné příloze projektové dokumentace - D.1.4.2.</t>
  </si>
  <si>
    <t>Rekapitulace dílů</t>
  </si>
  <si>
    <t>Typ dílu</t>
  </si>
  <si>
    <t>001</t>
  </si>
  <si>
    <t>Zemní práce</t>
  </si>
  <si>
    <t>002</t>
  </si>
  <si>
    <t>Základy</t>
  </si>
  <si>
    <t>003</t>
  </si>
  <si>
    <t>Svislé konstrukce</t>
  </si>
  <si>
    <t>004</t>
  </si>
  <si>
    <t>Vodorovné konstrukce</t>
  </si>
  <si>
    <t>005</t>
  </si>
  <si>
    <t>Komunikace</t>
  </si>
  <si>
    <t>006</t>
  </si>
  <si>
    <t>Úpravy povrchu</t>
  </si>
  <si>
    <t>008</t>
  </si>
  <si>
    <t>Trubní vedení</t>
  </si>
  <si>
    <t>009</t>
  </si>
  <si>
    <t>Ostatní konstrukce a práce</t>
  </si>
  <si>
    <t>099</t>
  </si>
  <si>
    <t>Přesun hmot HSV</t>
  </si>
  <si>
    <t>1</t>
  </si>
  <si>
    <t>2</t>
  </si>
  <si>
    <t>Základy a zvláštní zakládání</t>
  </si>
  <si>
    <t>3</t>
  </si>
  <si>
    <t>Svislé a kompletní konstrukce</t>
  </si>
  <si>
    <t>4</t>
  </si>
  <si>
    <t>5</t>
  </si>
  <si>
    <t>61</t>
  </si>
  <si>
    <t>Úpravy povrchů vnitřní</t>
  </si>
  <si>
    <t>62</t>
  </si>
  <si>
    <t>Úpravy povrchů vnější</t>
  </si>
  <si>
    <t>63</t>
  </si>
  <si>
    <t>Podlahy a podlahové konstrukce</t>
  </si>
  <si>
    <t>8</t>
  </si>
  <si>
    <t>9.</t>
  </si>
  <si>
    <t>BOURANI HSV</t>
  </si>
  <si>
    <t>Bourání konstrukcí</t>
  </si>
  <si>
    <t>91</t>
  </si>
  <si>
    <t>Doplňující práce na komunikaci</t>
  </si>
  <si>
    <t>93</t>
  </si>
  <si>
    <t>Dokončovací práce inženýrských staveb</t>
  </si>
  <si>
    <t>94</t>
  </si>
  <si>
    <t>Lešení a stavební výtahy</t>
  </si>
  <si>
    <t>95</t>
  </si>
  <si>
    <t>Dokončovací konstrukce na pozemních stavbách</t>
  </si>
  <si>
    <t>96</t>
  </si>
  <si>
    <t>99</t>
  </si>
  <si>
    <t>Staveništní přesun hmot</t>
  </si>
  <si>
    <t>711</t>
  </si>
  <si>
    <t>Izolace proti vodě</t>
  </si>
  <si>
    <t>713</t>
  </si>
  <si>
    <t>Izolace tepelné</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</si>
  <si>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</si>
  <si>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</si>
  <si>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</si>
  <si>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</si>
  <si>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</si>
  <si>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</si>
  <si>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</si>
  <si>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</si>
  <si>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</si>
  <si>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</si>
  <si>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</si>
  <si>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</si>
  <si>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</si>
  <si>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</si>
  <si>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783</t>
  </si>
  <si>
    <t>Nátěry</t>
  </si>
  <si>
    <t>M</t>
  </si>
  <si>
    <t>ELEKTROINSTALACE-MONTAZ</t>
  </si>
  <si>
    <t>M M</t>
  </si>
  <si>
    <t>ELEKTROINSTALACE-MATERIAL</t>
  </si>
  <si>
    <t>M S</t>
  </si>
  <si>
    <t>ELEKTROINSTALACE-SPECIFIKACE</t>
  </si>
  <si>
    <t>M.</t>
  </si>
  <si>
    <t>HROMOSVOD</t>
  </si>
  <si>
    <t>M23</t>
  </si>
  <si>
    <t>Montáže potrubí</t>
  </si>
  <si>
    <t>M46</t>
  </si>
  <si>
    <t>ZEMNI PRACE</t>
  </si>
  <si>
    <t>MZR</t>
  </si>
  <si>
    <t>ELEKTROINSTALACE - REVIZE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</si>
  <si>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</si>
  <si>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</si>
  <si>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</si>
  <si>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</si>
  <si>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</si>
  <si>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</si>
  <si>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</si>
  <si>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</si>
  <si>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</si>
  <si>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</si>
  <si>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</si>
  <si>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</si>
  <si>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</si>
  <si>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</si>
  <si>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</si>
  <si>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</si>
  <si>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</si>
  <si>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</si>
  <si>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</si>
  <si>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</si>
  <si>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</si>
  <si>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</si>
  <si>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</si>
  <si>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</si>
  <si>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</si>
  <si>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</si>
  <si>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</si>
  <si>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</si>
  <si>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</si>
  <si>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</si>
  <si>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</si>
  <si>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</si>
  <si>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</si>
  <si>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</si>
  <si>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</si>
  <si>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</si>
  <si>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</si>
  <si>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19/ II</t>
  </si>
  <si>
    <t>Indiv</t>
  </si>
  <si>
    <t>VRN</t>
  </si>
  <si>
    <t>POL99_2</t>
  </si>
  <si>
    <t>Veškeré náklady spojené s vybudováním, provozem a odstraněním zařízení staveniště.</t>
  </si>
  <si>
    <t>POP</t>
  </si>
  <si>
    <t>005T</t>
  </si>
  <si>
    <t>Projekt přechodného dopravního značení vč. projednání a odsouhlasení 1x PD</t>
  </si>
  <si>
    <t>Vlastní</t>
  </si>
  <si>
    <t>POL99_8</t>
  </si>
  <si>
    <t>Projekt přechodného dopravního značení vč.projednání a odsouhlasení silničním správním úřadem a policií ČR  1xPD</t>
  </si>
  <si>
    <t>006T</t>
  </si>
  <si>
    <t>005111020R</t>
  </si>
  <si>
    <t>Vytyčení stavby</t>
  </si>
  <si>
    <t>Vyhotovení protokolu o vytyčení stavby se seznamem souřadnic vytyčených bodů a jejich polohopisnými (S-JTSK) a výškopisnými (Bpv) hodnotami.</t>
  </si>
  <si>
    <t>místní komunikace, chodníky SO111,112,113 : 1</t>
  </si>
  <si>
    <t>VV</t>
  </si>
  <si>
    <t xml:space="preserve">kanalizace dešťová - SO312.1, SO312.2, SO312.3 : </t>
  </si>
  <si>
    <t xml:space="preserve">kanalizace splašková - SO313.1 : </t>
  </si>
  <si>
    <t xml:space="preserve">STL plynovod - SO511, SO512 : </t>
  </si>
  <si>
    <t xml:space="preserve">vodovod - SO311.1, SO311.3, SO311.2.2, SO311.2.4, SO312.2.3 : </t>
  </si>
  <si>
    <t xml:space="preserve">veřejné osvětlení - SO411 : </t>
  </si>
  <si>
    <t>005111021R</t>
  </si>
  <si>
    <t>Vytyčení inženýrských sítí</t>
  </si>
  <si>
    <t>Zaměření a vytýčení stávajících inženýrských sítí v místě stavby z hlediska jejich ochrany při provádění stavby.</t>
  </si>
  <si>
    <t>005125010R</t>
  </si>
  <si>
    <t>Práce spojené s napojením na stávající plynovod</t>
  </si>
  <si>
    <t>Koordinace stavebních a technologických dodávek stavby.</t>
  </si>
  <si>
    <t>napojení na stávající plynovod DN200 : 1</t>
  </si>
  <si>
    <t>napojení nové přípojky : 1</t>
  </si>
  <si>
    <t>zaslepení stávající přípojky : 1</t>
  </si>
  <si>
    <t>propojení NTL plynovodu : 1</t>
  </si>
  <si>
    <t>005126010R</t>
  </si>
  <si>
    <t>Práce spojené s napojením na stávající vodovod</t>
  </si>
  <si>
    <t>005241020R</t>
  </si>
  <si>
    <t xml:space="preserve">Geodetické zaměření skutečného provedení  </t>
  </si>
  <si>
    <t>Náklady na provedení skutečného zaměření stavby v rozsahu nezbytném pro zápis změny do katastru nemovitostí.</t>
  </si>
  <si>
    <t>005241020T</t>
  </si>
  <si>
    <t>Vyhotovení geometrického plánu</t>
  </si>
  <si>
    <t>Náklady na vyhotovení geometrického plánu</t>
  </si>
  <si>
    <t>005241010R</t>
  </si>
  <si>
    <t xml:space="preserve">Dokumentace skutečného provedení </t>
  </si>
  <si>
    <t>Náklady na vyhotovení dokumentace skutečného provedení stavby a její předání objednateli v požadované formě a požadovaném počtu.</t>
  </si>
  <si>
    <t>004111030R</t>
  </si>
  <si>
    <t>Seznam přípojek</t>
  </si>
  <si>
    <t xml:space="preserve">ks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</si>
  <si>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</si>
  <si>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kanalizace dešťová - SO312.1, SO312.2, SO312.3 : 40</t>
  </si>
  <si>
    <t>kanalizace splašková - SO313.1 : 5</t>
  </si>
  <si>
    <t>005211041T</t>
  </si>
  <si>
    <t>Dočasné odvádění splaškových vod po dobu výstavby</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</si>
  <si>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</si>
  <si>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005211047R</t>
  </si>
  <si>
    <t>Poplatek za užívání silničního pozemku 40dní</t>
  </si>
  <si>
    <t xml:space="preserve">m2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</si>
  <si>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</si>
  <si>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005211048R</t>
  </si>
  <si>
    <t>Poplatek za zřízení služebnosti - uložení sítí do silnice III.třídy</t>
  </si>
  <si>
    <t>005231011R</t>
  </si>
  <si>
    <t>Revize plynovodu</t>
  </si>
  <si>
    <t>náklady spojené s provedením všech technickými normami předepsaných zkoušek a revizí stavebních konstrukcí nebo stavebních prací.</t>
  </si>
  <si>
    <t>005231021R</t>
  </si>
  <si>
    <t>Hydrantová průtoková zkouška</t>
  </si>
  <si>
    <t>Náklady na individuální zkoušky dodaných a smontovaných technologických zařízení včetně komplexního vyzkoušení.</t>
  </si>
  <si>
    <t>08211320R</t>
  </si>
  <si>
    <t>vodné pro vodu pitnou</t>
  </si>
  <si>
    <t>m3</t>
  </si>
  <si>
    <t>SPCM</t>
  </si>
  <si>
    <t>Specifikace</t>
  </si>
  <si>
    <t>POL3_</t>
  </si>
  <si>
    <t>005231022R</t>
  </si>
  <si>
    <t>Ověření funkce signaklizačního vodiče vodovodu, včetně protokolu</t>
  </si>
  <si>
    <t>005231023R</t>
  </si>
  <si>
    <t>Ověření funkce signaklizačního vodiče plynovodu, včetně protokolu</t>
  </si>
  <si>
    <t>005231031R</t>
  </si>
  <si>
    <t>Vypuštění, odvzdušnění, odkalení vodovodu</t>
  </si>
  <si>
    <t>Náklady zhotovitele na účast na zkušebním provozu včetně všech rizik vyplývajících z nutnosti zásahu či úprav zkoušeného zařízení.</t>
  </si>
  <si>
    <t>005231T</t>
  </si>
  <si>
    <t>Zkoušky zhutnění pláně</t>
  </si>
  <si>
    <t xml:space="preserve">místní komunikace, chodníky SO111,112,113 : </t>
  </si>
  <si>
    <t>zkoušky modulu přetvárvosti Edef2, zemní pláň, ochr.vrstva : 2*2</t>
  </si>
  <si>
    <t>005232T</t>
  </si>
  <si>
    <t>Zkoušky zhutnění v rýhách</t>
  </si>
  <si>
    <t>0052345  R</t>
  </si>
  <si>
    <t>Krácený rozbor pitné vody</t>
  </si>
  <si>
    <t>Náklady zhotovitele, související s prováděním zkoušek a revizí předepsaných technickými normami nebo objednatelem a které jsou pro provedení díla nezbytné.</t>
  </si>
  <si>
    <t>0051221 R</t>
  </si>
  <si>
    <t>Provozní vlivy na práce elektro</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</si>
  <si>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</si>
  <si>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SUM</t>
  </si>
  <si>
    <t>Geodetické zaměření rohů stavby, stabilizace bodů a sestavení laviček.</t>
  </si>
  <si>
    <t>END</t>
  </si>
  <si>
    <t>Položkový soupis prací a dodávek</t>
  </si>
  <si>
    <t>121101101.</t>
  </si>
  <si>
    <t>Sejmutí ornice s přemístěním do 50 m</t>
  </si>
  <si>
    <t>Práce</t>
  </si>
  <si>
    <t>POL1_1</t>
  </si>
  <si>
    <t>prům.tl.200mm : 22992*0,2</t>
  </si>
  <si>
    <t>122102201</t>
  </si>
  <si>
    <t>Odkopávky a prokopávky nezapažené pro silnice objemu do 100 m3 v hornině tř. 1 a 2</t>
  </si>
  <si>
    <t>M3</t>
  </si>
  <si>
    <t>chodník Jamská : 48</t>
  </si>
  <si>
    <t>7-7´ : 52</t>
  </si>
  <si>
    <t>122102202</t>
  </si>
  <si>
    <t>Odkopávky a prokopávky nezapažené pro silnice objemu do 1000 m3 v hornině tř. 1 a 2</t>
  </si>
  <si>
    <t>6-6´ : 333+1622</t>
  </si>
  <si>
    <t>SO 314.2 (Nádrž 2 : 195</t>
  </si>
  <si>
    <t>122201109</t>
  </si>
  <si>
    <t>Příplatek za lepivost u odkopávek v hornině tř. 1 až 3</t>
  </si>
  <si>
    <t>30 = z odkopávek : 2250*0,3</t>
  </si>
  <si>
    <t>162201101</t>
  </si>
  <si>
    <t>Vodorovné přemístění do 20 m výkopku/sypaniny z horniny tř. 1 až 4</t>
  </si>
  <si>
    <t>příčný přesun, 3-3´ : 333</t>
  </si>
  <si>
    <t>162201102</t>
  </si>
  <si>
    <t>Vodorovné přemístění do 50 m výkopku/sypaniny z horniny tř. 1 až 4</t>
  </si>
  <si>
    <t>162301101.</t>
  </si>
  <si>
    <t>Vodorovné přemístění výkopku z hor.1-4 do 500 m</t>
  </si>
  <si>
    <t>přesun do 100m - na meziskládku : 1622</t>
  </si>
  <si>
    <t>přesun do 200m : 1622+48+195</t>
  </si>
  <si>
    <t>ornice do 200m na meziskládku: : 4598,4</t>
  </si>
  <si>
    <t>167101101</t>
  </si>
  <si>
    <t>Nakládání výkopku z hornin tř. 1 až 4 do 100 m3</t>
  </si>
  <si>
    <t>167101102</t>
  </si>
  <si>
    <t>Nakládání výkopku z hornin tř. 1 až 4 přes 100 m3</t>
  </si>
  <si>
    <t xml:space="preserve">naložení zeminy z odkopávek na meziskládce s k zpětnému uložení do násypů : </t>
  </si>
  <si>
    <t>6-6´ : 1622*2</t>
  </si>
  <si>
    <t>ornice pro uložení na mezideponii : 4598,4</t>
  </si>
  <si>
    <t>171101102</t>
  </si>
  <si>
    <t>Uložení sypaniny z hornin soudržných do násypů zhutněných na 96 % PS</t>
  </si>
  <si>
    <t>SO 314.2 (Nádrž 2) : 195</t>
  </si>
  <si>
    <t>171201101</t>
  </si>
  <si>
    <t>Uložení sypaniny do násypů nezhutněných</t>
  </si>
  <si>
    <t>zemina na meziskládku : 1622</t>
  </si>
  <si>
    <t>ornice na meziskládku : 4598,4</t>
  </si>
  <si>
    <t>171201201.</t>
  </si>
  <si>
    <t>Uložení sypaniny na skl.-sypanina na výšku přes 2m</t>
  </si>
  <si>
    <t>POL1_</t>
  </si>
  <si>
    <t>ornice : 4598,4</t>
  </si>
  <si>
    <t>181102302.</t>
  </si>
  <si>
    <t>Úprava pláně dálnic v zářezech se zhutněním</t>
  </si>
  <si>
    <t>m2</t>
  </si>
  <si>
    <t>před zlepšením únosnosti zemní pláně : 6443</t>
  </si>
  <si>
    <t>564861111</t>
  </si>
  <si>
    <t>Podklad ze štěrkodrtě ŠD tl 200 mm</t>
  </si>
  <si>
    <t>zlepšení únosnosti zemní pláně : 6443</t>
  </si>
  <si>
    <t>998225111</t>
  </si>
  <si>
    <t>Přesun hmot pro pozemní komunikace s krytem z kamene, monolitickým betonovým nebo živičným</t>
  </si>
  <si>
    <t>t</t>
  </si>
  <si>
    <t>JKSO:</t>
  </si>
  <si>
    <t>823.29</t>
  </si>
  <si>
    <t>úpravy území a samostatné zemní práce ostatní</t>
  </si>
  <si>
    <t>JKSO</t>
  </si>
  <si>
    <t xml:space="preserve"> m2</t>
  </si>
  <si>
    <t>kryt (materiál konstrukce krytu) vegetační</t>
  </si>
  <si>
    <t>JKSOChar</t>
  </si>
  <si>
    <t>novostavba objektu</t>
  </si>
  <si>
    <t>JKSOAkce</t>
  </si>
  <si>
    <t>119001401R00</t>
  </si>
  <si>
    <t>Dočasné zajištění podzemního potrubí nebo vedení ocelového potrubí_x000D_
 DN  do 200 mm</t>
  </si>
  <si>
    <t>m</t>
  </si>
  <si>
    <t>800-1</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</si>
  <si>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</si>
  <si>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SPI</t>
  </si>
  <si>
    <t>121101101R00</t>
  </si>
  <si>
    <t>Sejmutí ornice s přemístěním na vzdálenost do 50 m</t>
  </si>
  <si>
    <t>nebo lesní půdy, s vodorovným přemístěním na hromady v místě upotřebení nebo na dočasné či trvalé skládky se složením</t>
  </si>
  <si>
    <t>v travní ploše : 7,5*1,3*0,1</t>
  </si>
  <si>
    <t>132101212R00</t>
  </si>
  <si>
    <t xml:space="preserve">Hloubení rýh šířky přes 60 do 200 cm do 1000 m3, v hornině 1-2,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</si>
  <si>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</si>
  <si>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tř.2 50% : 108,29*0,5</t>
  </si>
  <si>
    <t>Začátek provozního součtu</t>
  </si>
  <si>
    <t xml:space="preserve">  odkrytí plynovodu : 37*1,3*1,4</t>
  </si>
  <si>
    <t xml:space="preserve">  45*1,3*0,7</t>
  </si>
  <si>
    <t xml:space="preserve">  Mezisoučet</t>
  </si>
  <si>
    <t xml:space="preserve">  v tom tř.2 F3 MS 25% : 108,29*0,25</t>
  </si>
  <si>
    <t xml:space="preserve">  v tom tř.2 S4 SM 25% : 108,29*0,25</t>
  </si>
  <si>
    <t>Konec provozního součtu</t>
  </si>
  <si>
    <t>132201212R00</t>
  </si>
  <si>
    <t xml:space="preserve">Hloubení rýh šířky přes 60 do 200 cm do 1000 m3, v hornině 3, hloubení strojně </t>
  </si>
  <si>
    <t>tř.3 50% : 108,29*0,5</t>
  </si>
  <si>
    <t>161101102R00</t>
  </si>
  <si>
    <t>Svislé přemístění výkopku z horniny 1 až 4, při hloubce výkopu přes 2,5 do 4 m</t>
  </si>
  <si>
    <t>bez naložení do dopravní nádoby, ale s vyprázdněním dopravní nádoby na hromadu nebo na dopravní prostředek,</t>
  </si>
  <si>
    <t>tř.2,3 : 108,29</t>
  </si>
  <si>
    <t>162201102R00</t>
  </si>
  <si>
    <t>Vodorovné přemístění výkopku z horniny 1 až 4, na vzdálenost přes 20  do 50 m</t>
  </si>
  <si>
    <t>po suchu, bez naložení výkopku, avšak se složením bez rozhrnutí, zpáteční cesta vozidla.</t>
  </si>
  <si>
    <t>ornice na ohumusování : 9,75*0,1</t>
  </si>
  <si>
    <t>162301101R00</t>
  </si>
  <si>
    <t>Vodorovné přemístění výkopku z horniny 1 až 4, na vzdálenost přes 50  do 500 m</t>
  </si>
  <si>
    <t>výkop na meziskládku : 108,29</t>
  </si>
  <si>
    <t>zemina na zásyp zpět : 38,48</t>
  </si>
  <si>
    <t>přebytek výkopku : 108,29-38,48</t>
  </si>
  <si>
    <t>167101101R00</t>
  </si>
  <si>
    <t>Nakládání, skládání, překládání neulehlého výkopku nakládání výkopku_x000D_
 do 100 m3, z horniny 1 až 4</t>
  </si>
  <si>
    <t>zemina na zásyp : 38,48</t>
  </si>
  <si>
    <t>171101104R00</t>
  </si>
  <si>
    <t>Uložení sypaniny do násypů zhutněných s uzavřením povrchu násypu z hornin soudržných s předepsanou mírou zhutnění v procentech výsledků zkoušek Proctor-Standard							_x000D_
							_x000D_
 přes 100 do 102 % PS</t>
  </si>
  <si>
    <t>s rozprostřením sypaniny ve vrstvách a s hrubým urovnáním,</t>
  </si>
  <si>
    <t>přebytek výkopku do násypů komunikací a chodníků : 108,29-38,48</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</si>
  <si>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</si>
  <si>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</si>
  <si>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</si>
  <si>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</si>
  <si>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zeminou : 37*1,3*(1,4-0,1-0,5)</t>
  </si>
  <si>
    <t>štěrkodrtí : 45*1,3*(0,7-0,1-0,5)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</si>
  <si>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</si>
  <si>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</si>
  <si>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</si>
  <si>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stávající plynovod : (1,3*0,5-pi*0,1*0,1)*82</t>
  </si>
  <si>
    <t>180402111R00</t>
  </si>
  <si>
    <t>Založení trávníku parkový trávník, výsevem, v rovině nebo na svahu do 1:5</t>
  </si>
  <si>
    <t>823-1</t>
  </si>
  <si>
    <t>na půdě předem připravené s pokosením, naložením, odvozem odpadu do 20 km a se složením,</t>
  </si>
  <si>
    <t>v travní ploše : 7,5*1,3</t>
  </si>
  <si>
    <t>181201101R00</t>
  </si>
  <si>
    <t>Úprava pláně v násypech v hornině 1 až 4, bez zhutnění</t>
  </si>
  <si>
    <t>vyrovnání výškových rozdílů, plochy vodorovné a plochy do sklonu 1 : 5,</t>
  </si>
  <si>
    <t>181201102R00</t>
  </si>
  <si>
    <t>Úprava pláně v násypech v hornině 1 až 4, se zhutněním</t>
  </si>
  <si>
    <t>ve zpevněné ploše : 45*1,3</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</si>
  <si>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</si>
  <si>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</si>
  <si>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</si>
  <si>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00572400R</t>
  </si>
  <si>
    <t>směs travní parková, pro běžnou zátěž</t>
  </si>
  <si>
    <t>kg</t>
  </si>
  <si>
    <t>9,75*250*0,0001*1,05</t>
  </si>
  <si>
    <t>583415064R</t>
  </si>
  <si>
    <t>kamenivo přírodní drcené frakce 8,0 až 16,0 mm; třída B</t>
  </si>
  <si>
    <t>zásyp v komunikaci : 45*1,3*(0,7-0,1-0,5)*1,878</t>
  </si>
  <si>
    <t>obsyp : (1,3*0,5-pi*0,1*0,1)*82*1,878</t>
  </si>
  <si>
    <t>451572111R00</t>
  </si>
  <si>
    <t>Lože pod potrubí, stoky a drobné objekty z kameniva drobného těženého 0÷4 mm</t>
  </si>
  <si>
    <t>827-1</t>
  </si>
  <si>
    <t>v otevřeném výkopu,</t>
  </si>
  <si>
    <t>stávající plynovod : 82*1,3*0,1</t>
  </si>
  <si>
    <t>584121111R00</t>
  </si>
  <si>
    <t xml:space="preserve">Osazení silničních panelů jakéhokoliv druhu a velikosti </t>
  </si>
  <si>
    <t>822-1</t>
  </si>
  <si>
    <t>ze železového betonu, s provedením podkladu z kameniva těženého do tl. 4 cm</t>
  </si>
  <si>
    <t>3*1,5*36</t>
  </si>
  <si>
    <t>59381103R</t>
  </si>
  <si>
    <t>Panel silniční  betonový 300/150/15 JP 20 tun</t>
  </si>
  <si>
    <t>kus</t>
  </si>
  <si>
    <t>938901111T00</t>
  </si>
  <si>
    <t>Otryskání povrchu pískem</t>
  </si>
  <si>
    <t>stávající potrubí plynovodu : 82*pi*0,2</t>
  </si>
  <si>
    <t>938904121R00</t>
  </si>
  <si>
    <t>Ruční čištění ocelovým kartáčem</t>
  </si>
  <si>
    <t>dočištění stávajícího potrubí plynovodu : 82*pi*0,2</t>
  </si>
  <si>
    <t>998272201R00</t>
  </si>
  <si>
    <t>Přesun hmot pro trubní vedení z ocelových trub v otevřeném výkopu</t>
  </si>
  <si>
    <t>Přesun hmot</t>
  </si>
  <si>
    <t>POL7_</t>
  </si>
  <si>
    <t>svařovaných (vodovody, plynovody, teplovody, shybky, produktovody - 827 1.2, 827 2.2, 827 4.2, 827 5.2, 827 6.2) včetně drobných objektů,</t>
  </si>
  <si>
    <t>na vzdálenost 100 m</t>
  </si>
  <si>
    <t>711140402R00</t>
  </si>
  <si>
    <t>Odstr.izolace potrubíi pásy přitav.,2vrst</t>
  </si>
  <si>
    <t>998711201R00</t>
  </si>
  <si>
    <t>Přesun hmot pro izolace proti vodě svisle do 6 m</t>
  </si>
  <si>
    <t>800-711</t>
  </si>
  <si>
    <t>50 m vodorovně měřeno od těžiště půdorysné plochy skládky do těžiště půdorysné plochy objektu</t>
  </si>
  <si>
    <t>230084171R00</t>
  </si>
  <si>
    <t>Demontáž do šrotu do 1 tuny, rozměr 720 x 10</t>
  </si>
  <si>
    <t>rozřezání na 4ks : 4</t>
  </si>
  <si>
    <t xml:space="preserve">  chránička d720x10 váha šrotu kg : 12,5*pi*0,72*0,01*7880</t>
  </si>
  <si>
    <t>230120023R00</t>
  </si>
  <si>
    <t>Odmašťování potrubí DN 200</t>
  </si>
  <si>
    <t>230210013R00</t>
  </si>
  <si>
    <t>Ruční opláštění ovinem páskou za studena - 2 vrst.</t>
  </si>
  <si>
    <t xml:space="preserve">doizolování potrubí na staveništi ručním zpracováním, vinutí s 50% překrytím, tl.7mm : </t>
  </si>
  <si>
    <t>230160122R01</t>
  </si>
  <si>
    <t>Diagnostika stavu D 200 od 10-16 mm</t>
  </si>
  <si>
    <t>5859mp</t>
  </si>
  <si>
    <t>Maltovinová páska na izolaci a ochranu potrubí š.0,12m v rolích dl.3m, balení 18 rolí</t>
  </si>
  <si>
    <t xml:space="preserve">bal   </t>
  </si>
  <si>
    <t>979951112R00</t>
  </si>
  <si>
    <t>Výkup kovů - železný šrot tl. nad 4 mm</t>
  </si>
  <si>
    <t>801-3</t>
  </si>
  <si>
    <t>Pro vyjádření výnosu ve prospěch zhotovitele je nutné jednotkovou cenu uvést se záporným znaménkem. (Získaná částka ponižuje náklad stavby.)</t>
  </si>
  <si>
    <t>20% ztráta tabulkové hmotnosti : 2,228*0,8</t>
  </si>
  <si>
    <t>979990121R00</t>
  </si>
  <si>
    <t>Poplatek za skládku suti - asfaltové pásy</t>
  </si>
  <si>
    <t>979081111R00</t>
  </si>
  <si>
    <t>Odvoz suti a vybouraných hmot na skládku do 1 km</t>
  </si>
  <si>
    <t>Přesun suti</t>
  </si>
  <si>
    <t>POL8_</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</si>
  <si>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</si>
  <si>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</si>
  <si>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</si>
  <si>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</si>
  <si>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</si>
  <si>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</si>
  <si>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</si>
  <si>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827.51.E</t>
  </si>
  <si>
    <t>"[A/B/C/D/E/F/G/H/I/J/K]" Jmenovitá světlost potrubí DN 200/100</t>
  </si>
  <si>
    <t xml:space="preserve"> m</t>
  </si>
  <si>
    <t>potrubí z trub ocelových</t>
  </si>
  <si>
    <t>ostatní stavební akce</t>
  </si>
  <si>
    <t>566501111</t>
  </si>
  <si>
    <t>Úprava krytu z kameniva drceného pro nový kryt s doplněním kameniva drceného do 0,10 m3/m2</t>
  </si>
  <si>
    <t>úprava podloží poe silniční panely : 10*3*1,5</t>
  </si>
  <si>
    <t>584121108</t>
  </si>
  <si>
    <t>Osazení silničních dílců z ŽB do lože z kameniva těženého tl 40 mm plochy do 15 m2</t>
  </si>
  <si>
    <t>593810030</t>
  </si>
  <si>
    <t>panel silniční 3,00x1,50x0,15m</t>
  </si>
  <si>
    <t>KUS</t>
  </si>
  <si>
    <t>POL3_0</t>
  </si>
  <si>
    <t>10*1,02</t>
  </si>
  <si>
    <t>998226011</t>
  </si>
  <si>
    <t>Přesun hmot pro pozemní komunikace a letiště s krytem montovaným z ŽB dílců</t>
  </si>
  <si>
    <t>113106123</t>
  </si>
  <si>
    <t>Rozebrání dlažeb ze zámkových dlaždic komunikací pro pěší ručně</t>
  </si>
  <si>
    <t xml:space="preserve">rozebrání chodníku zámková dl. 20/10/8cm: 2=2,000000 : </t>
  </si>
  <si>
    <t>113107324</t>
  </si>
  <si>
    <t>Odstranění podkladu z kameniva drceného tl 400 mm strojně pl do 50 m2</t>
  </si>
  <si>
    <t xml:space="preserve">kce vozovky ŠD 35cm: 50=50,000000 : </t>
  </si>
  <si>
    <t>50</t>
  </si>
  <si>
    <t>113107332</t>
  </si>
  <si>
    <t>Odstranění podkladu z betonu prostého tl 300 mm strojně pl do 50 m2</t>
  </si>
  <si>
    <t xml:space="preserve">vybourání odvodňovacího žlabu vč. lože dl. 23cm: 22*0,5=11,000000 : </t>
  </si>
  <si>
    <t>11</t>
  </si>
  <si>
    <t>113107341</t>
  </si>
  <si>
    <t>Odstranění podkladu živičného tl 50 mm strojně pl do 50 m2</t>
  </si>
  <si>
    <t xml:space="preserve">kce vozovky ACP 5cm: 50=50,000000 : </t>
  </si>
  <si>
    <t>113154124</t>
  </si>
  <si>
    <t>Frézování živičného krytu tl 100 mm pruh š 1 m pl do 500 m2 bez překážek v trase</t>
  </si>
  <si>
    <t xml:space="preserve">stávající podkladní vrstva vozovky v tl. 60mm: 178=178,000000 : </t>
  </si>
  <si>
    <t>178</t>
  </si>
  <si>
    <t>113154222</t>
  </si>
  <si>
    <t>Frézování živičného krytu tl 40 mm pruh š 1 m pl do 1000 m2 bez překážek v trase</t>
  </si>
  <si>
    <t xml:space="preserve">stávající obrusná vrstva vozovky v tl. 40mm: 1190=1190,000000 : </t>
  </si>
  <si>
    <t>1190</t>
  </si>
  <si>
    <t>113202111</t>
  </si>
  <si>
    <t>Vytrhání obrub krajníků obrubníků stojatých</t>
  </si>
  <si>
    <t xml:space="preserve">betonové obrubníky: : </t>
  </si>
  <si>
    <t xml:space="preserve">15/25/100: 84=84,000000 : </t>
  </si>
  <si>
    <t xml:space="preserve">15/15/100: 22=22,000000 : </t>
  </si>
  <si>
    <t xml:space="preserve">10/25/100: 7=7,000000 : </t>
  </si>
  <si>
    <t xml:space="preserve">betonové krajníky: : </t>
  </si>
  <si>
    <t xml:space="preserve">25/50/10: 72=72,000000 : </t>
  </si>
  <si>
    <t>185</t>
  </si>
  <si>
    <t>132201101</t>
  </si>
  <si>
    <t>Hloubení rýh š do 600 mm v hornině tř. 3 objemu do 100 m3</t>
  </si>
  <si>
    <t xml:space="preserve">pro podélnou drenáž: 935*0,2=187,000000 : </t>
  </si>
  <si>
    <t>187</t>
  </si>
  <si>
    <t>132201109</t>
  </si>
  <si>
    <t>Příplatek za lepivost k hloubení rýh š do 600 mm v hornině tř. 3</t>
  </si>
  <si>
    <t xml:space="preserve">30%: 187*0,3=56,100000 : </t>
  </si>
  <si>
    <t>56,1</t>
  </si>
  <si>
    <t xml:space="preserve">z rýhy pro drenáž: 187=187,000000 : </t>
  </si>
  <si>
    <t>181102302</t>
  </si>
  <si>
    <t>Úprava pláně v zářezech se zhutněním</t>
  </si>
  <si>
    <t>Součet za</t>
  </si>
  <si>
    <t xml:space="preserve">S1+S2: 6443+1702=8145,000000 : </t>
  </si>
  <si>
    <t>8145</t>
  </si>
  <si>
    <t>212532111</t>
  </si>
  <si>
    <t>Lože pro trativody z kameniva hrubého drceného frakce 16 až 32 mm</t>
  </si>
  <si>
    <t xml:space="preserve">lože vč. obsypu drenáž ŠD 8/11 (8/16): 187=187,000000 : </t>
  </si>
  <si>
    <t>212755214</t>
  </si>
  <si>
    <t>Trativody z drenážních trubek plastových flexibilních D 100 mm bez lože</t>
  </si>
  <si>
    <t xml:space="preserve">tr. PP DN 100: 935=935,000000 : </t>
  </si>
  <si>
    <t>935</t>
  </si>
  <si>
    <t>564861113</t>
  </si>
  <si>
    <t>Podklad ze štěrkodrtě ŠD tl 220 mm</t>
  </si>
  <si>
    <t xml:space="preserve">S1 Místní komunikace: ŠDA 0/32: : </t>
  </si>
  <si>
    <t xml:space="preserve">1580*0,65+5416=6443,000000 : </t>
  </si>
  <si>
    <t>6443</t>
  </si>
  <si>
    <t>564871111</t>
  </si>
  <si>
    <t>Podklad ze štěrkodrtě ŠD tl 250 mm</t>
  </si>
  <si>
    <t xml:space="preserve">S2 - Chodníky: ŠDA 0/32: 1702=1702,000000 : </t>
  </si>
  <si>
    <t>1702</t>
  </si>
  <si>
    <t>565135121</t>
  </si>
  <si>
    <t>Asfaltový beton vrstva podkladní ACP 16 (obalované kamenivo OKS) tl 50 mm š přes 3 m</t>
  </si>
  <si>
    <t xml:space="preserve">S1 Místní komunikace: ACP 16+, 50/70: 5416=5416,000000 : </t>
  </si>
  <si>
    <t>5416</t>
  </si>
  <si>
    <t>567122112</t>
  </si>
  <si>
    <t>Podklad ze směsi stmelené cementem SC C 8/10 (KSC I) tl 130 mm</t>
  </si>
  <si>
    <t xml:space="preserve">S1 Místní komunikace: SC C8/10: 5416=5416,000000 : </t>
  </si>
  <si>
    <t>573111112</t>
  </si>
  <si>
    <t>Postřik živičný infiltrační s posypem z asfaltu množství 1 kg/m2</t>
  </si>
  <si>
    <t xml:space="preserve">S1 Místní komunikace: mezi SC C8/10 a ACP 16+: 5416=5416,000000 : </t>
  </si>
  <si>
    <t>573231106</t>
  </si>
  <si>
    <t>Postřik živičný spojovací ze silniční emulze v množství 0,30 kg/m2</t>
  </si>
  <si>
    <t xml:space="preserve">S1 Místní komunikace: 5416+6538=11954,000000 : </t>
  </si>
  <si>
    <t>11954</t>
  </si>
  <si>
    <t>577134111</t>
  </si>
  <si>
    <t>Asfaltový beton vrstva obrusná ACO 11 (ABS) tř. I tl 40 mm š do 3 m z nemodifikovaného asfaltu</t>
  </si>
  <si>
    <t xml:space="preserve">S1 Místní komunikace: ACO 11+, 50/70: 6538=6538,000000 : </t>
  </si>
  <si>
    <t>6538</t>
  </si>
  <si>
    <t>577155112</t>
  </si>
  <si>
    <t>Asfaltový beton vrstva ložní ACL 16 (ABH) tl 60 mm š do 3 m z nemodifikovaného asfaltu</t>
  </si>
  <si>
    <t xml:space="preserve">S1 Místní komunikace: ACL 16+, 50/70: 5416=5416,000000 : </t>
  </si>
  <si>
    <t>596211223</t>
  </si>
  <si>
    <t>Kladení zámkové dlažby komunikací pro pěší tl 80 mm skupiny B pl přes 300 m2</t>
  </si>
  <si>
    <t xml:space="preserve">S2 - Chodníky, dl. zámková tl. 80mm: 1663+39=1702,000000 : </t>
  </si>
  <si>
    <t>596211224</t>
  </si>
  <si>
    <t>Příplatek za kombinaci dvou barev u kladení betonových dlažeb komunikací pro pěší tl 80 mm skupiny B</t>
  </si>
  <si>
    <t>5924500CD</t>
  </si>
  <si>
    <t>dlažba skladebná betonová pro nevidomé 200x100x80mm barevná</t>
  </si>
  <si>
    <t xml:space="preserve">100x200x80 červená: 39*1,03=40,170000 : </t>
  </si>
  <si>
    <t>40,17</t>
  </si>
  <si>
    <t>592450200</t>
  </si>
  <si>
    <t>dlažba skladebná betonová 200x100x80mm přírodní</t>
  </si>
  <si>
    <t xml:space="preserve">100x200x80 šedá: 1663*1,03=1712,890000 : </t>
  </si>
  <si>
    <t>1712,89</t>
  </si>
  <si>
    <t>894812611</t>
  </si>
  <si>
    <t>Vyříznutí a utěsnění otvoru ve stěně šachty DN 110</t>
  </si>
  <si>
    <t xml:space="preserve">navrtání šachty pro napojení dr. potrubí DN 110, těsnění tmelem: 46=46,000000 : </t>
  </si>
  <si>
    <t>46</t>
  </si>
  <si>
    <t>895170101</t>
  </si>
  <si>
    <t>Drenážní šachta z PP DN 300 pro napojení potrubí D 80/110</t>
  </si>
  <si>
    <t>895170131</t>
  </si>
  <si>
    <t>Drenážní šachta z PP DN 300 poklop plastový pochůzí pro zatížení 1,5 t</t>
  </si>
  <si>
    <t>914111111</t>
  </si>
  <si>
    <t>Montáž svislé dopravní značky do velikosti 1 m2 objímkami na sloupek nebo konzolu</t>
  </si>
  <si>
    <t xml:space="preserve">nové: B21a, P2, P4, P6, IP10a, IP10c: 1+4+2+2+1+2=12,000000 : </t>
  </si>
  <si>
    <t>12</t>
  </si>
  <si>
    <t>914511112</t>
  </si>
  <si>
    <t>Montáž sloupku dopravních značek délky do 3,5 m s betonovým základem a patkou</t>
  </si>
  <si>
    <t xml:space="preserve">stávající: IZ4a+IZ4b: 2=2,000000 : </t>
  </si>
  <si>
    <t>14</t>
  </si>
  <si>
    <t>404440100</t>
  </si>
  <si>
    <t>značka dopravní svislá výstražná FeZn A1-A30 P1,P4 900mm</t>
  </si>
  <si>
    <t xml:space="preserve">P4: 2=2,000000 : </t>
  </si>
  <si>
    <t>404440520</t>
  </si>
  <si>
    <t>značka dopravní svislá STOP FeZn NK P6 700mm</t>
  </si>
  <si>
    <t xml:space="preserve">P6: 2=2,000000 : </t>
  </si>
  <si>
    <t>404441100</t>
  </si>
  <si>
    <t>značka dopravní svislá zákazová B FeZn JAC 700mm</t>
  </si>
  <si>
    <t xml:space="preserve">B21a: 1=1,000000 : </t>
  </si>
  <si>
    <t>404442300</t>
  </si>
  <si>
    <t>značka dopravní svislá FeZn NK 500x500mm</t>
  </si>
  <si>
    <t xml:space="preserve">P2: 4=4,000000 : </t>
  </si>
  <si>
    <t xml:space="preserve">IP10a: 1=1,000000 : </t>
  </si>
  <si>
    <t>404442560</t>
  </si>
  <si>
    <t>značka dopravní svislá FeZn NK 500x700mm</t>
  </si>
  <si>
    <t xml:space="preserve">IP11c, vč. 2 ks objímek: 2=2,000000 : </t>
  </si>
  <si>
    <t>404452250</t>
  </si>
  <si>
    <t>sloupek pro dopravní značku Zn D 60mm v 3,5m</t>
  </si>
  <si>
    <t xml:space="preserve">sloupek dl. 3,0m: 12=12,000000 : </t>
  </si>
  <si>
    <t>404452400</t>
  </si>
  <si>
    <t>patka pro sloupek Al D 60mm</t>
  </si>
  <si>
    <t xml:space="preserve">12+2=14,000000 : </t>
  </si>
  <si>
    <t>404452530</t>
  </si>
  <si>
    <t>víčko plastové na sloupek D 60mm</t>
  </si>
  <si>
    <t>404452560</t>
  </si>
  <si>
    <t>svorka upínací na sloupek dopravní značky D 60mm</t>
  </si>
  <si>
    <t xml:space="preserve">2ks na 1 ks značky: 2*12=24,000000 : </t>
  </si>
  <si>
    <t>24</t>
  </si>
  <si>
    <t>915111112</t>
  </si>
  <si>
    <t>Vodorovné dopravní značení dělící čáry souvislé š 125 mm retroreflexní bílá barva</t>
  </si>
  <si>
    <t xml:space="preserve">V1a - 0,125: 325=325,000000 : </t>
  </si>
  <si>
    <t>325</t>
  </si>
  <si>
    <t>915111122</t>
  </si>
  <si>
    <t>Vodorovné dopravní značení dělící čáry přerušované š 125 mm retroreflexní bílá barva</t>
  </si>
  <si>
    <t xml:space="preserve">V2b -1,5/1,5/0,125: 18=18,000000 : </t>
  </si>
  <si>
    <t>18</t>
  </si>
  <si>
    <t>915121112</t>
  </si>
  <si>
    <t>Vodorovné dopravní značení vodící čáry souvislé š 250 mm retroreflexní bílá barva</t>
  </si>
  <si>
    <t xml:space="preserve">V4 - 0,25: 1127=1127,000000 : </t>
  </si>
  <si>
    <t>1127</t>
  </si>
  <si>
    <t>915131112</t>
  </si>
  <si>
    <t>Vodorovné dopravní značení přechody pro chodce, šipky, symboly retroreflexní bílá barva</t>
  </si>
  <si>
    <t xml:space="preserve">V6a: 4,7=4,700000 : </t>
  </si>
  <si>
    <t xml:space="preserve">V9a/5: 3*1,7=5,100000 : </t>
  </si>
  <si>
    <t xml:space="preserve">V9a/6: 1*1,7=1,700000 : </t>
  </si>
  <si>
    <t xml:space="preserve">V9c: 4,75*2=9,500000 : </t>
  </si>
  <si>
    <t xml:space="preserve">V10d - 0,5/0,5/0,25: 101,5*0,25=25,375000 : </t>
  </si>
  <si>
    <t xml:space="preserve">V13a: 28=28,000000 : </t>
  </si>
  <si>
    <t>74,375</t>
  </si>
  <si>
    <t>915121122</t>
  </si>
  <si>
    <t>Vodorovné dopravní značení vodící čáry přerušované š 250 mm retroreflexní bílá barva</t>
  </si>
  <si>
    <t xml:space="preserve">V2b: 1,5/1,05/0,25: 49,5=49,500000 : </t>
  </si>
  <si>
    <t>49,5</t>
  </si>
  <si>
    <t>915491211</t>
  </si>
  <si>
    <t>Osazení vodícího proužku z betonových desek do betonového lože tl do 100 mm š proužku 250 mm</t>
  </si>
  <si>
    <t xml:space="preserve">do betonu C20/25 nXF3 s vyspárováním: 1357=1357,000000 : </t>
  </si>
  <si>
    <t>1357</t>
  </si>
  <si>
    <t>915499211</t>
  </si>
  <si>
    <t>Příplatek ZKD 10 mm přes 100 mm tl lože u osazení vodícího proužku š 250 mm</t>
  </si>
  <si>
    <t xml:space="preserve">1357*5=6785,000000 : </t>
  </si>
  <si>
    <t>6785</t>
  </si>
  <si>
    <t>592180020</t>
  </si>
  <si>
    <t>krajník betonový silniční 500x250x100mm</t>
  </si>
  <si>
    <t xml:space="preserve">2 ks do 1m: 2714/2*1,02=1384,140000 : </t>
  </si>
  <si>
    <t>1384,14</t>
  </si>
  <si>
    <t>916131113</t>
  </si>
  <si>
    <t>Osazení silničního obrubníku betonového ležatého s boční opěrou do lože z betonu prostého</t>
  </si>
  <si>
    <t xml:space="preserve">do betonu C20/25 nXF3 s vyspárováním: 17=17,000000 : </t>
  </si>
  <si>
    <t>17</t>
  </si>
  <si>
    <t>916131213</t>
  </si>
  <si>
    <t>Osazení silničního obrubníku betonového stojatého s boční opěrou do lože z betonu prostého</t>
  </si>
  <si>
    <t xml:space="preserve">do betonu C20/25 nXF3 s vyspárováním: : </t>
  </si>
  <si>
    <t xml:space="preserve">silniční: 1302=1302,000000 : </t>
  </si>
  <si>
    <t xml:space="preserve">nájezdové: 63=63,000000 : </t>
  </si>
  <si>
    <t xml:space="preserve">přechodové: 24=24,000000 : </t>
  </si>
  <si>
    <t>1389</t>
  </si>
  <si>
    <t>592170290</t>
  </si>
  <si>
    <t>obrubník betonový silniční nájezdový 1000x150x150mm</t>
  </si>
  <si>
    <t xml:space="preserve">63*1,02=64,260000 : </t>
  </si>
  <si>
    <t>64,26</t>
  </si>
  <si>
    <t>592170300</t>
  </si>
  <si>
    <t>obrubník betonový silniční přechodový 1000x150x150-250mm</t>
  </si>
  <si>
    <t xml:space="preserve">L+P: (12+12)*1,02=24,480000 : </t>
  </si>
  <si>
    <t>24,48</t>
  </si>
  <si>
    <t>592170310</t>
  </si>
  <si>
    <t>obrubník betonový silniční 1000x150x250mm</t>
  </si>
  <si>
    <t xml:space="preserve">1319*1,02=1345,380000 : </t>
  </si>
  <si>
    <t>1345,38</t>
  </si>
  <si>
    <t>916231213</t>
  </si>
  <si>
    <t>Osazení chodníkového obrubníku betonového stojatého s boční opěrou do lože z betonu prostého</t>
  </si>
  <si>
    <t xml:space="preserve">do betonu C20/25 nXF3 s vyspárováním: : 1291=1291,000000 : </t>
  </si>
  <si>
    <t>1291</t>
  </si>
  <si>
    <t>592170170</t>
  </si>
  <si>
    <t>obrubník betonový chodníkový 1000x100x250mm</t>
  </si>
  <si>
    <t xml:space="preserve">1291*1,02=1316,820000 : </t>
  </si>
  <si>
    <t>1316,82</t>
  </si>
  <si>
    <t>916991121</t>
  </si>
  <si>
    <t>Lože pod obrubníky, krajníky nebo obruby z dlažebních kostek z betonu prostého</t>
  </si>
  <si>
    <t xml:space="preserve">silniční: (17+1389)*0,25*0,1=35,150000 : </t>
  </si>
  <si>
    <t xml:space="preserve">chodníkový: 1291*0,2*0,1=25,820000 : </t>
  </si>
  <si>
    <t>60,97</t>
  </si>
  <si>
    <t>919735112</t>
  </si>
  <si>
    <t>Řezání stávajícího živičného krytu hl do 100 mm</t>
  </si>
  <si>
    <t xml:space="preserve">podkladní vrstvy vozovky tl. 60mm: 128=128,000000 : </t>
  </si>
  <si>
    <t>128</t>
  </si>
  <si>
    <t>935112111</t>
  </si>
  <si>
    <t>Osazení příkopového žlabu do betonu tl 100 mm z betonových tvárnic š 500 mm</t>
  </si>
  <si>
    <t xml:space="preserve">lože beton C20/25: 212=212,000000 : </t>
  </si>
  <si>
    <t>212</t>
  </si>
  <si>
    <t>935112911</t>
  </si>
  <si>
    <t>Příplatek ZKD tl 10 mm lože přes 100 mm u příkopového žlabu osazeného do betonu</t>
  </si>
  <si>
    <t xml:space="preserve">212*0,6=127,200000 : </t>
  </si>
  <si>
    <t>127,2</t>
  </si>
  <si>
    <t>5922705CD</t>
  </si>
  <si>
    <t>žlabovka příkopová betonová 500x500x130mm</t>
  </si>
  <si>
    <t xml:space="preserve">betonová žlabovka 500/500/130mm: 424*1,02=432,480000 : </t>
  </si>
  <si>
    <t>432,48</t>
  </si>
  <si>
    <t>966006132</t>
  </si>
  <si>
    <t>Odstranění značek dopravních nebo orientačních se sloupky s betonovými patkami</t>
  </si>
  <si>
    <t xml:space="preserve">demontáž stáv. svislých značek pro přemístění: IZ4a,b: 1+1=2,000000 : </t>
  </si>
  <si>
    <t>997221551</t>
  </si>
  <si>
    <t>Vodorovná doprava suti ze sypkých materiálů do 1 km</t>
  </si>
  <si>
    <t xml:space="preserve">asfaltový recyklát: 122,57+45,568=168,138000 : </t>
  </si>
  <si>
    <t xml:space="preserve">ŠD: 29,0=29,000000 : </t>
  </si>
  <si>
    <t>197,138</t>
  </si>
  <si>
    <t>997221559</t>
  </si>
  <si>
    <t>Příplatek ZKD 1 km u vodorovné dopravy suti ze sypkých materiálů</t>
  </si>
  <si>
    <t xml:space="preserve">přípl. za další 4 km: : </t>
  </si>
  <si>
    <t xml:space="preserve">asfaltový recyklát: (122,57+45,568)*4=672,552000 : </t>
  </si>
  <si>
    <t xml:space="preserve">ŠD: 29,0*4=116,000000 : </t>
  </si>
  <si>
    <t>788,552</t>
  </si>
  <si>
    <t>997221571</t>
  </si>
  <si>
    <t>Vodorovná doprava vybouraných hmot do 1 km</t>
  </si>
  <si>
    <t xml:space="preserve">ACP: 4,9=4,900000 : </t>
  </si>
  <si>
    <t xml:space="preserve">obrubníky, krajníky: 37,925=37,925000 : </t>
  </si>
  <si>
    <t xml:space="preserve">odvod. žlab vč. bet. lože: 6,875=6,875000 : </t>
  </si>
  <si>
    <t>49,7</t>
  </si>
  <si>
    <t>997221579</t>
  </si>
  <si>
    <t>Příplatek ZKD 1 km u vodorovné dopravy vybouraných hmot</t>
  </si>
  <si>
    <t xml:space="preserve">ACP: 4,9*4=19,600000 : </t>
  </si>
  <si>
    <t xml:space="preserve">obrubníky, krajníky: 37,925*4=151,700000 : </t>
  </si>
  <si>
    <t xml:space="preserve">odvod. žlab vč. bet. lože: 6,875*4=27,500000 : </t>
  </si>
  <si>
    <t>198,8</t>
  </si>
  <si>
    <t>997221612</t>
  </si>
  <si>
    <t>Nakládání vybouraných hmot na dopravní prostředky pro vodorovnou dopravu</t>
  </si>
  <si>
    <t>997221815</t>
  </si>
  <si>
    <t>Poplatek za uložení na skládce (skládkovné) stavebního odpadu betonového kód odpadu 170 101</t>
  </si>
  <si>
    <t>44,8</t>
  </si>
  <si>
    <t>997221845</t>
  </si>
  <si>
    <t>Poplatek za uložení na skládce (skládkovné) odpadu asfaltového bez dehtu kód odpadu 170 302</t>
  </si>
  <si>
    <t>173,038</t>
  </si>
  <si>
    <t>997221855</t>
  </si>
  <si>
    <t>Poplatek za uložení na skládce (skládkovné) zeminy a kameniva kód odpadu 170 504</t>
  </si>
  <si>
    <t>29</t>
  </si>
  <si>
    <t>998223011</t>
  </si>
  <si>
    <t>Přesun hmot pro pozemní komunikace s krytem dlážděným</t>
  </si>
  <si>
    <t xml:space="preserve">pol.č. 017, 024-027, 057,058, dílč. č. 059: : </t>
  </si>
  <si>
    <t xml:space="preserve">1504,8732+2,2563*25,82=1563,130866 : </t>
  </si>
  <si>
    <t>1563,130866</t>
  </si>
  <si>
    <t xml:space="preserve">9342,8295-1563,130866=7779,698634 : </t>
  </si>
  <si>
    <t>7779,698634</t>
  </si>
  <si>
    <t>822.27</t>
  </si>
  <si>
    <t>komunikace místní III. třídy</t>
  </si>
  <si>
    <t>kryt (materiál konstrukce krytu) z kameniva obalovaného živicí</t>
  </si>
  <si>
    <t>122Cc0020004</t>
  </si>
  <si>
    <t>Sejmutí ornice s vodorovným přemístěním - přes 50 do 100 m</t>
  </si>
  <si>
    <t>123Cc0030002</t>
  </si>
  <si>
    <t>Příplatek k cenám hloubených vykopávek za ztížení vykopávky - v blízkosti podzemního vedení nebo výbušnin pro jakoukoliv třídu horniny</t>
  </si>
  <si>
    <t>123Cc0100004</t>
  </si>
  <si>
    <t>Hloubení rýh šířky přes 600 do 2 000 mm - hornina 1 a 2, množství přes 100 do 1 000 m3</t>
  </si>
  <si>
    <t>123Cc0100012</t>
  </si>
  <si>
    <t>Hloubení rýh šířky přes 600 do 2 000 mm - hornina 3, množství přes 100 do 1 000 m3</t>
  </si>
  <si>
    <t>123Cc0100020</t>
  </si>
  <si>
    <t>Hloubení rýh šířky přes 600 do 2 000 mm - hornina 4, množství přes 100 do 1 000 m3</t>
  </si>
  <si>
    <t>123Cc0100026</t>
  </si>
  <si>
    <t>Hloubení rýh šířky přes 600 do 2 000 mm - hornina 5, množství jakékoliv</t>
  </si>
  <si>
    <t>123Cc0110002</t>
  </si>
  <si>
    <t>Příplatek k cenám hloubení rýh šířky přes 600 do 2 000 mm za lepivost horniny - hornina 3</t>
  </si>
  <si>
    <t>123Cc0110004</t>
  </si>
  <si>
    <t>Příplatek k cenám hloubení rýh šířky přes 600 do 2 000 mm za lepivost horniny - hornina 4</t>
  </si>
  <si>
    <t>125Hh2010002</t>
  </si>
  <si>
    <t>Zřízení pažení a rozepření stěn rýh pro podzemní vedení - pažení příložné, hloubka do 2 m</t>
  </si>
  <si>
    <t>125Hh2020002</t>
  </si>
  <si>
    <t>Odstranění pažení a rozepření stěn rýh pro podzemní vedení - pažení příložné, hloubka do 2 m</t>
  </si>
  <si>
    <t>126Ac0010002</t>
  </si>
  <si>
    <t>Svislé přemístění výkopku - hornina 1 až 4, hloubka výkopu přes 1 do 2,5 m</t>
  </si>
  <si>
    <t>126Ac0040030</t>
  </si>
  <si>
    <t>Vodorovné přemístění výkopku - hornina 1 až 4, přes 9 000 do 10 000 m</t>
  </si>
  <si>
    <t>126Ac0050002</t>
  </si>
  <si>
    <t>Příplatek k ceně vodorovného přemístění výkopku - hornina 1 až 4, za každých dalších i započatých 1 000 m přes 10 000 m</t>
  </si>
  <si>
    <t>127Cc0040002</t>
  </si>
  <si>
    <t>Uložení sypaniny - na skládku</t>
  </si>
  <si>
    <t>127Cc0050002</t>
  </si>
  <si>
    <t>Zásyp sypaninou - jáma, šachta, rýha nebo kolem objektů, se zhutněním</t>
  </si>
  <si>
    <t>128Ia0010004</t>
  </si>
  <si>
    <t>Dočasné zajištění podzemního potrubí - potrubí ocelové nebo litinové, DN přes 200 do 500</t>
  </si>
  <si>
    <t>128Ja0010002</t>
  </si>
  <si>
    <t>Dočasné zajištění kabelů a kabelových tratí z volně ložených kabelů - počet do 3 kabelů</t>
  </si>
  <si>
    <t>131Iw4020002</t>
  </si>
  <si>
    <t>Čerpání vody - výška do 10 m, průměrný přítok do 500 l/min</t>
  </si>
  <si>
    <t>hod</t>
  </si>
  <si>
    <t>131Iw4040002</t>
  </si>
  <si>
    <t>Pohotovost záložní čerpací soupravy - výška do 10 m, průměrný přítok do 500 l/min</t>
  </si>
  <si>
    <t>den</t>
  </si>
  <si>
    <t>171201206</t>
  </si>
  <si>
    <t>Poplatek za skládku - ostatní zemina</t>
  </si>
  <si>
    <t>175151101</t>
  </si>
  <si>
    <t>Obsypání potrubí strojně sypaninou bez prohození, uloženou do 3 m</t>
  </si>
  <si>
    <t>181101102</t>
  </si>
  <si>
    <t>Úprava pláně v zářezech v hornině tř. 1 až 4 se zhutněním</t>
  </si>
  <si>
    <t>911Cc0010002</t>
  </si>
  <si>
    <t>Rozprostření a urovnání ornice v rovině nebo ve svahu sklonu do 1 : 5 - souvislá plocha do 500 m2, tloušťka vrstvy do 100 mm</t>
  </si>
  <si>
    <t>914Wx8010002</t>
  </si>
  <si>
    <t>Založení trávníku - luční, výsev v rovině nebo na svahu do 1:5</t>
  </si>
  <si>
    <t>00572470</t>
  </si>
  <si>
    <t>osivo směs travní univerzál</t>
  </si>
  <si>
    <t>58333627</t>
  </si>
  <si>
    <t>kamenivo těžené hrubé frakce 4-8</t>
  </si>
  <si>
    <t>133In6010008</t>
  </si>
  <si>
    <t>Trativody bez lože z drenážních trubek plastových flexibilních - průměr 100 mm</t>
  </si>
  <si>
    <t>952Cp1010006</t>
  </si>
  <si>
    <t>Lože pod potrubí, stoky a drobné objekty v otevřeném výkopu - písek a štěrkopísek do 63 mm</t>
  </si>
  <si>
    <t>952Eq4030032</t>
  </si>
  <si>
    <t>Podkladní a zajišťovací konstrukce z betonu prostého nebo železového, v otevřeném výkopu - bloky pro potrubí, beton tř. C 12/15</t>
  </si>
  <si>
    <t>952Ri2010004</t>
  </si>
  <si>
    <t>Bednění podkladních a zajišťovacích konstrukcí v otevřeném výkopu - bloky pro potrubí</t>
  </si>
  <si>
    <t>942Fe0010008</t>
  </si>
  <si>
    <t>Kladení dlažby z kostek kamenných - kostky drobné, lože cementová malta, tloušťka lože do 50 mm</t>
  </si>
  <si>
    <t>58381007</t>
  </si>
  <si>
    <t>kostka dlažební žula drobná 8/10</t>
  </si>
  <si>
    <t>230200123</t>
  </si>
  <si>
    <t>Nasunutí potrubní sekce do ocelové chráničky DN 300</t>
  </si>
  <si>
    <t>535Xh0030002</t>
  </si>
  <si>
    <t>Montáž zemních souprav - ostatní typy</t>
  </si>
  <si>
    <t>857242122</t>
  </si>
  <si>
    <t>Montáž litinových tvarovek jednoosých přírubových otevřený výkop DN 80</t>
  </si>
  <si>
    <t>857262122</t>
  </si>
  <si>
    <t>Montáž litinových tvarovek jednoosých přírubových otevřený výkop DN 100</t>
  </si>
  <si>
    <t>857312122</t>
  </si>
  <si>
    <t>Montáž litinových tvarovek jednoosých přírubových otevřený výkop DN 150</t>
  </si>
  <si>
    <t>857314122</t>
  </si>
  <si>
    <t>Montáž litinových tvarovek odbočných přírubových otevřený výkop DN 150</t>
  </si>
  <si>
    <t>857362122</t>
  </si>
  <si>
    <t>Montáž litinových tvarovek jednoosých přírubových otevřený výkop DN 250</t>
  </si>
  <si>
    <t>857364122</t>
  </si>
  <si>
    <t>Montáž litinových tvarovek odbočných přírubových otevřený výkop DN 250</t>
  </si>
  <si>
    <t>857371131U01</t>
  </si>
  <si>
    <t>Montáž spojek DN300</t>
  </si>
  <si>
    <t>857391131U01</t>
  </si>
  <si>
    <t>Montáž spojek DN400</t>
  </si>
  <si>
    <t>857392122</t>
  </si>
  <si>
    <t>Montáž litinových tvarovek jednoosých přírubových otevřený výkop DN 400</t>
  </si>
  <si>
    <t>857394122</t>
  </si>
  <si>
    <t>Montáž litinových tvarovek odbočných přírubových otevřený výkop DN 400</t>
  </si>
  <si>
    <t>891241112</t>
  </si>
  <si>
    <t>Montáž vodovodních šoupátek otevřený výkop DN 80</t>
  </si>
  <si>
    <t>891261112</t>
  </si>
  <si>
    <t>Montáž vodovodních šoupátek otevřený výkop DN 100</t>
  </si>
  <si>
    <t>891311112</t>
  </si>
  <si>
    <t>Montáž vodovodních šoupátek otevřený výkop DN 150</t>
  </si>
  <si>
    <t>891361222</t>
  </si>
  <si>
    <t>Montáž vodovodních šoupátek s ručním kolečkem v šachtách DN 250</t>
  </si>
  <si>
    <t>892353111</t>
  </si>
  <si>
    <t>Proplach a desinfekce vodovodního potrubí DN 150 nebo 200</t>
  </si>
  <si>
    <t>899721111</t>
  </si>
  <si>
    <t>Signalizační vodič DN do 150 mm na potrubí</t>
  </si>
  <si>
    <t>899722113</t>
  </si>
  <si>
    <t>Krytí potrubí z plastů výstražnou fólií z PVC 34cm</t>
  </si>
  <si>
    <t>952Ih0010002</t>
  </si>
  <si>
    <t>Ostatní práce na trubním vedení - zabezpečení konců vodovodního potrubí při tlakových zkouškách - DN do 300</t>
  </si>
  <si>
    <t>952Ih1001029</t>
  </si>
  <si>
    <t>Montáž potrubí z trub litinových tlakových hrdlových v otevřeném výkopu - DN 100, integrované těsnění</t>
  </si>
  <si>
    <t>952Ih1001031</t>
  </si>
  <si>
    <t>Montáž potrubí z trub litinových tlakových hrdlových v otevřeném výkopu - DN 150, integrované těsnění</t>
  </si>
  <si>
    <t>952Ih1001035</t>
  </si>
  <si>
    <t>Montáž potrubí z trub litinových tlakových hrdlových v otevřeném výkopu - DN 250, integrované těsnění</t>
  </si>
  <si>
    <t>952Ih1003029</t>
  </si>
  <si>
    <t>Montáž litinových tvarovek na potrubí litinovém tlakovém z trub hrdlových jednoosých - v otevřeném výkopu, v otevřeném kanálu nebo v šachtě, DN 100, těsnění integrované</t>
  </si>
  <si>
    <t>952Ih1003031</t>
  </si>
  <si>
    <t>Montáž litinových tvarovek na potrubí litinovém tlakovém z trub hrdlových jednoosých - v otevřeném výkopu, v otevřeném kanálu nebo v šachtě, DN 150, těsnění integrované</t>
  </si>
  <si>
    <t>952Ih1003035</t>
  </si>
  <si>
    <t>Montáž litinových tvarovek na potrubí litinovém tlakovém z trub hrdlových jednoosých - v otevřeném výkopu, v otevřeném kanálu nebo v šachtě, DN 250, těsnění integrované</t>
  </si>
  <si>
    <t>952Ih1010012</t>
  </si>
  <si>
    <t>Výřez nebo výsek na potrubí z trub litinových tlakových - DN 300</t>
  </si>
  <si>
    <t>952Ih1010016</t>
  </si>
  <si>
    <t>Výřez nebo výsek na potrubí z trub litinových tlakových - DN 400</t>
  </si>
  <si>
    <t>952Iw4010006</t>
  </si>
  <si>
    <t>Ostatní práce na trubním vedení - tlakové zkoušky vodovodního potrubí, DN 150 nebo 200</t>
  </si>
  <si>
    <t>952Xh0010174</t>
  </si>
  <si>
    <t>Montáž vodovodních armatur na potrubí - hydranty, podzemní (bez osazení poklopů), DN 80</t>
  </si>
  <si>
    <t>952Xh0010178</t>
  </si>
  <si>
    <t>Montáž vodovodních armatur na potrubí - hydranty, nadzemní, DN 100</t>
  </si>
  <si>
    <t>952Xh1010004</t>
  </si>
  <si>
    <t>Osazení poklopů litinových - šoupátkový</t>
  </si>
  <si>
    <t>952Xh1010006</t>
  </si>
  <si>
    <t>Osazení poklopů litinových - hydrantový</t>
  </si>
  <si>
    <t>952Xh2010006</t>
  </si>
  <si>
    <t>Orientační tabulky na vodovodních a kanalizačních řadech - na sloupku ocelovém nebo betonovém</t>
  </si>
  <si>
    <t>952Xn6016052</t>
  </si>
  <si>
    <t>Koncové uzavírací manžety chrániček - DN potrubí 300, DN chráničky 400</t>
  </si>
  <si>
    <t>952Xn6018002</t>
  </si>
  <si>
    <t>Montáž ocelové chráničky - vnější průměr D 324 x 8 mm</t>
  </si>
  <si>
    <t>954Gf2020002</t>
  </si>
  <si>
    <t>Osazení železobetonových dílců pro šachty - skruže rovné, TZS 80-120 (80/119/9)</t>
  </si>
  <si>
    <t>X27</t>
  </si>
  <si>
    <t>Spojka red. jištěná v tahu PN 10 DN250/300 d267-310/315-356mm TLT/OC</t>
  </si>
  <si>
    <t>X28</t>
  </si>
  <si>
    <t>Spojka s přírubou jištěná v tahu PN 10 DN 400 d392-433mm TLT</t>
  </si>
  <si>
    <t>X29</t>
  </si>
  <si>
    <t>Hydrantová drenáž</t>
  </si>
  <si>
    <t>X30</t>
  </si>
  <si>
    <t>Podložka pod poklop hydrantový</t>
  </si>
  <si>
    <t>X31</t>
  </si>
  <si>
    <t>Podložka pod poklop šoupátkový</t>
  </si>
  <si>
    <t>X34</t>
  </si>
  <si>
    <t>Navařovací kotvící příruba do stěny DN 150</t>
  </si>
  <si>
    <t>X35</t>
  </si>
  <si>
    <t>Navařovací kotvící příruba do stěny DN 250</t>
  </si>
  <si>
    <t>X36</t>
  </si>
  <si>
    <t>Ruční ovládací kolo k šoupátku DN 250</t>
  </si>
  <si>
    <t>X38</t>
  </si>
  <si>
    <t>Nerezové šrouby, matice a podložky</t>
  </si>
  <si>
    <t>X44</t>
  </si>
  <si>
    <t>Příplatek za osazení tvarovek v šachtách</t>
  </si>
  <si>
    <t>14011112</t>
  </si>
  <si>
    <t>trubka ocelová bezešvá hladká jakost 11 353 324x8,0mm</t>
  </si>
  <si>
    <t>42200700</t>
  </si>
  <si>
    <t>Poklop z litiny šoupátkový</t>
  </si>
  <si>
    <t>42200720</t>
  </si>
  <si>
    <t>Poklop z litiny hydrantový</t>
  </si>
  <si>
    <t>42221111</t>
  </si>
  <si>
    <t>šoupátko s přírubami délka F4 voda DN 80 PN10</t>
  </si>
  <si>
    <t>42221112</t>
  </si>
  <si>
    <t>šoupátko s přírubami délka F4 voda DN 100 PN10</t>
  </si>
  <si>
    <t>42221113</t>
  </si>
  <si>
    <t>šoupátko s přírubami délka F4  voda DN 150 PN10</t>
  </si>
  <si>
    <t>42221124</t>
  </si>
  <si>
    <t>šoupátko s přírubami voda DN 250 PN 10</t>
  </si>
  <si>
    <t>422736011</t>
  </si>
  <si>
    <t>Hydrant podzemní DN80 PN16 krycí hloubka 1500 mm - epoxid - dvojité uzavírání</t>
  </si>
  <si>
    <t>422736021</t>
  </si>
  <si>
    <t>Hydrant podzemní DN80 PN16 krycí hloubka 1250 mm PN16 epoxid- dvojité uzavírání</t>
  </si>
  <si>
    <t>42273686</t>
  </si>
  <si>
    <t>hydrant nadzemní DN 100 tvárná litina dvojitý uzávěr s koulí krycí v 1250mm</t>
  </si>
  <si>
    <t>422913305R1</t>
  </si>
  <si>
    <t>Souprava zemní teleskopická DN 65-80,max.1,75m</t>
  </si>
  <si>
    <t>422913306R1</t>
  </si>
  <si>
    <t>Souprava zemní teleskopická DN 65-80,max.2,9m</t>
  </si>
  <si>
    <t>422913308R1</t>
  </si>
  <si>
    <t>Souprava zemní teleskopickáDN100-150,max.1,75m</t>
  </si>
  <si>
    <t>422913309R1</t>
  </si>
  <si>
    <t>Souprava zemní teleskopická DN100-150,max.2,9m</t>
  </si>
  <si>
    <t>54823030T1</t>
  </si>
  <si>
    <t>Orientační tabulka, na plotě, zdi</t>
  </si>
  <si>
    <t>54823050T1</t>
  </si>
  <si>
    <t>Orientační sloupek s betonovou patkou</t>
  </si>
  <si>
    <t>POL3_1</t>
  </si>
  <si>
    <t>5525071</t>
  </si>
  <si>
    <t>tvarovka přírubová s přírubovou odbočkou T-DN 400x100 PN 10 natural</t>
  </si>
  <si>
    <t>55250722</t>
  </si>
  <si>
    <t>tvarovka přírubová s přírubovou odbočkou T-DN 150x100 PN 10-16 natural</t>
  </si>
  <si>
    <t>55250742</t>
  </si>
  <si>
    <t>tvarovka přírubová s přírubovou odbočkou T-DN 250x150 PN 10 natural</t>
  </si>
  <si>
    <t>55251005</t>
  </si>
  <si>
    <t>trouba vodovodní litinová hrdlová Zn+Al (85/15) 400g/m2+modrý epoxid dl 6m DN 100</t>
  </si>
  <si>
    <t>55251007</t>
  </si>
  <si>
    <t>trouba vodovodní litinová hrdlová Zn+Al (85/15) 400g/m2+modrý epoxid dl 6m DN 150</t>
  </si>
  <si>
    <t>55251009</t>
  </si>
  <si>
    <t>trouba vodovodní litinová hrdlová Zn+Al (85/15) 400g/m2+modrý epoxid dl 6m DN 250</t>
  </si>
  <si>
    <t>55253234</t>
  </si>
  <si>
    <t>trouba přírubová litinová vodovodní  PN 10/16 DN 80 dl 150mm</t>
  </si>
  <si>
    <t>55253241</t>
  </si>
  <si>
    <t>trouba přírubová litinová vodovodní  PN 10/16 DN 80 dl 500mm</t>
  </si>
  <si>
    <t>55253249</t>
  </si>
  <si>
    <t>trouba přírubová litinová vodovodní  PN 10/16 DN 100 dl 100mm</t>
  </si>
  <si>
    <t>55253288</t>
  </si>
  <si>
    <t>trouba přírubová litinová vodovodní  PN 10/16 DN 150 dl 500mm</t>
  </si>
  <si>
    <t>55253293</t>
  </si>
  <si>
    <t>trouba přírubová litinová vodovodní  PN 10/16 DN 150 dl 1000mm</t>
  </si>
  <si>
    <t>55253323</t>
  </si>
  <si>
    <t>trouba přírubová litinová vodovodní  PN 10 DN 250 dl 1000mm</t>
  </si>
  <si>
    <t>55253489</t>
  </si>
  <si>
    <t>tvarovka přírubová litinová s hladkým koncem,práškový epoxid tl 250Ám F-kus DN 80</t>
  </si>
  <si>
    <t>55253492</t>
  </si>
  <si>
    <t>tvarovka přírubová litinová s hladkým koncem,práškový epoxid tl 250Ám F-kus DN 150</t>
  </si>
  <si>
    <t>55253661</t>
  </si>
  <si>
    <t>příruba zaslepovací litinová vodovodní PN 10/16 X-kus DN 100</t>
  </si>
  <si>
    <t>55253663</t>
  </si>
  <si>
    <t>příruba zaslepovací litinová vodovodní PN 10/16 X-kus DN 150</t>
  </si>
  <si>
    <t>55253757</t>
  </si>
  <si>
    <t>tvarovka hrdlová s přírubovou odbočkou z tvárné litiny,práškový epoxid tl.250Ám MMA-kus DN 150/100</t>
  </si>
  <si>
    <t>55253858</t>
  </si>
  <si>
    <t>přechod hrdlový z tvárné litiny,práškový epoxid tl 250Ám MMR-kus DN 100/80</t>
  </si>
  <si>
    <t>55253862</t>
  </si>
  <si>
    <t>přechod hrdlový z tvárné litiny,práškový epoxid tl 250Ám MMR-kus DN 150/80</t>
  </si>
  <si>
    <t>55253893</t>
  </si>
  <si>
    <t>tvarovka přírubová s hrdlem z tvárné litiny,práškový epoxid tl 250Ám EU-kus DN 100 L130mm</t>
  </si>
  <si>
    <t>55253895</t>
  </si>
  <si>
    <t>tvarovka přírubová s hrdlem z tvárné litiny,práškový epoxid tl 250Ám EU-kus DN 150 L135mm</t>
  </si>
  <si>
    <t>55253897</t>
  </si>
  <si>
    <t>tvarovka přírubová s hrdlem z tvárné litiny,práškový epoxid tl 250Ám EU-kus DN 250 L145mm</t>
  </si>
  <si>
    <t>55253907</t>
  </si>
  <si>
    <t>koleno hrdlové z tvárné litiny,práškový epoxid tl 250Ám MMK-kus DN 150- 11,25ř</t>
  </si>
  <si>
    <t>5525391</t>
  </si>
  <si>
    <t>koleno hrdlové z tvárné litiny,práškový epoxid tl 250Ám MK-kus DN 150-11ř</t>
  </si>
  <si>
    <t>55253919</t>
  </si>
  <si>
    <t>koleno hrdlové z tvárné litiny,práškový epoxid tl 250Ám MMK-kus DN 150-22,5ř</t>
  </si>
  <si>
    <t>55253931</t>
  </si>
  <si>
    <t>koleno hrdlové z tvárné litiny,práškový epoxid tl 250Ám MMK-kus DN 150-30ř</t>
  </si>
  <si>
    <t>55253943</t>
  </si>
  <si>
    <t>koleno hrdlové z tvárné litiny,práškový epoxid tl 250Ám MMK-kus DN 150-45ř</t>
  </si>
  <si>
    <t>55253945</t>
  </si>
  <si>
    <t>koleno hrdlové z tvárné litiny,práškový epoxid tl 250Ám MMK-kus DN 250-45ř</t>
  </si>
  <si>
    <t>55253955</t>
  </si>
  <si>
    <t>koleno hrdlové z tvárné litiny,práškový epoxid tl 250Ám MMQ-kus DN 150-90ř</t>
  </si>
  <si>
    <t>55254047</t>
  </si>
  <si>
    <t>koleno 90ř s patkou přírubové litinové vodovodní N-kus PN 10/40 DN 80</t>
  </si>
  <si>
    <t>55254048</t>
  </si>
  <si>
    <t>koleno 90ř s patkou přírubové litinové vodovodní N-kus PN 10/16 DN 100</t>
  </si>
  <si>
    <t>55291032</t>
  </si>
  <si>
    <t>kroužek těsnící gumový TYTON-SIT-PLUS DN 150 pro vodovodní potrubí</t>
  </si>
  <si>
    <t>59224302</t>
  </si>
  <si>
    <t>Skruž betonová šachetní TBS-Q.1 100/100 D100x100x9 cm</t>
  </si>
  <si>
    <t>210020504</t>
  </si>
  <si>
    <t>Montáž žlabů plastových šířky do 170 mm s víkem</t>
  </si>
  <si>
    <t>212Bf0020038</t>
  </si>
  <si>
    <t>Jádrové vrty diamantovými korunkami - do stavebních materiálů, průměr přes 350 do 400 mm</t>
  </si>
  <si>
    <t>212Bf0020042</t>
  </si>
  <si>
    <t>Jádrové vrty diamantovými korunkami - do stavebních materiálů, průměr přes 450 do 500 mm</t>
  </si>
  <si>
    <t>521Ba0010006</t>
  </si>
  <si>
    <t>Vybourání kanalizačního potrubí - rozměr DN od 250 do 300</t>
  </si>
  <si>
    <t>531Bh0010006</t>
  </si>
  <si>
    <t>Vybourání vodovodního, plynového a podobného vedení - rozměr DN od 150 do 200</t>
  </si>
  <si>
    <t>931994111</t>
  </si>
  <si>
    <t>Těsnění styčné spáry u prefa dílců bobtnajícím profilem</t>
  </si>
  <si>
    <t>X39</t>
  </si>
  <si>
    <t>Demontáž rozvodu ve stávající armaturní šachtě - Potr. LTDN150-1,0m, LTDN250-0,5m, PVCd160-5,50m, kl</t>
  </si>
  <si>
    <t>kpl</t>
  </si>
  <si>
    <t>X41</t>
  </si>
  <si>
    <t>Vytažení stávajícího potrubí ze šachty, nasunutí nového, zabetonování otvorů C30/37</t>
  </si>
  <si>
    <t>34575134</t>
  </si>
  <si>
    <t>Žlab kabelový  PVC ZEKAN1 (100x100) ohyb 60ř + víko</t>
  </si>
  <si>
    <t>954Az0086002</t>
  </si>
  <si>
    <t>Přesun hmot pro trubní vedení hloubené z trub litinových pro vodovody nebo kanalizace - v otevřeném výkopu, dopravní vzdálenost do 15 m</t>
  </si>
  <si>
    <t>190Ln2020004</t>
  </si>
  <si>
    <t>Provedení izolace proti zemní vlhkosti pásy přitavením - NAIP, plocha svislá</t>
  </si>
  <si>
    <t>POL1_7</t>
  </si>
  <si>
    <t>62831155</t>
  </si>
  <si>
    <t>Pás těžký asfaltovaný IPA V 60 S 40</t>
  </si>
  <si>
    <t>230194009R00</t>
  </si>
  <si>
    <t>Utěsnění chráničky manžetou DN 300</t>
  </si>
  <si>
    <t>230195010R00</t>
  </si>
  <si>
    <t>Montáž distanční objímky celistvých d 150-171 mm</t>
  </si>
  <si>
    <t>273443893R1</t>
  </si>
  <si>
    <t>Manžeta na chráničky EPDM 170 x 324 mm</t>
  </si>
  <si>
    <t>28653515R1</t>
  </si>
  <si>
    <t>Objímka Raci typ F 41mm</t>
  </si>
  <si>
    <t>28653515R2</t>
  </si>
  <si>
    <t>Objímka Raci typ G 41mm</t>
  </si>
  <si>
    <t>28653517R1</t>
  </si>
  <si>
    <t>Zajišťovací páska k objímkám - 15 m</t>
  </si>
  <si>
    <t>119001402R00</t>
  </si>
  <si>
    <t>Dočasné zajištění podzemního potrubí nebo vedení ocelového potrubí_x000D_
 DN  přes 200  do 500 mm</t>
  </si>
  <si>
    <t>stávající vodovod : 3,5</t>
  </si>
  <si>
    <t>119001423R00</t>
  </si>
  <si>
    <t>Dočasné zajištění podzemního potrubí nebo vedení kabelů přes 6 kabelů</t>
  </si>
  <si>
    <t>stávající vedení elektro : 10</t>
  </si>
  <si>
    <t>8,7*(2,15+3,6)*0,15</t>
  </si>
  <si>
    <t>-(1,2+1,9)*1,2*0,15</t>
  </si>
  <si>
    <t>130001101R00</t>
  </si>
  <si>
    <t>Příplatek k cenám za ztížené vykopávky v horninách jakékoliv třídy</t>
  </si>
  <si>
    <t>Příplatek k cenám hloubených vykopávek za ztížení vykopávky v blízkosti podzemního vedení nebo výbušnin pro jakoukoliv třídu horniny.</t>
  </si>
  <si>
    <t>131101202R00</t>
  </si>
  <si>
    <t>Hloubení zapažených jam a zářezů do 1000 m3, v hornině 1-2 ,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</si>
  <si>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</si>
  <si>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tř.2 26% : 148,938*0,26</t>
  </si>
  <si>
    <t xml:space="preserve">zatřídění hornin dle sondy S-5 : </t>
  </si>
  <si>
    <t xml:space="preserve">  sejmutí ornice 0,15m, prům UT=(3,85+2,45)/2 = +3,15m : </t>
  </si>
  <si>
    <t xml:space="preserve">  (3,1+1,2*2)*(6,2+1,2*2+0,1)*((3,15-0,15)+0,65-0,55/2)</t>
  </si>
  <si>
    <t xml:space="preserve">  -(1,2+1,9)*1,2*((3,15-0,15)+0,65-0,55/2)</t>
  </si>
  <si>
    <t>131201202R00</t>
  </si>
  <si>
    <t>Hloubení zapažených jam a zářezů do 1000 m3, v hornině 3, strojně, s ručním dočištěním</t>
  </si>
  <si>
    <t>tř.3 20% : 148,938*0,2</t>
  </si>
  <si>
    <t>131301202R00</t>
  </si>
  <si>
    <t>Hloubení zapažených jam a zářezů do 1000 m3, v hornině 4, strojně, s ručním dočištěním</t>
  </si>
  <si>
    <t>tř.4 35% : 148,938*0,35</t>
  </si>
  <si>
    <t>131401202R00</t>
  </si>
  <si>
    <t>Hloubení zapažených jam a zářezů do 1000 m3, v hornině 5, s použitím trhavin</t>
  </si>
  <si>
    <t>tř.5 10% : 148,938*0,1</t>
  </si>
  <si>
    <t>132401401R00</t>
  </si>
  <si>
    <t>Hloubená vykopávka pod základy v hornině 5</t>
  </si>
  <si>
    <t>s přehozením výkopku na vzdálenost 3 m nebo s naložením na ruční dopravní prostředek.</t>
  </si>
  <si>
    <t>pod stávající šachtou : 3,2*0,3*0,75</t>
  </si>
  <si>
    <t>138401101R00</t>
  </si>
  <si>
    <t>Dolamování hloubených vykopávek jam nebo zářezů ve vrstvě tloušťky do 1 000 mm_x000D_
 v hornině 5</t>
  </si>
  <si>
    <t>zapažených i nezapažených v hornině tř. 5 - 7 s případným nutným přemístěním výkopku ve výkopišti, bez naložení, s přehozením výkopku na přilehlém terénu na vzdálenost do 3 m od okraje jámy nebo zářezu, nebo do 5 m od osy rýhy, nebo do 5 m od hrany šachty.</t>
  </si>
  <si>
    <t>tř.5 9% : 148,938*0,09</t>
  </si>
  <si>
    <t>151101201R00</t>
  </si>
  <si>
    <t>Zřízení pažení stěn výkopu bez rozepření, vzepření příložné, hloubky do 4 m</t>
  </si>
  <si>
    <t>((3,1+1,2*2)+(6,2+1,2*2+0,1))*2*(3,15+0,65)</t>
  </si>
  <si>
    <t>-(1,2+1,9)*(3,15+0,65)</t>
  </si>
  <si>
    <t>151101211R00</t>
  </si>
  <si>
    <t>Odstranění pažení stěn výkopu příložné, hloubky do 4 m</t>
  </si>
  <si>
    <t>s uložením pažin na vzdálenost do 3 m od okraje výkopu,</t>
  </si>
  <si>
    <t>151101301R00</t>
  </si>
  <si>
    <t>Zřízení rozepření zapažených stěn výkopů při roubení příložném, hloubky do 4 m</t>
  </si>
  <si>
    <t>s potřebným přepažováním,</t>
  </si>
  <si>
    <t>151101311R00</t>
  </si>
  <si>
    <t>Odstranění rozepření stěn výkopů při roubení příložném, hloubky do 4 m</t>
  </si>
  <si>
    <t>s uložením materiálu na vzdálenost do 3 m od okraje výkopu,</t>
  </si>
  <si>
    <t>tř.2-4  81% : 148,938*0,81</t>
  </si>
  <si>
    <t>161101152R00</t>
  </si>
  <si>
    <t>Svislé přemístění výkopku z horniny 5 až 7, při hloubce výkopu přes 2,5 do 4 m</t>
  </si>
  <si>
    <t>tř.5 19% : 148,938*0,19</t>
  </si>
  <si>
    <t>ornice na ohumusování : 6,94575</t>
  </si>
  <si>
    <t xml:space="preserve">výkopy na meziskládku : </t>
  </si>
  <si>
    <t>výkopy tř.2-4  81% : 148,938*0,81</t>
  </si>
  <si>
    <t xml:space="preserve">zemina zpět k použití : </t>
  </si>
  <si>
    <t>zásyp : 80,6195</t>
  </si>
  <si>
    <t>obsyp : 14,7735</t>
  </si>
  <si>
    <t>přebytek tř.2-4 do násypů komunikací a chodníků : 120,63978-80,6195-14,7735</t>
  </si>
  <si>
    <t>162301151R00</t>
  </si>
  <si>
    <t>Vodorovné přemístění výkopku z horniny 5 až 7, na vzdálenost přes 50  do 500 m</t>
  </si>
  <si>
    <t>přebytek tř.5 do násypů komunikací a chodníků : 28,29822</t>
  </si>
  <si>
    <t>přebytek tř.2-4 : 120,63978-80,6195-14,7735</t>
  </si>
  <si>
    <t>167101151R00</t>
  </si>
  <si>
    <t>Nakládání, skládání, překládání neulehlého výkopku nakládání výkopku_x000D_
 do 100 m3, z horniny 5 až 7</t>
  </si>
  <si>
    <t>přebytek tř.5 : 28,29822</t>
  </si>
  <si>
    <t>171201201R00</t>
  </si>
  <si>
    <t>Uložení sypaniny na dočasnou skládku tak, že na 1 m2 plochy připadá přes 2 m3 výkopku nebo ornice</t>
  </si>
  <si>
    <t xml:space="preserve">meziskládka : </t>
  </si>
  <si>
    <t>ornice : 6,94575</t>
  </si>
  <si>
    <t>výkopy tř.5 19% : 148,938*0,19</t>
  </si>
  <si>
    <t xml:space="preserve">kolem šachty do úrovně stropu : </t>
  </si>
  <si>
    <t>výkop : 5,5*8,7*3,1</t>
  </si>
  <si>
    <t xml:space="preserve">odpočty : </t>
  </si>
  <si>
    <t>šachta : -3,1*6,2*2,9+6,2*0,55*0,1</t>
  </si>
  <si>
    <t>podkladní beton : -(3,1+0,15*2)*(6,2+0,15*2)*0,1</t>
  </si>
  <si>
    <t>štěrkopísek : -(3,1+0,15*4)*(6,2+0,15*4)*0,1</t>
  </si>
  <si>
    <t>drenáže+obsyp : -18,7*(0,8+0,3)/2*0,5</t>
  </si>
  <si>
    <t>stávající vodovod : -3,5*1*(0,3+0,3+0,1)</t>
  </si>
  <si>
    <t>drenáže : 18,7*(0,8+0,3)/2*0,5</t>
  </si>
  <si>
    <t>-0,4*(0,06+0,08)/2*18,7</t>
  </si>
  <si>
    <t>Mezisoučet</t>
  </si>
  <si>
    <t>stávající vodovod : 3,5*1*(0,3+0,3)-3,5*pi*0,15*0,15</t>
  </si>
  <si>
    <t>175101201R00</t>
  </si>
  <si>
    <t>Obsyp objektů bez prohození sypaniny</t>
  </si>
  <si>
    <t>sypaninou z vhodných hornin tř. 1 - 4 nebo materiálem, uloženým ve vzdálenosti do 30 m od vnějšího kraje objektu, pro jakoukoliv míru zhutnění,</t>
  </si>
  <si>
    <t>na šachtu : 3,1*6,2*0,3</t>
  </si>
  <si>
    <t>-1,55*1,3*0,3-1,4*1,45*0,3</t>
  </si>
  <si>
    <t>nad okolní terén nad úrovní stropu : (1,2+3,1)*0,25*0,2+(1,2+3,1)*0,25*0,3+(1,2+3,1)*0,7*0,3/2</t>
  </si>
  <si>
    <t>(1,2+6,2+1,2)*0,9*0,1</t>
  </si>
  <si>
    <t>1,15*0,25*0,4+1,15*0,25*0,5+1,15*0,7*0,5/2</t>
  </si>
  <si>
    <t>6,2*1,2*(0,7+1,45)/2</t>
  </si>
  <si>
    <t>plocha sejmutí : 8,7*3,6</t>
  </si>
  <si>
    <t>původní šachta : -(1,2+1,9)*1,2</t>
  </si>
  <si>
    <t>dlažba, plot poklopy, rozvaděč : -(2,6+0,05+0,12)*(6,57+0,05*2)-0,7*3,6</t>
  </si>
  <si>
    <t>180402112R00</t>
  </si>
  <si>
    <t>Založení trávníku parkový trávník, výsevem, na svahu přes 1:5 do 1:2</t>
  </si>
  <si>
    <t>plocha sejmutí : 8,7*2,3</t>
  </si>
  <si>
    <t>181301102R00</t>
  </si>
  <si>
    <t>Rozprostření a urovnání ornice v rovině v souvislé ploše do 500 m2, tloušťka vrstvy přes 100 do 150 mm</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</si>
  <si>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</si>
  <si>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</si>
  <si>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</si>
  <si>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(6,6041+20,01)*250*0,0001*1,05</t>
  </si>
  <si>
    <t>drenáže : 4,6189*1,878</t>
  </si>
  <si>
    <t>stávající vodovod : 1,8526*1,878</t>
  </si>
  <si>
    <t>212312111R00</t>
  </si>
  <si>
    <t>Lože pro trativody z betonu prostého</t>
  </si>
  <si>
    <t>800-2</t>
  </si>
  <si>
    <t>Včetně vyčištění dna rýh.</t>
  </si>
  <si>
    <t>drenáže : 0,4*(0,06+0,08)/2*18,7</t>
  </si>
  <si>
    <t>212753214R00</t>
  </si>
  <si>
    <t>Plastové drenážní trubky montáž tuhé plastové drenážní trubky do rýhy, DN 100, bez lože</t>
  </si>
  <si>
    <t>212971110R00</t>
  </si>
  <si>
    <t xml:space="preserve">Zřízení opláštění odvod. trativodů z geotextilie o sklonu do 2,5,  </t>
  </si>
  <si>
    <t>v rýze nebo v zářezu se stěnami,</t>
  </si>
  <si>
    <t>18,7*(0,8+0,3+0,5+0,65)</t>
  </si>
  <si>
    <t>273314117R00</t>
  </si>
  <si>
    <t>Základové desky z betonu prostého beton C 30/37, XA3</t>
  </si>
  <si>
    <t>821-1</t>
  </si>
  <si>
    <t>ve výkopu zapaženém nebo nezapaženém, popř. nad terénem,</t>
  </si>
  <si>
    <t xml:space="preserve">skladba S6 : </t>
  </si>
  <si>
    <t>základová deska : 1,25*1*0,2</t>
  </si>
  <si>
    <t>273351215R00</t>
  </si>
  <si>
    <t>Bednění stěn základových desek zřízení</t>
  </si>
  <si>
    <t>801-1</t>
  </si>
  <si>
    <t>svislé nebo šikmé (odkloněné) , půdorysně přímé nebo zalomené, stěn základových desek ve volných nebo zapažených jámách, rýhách, šachtách, včetně případných vzpěr,</t>
  </si>
  <si>
    <t>základová deska : (1,25+1)*2*0,2</t>
  </si>
  <si>
    <t>273351216R00</t>
  </si>
  <si>
    <t>Bednění stěn základových desek odstranění</t>
  </si>
  <si>
    <t>Včetně očištění, vytřídění a uložení bednicího materiálu.</t>
  </si>
  <si>
    <t>273362021R00</t>
  </si>
  <si>
    <t>Výztuž základových desek ze svařovaných sítí ze svařovaných sítí</t>
  </si>
  <si>
    <t>včetně distančních prvků</t>
  </si>
  <si>
    <t xml:space="preserve">skladba S6, základová deska : </t>
  </si>
  <si>
    <t>2x síť 6/100x6/100 : 1,25*1*2*4,44*0,001*1,1*1,1</t>
  </si>
  <si>
    <t>274353141R00</t>
  </si>
  <si>
    <t>Bednění kotevních otvorů a prostupů v základových pasech o průřezu přes 0,10 do 0,17 m2, hloubky do 1,00 m</t>
  </si>
  <si>
    <t>801-5</t>
  </si>
  <si>
    <t>včetně polohového zajištění a odbednění, popřípadě ztraceného bednění z pletiva a podobně.</t>
  </si>
  <si>
    <t>voda 400/400 : 3</t>
  </si>
  <si>
    <t>274353151R00</t>
  </si>
  <si>
    <t>Bednění kotevních otvorů a prostupů v základových pasech o průřezu přes 0,17 do 0,25 m2, hloubky do 1,00 m</t>
  </si>
  <si>
    <t>odvodnění 450/450 : 1</t>
  </si>
  <si>
    <t>278381166R00</t>
  </si>
  <si>
    <t>Základy z betonu pod zařízení půdorysná plocha základu přes 1,00 do 2,00 m2, z betonu C 25/30</t>
  </si>
  <si>
    <t>(ventilátory, čerpadla, ohřívače, motorová zařízení, odstředivky, ždímačky, pračky apod.) z betonu prostého včetně potřebného bednění, s hladkou cementovou omítkou stěn, s potěrem, s vynecháním otvorů pro kotvení železa, bez zemních prací a izolace,</t>
  </si>
  <si>
    <t>základ pod ATS : 0,6*1,7*0,15</t>
  </si>
  <si>
    <t>286139911R</t>
  </si>
  <si>
    <t>trubka plastová drenážní PE-HD; ohebná; profilovaná, s hladkou vnitřní stěnou; perforovaná; DN 100,0 mm</t>
  </si>
  <si>
    <t>18,7*1,1</t>
  </si>
  <si>
    <t>67390526R</t>
  </si>
  <si>
    <t>geotextilie PP, PES; funkce drenážní, separační, ochranná, výztužná, filtrační; plošná hmotnost 300 g/m2; tl. při 2 kPa 2,80 mm</t>
  </si>
  <si>
    <t>42,075*1,05</t>
  </si>
  <si>
    <t>310238411V01</t>
  </si>
  <si>
    <t>Zazdívka otvorů plochy do1 m2 cihlami na MC, cihly betonové</t>
  </si>
  <si>
    <t>Kalkul</t>
  </si>
  <si>
    <t>pod stávající šachtou : 3,2*0,3*0,6</t>
  </si>
  <si>
    <t>317941121R00</t>
  </si>
  <si>
    <t>Osazení ocelových válcovaných nosníků na zdivu bez dodávky materiálu, výšky do 120 mm</t>
  </si>
  <si>
    <t>profilu I, nebo IE, nebo U, nebo UE, nebo L</t>
  </si>
  <si>
    <t xml:space="preserve">prostup odvodnění 450/450 : </t>
  </si>
  <si>
    <t>2x L60/60/8 : 0,65*2*7,09*0,001</t>
  </si>
  <si>
    <t>380326141RT4</t>
  </si>
  <si>
    <t>Kompletní konstrukce z betonu železového vodostavebního třídy C 30/37, vliv prostředí XF4, tloušťky konstrukce přes 80 do 150 mm</t>
  </si>
  <si>
    <t>čistíren odpadních vod (mimo budovy), nádrží, vodojemů, žlabů nebo kanálů, včetně pomocného pracovního lešení o výšce podlahy do 1900 mm a pro zatížení do 1,5 kPa,</t>
  </si>
  <si>
    <t xml:space="preserve">skladba S3 vstupy : </t>
  </si>
  <si>
    <t>700/900 v.400 : (0,7+0,15*2)*0,4*0,15</t>
  </si>
  <si>
    <t>0,9*2*0,4*0,3</t>
  </si>
  <si>
    <t>1000/800 v.550 : (0,8+0,15*2)*0,55*0,15</t>
  </si>
  <si>
    <t>1*2*0,55*0,15</t>
  </si>
  <si>
    <t>380326142RT4</t>
  </si>
  <si>
    <t>Kompletní konstrukce z betonu železového vodostavebního třídy C 30/37, vliv prostředí XF4, tloušťky konstrukce přes 150 do 300 mm</t>
  </si>
  <si>
    <t>skladba S2 strop : 3,1*6,2*0,25</t>
  </si>
  <si>
    <t>-0,7*0,9*0,25-1*0,8*0,25</t>
  </si>
  <si>
    <t xml:space="preserve">skladba S3 stěny vstupy : </t>
  </si>
  <si>
    <t>700/900 v.400 : (0,7+0,15*2)*0,4*0,3</t>
  </si>
  <si>
    <t>1000/800 v.550 : (0,8+0,15*2)*0,55*0,3</t>
  </si>
  <si>
    <t>skladba S4 stěny : (2,5+6,2)*2*0,3*2,2</t>
  </si>
  <si>
    <t>skladba S5 dno : 3,1*6,2*0,3</t>
  </si>
  <si>
    <t>380356231R00</t>
  </si>
  <si>
    <t>Bednění kompletních konstrukcí neomítaných z betonu prostého nebo železového obyčejného,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</si>
  <si>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</si>
  <si>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</si>
  <si>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t>
  </si>
  <si>
    <t>uvnitř : (2,5+5,6)*2*2,2</t>
  </si>
  <si>
    <t>(0,7+0,9)*2*(0,2+0,4)</t>
  </si>
  <si>
    <t>(1+0,8)*2*(0,2+0,55)</t>
  </si>
  <si>
    <t>0,4*0,35*3+0,4*pi*0,4/2</t>
  </si>
  <si>
    <t>vně : (3,1+6,2)*2*(0,3+2,2+0,25)</t>
  </si>
  <si>
    <t>(1+1,35)*2*0,4</t>
  </si>
  <si>
    <t>(1,45+1,1)*2*0,55</t>
  </si>
  <si>
    <t>380356232R00</t>
  </si>
  <si>
    <t>Bednění kompletních konstrukcí neomítaných z betonu prostého nebo železového obyčejného, ploch rovinných, odbednění</t>
  </si>
  <si>
    <t>380361001R00</t>
  </si>
  <si>
    <t>Výztuž kompletních konstrukcí z oceli z oceli 10216</t>
  </si>
  <si>
    <t>čistíren odpadních vod (mimo budovy), nádrží, vodojemů, žlabů nebo kanálů , včetně pomocného pracovního lešení o výšce podlahy do 1900 mm a pro zatížení do 1,5 kPa,</t>
  </si>
  <si>
    <t>síť Kari 6/150x6/150 : 6,2*1*2,96*1,1*0,001*1,1</t>
  </si>
  <si>
    <t>380361007R00</t>
  </si>
  <si>
    <t>Výztuž kompletních konstrukcí z oceli z oceli 10 505</t>
  </si>
  <si>
    <t>923,509*0,001*1,1</t>
  </si>
  <si>
    <t>13331734R</t>
  </si>
  <si>
    <t>tyč ocelová  L (úhelník) válcovaná za tepla S235 (11375); rovnoramenná; tl = 8,00 mm; a = 60,0 mm; b = 60,0 mm</t>
  </si>
  <si>
    <t>7,09*0,001*1,1</t>
  </si>
  <si>
    <t>stávající vodovod : 3,5*1*0,1</t>
  </si>
  <si>
    <t>452313141R00</t>
  </si>
  <si>
    <t>Podkladní a zajišťovací konstrukce z betonu bloky pro potrubí , z betonu prostého třídy C 16/20</t>
  </si>
  <si>
    <t>z cementu portlandského nebo struskoportlandského, v otevřeném výkopu,</t>
  </si>
  <si>
    <t>250/250, v.(-0,15 až +0,4)= 550mm : 0,25*0,25*0,55*4</t>
  </si>
  <si>
    <t>250/250, v.(-0,15 až +0,35)= 500mm : 0,25*0,25*0,5</t>
  </si>
  <si>
    <t>250/250, v.(-0,15 až +0,08)= 230mm : 0,25*0,25*0,23</t>
  </si>
  <si>
    <t>452313171R00</t>
  </si>
  <si>
    <t>Podkladní a zajišťovací konstrukce z betonu bloky pro potrubí , z betonu prostého třídy C 30/37</t>
  </si>
  <si>
    <t>250/250, v.170mm : 0,25*0,25*0,17</t>
  </si>
  <si>
    <t>452353101R00</t>
  </si>
  <si>
    <t xml:space="preserve">Bednění podkladních a zajišťovacích konstrukcí bloků pro potrubí </t>
  </si>
  <si>
    <t>250/250, v.(-0,15 až +0,4)= 550mm : 0,25*4*0,55*4</t>
  </si>
  <si>
    <t>250/250, v.(-0,15 až +0,35)= 500mm : 0,25*4*0,5</t>
  </si>
  <si>
    <t>250/250, v.(-0,15 až +0,08)= 230mm : 0,25*4*0,23</t>
  </si>
  <si>
    <t>250/250, v.170mm : 0,25*4*0,17</t>
  </si>
  <si>
    <t>612451071R00</t>
  </si>
  <si>
    <t>Vyspravení stěn vnitřních maltou cementovou</t>
  </si>
  <si>
    <t>neomítaných betonových nebo železobetonových monolitických i prefabrikovaných stěn vnitřních s rozetřením vysprávky do ztracena,</t>
  </si>
  <si>
    <t>622451101R00</t>
  </si>
  <si>
    <t>Vyspravení povrchu a zatření spár vnějších stěn maltou cementovou</t>
  </si>
  <si>
    <t>neomítaných betonových a železobetonových monolitických i prefabrikovaných, s rozetřením vysprávky do ztracena,</t>
  </si>
  <si>
    <t>vně : (3,1+6,2)*2*(0,3+2,2+0,2)</t>
  </si>
  <si>
    <t>631312711R00</t>
  </si>
  <si>
    <t xml:space="preserve">Mazanina z betonu prostého tl. přes 50 do 80 mm třídy C 25/30,  </t>
  </si>
  <si>
    <t>(z kameniva) hlazená dřevěným hladítkem</t>
  </si>
  <si>
    <t>Včetně vytvoření dilatačních spár, bez zaplnění.</t>
  </si>
  <si>
    <t>skladba S5 spádový potěr : 2,5*5,6*(0,035+0,085)/2</t>
  </si>
  <si>
    <t>-(0,6*1,7+0,25*0,25*5)*(0,035+0,085)/2</t>
  </si>
  <si>
    <t>631313511R00</t>
  </si>
  <si>
    <t xml:space="preserve">Mazanina z betonu prostého tl. přes 80 do 120 mm třídy C 12/15,  </t>
  </si>
  <si>
    <t xml:space="preserve">podkladní beton : </t>
  </si>
  <si>
    <t>skladba S5 : (3,1+0,15*2)*(6,2+0,15*2)*0,1</t>
  </si>
  <si>
    <t>skladba S6 : (1,25+0,1*2)*(0,4+0,2*2+0,1*2)*0,1</t>
  </si>
  <si>
    <t>631315511R00</t>
  </si>
  <si>
    <t xml:space="preserve">Mazanina z betonu prostého tl. přes 120 do 240 mm třídy C 12/15,  </t>
  </si>
  <si>
    <t>pod stávající šachtou - podkladní beton : 3,2*0,45*0,15</t>
  </si>
  <si>
    <t>631351101R00</t>
  </si>
  <si>
    <t>Bednění stěn, rýh a otvorů v podlahách zřízení</t>
  </si>
  <si>
    <t>skladba S5 : ((3,1+0,15*2)+(6,2+0,15*2))*2*0,1</t>
  </si>
  <si>
    <t>skladba S6 : ((1,25+0,1*2)+(0,4+0,2*2+0,1*2))*2*0,1</t>
  </si>
  <si>
    <t>631351102R00</t>
  </si>
  <si>
    <t>Bednění stěn, rýh a otvorů v podlahách odstranění</t>
  </si>
  <si>
    <t>631571004R00</t>
  </si>
  <si>
    <t>Násyp pod podlahy z kameniva z kameniva_x000D_
 ze štěrkopísku 0-32 tř. I</t>
  </si>
  <si>
    <t>pod mazaniny a dlažby, popř. na plochých střechách, vodorovný nebo ve spádu, s udusáním a urovnáním povrchu,</t>
  </si>
  <si>
    <t xml:space="preserve">pod podkladní beton : </t>
  </si>
  <si>
    <t>skladba S5 : (3,1+0,15*2+0,15*2)*(6,2+0,15*2+0,15*2)*0,1</t>
  </si>
  <si>
    <t>skladba S6 : (1,25+0,1*2+0,15*2)*(0,4+0,2*2+0,1*2+0,15*2)*0,1</t>
  </si>
  <si>
    <t>631571006T00</t>
  </si>
  <si>
    <t>Násyp ze štěrkodrti 0 - 32, tř. I</t>
  </si>
  <si>
    <t>skladba S1 - pod dlažbu : 14,932*0,16</t>
  </si>
  <si>
    <t>632451136R00</t>
  </si>
  <si>
    <t>Potěr pískocementový na mazaninách hlazený dřevěným hladítkem_x000D_
 o tloušťce od 40 do 50 mm</t>
  </si>
  <si>
    <t>nebo betonových podkladech (400 kg cementu/m3)</t>
  </si>
  <si>
    <t>skladba S3, strop : 3,1*6,2</t>
  </si>
  <si>
    <t>-1*1,35-1,45*1,1</t>
  </si>
  <si>
    <t>632921913V01</t>
  </si>
  <si>
    <t>Dlažba z dlaždic betonových do písku, tl. 60 mm, bez dodávky dlaždic</t>
  </si>
  <si>
    <t>bez dodávky dlaždic</t>
  </si>
  <si>
    <t>skladba S1 : 2,6*6,57-0,2*3,6</t>
  </si>
  <si>
    <t>-0,7*0,9-1*0,8</t>
  </si>
  <si>
    <t>59245601R</t>
  </si>
  <si>
    <t>dlažba betonová jednovrstvá; čtverec; šedá; l = 500 mm; š = 500 mm; tl. 50,0 mm</t>
  </si>
  <si>
    <t>skladba S1 : 14,932*1,01</t>
  </si>
  <si>
    <t>899101111R00</t>
  </si>
  <si>
    <t>Osazení poklopů litinových a ocelových o hmotnost jednotlivě do 50 kg</t>
  </si>
  <si>
    <t>ozn.2a, 2b : 1+1</t>
  </si>
  <si>
    <t>899103111R00</t>
  </si>
  <si>
    <t>Osazení poklopů litinových a ocelových o hmotnost jednotlivě přes 100  do 150 kg</t>
  </si>
  <si>
    <t>ozn.1a, 1b : 1+1</t>
  </si>
  <si>
    <t>283 ozn2a</t>
  </si>
  <si>
    <t>Tepelně izolační vložka 1000/800, extr.polyst.tl.100mm, opláštění plast.deskami tl.5mm</t>
  </si>
  <si>
    <t>RF710000W</t>
  </si>
  <si>
    <t>283 ozn2b</t>
  </si>
  <si>
    <t>Tepelně izolační vložka 900/700, extr.polyst.tl.100mm, opláštění plast.deskami tl.5mm</t>
  </si>
  <si>
    <t>286974 ozn1a</t>
  </si>
  <si>
    <t>Poklop dešťujistý kompozitový 1000/800, rám v.200mm, uzamykatelný, větrací komínek, madlo, nerezové závěsy</t>
  </si>
  <si>
    <t>286974 ozn1b</t>
  </si>
  <si>
    <t>Poklop dešťujistý kompozitový 900/700, rám v.200mm, uzamykatelný, větrací komínek, madlo, nerezové závěsy</t>
  </si>
  <si>
    <t>916561112T00</t>
  </si>
  <si>
    <t>Osazení záhon.obrubníků do lože z C 16/20 s opěrou</t>
  </si>
  <si>
    <t>ozn.5 : 2,65+1,45</t>
  </si>
  <si>
    <t>1,52+1,14</t>
  </si>
  <si>
    <t>59217337R</t>
  </si>
  <si>
    <t>obrubník zahradní materiál beton; l = 500,0 mm; š = 50,0 mm; h = 250,0 mm; barva šedá</t>
  </si>
  <si>
    <t>ozn.5 : 6,76/0,5*1,01</t>
  </si>
  <si>
    <t>936312113T00</t>
  </si>
  <si>
    <t>Zabet. potrubí beton C30/37 XA1, otvor do 0,25 m2</t>
  </si>
  <si>
    <t>odvodnění 450/450 : 0,45*0,45*(0,3+0,25+0,4)</t>
  </si>
  <si>
    <t>voda 400/400 : 0,4*0,4*0,3*(3+1)</t>
  </si>
  <si>
    <t>původní otvor : 0,2*0,2*0,3</t>
  </si>
  <si>
    <t>931971111R01</t>
  </si>
  <si>
    <t>Vložky do dilatačních spár, lepenka jednoduchá tl. 4mm</t>
  </si>
  <si>
    <t>separační vrstva mezi šachtami : 2*2,4</t>
  </si>
  <si>
    <t>939941112R001</t>
  </si>
  <si>
    <t>Těsnění pracovní spáry bobtnajícím pásem mezi dnem a stěnou</t>
  </si>
  <si>
    <t xml:space="preserve">ozn.9 : </t>
  </si>
  <si>
    <t>dno-stěna : (3,1+6,2-0,3*2)*2</t>
  </si>
  <si>
    <t>strop stěna : (3,1+6,2-0,3*2)*2</t>
  </si>
  <si>
    <t>strop-vstupy : (1+1,35-0,225-0,15)*2</t>
  </si>
  <si>
    <t>(1,45+1,1-0,225-0,15)*2</t>
  </si>
  <si>
    <t>939941113R001</t>
  </si>
  <si>
    <t>Těsnění pracovní spáry bobtnajícím pásem ve stěně</t>
  </si>
  <si>
    <t>potrubí : 0,4*4*4+pi*0,3*4</t>
  </si>
  <si>
    <t>(0,4+0,45)*2</t>
  </si>
  <si>
    <t>58128501R</t>
  </si>
  <si>
    <t>těsnění bobtnající s prodlouženou dobou bobtnání, pro pracovní spáry; bentonit, butyl kaučuk; schopnost bobtnání 100 až 500 %; 20 x 25 mm</t>
  </si>
  <si>
    <t>(43,1+11,86991)*1,1</t>
  </si>
  <si>
    <t>941955001R00</t>
  </si>
  <si>
    <t>Lešení lehké pracovní pomocné pomocné, o výšce lešeňové podlahy do 1,2 m</t>
  </si>
  <si>
    <t>800-3</t>
  </si>
  <si>
    <t>uvnitř : 2,5*5,6</t>
  </si>
  <si>
    <t>vně : (3,1+6,2+1,2*2)*2*1,2</t>
  </si>
  <si>
    <t>952903112R00</t>
  </si>
  <si>
    <t>Vyčištění objektů při světlé výšce prostoru do 3,5 m čistíren odpadních vod, nádrží, žlabů nebo kanálů</t>
  </si>
  <si>
    <t>při světlé výšce prostoru do 3,5 m čistíren odpadních vod, nádrží, vodojemů, žlabů nebo kanálů</t>
  </si>
  <si>
    <t>3,1*6,2</t>
  </si>
  <si>
    <t>953943121R00</t>
  </si>
  <si>
    <t>Osazování jiných kovových výrobků do betonu (např. kotev) se zajištěním polohy k bednění nebo k výztuži před zabetonováním_x000D_
 do 1 kg/kus</t>
  </si>
  <si>
    <t>osazování výrobků ostatních jinde neuvedených, bez dodání</t>
  </si>
  <si>
    <t>ozn.10 : 2</t>
  </si>
  <si>
    <t>953981103R00</t>
  </si>
  <si>
    <t>Chemické kotvy do betonu, do cihelného zdiva do betonu, hloubky 110 mm, M 12, ampule pro chemickou kotvu</t>
  </si>
  <si>
    <t>801-4</t>
  </si>
  <si>
    <t>kotvení ozn.3 : 4*2</t>
  </si>
  <si>
    <t>3117123kbso</t>
  </si>
  <si>
    <t>Kotvicí bod systému ochrany osob proti pádu</t>
  </si>
  <si>
    <t>965081712R00</t>
  </si>
  <si>
    <t>Bourání podlah z keramických dlaždic, tloušťky do 10 mm, plochy do 1 m2</t>
  </si>
  <si>
    <t>bez podkladního lože, s jakoukoliv výplní spár</t>
  </si>
  <si>
    <t>1,45*0,3</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</si>
  <si>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</si>
  <si>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</si>
  <si>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</si>
  <si>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</si>
  <si>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 xml:space="preserve">Hmotnosti z položek s pořadovými čísly: : </t>
  </si>
  <si>
    <t xml:space="preserve">1,2,8,11,13,31,32,33,35,36,37,39,40,41,42,43,44,45,46,47,48,49,51,52,53,54,55,56,57,58,59,60,61,62, : </t>
  </si>
  <si>
    <t xml:space="preserve">63,65,66,67,68,69,70,71,72,73,74,75,76,77,78,79,80,81,82,83,84,85, : </t>
  </si>
  <si>
    <t>Součet: : 112,83738</t>
  </si>
  <si>
    <t>711212001RS1</t>
  </si>
  <si>
    <t>Izolace proti vodě nátěr hydroizolační proti vlhkosti a tlakové vodě</t>
  </si>
  <si>
    <t>skladba S4 stěna : (3,1+6,2)*2*(2,05+0,15+0,3)</t>
  </si>
  <si>
    <t>skladba S5 dno : 2,5*5,6</t>
  </si>
  <si>
    <t>skladba S6 odvodnění : 0,4*(0,4+0,25)</t>
  </si>
  <si>
    <t>711471051R00</t>
  </si>
  <si>
    <t>Provedení izolace proti tlakové vodě fóliemi z plastů vodorovná, bez dodávky fólie</t>
  </si>
  <si>
    <t>711472051R00</t>
  </si>
  <si>
    <t>Provedení izolace proti tlakové vodě fóliemi z plastů svislá, bez dodávky fólie</t>
  </si>
  <si>
    <t xml:space="preserve">skladba S3 : </t>
  </si>
  <si>
    <t>stěny vně : (3,1+6,2)*2*(0,35+0,25+0,05)</t>
  </si>
  <si>
    <t>vstupy : (1+1,35)*2*0,4</t>
  </si>
  <si>
    <t>711472053R00</t>
  </si>
  <si>
    <t xml:space="preserve">pozn.11, oddělění XPS od betonáže : </t>
  </si>
  <si>
    <t>palisády : 6,67*0,7</t>
  </si>
  <si>
    <t>obrubníky : 2,65*0,5</t>
  </si>
  <si>
    <t>711491171R00</t>
  </si>
  <si>
    <t>Provedení izolace proti tlakové vodě ostatní práce vodorovná, podkladní textílie, materiál ve specifikaci</t>
  </si>
  <si>
    <t>711491172R00</t>
  </si>
  <si>
    <t>Provedení izolace proti tlakové vodě ostatní práce vodorovná, ochranná textílie, materiál ve specifikaci</t>
  </si>
  <si>
    <t>17,79*2</t>
  </si>
  <si>
    <t>711491175R00</t>
  </si>
  <si>
    <t>Provedení izolace proti tlakové vodě ostatní práce vodorovná i svislá, připevněná kotvícími pásky, materiál ve specifikaci</t>
  </si>
  <si>
    <t>stěny vně : (3,1+6,2)*2</t>
  </si>
  <si>
    <t>vstupy : (1+1,35)*2</t>
  </si>
  <si>
    <t>(1,45+1,1)*2</t>
  </si>
  <si>
    <t>711491271R00</t>
  </si>
  <si>
    <t>Provedení izolace proti tlakové vodě ostatní práce svislá, podkladní textílie, materiál ve specifikaci</t>
  </si>
  <si>
    <t>711491272R00</t>
  </si>
  <si>
    <t>Provedení izolace proti tlakové vodě ostatní práce svislá, ochranná textílie, materiál ve specifikaci</t>
  </si>
  <si>
    <t xml:space="preserve">na fólii : </t>
  </si>
  <si>
    <t xml:space="preserve">na XPS : </t>
  </si>
  <si>
    <t>stěny vně : ((3,1+0,1)*2+6,2)*0,15+6,2*(0,3+0,25+0,05)</t>
  </si>
  <si>
    <t>vstupy : (1,2+1,55)*2*0,4</t>
  </si>
  <si>
    <t>(1,65+1,3)*2*0,55</t>
  </si>
  <si>
    <t>711778088R00</t>
  </si>
  <si>
    <t>Provedení detailů termoplasty opracování kotevních prostupů</t>
  </si>
  <si>
    <t>ozn.3 : 2</t>
  </si>
  <si>
    <t>28322029R</t>
  </si>
  <si>
    <t>fólie izolační zemní hydroizolační, protiradonová; tloušťka 2,00 mm; plošná hmotnost 2 540 g/m2; PVC-P</t>
  </si>
  <si>
    <t>17,79*1,13+16,755*1,16</t>
  </si>
  <si>
    <t>28323366R</t>
  </si>
  <si>
    <t>tmel těsnicí</t>
  </si>
  <si>
    <t>28325032.AR</t>
  </si>
  <si>
    <t>fólie izolační zemní hydroizolační, protiradonová; tloušťka materiálu 1,0 mm; výška nopů 20,0 mm; plošná hmotnost 950 g/m2; HDPE</t>
  </si>
  <si>
    <t>5,994*1,16</t>
  </si>
  <si>
    <t>67390524R</t>
  </si>
  <si>
    <t>geotextilie PP, PES; funkce drenážní, separační, ochranná, výztužná, filtrační; plošná hmotnost 200 g/m2; tl. při 2 kPa 2,10 mm</t>
  </si>
  <si>
    <t>(17,79+16,755)*1,05</t>
  </si>
  <si>
    <t>(35,58+27,83)*1,05</t>
  </si>
  <si>
    <t>713111111R00</t>
  </si>
  <si>
    <t xml:space="preserve">Montáž tepelné izolace stropů kladené vrchem, volně,  </t>
  </si>
  <si>
    <t>800-713</t>
  </si>
  <si>
    <t>713131143R00</t>
  </si>
  <si>
    <t>Montáž izolace lepením a zajištění hmoždinkami na tmel a hmoždinky - 4 ks/m2, na beton</t>
  </si>
  <si>
    <t xml:space="preserve">skladba S3, stěny : </t>
  </si>
  <si>
    <t>stěny : 6,2*0,55</t>
  </si>
  <si>
    <t>vstupy : (1,2+1,35)*2*0,4</t>
  </si>
  <si>
    <t>(1,65+1,1)*2*0,55</t>
  </si>
  <si>
    <t>283763201R</t>
  </si>
  <si>
    <t>deska izolační extrudovaný polystyren; povrch hladký; polodrážka; tl. 30,0 mm; součinitel tepelné vodivosti 0,033 W/mK; R = 0,900 m2K/W; obj. hmotnost 33,00 kg/m3</t>
  </si>
  <si>
    <t>(17,79+8,475)*1,02</t>
  </si>
  <si>
    <t>998713201R00</t>
  </si>
  <si>
    <t>Přesun hmot pro izolace tepelné v objektech výšky do 6 m</t>
  </si>
  <si>
    <t>50 m vodorovně</t>
  </si>
  <si>
    <t>767225110R00</t>
  </si>
  <si>
    <t>Montáž zábradlí schodišťových doplňkové práce_x000D_
 samostatné osazení sloupku</t>
  </si>
  <si>
    <t>800-767</t>
  </si>
  <si>
    <t>ozn.3 : 2*2</t>
  </si>
  <si>
    <t>767833100R00</t>
  </si>
  <si>
    <t>Montáž žebříků do zdiva , s bočnicemi z trubek nebo z tenkostěnných profilů</t>
  </si>
  <si>
    <t>ozn.4a : 2,7+0,18</t>
  </si>
  <si>
    <t>ozn.4b : 2,65+0,18</t>
  </si>
  <si>
    <t>767833291R00</t>
  </si>
  <si>
    <t>Montáž žebříků příplatek k ceně_x000D_
 za montáž žebříků na ocelovou konstrukci</t>
  </si>
  <si>
    <t>767995104R00</t>
  </si>
  <si>
    <t>Výroba a montáž atypických kovovových doplňků staveb hmotnosti přes 20 do 50 kg</t>
  </si>
  <si>
    <t xml:space="preserve">ozn.3 pevně zabudovaný úchyt, 2ks : </t>
  </si>
  <si>
    <t>Tr42,4/4 : (1,4*2+0,5*3)*3,995*2</t>
  </si>
  <si>
    <t>P8mm : (0,12*0,15+0,15*0,15*2)*62,8*2</t>
  </si>
  <si>
    <t>13611224R</t>
  </si>
  <si>
    <t>plech ocelový válcovaný za tepla S235 (11375); povrch hladký; tl.  8,00 mm</t>
  </si>
  <si>
    <t>P8mm : (0,12*0,15+0,15*0,15*2)*62,8*2*0,001*1,1</t>
  </si>
  <si>
    <t>13890102T</t>
  </si>
  <si>
    <t>Přirážka za žárové pozinkování ocelových výrobků</t>
  </si>
  <si>
    <t>ozn.3 pevně zabudovaný úchyt, 2ks : 42,2698</t>
  </si>
  <si>
    <t>14115330R</t>
  </si>
  <si>
    <t>Trubky bezešvé hladké jakost 11353.1 D 42,4x4,0 mm</t>
  </si>
  <si>
    <t>Tr42,4/4 : (1,4*2+0,5*3)*2*1,1</t>
  </si>
  <si>
    <t>553 ozn4a</t>
  </si>
  <si>
    <t>Žebřík z nerez profilů pevně zabudovaný</t>
  </si>
  <si>
    <t>bm</t>
  </si>
  <si>
    <t>553 ozn4b</t>
  </si>
  <si>
    <t>998767201R00</t>
  </si>
  <si>
    <t>Přesun hmot pro kovové stavební doplňk. konstrukce v objektech výšky do 6 m</t>
  </si>
  <si>
    <t>771575207RT3</t>
  </si>
  <si>
    <t>Montáž podlah keramických 20x20 cm režných nebo glazovaných, protiskluzných nebo reliéfovaných, kladených do flexibilního tmele</t>
  </si>
  <si>
    <t>skladba S5 : 2,5*5,6</t>
  </si>
  <si>
    <t>-(0,6*1,7+0,25*0,25*5-0,4*0,4)</t>
  </si>
  <si>
    <t>597643041R</t>
  </si>
  <si>
    <t>dlažba keramická š = 198 mm; l = 198 mm; h = 9,0 mm; reliefní; pro interiér i exteriér; úhel kluzu 27 až 35 °; protiskluznost skupina C; µ (za sucha) od 0,7</t>
  </si>
  <si>
    <t>12,8275*1,02</t>
  </si>
  <si>
    <t>998771201R00</t>
  </si>
  <si>
    <t>Přesun hmot pro podlahy z dlaždic v objektech výšky do 6 m</t>
  </si>
  <si>
    <t>800-771</t>
  </si>
  <si>
    <t>781260112R00</t>
  </si>
  <si>
    <t>Obkládání stěn obkl. kamenin. vel. 250x123x25 mm</t>
  </si>
  <si>
    <t>skladba S6 : pi*0,4*0,4/4*2+0,4*pi*0,4/2+0,4*0,4-pi*0,15*0,15</t>
  </si>
  <si>
    <t>58583186.AR</t>
  </si>
  <si>
    <t>malta pro dlažby/obklady spárovací; CG2WA; š. spáry 5 až 20 mm; pro interiér i exteriér, pod vodou; stěny, podlahy; báze cementová; odolná proti vodě, mrazu; teplotní odolnost -20 až 80 °C; barva šedá</t>
  </si>
  <si>
    <t>0,59197*3,7</t>
  </si>
  <si>
    <t>58583188.AR</t>
  </si>
  <si>
    <t>malta pro dlažby/obklady lepicí, flexibilní; C1 TES2; pro interiér i exteriér, pod vodou; podlahy; dvousložková; báze cementová; přísada plast; paropropustná; odolná proti vodě, mrazu; barva šedá</t>
  </si>
  <si>
    <t>0,59197*2,415</t>
  </si>
  <si>
    <t>59752791</t>
  </si>
  <si>
    <t>Plátek kameninový  250x123x25 mm</t>
  </si>
  <si>
    <t xml:space="preserve">skladba S6 - kusů plátků : </t>
  </si>
  <si>
    <t>pi*0,4*0,4/4*2 : 8*2</t>
  </si>
  <si>
    <t>0,4*pi*0,4/2 : 12</t>
  </si>
  <si>
    <t>0,4*0,4-pi*0,15*0,15 : 8</t>
  </si>
  <si>
    <t>998781201R00</t>
  </si>
  <si>
    <t>Přesun hmot pro obklady keramické v objektech výšky do 6 m</t>
  </si>
  <si>
    <t>783225100R00</t>
  </si>
  <si>
    <t xml:space="preserve">Nátěry kov.stavebních doplňk.konstrukcí syntetické dvojnásobné + 1x email,  </t>
  </si>
  <si>
    <t>800-783</t>
  </si>
  <si>
    <t>včetně pomocného lešení.</t>
  </si>
  <si>
    <t>P8mm : (0,12*0,15+0,15*0,15*2)*2*2</t>
  </si>
  <si>
    <t>783424240R00</t>
  </si>
  <si>
    <t>Nátěry potrubí a armatur syntetické potrubí, do DN 50 mm, jednonásobné s 1x emailováním a základním nátěrem</t>
  </si>
  <si>
    <t>na vzduchu schnoucí</t>
  </si>
  <si>
    <t>Tr42,4/4 : (1,4*2+0,5*3)*2</t>
  </si>
  <si>
    <t xml:space="preserve">Demontážní hmotnosti z položek s pořadovými čísly: : </t>
  </si>
  <si>
    <t xml:space="preserve">88, : </t>
  </si>
  <si>
    <t>Součet: : 0,00870</t>
  </si>
  <si>
    <t>979990001R00</t>
  </si>
  <si>
    <t>Poplatek za skládku stavební suti</t>
  </si>
  <si>
    <t>827.11.A</t>
  </si>
  <si>
    <t>profil potrubí DN do 1000 mm</t>
  </si>
  <si>
    <t>potrubí z trub z plastických hmot a sklolaminátu</t>
  </si>
  <si>
    <t>310237241RT1</t>
  </si>
  <si>
    <t>Zazdívka otvorů o ploše přes 0,09 m2 do 0,25 m2 ve zdivu nadzákladovém cihlami pálenými o tloušťce zdi do 300 mm</t>
  </si>
  <si>
    <t>včetně pomocného pracovního lešení</t>
  </si>
  <si>
    <t>otvor do "Vírské" šachty : 1</t>
  </si>
  <si>
    <t>310901113R00</t>
  </si>
  <si>
    <t>Úprava líce režného zdiva volně bez lišt</t>
  </si>
  <si>
    <t>bez spárování jakékoliv vazby, popřípadě předlohy,</t>
  </si>
  <si>
    <t>(0,9+0,6+3,6)*2*1,8</t>
  </si>
  <si>
    <t>311101211R00</t>
  </si>
  <si>
    <t>Vytvoření prostupů ve zdech monolitických o vnější průřezové ploše do 0,02 m2</t>
  </si>
  <si>
    <t>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t>
  </si>
  <si>
    <t>pro elektro ozn.14 : 1*7</t>
  </si>
  <si>
    <t>pro elektro ozn.15 : 1,2*6</t>
  </si>
  <si>
    <t>311101212R00</t>
  </si>
  <si>
    <t>Vytvoření prostupů ve zdech monolitických o vnější průřezové ploše přes 0,02 m2 do 0,05 m2</t>
  </si>
  <si>
    <t>pro potrubí VZT ozn.13 : 0,3*3</t>
  </si>
  <si>
    <t>s vožkou d 200 : (0,25+0,05+0,1+0,15)*2</t>
  </si>
  <si>
    <t>311112315RT2</t>
  </si>
  <si>
    <t>Stěny z betonových bednicích tvárnic a betonu šířky 150 mm, zálivka betonem C16/20</t>
  </si>
  <si>
    <t>(ztracené bednění) z betonových tvárnic a zálivka betonem,</t>
  </si>
  <si>
    <t>sokl : (0,45*4+3,6)*0,5</t>
  </si>
  <si>
    <t>311112330RT2</t>
  </si>
  <si>
    <t>Stěny z betonových bednicích tvárnic a betonu šířky 300 mm, zálivka betonem C16/20</t>
  </si>
  <si>
    <t>sokl : 3,6*0,5</t>
  </si>
  <si>
    <t>311361821R00</t>
  </si>
  <si>
    <t>Výztuž nadzákladových zdí z betonářské oceli 10 505(R)</t>
  </si>
  <si>
    <t>sokl, R6 : 41*0,222*1,1*0,001*1,1</t>
  </si>
  <si>
    <t>2x L60/60/6 : 0,9*2*5,42*0,001</t>
  </si>
  <si>
    <t>331271126RT2</t>
  </si>
  <si>
    <t>Zdivo pilířů z cihel nepálených vápenopískových, délky 290 mm, na maltu cementovou (MC) 10</t>
  </si>
  <si>
    <t>volně stojících čtyřhranných až osmihranných (průřezu čtverce, T, nebo kříže), pravoúhlých pod omítku anebo režné (bez spárování)</t>
  </si>
  <si>
    <t>(0,9*3,6-0,45*0,225*2-0,6*2,55)*1,8</t>
  </si>
  <si>
    <t>13331732R</t>
  </si>
  <si>
    <t>tyč ocelová  L (úhelník) válcovaná za tepla S235 (11375); rovnoramenná; tl = 6,00 mm; a = 60,0 mm; b = 60,0 mm</t>
  </si>
  <si>
    <t>0,9*2*5,42*0,001*1,1</t>
  </si>
  <si>
    <t>28611263.AR</t>
  </si>
  <si>
    <t>trubka plastová kanalizační PVC; hladká, s hrdlem; Sn 8 kN/m2; D = 200,0 mm; s = 5,90 mm; l = 1000,0 mm</t>
  </si>
  <si>
    <t>délky (0,25+0,05+0,1+0,15)*2 : 2</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</si>
  <si>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</si>
  <si>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</si>
  <si>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pro elektro ozn.14 : 1*7*1,1</t>
  </si>
  <si>
    <t>3457114721R</t>
  </si>
  <si>
    <t>trubka kabelová tuhá dvouplášťová korugovaná chránička; vnější i vnitřní plášť z HDPE, vysoká pevnost; vnější pr.= 63,0 mm; vnitřní pr.= 52,0 mm; mezní hodnota zatížení 450 N/5 cm; teplot.rozsah -45 až 60 °C; stupeň hořlavosti A1; mat. bezhalogenový; IP 40, při použití těsnicího kroužku IP 67</t>
  </si>
  <si>
    <t>pro elektro ozn.15 : 1,2*6*1,1</t>
  </si>
  <si>
    <t>411321313R00</t>
  </si>
  <si>
    <t>Beton stropů železový stropů deskových, desek plochých střech, desek balkónových, desek hřibových stropů včetně hlavic hřibových sloupů, železový (bez výztuže) třídy C 16/20</t>
  </si>
  <si>
    <t>skladba S7 : 0,9*3,6*(0,1+0,15)/2</t>
  </si>
  <si>
    <t>411351101R00</t>
  </si>
  <si>
    <t>Bednění stropů deskových, balkonových nebo plošných konzol plné, rovné, popř. s náběhy systémové, včetně podepření, tloušťka stropu 120 mm, - zřízení</t>
  </si>
  <si>
    <t>s pomocným lešením</t>
  </si>
  <si>
    <t>0,6*2,55+0,45*0,225*2</t>
  </si>
  <si>
    <t>(0,9+3,6)*2*(0,1+0,15)/2</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</si>
  <si>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</si>
  <si>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</si>
  <si>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</si>
  <si>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</si>
  <si>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</si>
  <si>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20,051*1,1*0,001*1,05</t>
  </si>
  <si>
    <t>602011189R00</t>
  </si>
  <si>
    <t xml:space="preserve">Omítka stěn z hotových směsí vrstva mozaiková, akrylátová,  , tloušťka vrstvy 2 mm,  </t>
  </si>
  <si>
    <t>po jednotlivých vrstvách</t>
  </si>
  <si>
    <t>sokl : (0,9+3,6)*2*(0,3+0,4)/2</t>
  </si>
  <si>
    <t>strop : (0,9+3,6)*2*(0,1+0,15)/2</t>
  </si>
  <si>
    <t>627452111RT2</t>
  </si>
  <si>
    <t>Spárování maltou cementovou zapuštěné rovné_x000D_
 zdí z cihel, spárovací maltou</t>
  </si>
  <si>
    <t>631313611R00</t>
  </si>
  <si>
    <t xml:space="preserve">Mazanina z betonu prostého tl. přes 80 do 120 mm třídy C 16/20 ,  </t>
  </si>
  <si>
    <t xml:space="preserve">skladba S8 : </t>
  </si>
  <si>
    <t>podkladní beton : 0,9*3,6*0,1</t>
  </si>
  <si>
    <t>631315611R00</t>
  </si>
  <si>
    <t xml:space="preserve">Mazanina z betonu prostého tl. přes 120 do 240 mm třídy C 16/20 ,  </t>
  </si>
  <si>
    <t>podkladní beton : 0,9*3,6*0,15</t>
  </si>
  <si>
    <t>podlaha : 0,9*3,6*0,15</t>
  </si>
  <si>
    <t>631342735R00</t>
  </si>
  <si>
    <t>Mazanina z betonu lehkého hutného konstrukčního tloušťky přes 50 do 100 mm perlitový, pevnost v tlaku 0,6 MPa</t>
  </si>
  <si>
    <t>výplň : 0,45*2,55*0,5</t>
  </si>
  <si>
    <t>podkladní beton : (0,9+3,6)*2*0,15</t>
  </si>
  <si>
    <t>ochrana izolace : (0,9+3,6)*2*0,05</t>
  </si>
  <si>
    <t>podkladní beton : (0,9+3,6)*2*0,1</t>
  </si>
  <si>
    <t>podlaha : (0,9+3,6)*2*0,15</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</si>
  <si>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</si>
  <si>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</si>
  <si>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</si>
  <si>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ochrana izolace : 0,9*3,6</t>
  </si>
  <si>
    <t>953941412T00</t>
  </si>
  <si>
    <t>Osazení ventilací o ploše do 0,10 m2</t>
  </si>
  <si>
    <t>Včetně pomocného pracovního lešení o výšce podlahy do 1900 m a pro zatížení 1,5 kPa.</t>
  </si>
  <si>
    <t>ozn.13 : 4</t>
  </si>
  <si>
    <t>553430-13</t>
  </si>
  <si>
    <t>Větrací mřížka nerez 200x200 s rámečkem a síťkou proti hmyzu</t>
  </si>
  <si>
    <t>970041200R00</t>
  </si>
  <si>
    <t>Jádrové vrtání, kruhové prostupy v prostém betonu jádrové vrtání , do D 200 mm</t>
  </si>
  <si>
    <t>otvor do "Vírské" šachty : 0,3</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</si>
  <si>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</si>
  <si>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</si>
  <si>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</si>
  <si>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skladba S8 : 0,9*3,6</t>
  </si>
  <si>
    <t>711777278R00</t>
  </si>
  <si>
    <t>Provedení detailů termoplasty opracováním trubních prostupů na pevnou a volnou přírubu dotěsněním tmelem D do 200 mm</t>
  </si>
  <si>
    <t>ozn.15 : 6</t>
  </si>
  <si>
    <t>odvětrání : 2</t>
  </si>
  <si>
    <t>728114112R00</t>
  </si>
  <si>
    <t>Montáž kruhového plastového potrubí do průměru d 200 mm</t>
  </si>
  <si>
    <t>800-728</t>
  </si>
  <si>
    <t>přívod : 1,7+0,8+1,4</t>
  </si>
  <si>
    <t>odtah : 0,7+0,9+2,8</t>
  </si>
  <si>
    <t>728214112R00</t>
  </si>
  <si>
    <t>Montáž tvarovky pro kruhové plastové potrubí do průměru d 200 mm, - oblouku</t>
  </si>
  <si>
    <t>728214312R00</t>
  </si>
  <si>
    <t>Montáž tvarovky pro kruhové plastové potrubí do průměru d 200 mm, - jednostranné nebo oboustranné obdočky nebo kalhotového kusu</t>
  </si>
  <si>
    <t>429851132R</t>
  </si>
  <si>
    <t>potrubí kulaté ventilační; PVC; pr. 150,0 mm; l = 1 000 mm; tepl. odolnost -15 až 50 °C; použití k digestoři, k rekuperaci, ke krbu jako přívod vzduchu</t>
  </si>
  <si>
    <t>429851133R</t>
  </si>
  <si>
    <t>potrubí kulaté ventilační; PVC; pr. 150,0 mm; l = 1 500 mm; tepl. odolnost -15 až 50 °C; použití k digestoři, k rekuperaci, ke krbu jako přívod vzduchu</t>
  </si>
  <si>
    <t>429851134R</t>
  </si>
  <si>
    <t>potrubí kulaté ventilační; PVC; pr. 150,0 mm; l = 2 000 mm; tepl. odolnost -15 až 50 °C; použití k digestoři, k rekuperaci, ke krbu jako přívod vzduchu</t>
  </si>
  <si>
    <t>429853212R</t>
  </si>
  <si>
    <t>spojky k potrubí z plastu; koleno 90° kruhové, pr.150 mm; k napojení kruhového plast.potrubí o pr. 150mm</t>
  </si>
  <si>
    <t>429853222R</t>
  </si>
  <si>
    <t>spojky k potrubí z plastu; T-kus kruhový pr. 150 mm; ke sloučení nebo rozdělení vzduchovodů o pr.150 mm</t>
  </si>
  <si>
    <t>998728201R00</t>
  </si>
  <si>
    <t>Přesun hmot pro vzduchotechniku v objektech výšky do 6 m</t>
  </si>
  <si>
    <t>vodorovně do 50 m</t>
  </si>
  <si>
    <t>762341220R00</t>
  </si>
  <si>
    <t>Bednění a laťování montáž_x000D_
 bednění_x000D_
 z velkoplošných desek na bázi dřeva</t>
  </si>
  <si>
    <t>800-762</t>
  </si>
  <si>
    <t>skladba S7 : 1*3,7</t>
  </si>
  <si>
    <t>762395000R00</t>
  </si>
  <si>
    <t>Spojovací a ochranné prostředky svory, prkna, hřebíky, pásová ocel, vruty, impregnace</t>
  </si>
  <si>
    <t>skladba S7 : 1*3,7*0,024</t>
  </si>
  <si>
    <t>59590743R</t>
  </si>
  <si>
    <t>deska cementotřísková l = 3 350 mm; š = 1 250 mm; tl. 24,0 mm; povrch hladký</t>
  </si>
  <si>
    <t>skladba S7 : 1*3,7*1,1</t>
  </si>
  <si>
    <t>998762202R00</t>
  </si>
  <si>
    <t>Přesun hmot pro konstrukce tesařské v objektech výšky do 12 m</t>
  </si>
  <si>
    <t>764774401R00</t>
  </si>
  <si>
    <t xml:space="preserve">Krytina falcovaná ze svitků šířky 500 mm na objektech výšky do 8 m, z hliníkového lakovaného plechu tl. 0,7 mm, sklon střechy do 30°, dodávka a montáž </t>
  </si>
  <si>
    <t>800-764</t>
  </si>
  <si>
    <t>s úpravou krytiny u okapů, prostupů a výčnělků</t>
  </si>
  <si>
    <t>včetně těsnícího tmelu, příponek, spojovacího materiálu a pomocného lešení.</t>
  </si>
  <si>
    <t>skladba S7 : (1+0,15*2)*(3,7+0,1*2)</t>
  </si>
  <si>
    <t>764775309R00</t>
  </si>
  <si>
    <t>Závětrná lišta s upevňovacím elementem, z lakovaného hliníkového plechu tl. 0,7 mm,  , dodávka a montáž</t>
  </si>
  <si>
    <t>včetně zavětrovací lišty a spojovacích prostředků.</t>
  </si>
  <si>
    <t>0,9*2</t>
  </si>
  <si>
    <t>998764201R00</t>
  </si>
  <si>
    <t>Přesun hmot pro konstrukce klempířské v objektech výšky do 6 m</t>
  </si>
  <si>
    <t>766661132R00</t>
  </si>
  <si>
    <t>Montáž dveřních křídel kompletizovaných otevíravých ,  , do ocelové nebo fošnové zárubně, dvoukřídlových, šířky do 1450 mm</t>
  </si>
  <si>
    <t>800-766</t>
  </si>
  <si>
    <t>ozn.12 : 2</t>
  </si>
  <si>
    <t>766664911R00</t>
  </si>
  <si>
    <t>Oprava dveřních křídel doplňkové práce pro opravu dveřních křídel_x000D_
 vyřezání otvoru v dveřních křídlech pro zasklení nebo větrání, kompletizovaných</t>
  </si>
  <si>
    <t>pro mřížku : 1</t>
  </si>
  <si>
    <t>61173118-12</t>
  </si>
  <si>
    <t>Dveře vchodové plné palubkové 2kř 1225x1800 mm atyp, zástrče, visací zámek, aretace dveří, nátěr, lícovat palubky s povrchem zděné stěny (skryté panty)</t>
  </si>
  <si>
    <t>998766201R00</t>
  </si>
  <si>
    <t>Přesun hmot pro konstrukce truhlářské v objektech výšky do 6 m</t>
  </si>
  <si>
    <t>zárubeň pro dveře ozn.12, 2550/1800mm : 42,446</t>
  </si>
  <si>
    <t xml:space="preserve">  návrh použití materiálu pro výrobu : </t>
  </si>
  <si>
    <t xml:space="preserve">  L50/50/3 : (2,55+1,8)*2*2,24</t>
  </si>
  <si>
    <t xml:space="preserve">  TP 50/100/3 : 1,8*6,71</t>
  </si>
  <si>
    <t xml:space="preserve">  pás 50/5 : 0,3*10*1,96</t>
  </si>
  <si>
    <t xml:space="preserve">  panty : 5</t>
  </si>
  <si>
    <t>13227700R</t>
  </si>
  <si>
    <t>tyč ocelová tvarovaná plochá válcovaná za tepla S235 (11375); a = 50,0 mm; b = 5,0 mm</t>
  </si>
  <si>
    <t>pás 50/5 : 0,3*10*1,96*0,001*1,1</t>
  </si>
  <si>
    <t>14587793R</t>
  </si>
  <si>
    <t>profil ocelový tenkostěnný uzavřený svařovaný jak. S235; obdélníkový; tl = 3,00 mm; a = 100,0 mm; b = 50,0 mm</t>
  </si>
  <si>
    <t>TP 50/100/3 : 1,8*6,71*0,001*1,1</t>
  </si>
  <si>
    <t>15411735R</t>
  </si>
  <si>
    <t>profil ocelový tenkostěnný otevřený válcovaný za studena tvar L; jakost S235 (11375); rovnoramenný; tl = 3,00 mm; a = 50,0 mm; b = 50,0 mm</t>
  </si>
  <si>
    <t>L50/50/3 : (2,55+1,8)*2*2,24*0,001*1,1</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</si>
  <si>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</si>
  <si>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</si>
  <si>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</si>
  <si>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podhrabové pod plotem : 0,4*0,4*75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</si>
  <si>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</si>
  <si>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</si>
  <si>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</si>
  <si>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pro palisády : 48*0,18*0,35*0,48</t>
  </si>
  <si>
    <t>pro dlaždice : 0,4*0,4*53*(0,05+0,05+0,1)</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</si>
  <si>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</si>
  <si>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</si>
  <si>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</si>
  <si>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pro patky nových sloupků : 0,5*0,5*0,9*(12+2)</t>
  </si>
  <si>
    <t>výkopy na meziskládku : 3,14752+3,15</t>
  </si>
  <si>
    <t>zásyp zpět : 3,15</t>
  </si>
  <si>
    <t>přebytek do násypů komunikací a chodníků : 3,14752+3,15-3,15</t>
  </si>
  <si>
    <t>zemina na zásyp : 3,15</t>
  </si>
  <si>
    <t>přebytek tř.2,3 : 3,14752+3,15-3,15</t>
  </si>
  <si>
    <t>urovnání terénu po odstranění sloupků oplocení : 0,5*0,5*0,9*(12+2)</t>
  </si>
  <si>
    <t>338121127R00</t>
  </si>
  <si>
    <t>Osazování sloupků a vzpěr plotových železobeton. se zabetonováním patky betonem třídy C -/7,5, o objemu přes 0,20  do 0,30 m3</t>
  </si>
  <si>
    <t>prefabrikovaných plných nebo s drážkami pro výplňové desky, (bez hloubení jamky)</t>
  </si>
  <si>
    <t>sloupky : 12</t>
  </si>
  <si>
    <t>vzpěry : 2</t>
  </si>
  <si>
    <t>338920021R00</t>
  </si>
  <si>
    <t>Osazení betonových palisád šířka do 20 cm, délka do 60 cm</t>
  </si>
  <si>
    <t>48*0,18</t>
  </si>
  <si>
    <t>592284095</t>
  </si>
  <si>
    <t>Palisáda přírodní 12x18x60 cm</t>
  </si>
  <si>
    <t>59231118Rvyb</t>
  </si>
  <si>
    <t>Sloupek plotový řadový  3000x140x140 mm, použije se vybouraný, jen přeprava v rámci stavby</t>
  </si>
  <si>
    <t>59231119Rvyb</t>
  </si>
  <si>
    <t>Vzpěra plotová  3000x140x140 mm, použije se vybouraná, jen přeprava v rámci stavby</t>
  </si>
  <si>
    <t>pod podhrabové dlaždice pod plotem : 0,4*0,4*53*0,1</t>
  </si>
  <si>
    <t>podhrabové pod plotem : 0,4*0,4*53</t>
  </si>
  <si>
    <t>59245326vyb</t>
  </si>
  <si>
    <t>Dlaždice betonová 40x40x5 cm šedá, použije se vybouraná, jen přeprava v rámci stavby</t>
  </si>
  <si>
    <t>podhrabové pod plotem : 0,4*0,4*53*1,01</t>
  </si>
  <si>
    <t>961044111R00</t>
  </si>
  <si>
    <t>Bourání základů z betonu prostého</t>
  </si>
  <si>
    <t>nebo vybourání otvorů průřezové plochy přes 4 m2 v základech,</t>
  </si>
  <si>
    <t>V položce není kalkulována manipulace se sutí, která se oceňuje samostatně položkami souboru 979.</t>
  </si>
  <si>
    <t>vybourání patek sloupků a vzpěr : 0,5*0,5*0,8*(12+2)</t>
  </si>
  <si>
    <t>966067111R00</t>
  </si>
  <si>
    <t>Rozebrání plotu tyčového laťového prkenného, drátěného, plechového</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</si>
  <si>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</si>
  <si>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</si>
  <si>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</si>
  <si>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998152121R00</t>
  </si>
  <si>
    <t>Přesun hmot pro oplocení a objekty zvláštní,monol. vodorovně do 50 m výšky do 3 m</t>
  </si>
  <si>
    <t>se svislou nosnou konstrukcí monolitickou betonovou tyčovou nebo plošnou ( KMCH 2 a 3 - JKSO šesté místo)</t>
  </si>
  <si>
    <t>767911120V02</t>
  </si>
  <si>
    <t>Montáž oplocení z pletiva v.do 1,6 m,napínací drát FeZnAl, vč.dodávky 3x napínacího drátu a napínáků</t>
  </si>
  <si>
    <t>v.1500 : 9</t>
  </si>
  <si>
    <t>767911130V02</t>
  </si>
  <si>
    <t>Montáž oplocení z pletiva v.do 2,0 m,napínací drát FeZnAl, vč.dodávky 3x napínacího drátu a napínáků</t>
  </si>
  <si>
    <t>v.1800 : 21</t>
  </si>
  <si>
    <t>767912110RT2</t>
  </si>
  <si>
    <t>Montáž oplocení - ostnatého drátu H do 2,0 m, vč. dodávky ostnatého drátu FeZnAl</t>
  </si>
  <si>
    <t>767912811R00</t>
  </si>
  <si>
    <t>Demontáž plot ostnatý drát v -2,0m</t>
  </si>
  <si>
    <t>31327542R</t>
  </si>
  <si>
    <t>Pletivo 4hr.50/3,75 FeZnAl, bez napínacího drátu</t>
  </si>
  <si>
    <t>9*1,5</t>
  </si>
  <si>
    <t>21*1,8</t>
  </si>
  <si>
    <t>55327</t>
  </si>
  <si>
    <t>Drát vázací FeZnAl 1,6mm</t>
  </si>
  <si>
    <t>50m</t>
  </si>
  <si>
    <t>30*3*0,2/50</t>
  </si>
  <si>
    <t>979990104T00</t>
  </si>
  <si>
    <t>Poplatek za skládku suti - bez poplatku, materiál k použití</t>
  </si>
  <si>
    <t xml:space="preserve">1,13,14, : </t>
  </si>
  <si>
    <t>Součet: : 5,40600</t>
  </si>
  <si>
    <t xml:space="preserve">18 : </t>
  </si>
  <si>
    <t>Součet: : 5,600</t>
  </si>
  <si>
    <t>za 6km : 5,6*6</t>
  </si>
  <si>
    <t>Vnitrostaveništní doprava suti a vybouraných hmot Vnitrostaveništní doprava suti do 10 m</t>
  </si>
  <si>
    <t xml:space="preserve">1,13,14,18 : </t>
  </si>
  <si>
    <t>Součet: : 5,406+5,6</t>
  </si>
  <si>
    <t>979990103R00</t>
  </si>
  <si>
    <t>Poplatek za skládku suti - beton do 30x30 cm</t>
  </si>
  <si>
    <t>871211121R00</t>
  </si>
  <si>
    <t>Montáž trubek polyetylenových ve výkopu d 63 mm</t>
  </si>
  <si>
    <t>871311121R00</t>
  </si>
  <si>
    <t>Montáž trubek polyetylenových ve výkopu d 160 mm</t>
  </si>
  <si>
    <t>877312121R00</t>
  </si>
  <si>
    <t>Přirážka za 1 spoj elektrotvarovky d 160 mm</t>
  </si>
  <si>
    <t>892351111R00</t>
  </si>
  <si>
    <t>Tlaková zkouška vodovodního potrubí DN 200</t>
  </si>
  <si>
    <t>892372111R00</t>
  </si>
  <si>
    <t>Zabezpečení konců vodovod. potrubí DN 300</t>
  </si>
  <si>
    <t>úsek</t>
  </si>
  <si>
    <t>892353111R00</t>
  </si>
  <si>
    <t>Desinfekce vodovodního potrubí DN 200</t>
  </si>
  <si>
    <t>891242312</t>
  </si>
  <si>
    <t>Montáž přírubového vodoměru DN 80 v šachtě</t>
  </si>
  <si>
    <t>891311222</t>
  </si>
  <si>
    <t>Montáž vodovodních šoupátek s ručním kolečkem v šachtách DN 150</t>
  </si>
  <si>
    <t>952Xh0010184</t>
  </si>
  <si>
    <t>Montáž vodovodních armatur na potrubí - navrtávací pasy, ventil PN 10, na potrubí z trub litinových, ocelových nebo z plast. hmot, DN 150</t>
  </si>
  <si>
    <t>968In6001009</t>
  </si>
  <si>
    <t>Montáž armatur a tvarovek d 63 a 2"</t>
  </si>
  <si>
    <t>X10</t>
  </si>
  <si>
    <t>ISIFLO koleno 90st d63x63</t>
  </si>
  <si>
    <t>X11</t>
  </si>
  <si>
    <t>ISIFLO spojka s vnějším závitem d63/2</t>
  </si>
  <si>
    <t>X12</t>
  </si>
  <si>
    <t>Provizorní vodoměr DN80, Qn100m3/h, 220mm, včetně impulzního vysílače  (HRI-Mei + OD01)</t>
  </si>
  <si>
    <t>X14</t>
  </si>
  <si>
    <t>Navrtávací pas na TLT hod G501 bez uzávěru DN 150/2''</t>
  </si>
  <si>
    <t>X15</t>
  </si>
  <si>
    <t>Navrtávací pas na TLT hod G503 se šoupátkem DN 150/2''</t>
  </si>
  <si>
    <t>X16</t>
  </si>
  <si>
    <t>Navrtávací pas na TLT hod K507 bez uzávěru DN 150/2''</t>
  </si>
  <si>
    <t>X17</t>
  </si>
  <si>
    <t>Montážní vložka PN10 DN 80</t>
  </si>
  <si>
    <t>X18</t>
  </si>
  <si>
    <t>Navařovací litinová příruba DN 150</t>
  </si>
  <si>
    <t>X19</t>
  </si>
  <si>
    <t>D+M Automatická čerpací stanice včetně dopravy - včetně celonerez. čerpadel  dle v.č. D.1.2.16 č. 29</t>
  </si>
  <si>
    <t>X20</t>
  </si>
  <si>
    <t>Uvedení do provozu ATS</t>
  </si>
  <si>
    <t>X21</t>
  </si>
  <si>
    <t>Zaškolení obsluhy  ATS</t>
  </si>
  <si>
    <t>X22</t>
  </si>
  <si>
    <t>Příplatek za montáž v šachtě</t>
  </si>
  <si>
    <t>X23</t>
  </si>
  <si>
    <t>X24</t>
  </si>
  <si>
    <t>Kompletní demontáž 2ks vertikální čerpadla vč. příslušných armatur, LT a PVC potrubí DN150</t>
  </si>
  <si>
    <t>X43</t>
  </si>
  <si>
    <t>Napojení na přivaděč Vír-Žďár nad Sázavou na stávající šoupě DN150</t>
  </si>
  <si>
    <t>X5</t>
  </si>
  <si>
    <t>Kulový kohout s vnitřními závity 2"</t>
  </si>
  <si>
    <t>X6</t>
  </si>
  <si>
    <t>Zpětná klapka s vnitřními závity 2"</t>
  </si>
  <si>
    <t>X7</t>
  </si>
  <si>
    <t>Odvzdušňovací ventil plastový na pitnou vodu 2"</t>
  </si>
  <si>
    <t>X8</t>
  </si>
  <si>
    <t>Mosazná vsuvka 2"</t>
  </si>
  <si>
    <t>X9</t>
  </si>
  <si>
    <t>ISIFLO koleno s vnějším závitem d63/2</t>
  </si>
  <si>
    <t>286134121R1</t>
  </si>
  <si>
    <t>Trubka tlaková RC1 PE100 63x5,8 mm PN16 tyč 6 m</t>
  </si>
  <si>
    <t>286134135R1</t>
  </si>
  <si>
    <t>Trubka tlaková RC1 PE100 160x9,5 mm PN10 tyč 6 m/tyč 12 m</t>
  </si>
  <si>
    <t>28614939</t>
  </si>
  <si>
    <t>elektrokoleno 90ř PE 100 PN 16 D 160mm</t>
  </si>
  <si>
    <t>28653139</t>
  </si>
  <si>
    <t>nákružek lemový PE 100 SDR 11 160mm</t>
  </si>
  <si>
    <t>28654410</t>
  </si>
  <si>
    <t>příruba volná k lemovému nákružku DN150</t>
  </si>
  <si>
    <t>4221011</t>
  </si>
  <si>
    <t>Kolo ruční</t>
  </si>
  <si>
    <t>42221235</t>
  </si>
  <si>
    <t>šoupě přírubové vodovodní dlouhá stavební dl DN 150 PN 10-16</t>
  </si>
  <si>
    <t>55253237</t>
  </si>
  <si>
    <t>trouba přírubová litinová vodovodní  PN 10/16 DN 80 dl 300mm</t>
  </si>
  <si>
    <t>55253282</t>
  </si>
  <si>
    <t>trouba přírubová litinová vodovodní  PN 10/16 DN 150 dl 200mm</t>
  </si>
  <si>
    <t>55253286</t>
  </si>
  <si>
    <t>trouba přírubová litinová vodovodní  PN 10/16 DN 150 dl 400mm</t>
  </si>
  <si>
    <t>55253291</t>
  </si>
  <si>
    <t>trouba přírubová litinová vodovodní  PN 10/16 DN 150 dl 800mm</t>
  </si>
  <si>
    <t>55253527</t>
  </si>
  <si>
    <t>tvarovka přírubová litinová s přírubovou odbočkou,práškový epoxid tl 250Ám T-kus DN 150/80</t>
  </si>
  <si>
    <t>55253530</t>
  </si>
  <si>
    <t>tvarovka přírubová litinová vodovodní s přírubovou odbočkou PN 10/16 T-kus DN 150/150</t>
  </si>
  <si>
    <t>5525361</t>
  </si>
  <si>
    <t>přechod přírubový litinový PN 10/16 FFR-kus excentrická redukce DN 150/80</t>
  </si>
  <si>
    <t>55253616</t>
  </si>
  <si>
    <t>přechod přírubový,práškový epoxid tl 250Ám FFR-kus litinový dl 200mm DN 150/80</t>
  </si>
  <si>
    <t>55253689</t>
  </si>
  <si>
    <t>příruba zaslepovací litinová vodovodní s vnitřním závitem 2'' PN 10/16 XG-kus DN 80</t>
  </si>
  <si>
    <t>55253711</t>
  </si>
  <si>
    <t>příruba zaslepovací z tvárné litiny práškový epoxid tl 250Ám XG DN 150mm závit 2''</t>
  </si>
  <si>
    <t>55259519R</t>
  </si>
  <si>
    <t>Koleno s jedním hrdlem Duktus MK 150/11,25°</t>
  </si>
  <si>
    <t>55259985R</t>
  </si>
  <si>
    <t>Koleno přírubové Duktus Q DN 150-90° EWS</t>
  </si>
  <si>
    <t>954Az0086004</t>
  </si>
  <si>
    <t>Přesun hmot pro trubní vedení hloubené z trub litinových pro vodovody nebo kanalizace - ve štole, dopravní vzdálenost do 50 m</t>
  </si>
  <si>
    <t>952Eq4030018</t>
  </si>
  <si>
    <t>Podkladní a zajišťovací konstrukce z betonu prostého nebo železového, v otevřeném výkopu - sedlové lože pod potrubí, beton tř. C 12/15</t>
  </si>
  <si>
    <t>892585111R00</t>
  </si>
  <si>
    <t>Zabezpečení konců a zkouška vzduch. kan. DN do 300</t>
  </si>
  <si>
    <t>892916111R00</t>
  </si>
  <si>
    <t>Utěsnění přípojek do DN 200 při zkoušce kanal.</t>
  </si>
  <si>
    <t>sada</t>
  </si>
  <si>
    <t>892855112R00</t>
  </si>
  <si>
    <t>Kontrola kanalizace TV kamerou do 50 m</t>
  </si>
  <si>
    <t>892685111R01</t>
  </si>
  <si>
    <t>Zabezpečení konců a zkouška vzduch. kanalizačních šachet</t>
  </si>
  <si>
    <t>954Gn6010014</t>
  </si>
  <si>
    <t>Revizní a čisticí šachta z polypropylenu PP - šachtové dno - DN 400/315, přímý tok</t>
  </si>
  <si>
    <t>954Ig3010038</t>
  </si>
  <si>
    <t>Montáž potrubí z trub kameninových pro splaškovou kanalizaci v otevřeném výkopu ve sklonu do 20 % - těsnění pryžové kroužky, DN 300</t>
  </si>
  <si>
    <t>954Ig3040032</t>
  </si>
  <si>
    <t>Montáž kameninových tvarovek na potrubí z trub kameninových v otevřeném výkopu - odbočné, těsnění pryžové kroužky, DN 300</t>
  </si>
  <si>
    <t>954Ig3040056</t>
  </si>
  <si>
    <t>Montáž kameninových tvarovek na potrubí z trub kameninových v otevřeném výkopu - jednoosé, těsnění pryžové kroužky, DN 150</t>
  </si>
  <si>
    <t>954Ig3040062</t>
  </si>
  <si>
    <t>Montáž kameninových tvarovek na potrubí z trub kameninových v otevřeném výkopu - jednoosé, těsnění pryžové kroužky, DN 300</t>
  </si>
  <si>
    <t>954In6100014</t>
  </si>
  <si>
    <t>Revizní a čisticí šachta z polypropylenu PP - roura šachtová hladká DN 400-6,0m</t>
  </si>
  <si>
    <t>954Xn6070016</t>
  </si>
  <si>
    <t>Revizní a čisticí šachta z polypropylenu PP - litinový poklop - DN400 A15</t>
  </si>
  <si>
    <t>954Xn6070017</t>
  </si>
  <si>
    <t>Revizní a čisticí šachta z polypropylenu PP - dno šachty přímé DN400/315</t>
  </si>
  <si>
    <t>286111</t>
  </si>
  <si>
    <t>D+M Koncová žabí celoplastová šachta KG DN 300 zabetonovaná ve stávající šachtě</t>
  </si>
  <si>
    <t>28651855.AR</t>
  </si>
  <si>
    <t>Kus zakonč. přechod kamenin. hrdlo plast KGUSM 315</t>
  </si>
  <si>
    <t>286518592R</t>
  </si>
  <si>
    <t>Přechod kamenina-PVC kanalizační KGUS 300 PVC</t>
  </si>
  <si>
    <t>59710711</t>
  </si>
  <si>
    <t>trouba kameninová glazovaná DN 300mm L2,50m spojovací systém C Třída 160</t>
  </si>
  <si>
    <t>59710824.AR</t>
  </si>
  <si>
    <t>Trouba kameninová zkrácená GZ DN 300, FN 48 hrdlo K, spojovací systém C, délka 0,60 m</t>
  </si>
  <si>
    <t>59710837.AR</t>
  </si>
  <si>
    <t>Trouba kameninová zkrácená GA DN 300, FN 48 hrdlo K, spojovací systém C, délka 0,60 m</t>
  </si>
  <si>
    <t>59710951.AR</t>
  </si>
  <si>
    <t>Koleno hrdlové 15° kamenina DN 300, FN 48 spojovací systém C</t>
  </si>
  <si>
    <t>597109510R</t>
  </si>
  <si>
    <t>Koleno hrdlové 30° kamenina DN 300, FN 48 spojovací systém C</t>
  </si>
  <si>
    <t>597109511R</t>
  </si>
  <si>
    <t>Koleno hrdlové 45° kamenina DN 300, FN 48 spojovací systém C</t>
  </si>
  <si>
    <t>59711549R</t>
  </si>
  <si>
    <t>Odbočka 45° kamenina hrdlová 300/150 FN 48/34 spojovací systém C/F, délka 0,5 m</t>
  </si>
  <si>
    <t>59712512.AR</t>
  </si>
  <si>
    <t>Přechod kamenina 100/150 FN 34/34 spojovací systém F/F, délka 0,25 m</t>
  </si>
  <si>
    <t>212Bf0020036</t>
  </si>
  <si>
    <t>Jádrové vrty diamantovými korunkami - do stavebních materiálů, průměr přes 300 do 350 mm</t>
  </si>
  <si>
    <t>954Az0070002</t>
  </si>
  <si>
    <t>Přesun hmot pro kanalizace trubní z trub kameninových - v otevřeném výkopu</t>
  </si>
  <si>
    <t>9</t>
  </si>
  <si>
    <t>SEKANI RYH, NIK A PROSTUPU VE ZDIVU</t>
  </si>
  <si>
    <t>KOMPL</t>
  </si>
  <si>
    <t>210010032RT1</t>
  </si>
  <si>
    <t>TRUBKA KOPEX VOL P.O.    16 MM VC.DODAVKY TRUBKY KOPEX 3316</t>
  </si>
  <si>
    <t>POL1_9</t>
  </si>
  <si>
    <t>210010033RT1</t>
  </si>
  <si>
    <t>TRUBKA KOPEX VOL P.O.    23 MM VC.DODAVKY TRUBKY KOPEX 3323</t>
  </si>
  <si>
    <t>210010036R00</t>
  </si>
  <si>
    <t>TRUBKA KORUGOVANA VOL      63/52 MM VC. TRUBKY PE KORUG. 63/52 MM</t>
  </si>
  <si>
    <t>210010116R00</t>
  </si>
  <si>
    <t>LISTA VKLADACI LV 24/22 MM VC. LISTY</t>
  </si>
  <si>
    <t>210010118R00</t>
  </si>
  <si>
    <t>LISTA VKLADACI LV 40/15mm VC. LISTY</t>
  </si>
  <si>
    <t>210010119R00</t>
  </si>
  <si>
    <t>LISTA VKLADACI LV 40/40mm VC. LISTY</t>
  </si>
  <si>
    <t>210010349R00</t>
  </si>
  <si>
    <t>KRAB. ROZV. (IP54) PRO HOP VC. KRABICE</t>
  </si>
  <si>
    <t>210010350R00</t>
  </si>
  <si>
    <t>KRABICE NASTENNA IP54 VC. KRABICE</t>
  </si>
  <si>
    <t>210020303R00</t>
  </si>
  <si>
    <t>ZLAB KABEL DRATENY NEREZ 60/60 MM INTEGR., VC. ZAVESU, ZAVIT.TYCE ...</t>
  </si>
  <si>
    <t>210020322R01</t>
  </si>
  <si>
    <t>LISTA VKLADACI LH 60x40 VC.DODAVKY LISTY + VIKA</t>
  </si>
  <si>
    <t>210020952RT1</t>
  </si>
  <si>
    <t>TABULKA VYSTRAZNA POLYSTYREN A2-A5 VC.DODAVKY TABULKY A4</t>
  </si>
  <si>
    <t>210100001R00</t>
  </si>
  <si>
    <t xml:space="preserve">UKONC VODICU-ROZVADEC,ZAP      2,5 </t>
  </si>
  <si>
    <t>210100002R00</t>
  </si>
  <si>
    <t xml:space="preserve">UKONC VODICU-ROZVADEC,ZAP      6 </t>
  </si>
  <si>
    <t>210100003R00</t>
  </si>
  <si>
    <t xml:space="preserve">UKONC VODICU-ROZVADEC,ZAP     16 </t>
  </si>
  <si>
    <t>210100201R00</t>
  </si>
  <si>
    <t xml:space="preserve">UKONC SNURY-GUM HADICE   2X4 </t>
  </si>
  <si>
    <t>210100204R00</t>
  </si>
  <si>
    <t xml:space="preserve">UKONC SNURY-GUM HADICE   3X4 </t>
  </si>
  <si>
    <t>210100219R00</t>
  </si>
  <si>
    <t xml:space="preserve">UKONC SNURY-GUM HADICE   5X6 </t>
  </si>
  <si>
    <t>210100225R00</t>
  </si>
  <si>
    <t xml:space="preserve">UKONC SNURY-GUM HADICE  25X2X0,5 </t>
  </si>
  <si>
    <t>210100301R00</t>
  </si>
  <si>
    <t xml:space="preserve">PRIPLATEK ZA UKONC STINENI KABELU </t>
  </si>
  <si>
    <t>210101154RT1</t>
  </si>
  <si>
    <t>KONC EPROS PLAST K 1KV  4X25 /3X35/ VC.DODAVKY EPROSINU A TVRDIDLA</t>
  </si>
  <si>
    <t>210110521R00</t>
  </si>
  <si>
    <t xml:space="preserve">NAPOJENI VODOMERU </t>
  </si>
  <si>
    <t>210110552R00</t>
  </si>
  <si>
    <t xml:space="preserve">MONTAZ DVERNIHO KONTAKTU </t>
  </si>
  <si>
    <t>210190003R00</t>
  </si>
  <si>
    <t xml:space="preserve">MONTAZ RH1 -ROZVODNICE PLAST. 100KG </t>
  </si>
  <si>
    <t>210190004R00</t>
  </si>
  <si>
    <t xml:space="preserve">MONTAZ RM3 - ROZV. TECHNOLOG. 150KG </t>
  </si>
  <si>
    <t>210200002R00</t>
  </si>
  <si>
    <t xml:space="preserve">MONTAZ SVITIDLA ZARIVKOVEHO OBECNE </t>
  </si>
  <si>
    <t>210200003R00</t>
  </si>
  <si>
    <t xml:space="preserve">MONTAZ EL. KONVEKTORU </t>
  </si>
  <si>
    <t>210220005R00</t>
  </si>
  <si>
    <t>SVORKOVNICE PRO HLAVNI POSPOJOVANI VC. DODAVKY HOP</t>
  </si>
  <si>
    <t>210220452R01</t>
  </si>
  <si>
    <t>OCHR SPOJ-PRAD,KOUP,CU4-16MM2 VOLNE VC.DODAVKY CY 4 Z/ZL</t>
  </si>
  <si>
    <t>210220452R02</t>
  </si>
  <si>
    <t>HLAVNI POSPOJOVANI  -CU16MM2  VOLNE VC.DODAVKY CY 16 Z/ZL</t>
  </si>
  <si>
    <t>210802107R00</t>
  </si>
  <si>
    <t xml:space="preserve">MTZ SNURA 3X0,75 (DOD.ATS)    VOLNE </t>
  </si>
  <si>
    <t>210802115R00</t>
  </si>
  <si>
    <t xml:space="preserve">MTZ SNURA 4X2,50 (DOD.ATS)    VOLNE </t>
  </si>
  <si>
    <t>210802118R00</t>
  </si>
  <si>
    <t xml:space="preserve">ULOZENI PREKLAD. KABELU A TR. VOLNE </t>
  </si>
  <si>
    <t>210810005RT3</t>
  </si>
  <si>
    <t>KABEL CYKY-J 750V 3X1,5       VOLNE VC.DODAVKY CYKY-J 3x1.5</t>
  </si>
  <si>
    <t>210810014RT1</t>
  </si>
  <si>
    <t>KABEL CYKY-J 750V 4X16        VOLNE VC.DODAVKY CYKY 4Bx16</t>
  </si>
  <si>
    <t>210810017R03</t>
  </si>
  <si>
    <t>KABEL CYKY-J 750V 5X6         VOLNE VC.DODAVKY CYKY-J 5x6</t>
  </si>
  <si>
    <t>210810017RT3</t>
  </si>
  <si>
    <t>KABEL CYKY-J 750V 5X10        VOLNE VC.DODAVKY CYKY 5Cx10</t>
  </si>
  <si>
    <t>210850149R00</t>
  </si>
  <si>
    <t>KABEL SDEL SYKFY 25x2x0,5      VOL VC. KABELU SYKFY 25x2x0,5</t>
  </si>
  <si>
    <t>210860201R00</t>
  </si>
  <si>
    <t>KABEL SPEC JYTY -AL    2X1      VOL VC. KABELU JYTY 2X1</t>
  </si>
  <si>
    <t>210860202R00</t>
  </si>
  <si>
    <t>KABEL SPEC JYTY -AL    4X1      VOL VC. KABELU JYTY 3X1</t>
  </si>
  <si>
    <t>210860203R00</t>
  </si>
  <si>
    <t>KABEL SPEC JYTY -AL    7X1      VOL VC. KABELU JYTY 5X1</t>
  </si>
  <si>
    <t>210950001R00</t>
  </si>
  <si>
    <t xml:space="preserve">VYZDVIZENI, CISTENI KABELU, TRUBEK </t>
  </si>
  <si>
    <t>205R00</t>
  </si>
  <si>
    <t>ZEDNICKE VYPOMOCI M21 cl.13,odst.5c</t>
  </si>
  <si>
    <t xml:space="preserve">Kč    </t>
  </si>
  <si>
    <t>900R00</t>
  </si>
  <si>
    <t>HZS -nezmeritelne prace -cl.17,o.1a MONTAZ A KONFIGURACE VSTUPU DO ASR</t>
  </si>
  <si>
    <t>HOD</t>
  </si>
  <si>
    <t>900R01</t>
  </si>
  <si>
    <t>HZS -nezmeritelne prace -cl.17,o.1a DOPLNENI VIZUALIZACE DISPECINKU</t>
  </si>
  <si>
    <t>900R02</t>
  </si>
  <si>
    <t>HZS -nezmeritelne prace -cl.17,o.1a NOVE ZAPOJENI R 101B</t>
  </si>
  <si>
    <t>900R03</t>
  </si>
  <si>
    <t>HZS -nezmeritelne prace -cl.17,o.1a PRUZKUMNE PRACE</t>
  </si>
  <si>
    <t>900R04</t>
  </si>
  <si>
    <t>HZS -nezmeritelne prace -cl.17,o.1a NOVE NAPOJENI ASR Z RH1,</t>
  </si>
  <si>
    <t xml:space="preserve">MONTAZ FREKVENCNIHO PREVODNIKU V RH1              </t>
  </si>
  <si>
    <t>900R05</t>
  </si>
  <si>
    <t>HZS -nezmeritelne prace -cl.17,o.1a SVORKOVANI PRENOSU DAT V RH 1</t>
  </si>
  <si>
    <t>900R06</t>
  </si>
  <si>
    <t>HZS -nezmeritelne prace -cl.17,o.1a PRACE V SR 2 - SKRINI (NAP. V RE)</t>
  </si>
  <si>
    <t>900R07</t>
  </si>
  <si>
    <t>HZS -nezmeritelne prace -cl.17,o.1a DEMONTAZE</t>
  </si>
  <si>
    <t>50001001</t>
  </si>
  <si>
    <t>ES / MODUL DO ASR (8 DI)</t>
  </si>
  <si>
    <t>50001002</t>
  </si>
  <si>
    <t>ES / MODUL DO ASR (8 AI)</t>
  </si>
  <si>
    <t>50001003</t>
  </si>
  <si>
    <t>ES / FREKV.PREVODNIK PRO VODOMER (DLE VODOMERU, CF</t>
  </si>
  <si>
    <t>34891315</t>
  </si>
  <si>
    <t>SVITIDLO LED PRUM. IP65       11 W (1450lm, 3000K)</t>
  </si>
  <si>
    <t>34891316</t>
  </si>
  <si>
    <t>SVITIDLO LED PRUM. IP65       20 W (2700lm, 3000K)</t>
  </si>
  <si>
    <t>50000011</t>
  </si>
  <si>
    <t>KONCOVY (MAGNET.) DVERNI SPINAC DLE TYPU DVERI</t>
  </si>
  <si>
    <t>50000202</t>
  </si>
  <si>
    <t>EL. KONVERTOR VC.TERMOSTATU  0,75kW</t>
  </si>
  <si>
    <t>141R00</t>
  </si>
  <si>
    <t>PRIRAZKA ZA PODRUZNY MATERIAL M21</t>
  </si>
  <si>
    <t>35700001</t>
  </si>
  <si>
    <t>RH 1 - ROZVODNICE</t>
  </si>
  <si>
    <t>111R00</t>
  </si>
  <si>
    <t>MIMOSTAVENISTNI DOPRAVA cl.8,ods.3a</t>
  </si>
  <si>
    <t>131R00</t>
  </si>
  <si>
    <t>PRESUN DO ZONY M21,22,36,39  cl.8</t>
  </si>
  <si>
    <t>210220002R02</t>
  </si>
  <si>
    <t>VEDENI UZEM FEZN   D 10 MM   POVRCH VC.DRATU FeZn 10 mm</t>
  </si>
  <si>
    <t>210220021R01</t>
  </si>
  <si>
    <t>VEDENI UZEM FEZN DO 120 MM2  V ZEMI VC.PASKU FeZn 30X4 mm</t>
  </si>
  <si>
    <t>210220301R02</t>
  </si>
  <si>
    <t>SVORKA HROMOSVOD 2 SROUBY/SS,SZ,SO/ VC.SVORKY SU</t>
  </si>
  <si>
    <t>210220302R02</t>
  </si>
  <si>
    <t>SVORKA HROMOSVOD NAD 2 /ST,SJ,ATD/ VC.DODAVKY SR 02, SR 03</t>
  </si>
  <si>
    <t>210220431R00</t>
  </si>
  <si>
    <t xml:space="preserve">TVAROVANI MONT DILU-JIMACE,TR,UHEL </t>
  </si>
  <si>
    <t>204R00</t>
  </si>
  <si>
    <t>ZEDNICKE VYPOMOCI M21 cl.13,odst.5b</t>
  </si>
  <si>
    <t>460010023R00</t>
  </si>
  <si>
    <t xml:space="preserve">VYTÝČ.KABELOVÉ TRASY VE VOLNÉM TER. </t>
  </si>
  <si>
    <t>KM</t>
  </si>
  <si>
    <t>460030007RT1</t>
  </si>
  <si>
    <t>SEJMUTÍ ORNICE TL.NAD 15CM    HOR.2 TLOUŠTKA VRSTVY 15-20CM</t>
  </si>
  <si>
    <t>460030011RT2</t>
  </si>
  <si>
    <t>SEJMUTÍ DRNU Z PLOCH STŘEDNĚ ZATRAVNĚNÝCH</t>
  </si>
  <si>
    <t>M2</t>
  </si>
  <si>
    <t>460200163R00</t>
  </si>
  <si>
    <t xml:space="preserve">VÝKOP KABELOVÉ RÝHY 35/80 CM  HOR.3 </t>
  </si>
  <si>
    <t>460200263R00</t>
  </si>
  <si>
    <t xml:space="preserve">VÝKOP KABELOVÉ RÝHY 50/80 CM  HOR.3 </t>
  </si>
  <si>
    <t>460200643R00</t>
  </si>
  <si>
    <t xml:space="preserve">VÝKOP KABELOVÉ RÝHY 65/80 CM  HOR.3 </t>
  </si>
  <si>
    <t>460200843R00</t>
  </si>
  <si>
    <t xml:space="preserve">VÝKOP KABELOVÉ RÝHY 80/80 CM  HOR.3 </t>
  </si>
  <si>
    <t>460420022RT3</t>
  </si>
  <si>
    <t>ZŘÍZENÍ KABEL.LOŽE Z PÍSKU     10CM LOŽE TL. 20CM</t>
  </si>
  <si>
    <t>460490011R00</t>
  </si>
  <si>
    <t xml:space="preserve">ZAKRYTI KABELU FOLII PVC 22 CM </t>
  </si>
  <si>
    <t>460560143R00</t>
  </si>
  <si>
    <t xml:space="preserve">ZÁHOZ RÝHY 35/60 CM           HOR.3 </t>
  </si>
  <si>
    <t>460560263R00</t>
  </si>
  <si>
    <t xml:space="preserve">ZÁHOZ RÝHY 50/80 CM           HOR.3 </t>
  </si>
  <si>
    <t>460560623R00</t>
  </si>
  <si>
    <t xml:space="preserve">ZÁHOZ RÝHY 65/60 CM           HOR.3 </t>
  </si>
  <si>
    <t>460560823R00</t>
  </si>
  <si>
    <t xml:space="preserve">ZÁHOZ RÝHY 80/60 CM           HOR.3 </t>
  </si>
  <si>
    <t>460600001RT8</t>
  </si>
  <si>
    <t>NALOŽENÍ A ODVOZ ZEMINY      DO 1KM ODVOZ NA VZDÁLENOST          10000M</t>
  </si>
  <si>
    <t>460600002RT1</t>
  </si>
  <si>
    <t>PŘÍPLATEK ZA ODVOZ DALŠÍCH    1000M NÁKLADNÍM AUTOMOBILEM</t>
  </si>
  <si>
    <t>460610001RT3</t>
  </si>
  <si>
    <t>POPLATEK ZA SKLADKU HORNINY</t>
  </si>
  <si>
    <t xml:space="preserve">t     </t>
  </si>
  <si>
    <t>460620001RT1</t>
  </si>
  <si>
    <t>POLOŽENÍ DRNU RUČNÍ POLOŽENÍ DRNU, KROPENÍ</t>
  </si>
  <si>
    <t>460620006RT1</t>
  </si>
  <si>
    <t>OSETÍ POVRCHU TRÁVOU VČETNĚ DODÁVKY OSIVA</t>
  </si>
  <si>
    <t>460620013RT1</t>
  </si>
  <si>
    <t>PROVIZORNÍ ÚPRAVA TERÉNU      HOR.3 RUČNÍ VYROVNÁNÍ A ZHUTNĚNÍ</t>
  </si>
  <si>
    <t>905R01</t>
  </si>
  <si>
    <t>HZS-revize provoz.souboru a st.obj. REVIZE</t>
  </si>
  <si>
    <t>905R02</t>
  </si>
  <si>
    <t>HZS-revize provoz.souboru a st.obj. KONTROLA A VYJADRENI "TICR"</t>
  </si>
  <si>
    <t>230200125</t>
  </si>
  <si>
    <t>Nasunutí potrubní sekce do ocelové chráničky DN 400</t>
  </si>
  <si>
    <t>857352122</t>
  </si>
  <si>
    <t>Montáž litinových tvarovek jednoosých přírubových otevřený výkop DN 200</t>
  </si>
  <si>
    <t>857353131U01</t>
  </si>
  <si>
    <t>Montáž spojek DN200</t>
  </si>
  <si>
    <t>857354122</t>
  </si>
  <si>
    <t>Montáž litinových tvarovek odbočných přírubových otevřený výkop DN 200</t>
  </si>
  <si>
    <t>952Ih1001033</t>
  </si>
  <si>
    <t>Montáž potrubí z trub litinových tlakových hrdlových v otevřeném výkopu - DN 200, integrované těsnění</t>
  </si>
  <si>
    <t>952Ih1010008</t>
  </si>
  <si>
    <t>Výřez nebo výsek na potrubí z trub litinových tlakových - DN 200</t>
  </si>
  <si>
    <t>952Xn6018012</t>
  </si>
  <si>
    <t>Montáž ocelové chráničky - vnější průměr D 426 x 10 mm</t>
  </si>
  <si>
    <t>X25</t>
  </si>
  <si>
    <t>Spojka přímá jištěná v tahu PN10 DN200 d192-232mm PVC/TLT</t>
  </si>
  <si>
    <t>X26</t>
  </si>
  <si>
    <t>Výztužná vložka pro PVC d225</t>
  </si>
  <si>
    <t>14033234</t>
  </si>
  <si>
    <t>trubka ocelová bezešvá hladká tl 10mm ČSN 41 1375.1 D 426mm</t>
  </si>
  <si>
    <t>55250734</t>
  </si>
  <si>
    <t>tvarovka přírubová s přírubovou odbočkou T-DN 200x200 PN 10 natural</t>
  </si>
  <si>
    <t>55251008</t>
  </si>
  <si>
    <t>trouba vodovodní litinová hrdlová Zn+Al (85/15) 400g/m2+modrý epoxid dl 6m DN 200</t>
  </si>
  <si>
    <t>55253493</t>
  </si>
  <si>
    <t>tvarovka přírubová litinová s hladkým koncem,práškový epoxid tl 250Ám F-kus DN 200</t>
  </si>
  <si>
    <t>55253619</t>
  </si>
  <si>
    <t>přechod přírubový,práškový epoxid tl 250Ám FFR-kus litinový dl 300mm DN 200/80</t>
  </si>
  <si>
    <t>55253896</t>
  </si>
  <si>
    <t>tvarovka přírubová s hrdlem z tvárné litiny,práškový epoxid tl 250Ám EU-kus DN 200 L140mm</t>
  </si>
  <si>
    <t>55291033</t>
  </si>
  <si>
    <t>kroužek těsnící gumový TYTON-SIT-PLUS DN 200 pro vodovodní potrubí</t>
  </si>
  <si>
    <t>521Ba0010004</t>
  </si>
  <si>
    <t>Vybourání kanalizačního potrubí - rozměr DN od 125 do 200</t>
  </si>
  <si>
    <t>891241811</t>
  </si>
  <si>
    <t>Demontáž vodovodních šoupátek otevřený výkop DN 80</t>
  </si>
  <si>
    <t>X42</t>
  </si>
  <si>
    <t>Demontáž hydrantu podzemního DN80 s poklopem ve výkopu - vč. likvidace</t>
  </si>
  <si>
    <t>230194011R00</t>
  </si>
  <si>
    <t>Utěsnění chráničky manžetou DN 400</t>
  </si>
  <si>
    <t>230195034R00</t>
  </si>
  <si>
    <t>Montáž distanční objímky segmentových d 221-240 mm</t>
  </si>
  <si>
    <t>273443895R1</t>
  </si>
  <si>
    <t>Manžeta na chráničky EPDM 220 x 426 mm</t>
  </si>
  <si>
    <t>Objímka Raci typ F 60mm</t>
  </si>
  <si>
    <t>Objímka Raci typ G 60mm</t>
  </si>
  <si>
    <t>111301111R00</t>
  </si>
  <si>
    <t>Sejmutí drnu tl. do 10 cm, s přemístěním do 50 m</t>
  </si>
  <si>
    <t>115101241R00</t>
  </si>
  <si>
    <t>Čerpání vody na výšku 25 - 50 m, přítok do 500 l</t>
  </si>
  <si>
    <t>h</t>
  </si>
  <si>
    <t>115108111R00</t>
  </si>
  <si>
    <t>Pohotovost záložního čerpadla na výšku do 20 m</t>
  </si>
  <si>
    <t>Dočasné zajištění ocelového potrubí do DN 200 mm</t>
  </si>
  <si>
    <t>Dočasné zajištění ocelového potrubí DN 200-500 mm</t>
  </si>
  <si>
    <t>119001411R00</t>
  </si>
  <si>
    <t>Dočasné zajištění beton.a plast. potrubí do DN 200</t>
  </si>
  <si>
    <t>119001412R00</t>
  </si>
  <si>
    <t>Dočasné zajištění beton.a plast.potrubí DN 200-500</t>
  </si>
  <si>
    <t>119001421R00</t>
  </si>
  <si>
    <t>Dočasné zajištění kabelů - do počtu 3 kabelů</t>
  </si>
  <si>
    <t>Příplatek za ztížené hloubení v blízkosti vedení</t>
  </si>
  <si>
    <t>Hloubení rýh š.do 200 cm hor.2 do 1000 m3,STROJNĚ</t>
  </si>
  <si>
    <t>132201213R00</t>
  </si>
  <si>
    <t>Hloubení rýh š.do 200 cm hor.3 do 10000 m3,STROJNĚ</t>
  </si>
  <si>
    <t>132201219R00</t>
  </si>
  <si>
    <t>Přípl.za lepivost,hloubení rýh 200cm,hor.3,STROJNĚ</t>
  </si>
  <si>
    <t>132301212R00</t>
  </si>
  <si>
    <t>Hloubení rýh š.do 200 cm hor.4 do 1000 m3, STROJNĚ</t>
  </si>
  <si>
    <t>132301219R00</t>
  </si>
  <si>
    <t>Přípl.za lepivost,hloubení rýh 200cm,hor.4,STROJNĚ</t>
  </si>
  <si>
    <t>132401201R00</t>
  </si>
  <si>
    <t>Hloubení rýh šířky do 200 cm v hor.5</t>
  </si>
  <si>
    <t>133101102R00</t>
  </si>
  <si>
    <t>Hloubení šachet v hor.2 nad 100 m3</t>
  </si>
  <si>
    <t>133201102R00</t>
  </si>
  <si>
    <t>Hloubení šachet v hor.3 nad 100 m3</t>
  </si>
  <si>
    <t>133201109R00</t>
  </si>
  <si>
    <t>Příplatek za lepivost - hloubení šachet v hor.3</t>
  </si>
  <si>
    <t>133301101R00</t>
  </si>
  <si>
    <t>Hloubení šachet v hor.4 do 100 m3</t>
  </si>
  <si>
    <t>133301109R00</t>
  </si>
  <si>
    <t>Příplatek za lepivost - hloubení šachet v hor.4</t>
  </si>
  <si>
    <t>133401101R00</t>
  </si>
  <si>
    <t>Hloubení šachet v hornině 5</t>
  </si>
  <si>
    <t>138401201R00</t>
  </si>
  <si>
    <t>Dolamování rýh ve vrstvě do 0,5 m v hor.5</t>
  </si>
  <si>
    <t>138401301R00</t>
  </si>
  <si>
    <t>Dolamování šachet ve vrstvě do 0,5 m v hor.5</t>
  </si>
  <si>
    <t>151101102R00</t>
  </si>
  <si>
    <t>Pažení a rozepření stěn rýh - příložné - hl.do 4 m</t>
  </si>
  <si>
    <t>151101112R00</t>
  </si>
  <si>
    <t>Odstranění pažení stěn rýh - příložné - hl. do 4 m</t>
  </si>
  <si>
    <t>161101101R00</t>
  </si>
  <si>
    <t>Svislé přemístění výkopku z hor.1-4 do 2,5 m</t>
  </si>
  <si>
    <t>Svislé přemístění výkopku z hor.1-4 do 4,0 m</t>
  </si>
  <si>
    <t>161101151R00</t>
  </si>
  <si>
    <t>Svislé přemístění výkopku z hor.5-7 do 2,5 m</t>
  </si>
  <si>
    <t>Svislé přemístění výkopku z hor.5-7 do 4,0 m</t>
  </si>
  <si>
    <t>162202111R00</t>
  </si>
  <si>
    <t>Vodorovné přemístění drnu do 100 m</t>
  </si>
  <si>
    <t>162301102R00</t>
  </si>
  <si>
    <t>Vodorovné přemístění výkopku z hor.1-4 do 1000 m</t>
  </si>
  <si>
    <t>162301152R00</t>
  </si>
  <si>
    <t>Vodorovné přemístění výkopku z hor.5-7 do 1000 m</t>
  </si>
  <si>
    <t>162701105R00</t>
  </si>
  <si>
    <t>Vodorovné přemístění výkopku z hor.1-4 do 10000 m</t>
  </si>
  <si>
    <t>162701109R00</t>
  </si>
  <si>
    <t>Příplatek k vod. přemístění hor.1-4 za další 1 km</t>
  </si>
  <si>
    <t>162701155R00</t>
  </si>
  <si>
    <t>Vodorovné přemístění výkopku z hor.5-7 do 10000 m</t>
  </si>
  <si>
    <t>162701159R00</t>
  </si>
  <si>
    <t>Příplatek k vod. přemístění hor.5-7 za další 1 km</t>
  </si>
  <si>
    <t>167101102R00</t>
  </si>
  <si>
    <t>Nakládání výkopku z hor.1-4 v množství nad 100 m3</t>
  </si>
  <si>
    <t>167101152R00</t>
  </si>
  <si>
    <t>Nakládání výkopku z hor.5-7 v množství nad 100 m3</t>
  </si>
  <si>
    <t>167102111R00</t>
  </si>
  <si>
    <t>Nakládání drnu ze skládky</t>
  </si>
  <si>
    <t>Zásyp jam, rýh, šachet se zhutněním</t>
  </si>
  <si>
    <t>175101101RT2</t>
  </si>
  <si>
    <t>Obsyp potrubí bez prohození sypaniny - s dodáním štěrkopísku frakce 0 - 22 mm</t>
  </si>
  <si>
    <t>175101109R00</t>
  </si>
  <si>
    <t>Příplatek za prohození sypaniny pro obsyp potrubí</t>
  </si>
  <si>
    <t>Založení trávníku parkového výsevem v rovině</t>
  </si>
  <si>
    <t>181101102R00</t>
  </si>
  <si>
    <t>Úprava pláně v zářezech v hor. 1-4, se zhutněním</t>
  </si>
  <si>
    <t>182001111R00</t>
  </si>
  <si>
    <t>Plošná úprava terénu, nerovnosti do 10 cm v rovině</t>
  </si>
  <si>
    <t>199000002R00</t>
  </si>
  <si>
    <t>Poplatek za skládku horniny</t>
  </si>
  <si>
    <t>28697931R</t>
  </si>
  <si>
    <t>Geotextilie filtrační 100 g/m2 pro vsakovací modul</t>
  </si>
  <si>
    <t>212753114R00</t>
  </si>
  <si>
    <t>Montáž ohebné dren. trubky do rýhy DN 100,bez lože</t>
  </si>
  <si>
    <t>212971121R00</t>
  </si>
  <si>
    <t>Opláštění trativ. z geot.,sklon nad 1:2,5 do 2,5 m</t>
  </si>
  <si>
    <t>28611223R</t>
  </si>
  <si>
    <t>Trubka PVC-U drenážní flexibilní DN 100 mm</t>
  </si>
  <si>
    <t>451541111R00</t>
  </si>
  <si>
    <t>Lože pod potrubí ze štěrkodrtě 8 - 16 mm - drén</t>
  </si>
  <si>
    <t>451573111R00</t>
  </si>
  <si>
    <t>Lože pod potrubí ze štěrkopísku 8-16 mm</t>
  </si>
  <si>
    <t>452112111R00</t>
  </si>
  <si>
    <t>Osazení beton, prstenců pod mříže, výšky do100 mm</t>
  </si>
  <si>
    <t>452112121R00</t>
  </si>
  <si>
    <t>Osazení beton. prstenců pod mříže, výšky do 200 mm</t>
  </si>
  <si>
    <t>452311151R00</t>
  </si>
  <si>
    <t>Desky podkladní pod potrubí z betonu - beton pod šachty</t>
  </si>
  <si>
    <t>596715062R00</t>
  </si>
  <si>
    <t>Kladení vodicí linie z dlažby tl.10 cm,drť tl.5 cm - Odláždění poklopů, vč. dodání kostek</t>
  </si>
  <si>
    <t>58380129R</t>
  </si>
  <si>
    <t>Kostka dlažební drobná 10/12 štípaná Itř. 1t=4,0m2</t>
  </si>
  <si>
    <t>616452117R00</t>
  </si>
  <si>
    <t>Cementový potěr mezi prstenci šachet a mezi prstencem a kónusem</t>
  </si>
  <si>
    <t>871373121R00</t>
  </si>
  <si>
    <t>Montáž trub z plastu, gumový kroužek, DN 300</t>
  </si>
  <si>
    <t>871393121R00</t>
  </si>
  <si>
    <t>Montáž trub z plastu, gumový kroužek, DN 400</t>
  </si>
  <si>
    <t>871413121R00</t>
  </si>
  <si>
    <t>Montáž trub z plastu, gumový kroužek, DN 500</t>
  </si>
  <si>
    <t>871423121R00</t>
  </si>
  <si>
    <t>Montáž trub z plastu, gumový kroužek, DN 600</t>
  </si>
  <si>
    <t>871433121R00</t>
  </si>
  <si>
    <t>Montáž trub z plastu, gumový kroužek, DN 800</t>
  </si>
  <si>
    <t>871521104R00</t>
  </si>
  <si>
    <t>Montáž plast. potrubí elektrovar. DN 300 mm</t>
  </si>
  <si>
    <t>871521107R00</t>
  </si>
  <si>
    <t>Montáž plast. potrubí svařov.na elektrotvar. DN 400 mm</t>
  </si>
  <si>
    <t>871521111R00</t>
  </si>
  <si>
    <t>Montáž plast. potrubí svařov.na elektrotvar. DN 600 mm</t>
  </si>
  <si>
    <t>871522104R00</t>
  </si>
  <si>
    <t>Přir. za montáž plast. potrubí svařov.na elektrotvar. DN 300 mm</t>
  </si>
  <si>
    <t>871522107R00</t>
  </si>
  <si>
    <t>Přir. za montáž plast. potrubí svařov.na elektrotvar. DN 400 mm</t>
  </si>
  <si>
    <t>871522111R00</t>
  </si>
  <si>
    <t>Přir. za montáž plast. potrubí svařov.na elektrotvar. DN 600 mm</t>
  </si>
  <si>
    <t>877373121R00</t>
  </si>
  <si>
    <t>Montáž tvarovek odboč. plast. gum. kroužek DN 300</t>
  </si>
  <si>
    <t>877373122R00</t>
  </si>
  <si>
    <t>Montáž přesuvek z plastu, gumový kroužek, DN 300</t>
  </si>
  <si>
    <t>877373126R00</t>
  </si>
  <si>
    <t>Montáž víčka nebo zátky plast. gum. kroužek DN 300</t>
  </si>
  <si>
    <t>877393121R00</t>
  </si>
  <si>
    <t>Montáž tvarovek odboč. plast. gum. kroužek DN 400</t>
  </si>
  <si>
    <t>877393122R00</t>
  </si>
  <si>
    <t>Montáž přesuvek z plastu, gumový kroužek, DN 400</t>
  </si>
  <si>
    <t>877393126R00</t>
  </si>
  <si>
    <t>Montáž víčka nebo zátky plast. gum. kroužek DN 400</t>
  </si>
  <si>
    <t>877413126R00</t>
  </si>
  <si>
    <t>Montáž víčka nebo zátky plast. gum. kroužek DN 500</t>
  </si>
  <si>
    <t>877415121R00</t>
  </si>
  <si>
    <t>Výřez a montáž tvarovky z plastu na potrubí DN 500</t>
  </si>
  <si>
    <t>877425121R00</t>
  </si>
  <si>
    <t>Výřez a montáž tvarovky z PVC na potrubí DN 600</t>
  </si>
  <si>
    <t>877435121R00</t>
  </si>
  <si>
    <t>Výřez a montáž tvarovky z PVC na potrubí DN 800</t>
  </si>
  <si>
    <t>879451191R00</t>
  </si>
  <si>
    <t>Příplatek za montáž trubek ve sklonu DN 600-1500</t>
  </si>
  <si>
    <t>892595111R00</t>
  </si>
  <si>
    <t>Zabezpečení konců a zkouška vzduch. kan. DN do 400</t>
  </si>
  <si>
    <t>892601153R00</t>
  </si>
  <si>
    <t>Čištění kanalizační stoky do DN 500</t>
  </si>
  <si>
    <t>892601183R00</t>
  </si>
  <si>
    <t>Čištění kanalizační stoky do DN 800</t>
  </si>
  <si>
    <t>892665111R00</t>
  </si>
  <si>
    <t>Zabezpečení konců a zkouška vzduch. kan. DN do 600</t>
  </si>
  <si>
    <t>892675111R00</t>
  </si>
  <si>
    <t>Zabezpečení konců a zkouška vzduch. kan. DN do 800</t>
  </si>
  <si>
    <t>892695111R00</t>
  </si>
  <si>
    <t>Zkouška těsnosti šachet vzduch.</t>
  </si>
  <si>
    <t>892855116R00</t>
  </si>
  <si>
    <t>Kontrola kanalizace TV kamerou nad 500 m</t>
  </si>
  <si>
    <t>894138001R00</t>
  </si>
  <si>
    <t>Přípl.za dalších 0,60m výšky vstupu,šachty na stok</t>
  </si>
  <si>
    <t>894411151R00</t>
  </si>
  <si>
    <t>Zřízení šachet z dílců</t>
  </si>
  <si>
    <t>894421112RT1</t>
  </si>
  <si>
    <t>Osazení betonových dílců šachet do 1,4 t - skruže rovné, na kroužek, do 1,4 t</t>
  </si>
  <si>
    <t>894422111RT1</t>
  </si>
  <si>
    <t>Osazení betonových dílců šachet - skruže přechodové, na kroužek</t>
  </si>
  <si>
    <t>894423111R00</t>
  </si>
  <si>
    <t>Osazení betonových dílců šachet do 2,0 t</t>
  </si>
  <si>
    <t>894423112RT1</t>
  </si>
  <si>
    <t>Osazení betonových dílců šachet do 3,0 t - šachtová dna, na kroužek, do 3,0 t</t>
  </si>
  <si>
    <t>Osazení poklopu s rámem do 150 kg</t>
  </si>
  <si>
    <t>2861339801R</t>
  </si>
  <si>
    <t>Trubka kanalizační PP SN 10 DN 600/6000</t>
  </si>
  <si>
    <t>2861339825R</t>
  </si>
  <si>
    <t>Trubka kanalizační PP SN 10 DN 800/6000</t>
  </si>
  <si>
    <t>28614515.AR1</t>
  </si>
  <si>
    <t>Potrubí hladké svařované PP SN10 DN300/6000</t>
  </si>
  <si>
    <t>28614518.AR1</t>
  </si>
  <si>
    <t>Potrubí hladké svařované PP SN10 DN400/6000</t>
  </si>
  <si>
    <t>28614519.AR1</t>
  </si>
  <si>
    <t>Potrubí hladké svařované PP SN10 DN600/6000</t>
  </si>
  <si>
    <t>28614531R1</t>
  </si>
  <si>
    <t>Potrubí hladké PP SN 10 300/6000</t>
  </si>
  <si>
    <t>28614534R</t>
  </si>
  <si>
    <t>Trubka kanalizační PP SN 10 DN 400/6000</t>
  </si>
  <si>
    <t>28614537R</t>
  </si>
  <si>
    <t>Trubka kanalizační PP SN 10 DN 500/6000</t>
  </si>
  <si>
    <t>28614710.AR</t>
  </si>
  <si>
    <t>Dvojité hrdlo PP DN 300</t>
  </si>
  <si>
    <t>28614711.AR</t>
  </si>
  <si>
    <t>Dvojité hrdlo PP DN 400</t>
  </si>
  <si>
    <t>28614719.AR1</t>
  </si>
  <si>
    <t>Dvojité hrdlo PP DN 600</t>
  </si>
  <si>
    <t>28614743.AR</t>
  </si>
  <si>
    <t>Pouzdro šachtové DN 200</t>
  </si>
  <si>
    <t>28614744.AR</t>
  </si>
  <si>
    <t>Pouzdro šachtové DN 250</t>
  </si>
  <si>
    <t>28614745.AR</t>
  </si>
  <si>
    <t>Pouzdro šachtové DN 300</t>
  </si>
  <si>
    <t>28614746.AR</t>
  </si>
  <si>
    <t>Pouzdro šachtové DN 400</t>
  </si>
  <si>
    <t>28614757.AR</t>
  </si>
  <si>
    <t>Pouzdro šachtové  DN 500</t>
  </si>
  <si>
    <t>28614765.AR</t>
  </si>
  <si>
    <t>Adaptér DN 200 A PVC a PP na DN 500</t>
  </si>
  <si>
    <t>28614766.AR</t>
  </si>
  <si>
    <t>Adaptér DN 200 B PVC a PP na DN 600</t>
  </si>
  <si>
    <t>28614767.AR</t>
  </si>
  <si>
    <t>Adaptér DN 200 C PVC a PP na DN 800</t>
  </si>
  <si>
    <t>28614974R</t>
  </si>
  <si>
    <t>Pouzdro šachtové DN 600</t>
  </si>
  <si>
    <t>28614975R</t>
  </si>
  <si>
    <t>Pouzdro šachtové DN 800</t>
  </si>
  <si>
    <t>286518666R</t>
  </si>
  <si>
    <t>Zátka hrdlová kanalizační KGM-PP DN 315</t>
  </si>
  <si>
    <t>286518667R</t>
  </si>
  <si>
    <t>Zátka hrdlová kanalizační KGM-PP DN 400</t>
  </si>
  <si>
    <t>286518668R</t>
  </si>
  <si>
    <t>Zátka hrdlová kanalizační KGM-PP DN 500</t>
  </si>
  <si>
    <t>28653817R</t>
  </si>
  <si>
    <t>Elektrospojka DN 300</t>
  </si>
  <si>
    <t>28653819R</t>
  </si>
  <si>
    <t>Elektrospojka DN 400</t>
  </si>
  <si>
    <t>28653824R</t>
  </si>
  <si>
    <t>Elektrospojka DN 600</t>
  </si>
  <si>
    <t>28654575R</t>
  </si>
  <si>
    <t>Odbočka kanalizační PP DN 300/200 45ř</t>
  </si>
  <si>
    <t>28654580R</t>
  </si>
  <si>
    <t>Odbočka kanalizační PP DN 400/200 45ř</t>
  </si>
  <si>
    <t>55243344T.2</t>
  </si>
  <si>
    <t>Poklop s rámem D400, kruh., tvárná litina, bez odvětrání, litino-betonový rám, s čepem bližší viz. TZ</t>
  </si>
  <si>
    <t>55243344T1</t>
  </si>
  <si>
    <t>Poklop s rámem D400, kruh., tvárná litina, bez odvětrání, samonivelační rám, s čepem bližší viz. TZ</t>
  </si>
  <si>
    <t>59224150R</t>
  </si>
  <si>
    <t>Skruž TBS-Q 1000/250/120 SP</t>
  </si>
  <si>
    <t>59224152R</t>
  </si>
  <si>
    <t>Skruž TBS-Q 1000/500/120/SP</t>
  </si>
  <si>
    <t>59224154R</t>
  </si>
  <si>
    <t>Skruž TBS-Q 1000/1000/120 SP</t>
  </si>
  <si>
    <t>59224172R</t>
  </si>
  <si>
    <t>Skruž přechodová TBR-Q 625/600/120/SPK (SLK)</t>
  </si>
  <si>
    <t>59224174.AR</t>
  </si>
  <si>
    <t>Prstenec vyrovnávací TBW-Q 625/40/120</t>
  </si>
  <si>
    <t>59224175R</t>
  </si>
  <si>
    <t>Prstenec vyrovnávací TBW-Q 625/60/120</t>
  </si>
  <si>
    <t>59224176R</t>
  </si>
  <si>
    <t>Prstenec vyrovnávací TBW-Q 625/80/120</t>
  </si>
  <si>
    <t>59224177.AR</t>
  </si>
  <si>
    <t>Prstenec vyrovnávací TBW-Q 625/120/120</t>
  </si>
  <si>
    <t>59224177R</t>
  </si>
  <si>
    <t>Prstenec vyrovnávací TBW-Q 625/100/120</t>
  </si>
  <si>
    <t>592243501R</t>
  </si>
  <si>
    <t>Deska přechodová zákrytová TZK-Q.1 120-100/25</t>
  </si>
  <si>
    <t>592243502R</t>
  </si>
  <si>
    <t>Deska přechodová zákrytová TZK-Q.1 100-63/17</t>
  </si>
  <si>
    <t>59224368.AR</t>
  </si>
  <si>
    <t>Dno šachetní přímé DN1000 KOM</t>
  </si>
  <si>
    <t>592243722R</t>
  </si>
  <si>
    <t>Dno šachetní přímé DN1200 KOM</t>
  </si>
  <si>
    <t>59224373.AR</t>
  </si>
  <si>
    <t>Těsnění elastom pro šach díly EMT - DN 1000</t>
  </si>
  <si>
    <t>592243732R</t>
  </si>
  <si>
    <t>Těsnění elastom pro šach díly EMT - DN 1200</t>
  </si>
  <si>
    <t>939431111RT1</t>
  </si>
  <si>
    <t>Montáž kanaliz.poklopu za samonivelační, hl.200 mm - bez dodávky poklopu</t>
  </si>
  <si>
    <t>Přesun hmot, trubní vedení plastová, otevř. výkop</t>
  </si>
  <si>
    <t>998276115R00</t>
  </si>
  <si>
    <t>Přesun hmot, trubní vedení plastová, příplatek 1km</t>
  </si>
  <si>
    <t>132101211R00</t>
  </si>
  <si>
    <t>Hloubení rýh š.do 200 cm hor.2 do 100 m3,STROJNĚ</t>
  </si>
  <si>
    <t>Hloubení rýh š.do 200 cm hor.3 do 1000m3,STROJNĚ</t>
  </si>
  <si>
    <t>132301210R00</t>
  </si>
  <si>
    <t>Hloubení rýh š.do 200 cm hor.4 do 50 m3, STROJNĚ</t>
  </si>
  <si>
    <t>151101101R00</t>
  </si>
  <si>
    <t>Pažení a rozepření stěn rýh - příložné - hl.do 2 m</t>
  </si>
  <si>
    <t>151101111R00</t>
  </si>
  <si>
    <t>Odstranění pažení stěn rýh - příložné - hl. do 2 m</t>
  </si>
  <si>
    <t>Obsyp objektu bez prohození sypaniny</t>
  </si>
  <si>
    <t>175101209R00</t>
  </si>
  <si>
    <t>Příplatek za prohození sypaniny pro obsyp objektu</t>
  </si>
  <si>
    <t>Lože pod potrubí ze štěrkodrtě 8-16 mm</t>
  </si>
  <si>
    <t>Lože pod potrubí ze štěrkopísku 8-16 - drén+UV a HV</t>
  </si>
  <si>
    <t>892575111R00</t>
  </si>
  <si>
    <t>Zabezpečení konců a zkouška vzduch. kan. DN do 200</t>
  </si>
  <si>
    <t>895941311R00</t>
  </si>
  <si>
    <t>Zřízení vpusti uliční z dílců typ UVB - 50</t>
  </si>
  <si>
    <t>871353121R00</t>
  </si>
  <si>
    <t>Montáž trub z plastu, gumový kroužek, DN 200</t>
  </si>
  <si>
    <t>877353123R00</t>
  </si>
  <si>
    <t>Montáž tvarovek jednoos. plast. gum.kroužek DN 200</t>
  </si>
  <si>
    <t>877363121R00</t>
  </si>
  <si>
    <t>Montáž tvarovek odboč. plast. gum. kroužek DN 250</t>
  </si>
  <si>
    <t>899211113R00</t>
  </si>
  <si>
    <t>Osazení mříží litinových s rámem do 150 kg</t>
  </si>
  <si>
    <t>28614547R</t>
  </si>
  <si>
    <t>Trubka kanalizační PP SN 10 DN 200/6000</t>
  </si>
  <si>
    <t>28614550R</t>
  </si>
  <si>
    <t>Trubka kanalizační PP SN 10 DN 250/6000</t>
  </si>
  <si>
    <t>28651665.AR</t>
  </si>
  <si>
    <t>Koleno kanalizační KGB 200/ 15ř PVC</t>
  </si>
  <si>
    <t>28651666.AR</t>
  </si>
  <si>
    <t>Koleno kanalizační KGB 200/ 30ř PVC</t>
  </si>
  <si>
    <t>28651667.AR</t>
  </si>
  <si>
    <t>Koleno kanalizační KGB 200/ 45ř PVC</t>
  </si>
  <si>
    <t>28651814.AR</t>
  </si>
  <si>
    <t>Přesuvka kanalizační KGU 250 PVC</t>
  </si>
  <si>
    <t>55340371R</t>
  </si>
  <si>
    <t>Mříž s rámem na horskou vpust B125</t>
  </si>
  <si>
    <t>55340379R</t>
  </si>
  <si>
    <t>Mříž  D400 s pantem</t>
  </si>
  <si>
    <t>592238270R</t>
  </si>
  <si>
    <t>Vpust horská HBV 65/127/150</t>
  </si>
  <si>
    <t>592238707R</t>
  </si>
  <si>
    <t>HBV 65/127/20 vyrovnávací prstenec pro horskou vpusť</t>
  </si>
  <si>
    <t>592238740R</t>
  </si>
  <si>
    <t>TBV-Q 50/20 CP horní dílec dešťové vpusti DN 500 500/190x65, pro čtvercovou vtokovou mříž</t>
  </si>
  <si>
    <t>24*1,01</t>
  </si>
  <si>
    <t>592238741R</t>
  </si>
  <si>
    <t>TBV-Q 50/29 SN skruž dešťové vpusti DN 500 500/290x65</t>
  </si>
  <si>
    <t>29*1,01</t>
  </si>
  <si>
    <t>592238742R</t>
  </si>
  <si>
    <t>TBV-Q 50/59 SV skruž dešťové vpusti DN 500 500/590x65</t>
  </si>
  <si>
    <t>23*1,01</t>
  </si>
  <si>
    <t>592238745R</t>
  </si>
  <si>
    <t>TBV-Q 50/59 SO 20 PVC skruž dešťové vpusti DN 500 500/590x65 s odtokem 200 mm</t>
  </si>
  <si>
    <t>592238750R</t>
  </si>
  <si>
    <t>TBV-Q 50/49 KV spodní dílec dešťové vpusti DN 500 500/525x65 s kalištěm vysokým</t>
  </si>
  <si>
    <t>násypy pro komunikaci : 1551*2</t>
  </si>
  <si>
    <t>Uložení sypaniny do násypů zhutněných na 102% PS</t>
  </si>
  <si>
    <t>násyp pro komuinikaci : 1551</t>
  </si>
  <si>
    <t>113107330R00</t>
  </si>
  <si>
    <t>Odstranění podkladu pl. 50 m2,kam.těžené tl.30 cm</t>
  </si>
  <si>
    <t>113107540R00</t>
  </si>
  <si>
    <t>Odstranění podkladu pl. 50 m2,kam.drcené tl.40 cm</t>
  </si>
  <si>
    <t>113107547R00</t>
  </si>
  <si>
    <t>Odstranění podkladu pl. 50 m2,kam.drcené tl.47 cm</t>
  </si>
  <si>
    <t>113108307R00</t>
  </si>
  <si>
    <t>Odstranění asfaltové vrstvy pl.do 50 m2, tl. 7 cm</t>
  </si>
  <si>
    <t>113108310R00</t>
  </si>
  <si>
    <t>Odstranění asfaltové vrstvy pl. do 50 m2, tl.10 cm</t>
  </si>
  <si>
    <t>113151319R00</t>
  </si>
  <si>
    <t>Fréz.živič.krytu nad 500 m2, s překážkami, tl.10cm</t>
  </si>
  <si>
    <t>113201111R00</t>
  </si>
  <si>
    <t>Vytrhání obrubníků chodníkových a parkových</t>
  </si>
  <si>
    <t>113202111R00</t>
  </si>
  <si>
    <t>Vytrhání obrub obrubníků silničních</t>
  </si>
  <si>
    <t>119001422R00</t>
  </si>
  <si>
    <t>Dočasné zajištění kabelů - v počtu 3 - 6 kabelů</t>
  </si>
  <si>
    <t>133101101R00</t>
  </si>
  <si>
    <t>Hloubení šachet v hor.2 do 100 m3</t>
  </si>
  <si>
    <t>139601101R00</t>
  </si>
  <si>
    <t>Ruční výkop jam, rýh a šachet v hornině tř. 1 - 2</t>
  </si>
  <si>
    <t>139601102R00</t>
  </si>
  <si>
    <t>Ruční výkop jam, rýh a šachet v hornině tř. 3</t>
  </si>
  <si>
    <t>139601103R00</t>
  </si>
  <si>
    <t>Ruční výkop jam, rýh a šachet v hornině tř. 4</t>
  </si>
  <si>
    <t>2012,689</t>
  </si>
  <si>
    <t>násypy komunikace : -1551</t>
  </si>
  <si>
    <t>461,6890*6</t>
  </si>
  <si>
    <t>116,7750</t>
  </si>
  <si>
    <t>1551,0</t>
  </si>
  <si>
    <t>Rozprostření ornice, rovina, tl. 10-15 cm,do 500m2</t>
  </si>
  <si>
    <t>Poplatek za skládku horniny 1- 4</t>
  </si>
  <si>
    <t>199000003R00</t>
  </si>
  <si>
    <t>Poplatek za skládku horniny 5 - 7</t>
  </si>
  <si>
    <t>00572407R</t>
  </si>
  <si>
    <t>Směs travní do sucha PROFI</t>
  </si>
  <si>
    <t>58344197R</t>
  </si>
  <si>
    <t>Štěrkodrtě frakce 0-63 A</t>
  </si>
  <si>
    <t>358325114</t>
  </si>
  <si>
    <t>Bourání stoky kompletní nebo vybourání otvorů z železobetonu plochy do 4 m2 Kanalizační šachty, vpustě, lapač splavenin</t>
  </si>
  <si>
    <t>388995111R00</t>
  </si>
  <si>
    <t>D+M Chránička na stávající PVSEK - kanál s víkem</t>
  </si>
  <si>
    <t>Desky podkladní pod potrubí z betonu</t>
  </si>
  <si>
    <t>452312131R00</t>
  </si>
  <si>
    <t>Sedlové lože pod potrubí z betonu C 12/15</t>
  </si>
  <si>
    <t>452921111R00</t>
  </si>
  <si>
    <t>Osazení zajišťov. prahu z prefa dílců do 200 kg</t>
  </si>
  <si>
    <t>465511524R00</t>
  </si>
  <si>
    <t>Dlažba z lom.kam. do bet. C20/25 nad 20 m2 vysp.MCS, 40 cm - výústní objekt / D.1.3.16 včetně prahu a seříznutí potrubí</t>
  </si>
  <si>
    <t>59223783R</t>
  </si>
  <si>
    <t>Podkladek pod hrdlovou troubu TBX-Q 100-100/15/17</t>
  </si>
  <si>
    <t>564851111RT2</t>
  </si>
  <si>
    <t>Podklad ze štěrkodrti po zhutnění tloušťky 15 cm - štěrkodrť frakce 0-32 mm</t>
  </si>
  <si>
    <t>564871111R00</t>
  </si>
  <si>
    <t>Podklad ze štěrkodrti po zhutnění tloušťky 25 cm</t>
  </si>
  <si>
    <t>566904111R00</t>
  </si>
  <si>
    <t>Vyspravení podkladu po překopech kam.obal.asfaltem</t>
  </si>
  <si>
    <t>567123814R00</t>
  </si>
  <si>
    <t>Podklad z kam.stmel.cem.,dálnice SC C8/10 tl.15 cm</t>
  </si>
  <si>
    <t>568212111R00</t>
  </si>
  <si>
    <t>Vyztužení asfaltového povrchu geomříží</t>
  </si>
  <si>
    <t>573211111R00</t>
  </si>
  <si>
    <t>Postřik živičný spojovací z asfaltu 0,5-0,7 kg/m2</t>
  </si>
  <si>
    <t>573231110R00</t>
  </si>
  <si>
    <t>Postřik živičný spojovací z emulze 0,3-0,5 kg/m2</t>
  </si>
  <si>
    <t>577141212R00</t>
  </si>
  <si>
    <t>Beton asfalt. ACO 8,ACO 11,ACO 16, do 3 m, tl.5 cm</t>
  </si>
  <si>
    <t>577162224RT3</t>
  </si>
  <si>
    <t>Beton asfalt. ACL 22 ložný, š. nad 3 m, tl. 7 cm - plochy 101-200 m2</t>
  </si>
  <si>
    <t>579300014R00</t>
  </si>
  <si>
    <t>Kryt komunikací z asfalt.recyklátu po zhutnění 7cm</t>
  </si>
  <si>
    <t>69310238R</t>
  </si>
  <si>
    <t>Skelná geomříž</t>
  </si>
  <si>
    <t>812492121R00</t>
  </si>
  <si>
    <t>Montáž trub vibrolis. hrdlových pryž. kr. DN 1000</t>
  </si>
  <si>
    <t>850315121R00</t>
  </si>
  <si>
    <t>Výřez nebo výsek na stávajícím potrubí PVC DN 150 - a propojení s novým</t>
  </si>
  <si>
    <t>850355121R00</t>
  </si>
  <si>
    <t>Výřez nebo výsek na potrubí KT nebo PVC DN 200 - a propojení s novým</t>
  </si>
  <si>
    <t>850365121R00</t>
  </si>
  <si>
    <t>Výřez nebo výsek na potrubí PVC DN 250 - a propojení s novým</t>
  </si>
  <si>
    <t>850495121R00</t>
  </si>
  <si>
    <t>Výřez nebo výsek na potrubí litinovém DN 1000 - pro výústní objekt</t>
  </si>
  <si>
    <t>871313121R00</t>
  </si>
  <si>
    <t>Montáž trub z plastu, gumový kroužek, DN 150</t>
  </si>
  <si>
    <t>Montáž trub z plastu, gumový kroužek, DN 250</t>
  </si>
  <si>
    <t>877445121R00</t>
  </si>
  <si>
    <t>Výřez a montáž tvarovky z PVC na potrubí DN 1000</t>
  </si>
  <si>
    <t>892601182R00</t>
  </si>
  <si>
    <t>Čištění kanalizační stoky nad DN 800</t>
  </si>
  <si>
    <t>892685111R00</t>
  </si>
  <si>
    <t>Zabezpečení konců a zkouška vzduch. kan.DN do 1000</t>
  </si>
  <si>
    <t>27311514R</t>
  </si>
  <si>
    <t>Vyrovnávací kroužek BC21/205 o rozsahu 185-205</t>
  </si>
  <si>
    <t>Trubka kanalizační plast SN 10 DN 800/6000</t>
  </si>
  <si>
    <t>28614544R</t>
  </si>
  <si>
    <t>Trubka kanalizační plast SN 10 DN 160/1000</t>
  </si>
  <si>
    <t>Trubka kanalizační plast SN 10 DN 200/6000</t>
  </si>
  <si>
    <t>Trubka kanalizační PP SN 10 DN 250/1000</t>
  </si>
  <si>
    <t>28614756.AR</t>
  </si>
  <si>
    <t>28614762.AR</t>
  </si>
  <si>
    <t>Adaptér DN 160  PVC a PP na DN 800</t>
  </si>
  <si>
    <t>Adaptér DN 200 C PVC a PP na DN 1000 - pro tloušťku stěny 160mm</t>
  </si>
  <si>
    <t>Adaptér DN 200 PVC a PP na DN 800</t>
  </si>
  <si>
    <t>28614767.AR1</t>
  </si>
  <si>
    <t>Těsnící lisovaný kroužek d250/65mm</t>
  </si>
  <si>
    <t>28651662.AR</t>
  </si>
  <si>
    <t>Koleno kanalizační KGB 160/ 45ř PP</t>
  </si>
  <si>
    <t>Koleno kanalizační KGB 200/ 15ř PP</t>
  </si>
  <si>
    <t>Koleno kanalizační KGB 200/ 30ř PP</t>
  </si>
  <si>
    <t>Koleno kanalizační KGB 200/ 45ř PP</t>
  </si>
  <si>
    <t>28651669.AR</t>
  </si>
  <si>
    <t>Koleno kanalizační KGB 200/ 87ř PP</t>
  </si>
  <si>
    <t>28651670.AR</t>
  </si>
  <si>
    <t>Koleno kanalizační KGB 250/ 45ř PP</t>
  </si>
  <si>
    <t>5526009793R</t>
  </si>
  <si>
    <t>Spojka pro potrubí d 160 o rozsahu 140-165</t>
  </si>
  <si>
    <t>5526009794R</t>
  </si>
  <si>
    <t>Spojka pro potrubí d 200 o rozsahu 190-215</t>
  </si>
  <si>
    <t>5526009795R</t>
  </si>
  <si>
    <t>Spojka pro potrubí d 250 o rozsahu 240-265</t>
  </si>
  <si>
    <t>5526009796R</t>
  </si>
  <si>
    <t>Spojka pro potrubí d 242 o rozsahu 240-265</t>
  </si>
  <si>
    <t>59223132R</t>
  </si>
  <si>
    <t>Trouba betonová hrdlová TBH-Q 100/250</t>
  </si>
  <si>
    <t>59223133R1</t>
  </si>
  <si>
    <t>Trouba betonová hrdlová TBH-Q 100/200 PR</t>
  </si>
  <si>
    <t>Deska přechodová zákrytová -  TZK-Q.1 150-100/25</t>
  </si>
  <si>
    <t>592243542R</t>
  </si>
  <si>
    <t>Deska zákrytová TZK-Q.1 150-63/17</t>
  </si>
  <si>
    <t>59224354R</t>
  </si>
  <si>
    <t>Deska zákrytová TZK-Q.1 100-63/17</t>
  </si>
  <si>
    <t>Dno šachetní  DN1200 KOM</t>
  </si>
  <si>
    <t>592243733R</t>
  </si>
  <si>
    <t>Těsnění elastom pro šach díly EMT - DN 1500</t>
  </si>
  <si>
    <t>592243744R</t>
  </si>
  <si>
    <t>Dno šachetní DN1500 KOM</t>
  </si>
  <si>
    <t>916261111RT1</t>
  </si>
  <si>
    <t>Osazení obruby z kostek drobných, s boční opěrou - včetně kostek drobných 12 cm, lože C 12/15</t>
  </si>
  <si>
    <t>917862111RT5</t>
  </si>
  <si>
    <t>Osazení stojat. obrub.bet. s opěrou,lože z C 12/15 - včetně obrubníku ABO 100/10/25</t>
  </si>
  <si>
    <t>918101111R00</t>
  </si>
  <si>
    <t>Lože pod obrubníky nebo obruby dlažeb z C 12/15</t>
  </si>
  <si>
    <t>919726119R00</t>
  </si>
  <si>
    <t>Řezání spár krytu letišť pro těs. zálivku 20/20 mm</t>
  </si>
  <si>
    <t>919726213R00</t>
  </si>
  <si>
    <t>Těsnění spár krytu letišť zálivkou za tepla</t>
  </si>
  <si>
    <t>919735113R00</t>
  </si>
  <si>
    <t>Řezání stávajícího živičného krytu tl. 10 - 15 cm</t>
  </si>
  <si>
    <t>919735123R00</t>
  </si>
  <si>
    <t>Řezání stávajícího betonového krytu tl. 10 - 15 cm</t>
  </si>
  <si>
    <t>936451111R00</t>
  </si>
  <si>
    <t>Zalití potrubí DN 400 cementopílkovou supspenzí</t>
  </si>
  <si>
    <t>976085411R00</t>
  </si>
  <si>
    <t>Vybourání kanal.rámů a poklopů plochy nad 0,6 m2 - Poklopy+Mříže</t>
  </si>
  <si>
    <t>976092322R00</t>
  </si>
  <si>
    <t>Vybourání odvodňovačů s odp. potrubím obrubnik.</t>
  </si>
  <si>
    <t>979083117R00</t>
  </si>
  <si>
    <t>Vodorovné přemístění suti na skládku do 6000 m</t>
  </si>
  <si>
    <t>979083191R00</t>
  </si>
  <si>
    <t>Příplatek za dalších započatých 1000 m nad 6000 m</t>
  </si>
  <si>
    <t>979084313R00</t>
  </si>
  <si>
    <t>Vodorovná doprava vybour.trub do 1 km, do DN 800</t>
  </si>
  <si>
    <t>979084319R00</t>
  </si>
  <si>
    <t>Přípl.k dopravě vybour.trub za dalš.1 km,do DN 800</t>
  </si>
  <si>
    <t>979087313R00</t>
  </si>
  <si>
    <t>Nakládání vybouraných trub na dopravní prostředek</t>
  </si>
  <si>
    <t>979095312R00</t>
  </si>
  <si>
    <t>Naložení a složení suti</t>
  </si>
  <si>
    <t>979990112R00</t>
  </si>
  <si>
    <t>Poplatek za skládku suti-obal.kam.-asfalt do 30x30</t>
  </si>
  <si>
    <t>130901121R00</t>
  </si>
  <si>
    <t>Bourání konstrukcí z betonu prostého ve vykopávk. stávající šachta</t>
  </si>
  <si>
    <t>Rozebrání dlažeb z betonových dlaždic na sucho</t>
  </si>
  <si>
    <t>113107537R00</t>
  </si>
  <si>
    <t>Odstranění podkladu pl. 50 m2,kam.drcené tl.37 cm</t>
  </si>
  <si>
    <t>113151114R00</t>
  </si>
  <si>
    <t>Fréz.živič.krytu pl.do 500 m2,pruh do 75 cm,tl.5cm</t>
  </si>
  <si>
    <t>115001101R00</t>
  </si>
  <si>
    <t>Převedení vody potrubím o průměru do DN 100 mm</t>
  </si>
  <si>
    <t>121101100R00</t>
  </si>
  <si>
    <t>Sejmutí ornice, pl. do 400 m2, přemístění do 50 m</t>
  </si>
  <si>
    <t>131101201R00</t>
  </si>
  <si>
    <t>Hloubení zapažených jam v hor.2 do 100 m3</t>
  </si>
  <si>
    <t>131201201R00</t>
  </si>
  <si>
    <t>Hloubení zapažených jam v hor.3 do 100 m3</t>
  </si>
  <si>
    <t>131201209R00</t>
  </si>
  <si>
    <t>Příplatek za lepivost - hloubení zapaž.jam v hor.3</t>
  </si>
  <si>
    <t>131301201R00</t>
  </si>
  <si>
    <t>Hloubení zapažených jam v hor.4 do 100 m3</t>
  </si>
  <si>
    <t>131301209R00</t>
  </si>
  <si>
    <t>Příplatek za lepivost - hloubení zapaž.jam v hor.4</t>
  </si>
  <si>
    <t>131401201R00</t>
  </si>
  <si>
    <t>Hloubení zapažených jam v hor.5 do 100 m3</t>
  </si>
  <si>
    <t>141741124R00</t>
  </si>
  <si>
    <t xml:space="preserve">Protlak z ocel. trub beraněný, v hor.1-4, D 630 mm </t>
  </si>
  <si>
    <t>X1</t>
  </si>
  <si>
    <t>Zabezpečení stožárů VO při provádění výkopů</t>
  </si>
  <si>
    <t>14333210R</t>
  </si>
  <si>
    <t>Trubka podélně svařovaná hladká S 235 630x10mm</t>
  </si>
  <si>
    <t>Osazení betonové palisády, š. do 20 cm, dl. 60 cm</t>
  </si>
  <si>
    <t>348951260R00</t>
  </si>
  <si>
    <t>Montáž rozebraného opocení</t>
  </si>
  <si>
    <t>Bourání stoky kompletní nebo vybourání otvorů z železobetonu plochy do 4 m2 stoka+bet jímka v areálu Střechokomplex</t>
  </si>
  <si>
    <t>Desky podkladní pod potrubí z betonu - beton pod šachty obetonování spádiště</t>
  </si>
  <si>
    <t>564241111R00</t>
  </si>
  <si>
    <t>Podklad ze štěrkopísku po zhutnění tloušťky 12 cm</t>
  </si>
  <si>
    <t>Podklad ze štěrkodrti po zhutnění tloušťky 15 cm - štěrkodrť frakce 0-63 mm / dvě vrstvy</t>
  </si>
  <si>
    <t>564861111RT4</t>
  </si>
  <si>
    <t>Podklad ze štěrkodrti po zhutnění tloušťky 20 cm - štěrkodrť frakce 0-63 mm</t>
  </si>
  <si>
    <t>564871111RT4</t>
  </si>
  <si>
    <t>Podklad ze štěrkodrti po zhutnění tloušťky 25 cm - štěrkodrť frakce 0-63 mm</t>
  </si>
  <si>
    <t>577141112RT2</t>
  </si>
  <si>
    <t>Beton asfalt. ACO 11+,nebo ACO 16+,do 3 m, tl.5 cm - plochy 201-1000 m2</t>
  </si>
  <si>
    <t>577161124RT2</t>
  </si>
  <si>
    <t>Beton asfalt. ACL 16+ ložný, š. do 3 m, tl. 7 cm - plochy 201-1000 m2</t>
  </si>
  <si>
    <t>596215040R00</t>
  </si>
  <si>
    <t>Kladení zámkové dlažby tl. 8 cm do drtě tl. 4 cm</t>
  </si>
  <si>
    <t>Kladení vodicí linie z dlažby tl.10 cm,drť tl.5 cm - Odláždění poklopů</t>
  </si>
  <si>
    <t>998225311R00</t>
  </si>
  <si>
    <t>Přesun hmot, oprava komunikací, kryt živič. a bet.</t>
  </si>
  <si>
    <t>59245297R</t>
  </si>
  <si>
    <t>Dlažba přírodní kraj 20x14x8</t>
  </si>
  <si>
    <t>721110809R00</t>
  </si>
  <si>
    <t>Demontáž potrubí z kameninových trub DN 300</t>
  </si>
  <si>
    <t>831362121R00</t>
  </si>
  <si>
    <t>Montáž trub kameninových, pryž. kroužek, DN 250</t>
  </si>
  <si>
    <t>831372121R00</t>
  </si>
  <si>
    <t>Montáž trub kameninových, pryž. kroužek, DN 300</t>
  </si>
  <si>
    <t>837352221R00</t>
  </si>
  <si>
    <t>Montáž tvarov. kamenin. jednoos. pryž. kr. DN 200</t>
  </si>
  <si>
    <t>837361221R00</t>
  </si>
  <si>
    <t>Montáž tvarov. kamenin. odboč. pryž. krouž. DN 250</t>
  </si>
  <si>
    <t>837362221R00</t>
  </si>
  <si>
    <t>Montáž tvarov. kamenin. jednoos. pryž. kr. DN 250</t>
  </si>
  <si>
    <t>837371221R00</t>
  </si>
  <si>
    <t>Montáž tvarov. kamenin. odboč. pryž. krouž. DN 300</t>
  </si>
  <si>
    <t>837372221R00</t>
  </si>
  <si>
    <t>Montáž tvarov. kamenin. jednoos. pryž. kr. DN 300</t>
  </si>
  <si>
    <t>837374111R00</t>
  </si>
  <si>
    <t>Montáž kameninových útesů s hrdlem DN 300</t>
  </si>
  <si>
    <t>850375121R00</t>
  </si>
  <si>
    <t>Výřez nebo výsek na potrubí kameninovém DN 300 - přeříznutí stávajícího potrubí DN300 kamenina a propojení s novým</t>
  </si>
  <si>
    <t>851601106R00</t>
  </si>
  <si>
    <t>Montáž potrubí tlakového, tvárná litina DN 250</t>
  </si>
  <si>
    <t>879231191R00</t>
  </si>
  <si>
    <t>Příplatek za montáž trubek ve sklonu DN 40-550</t>
  </si>
  <si>
    <t>Kontrola kanalizace TV kamerou nad 500 m - pracovní kamera+finální výstup</t>
  </si>
  <si>
    <t>X2</t>
  </si>
  <si>
    <t>úprava spádiště ve stávající šachtě -  – dotěsnění obtoku pomocí injektáž</t>
  </si>
  <si>
    <t>28654969R</t>
  </si>
  <si>
    <t>Spojka opravná kanalizační - spojka pro potrubí d 242 o rozsahu 240-265 mm</t>
  </si>
  <si>
    <t>Poklop s rámem D400 s logem SVK, kruh., tvárná litina, bez odvětrání, litino-betonový rám, s čepem bližší viz. TZ</t>
  </si>
  <si>
    <t>Poklop s rámem D400, kruh., tvárná litina, bez odvětrání, samonivelační rám, s čepem bližší viz. TZ, s logem SVK</t>
  </si>
  <si>
    <t>5525112805R</t>
  </si>
  <si>
    <t>Trouba kanal. litin. DN 250 mm spoj - kan.tvárná litina, ochrana 400 g/m2, min. tl. stěny 5,2mm</t>
  </si>
  <si>
    <t>55260097616R</t>
  </si>
  <si>
    <t>Opravný třmen pro  DN 300 - spojka pro potrubí d 355 o rozsahu 340-360 mm</t>
  </si>
  <si>
    <t>59224364.AR</t>
  </si>
  <si>
    <t>Skruž šachetní TBS-Q.1 100/100/12 PS - s otvorem d355 ve výšce 490 mm, obklad nárazové stěny čedičem v úhlu 120ř</t>
  </si>
  <si>
    <t>59224366.AR</t>
  </si>
  <si>
    <t>Dno šachetní přímé TBZ-Q.1 100/60 V max. 40 - žlab čedič 1/1 DN, nástupnice čedič</t>
  </si>
  <si>
    <t>59224367.AR</t>
  </si>
  <si>
    <t>Dno šachetní přímé TBZ-Q.1 100/100 V max. 50 - žlab čedič 1/1 DN, nástupnice čedič, se skluzem z čediče</t>
  </si>
  <si>
    <t>Dno šachetní přímé TBZ-Q.1 100/100 V max. 60 - žlab kamenina 1/1 DN, nástupnice beton s nátěrem</t>
  </si>
  <si>
    <t>59710693R</t>
  </si>
  <si>
    <t>Trouba kameninová hrdlová DN 200, l=2,50 m, FN 40</t>
  </si>
  <si>
    <t>59710698.AR</t>
  </si>
  <si>
    <t>Trouba kameninová hrdlová DN 250, l=2,50 m, FN 40 - kam 160 spoj C</t>
  </si>
  <si>
    <t>59710699.AR</t>
  </si>
  <si>
    <t>Trouba kameninová hrdlová DN 300, l=2,50 m, FN 48 - kam 160 spoj C</t>
  </si>
  <si>
    <t>59710817.AR</t>
  </si>
  <si>
    <t>Trouba kameninová zkrácená GZ DN 200, FN 40</t>
  </si>
  <si>
    <t>59710821.AR</t>
  </si>
  <si>
    <t>Trouba kameninová zkrácená GZ DN 250, FN 40</t>
  </si>
  <si>
    <t>Trouba kameninová zkrácená GZ DN 300, FN 48</t>
  </si>
  <si>
    <t>59710835.AR</t>
  </si>
  <si>
    <t>Trouba kameninová zkrácená GA DN 250, FN 40</t>
  </si>
  <si>
    <t>Trouba kameninová zkrácená GA DN 300, FN 48</t>
  </si>
  <si>
    <t>59710944R</t>
  </si>
  <si>
    <t>Koleno hrdlové 45ř kamenina DN 150, FN 34</t>
  </si>
  <si>
    <t>59710947.AR</t>
  </si>
  <si>
    <t>Koleno hrdlové 45ř kamenina DN 200, FN 48</t>
  </si>
  <si>
    <t>59710954R</t>
  </si>
  <si>
    <t>Koleno hrdlové 90ř kamenina DN 200, FN 40</t>
  </si>
  <si>
    <t>59711516.AR</t>
  </si>
  <si>
    <t>Ucpávka kamenina DN 150, FN 34</t>
  </si>
  <si>
    <t>59711518.AR</t>
  </si>
  <si>
    <t>Ucpávka kamenina DN 200, FN 48</t>
  </si>
  <si>
    <t>59711520.AR</t>
  </si>
  <si>
    <t>Ucpávka kamenina DN 250, FN 40</t>
  </si>
  <si>
    <t>59711546.AR</t>
  </si>
  <si>
    <t>Odbočka 45ř kamenina hrdlová 250/200 FN 40/40</t>
  </si>
  <si>
    <t>Odbočka 45ř kamenina hrdlová 300/150 FN 48/34</t>
  </si>
  <si>
    <t>597115545R</t>
  </si>
  <si>
    <t>Odbočka 90ř kamenina hrdlová 300/200 FN 48/40</t>
  </si>
  <si>
    <t>917762111RT5</t>
  </si>
  <si>
    <t>Osazení ležat. obrub. bet. s opěrou,lože z C 12/15 - včetně obrubníku ABO 10 100/10/25</t>
  </si>
  <si>
    <t>917762111RT7</t>
  </si>
  <si>
    <t>Osazení ležat. obrub. bet. s opěrou,lože z C 12/15 - včetně obrubníku ABO 2 - 15 100/15/25</t>
  </si>
  <si>
    <t>Rozebrání plotu</t>
  </si>
  <si>
    <t>976044311R00</t>
  </si>
  <si>
    <t>Vybourání beton palisád</t>
  </si>
  <si>
    <t>976085311R00</t>
  </si>
  <si>
    <t>Vybourání kanal.rámů a poklopů plochy do 0,6 m2</t>
  </si>
  <si>
    <t>Přesun hmot, trubní vedení kameninové, otevř. výkop</t>
  </si>
  <si>
    <t>Přesun hmot, trubní vedení kameninové, příplatek 1km</t>
  </si>
  <si>
    <t>UKONC VODICU-ROZVADEC,ZAP     16</t>
  </si>
  <si>
    <t>210100251R00</t>
  </si>
  <si>
    <t>UKONC KAB CELOPLAST SZ   4X10</t>
  </si>
  <si>
    <t>210100253R00</t>
  </si>
  <si>
    <t>UKONC KAB CELOPLAST      4X50</t>
  </si>
  <si>
    <t>MONTAZ SP POJ. SKRINE DO VYKOPU</t>
  </si>
  <si>
    <t>210190007R00</t>
  </si>
  <si>
    <t>DEMONTAZ SP POJ. SKRINE (ODPOJENI, VYKOPANI, PRESUN)</t>
  </si>
  <si>
    <t>210810013R00</t>
  </si>
  <si>
    <t>KABEL CYKY-J 750V 4X10        VOLNE VC. KABELU CYKY-J 4X10</t>
  </si>
  <si>
    <t>VYZDVIZENI,CISTENI KABELU AYKY 4X50</t>
  </si>
  <si>
    <t>HZS -nezmeritelne prace -cl.17,o.1a PRACE VE STAV. RE / PILIRI</t>
  </si>
  <si>
    <t>HZS -nezmeritelne prace -cl.17,o.1a PRACE V SP - POJ. SKRINI</t>
  </si>
  <si>
    <t>PROC</t>
  </si>
  <si>
    <t>230195040R00</t>
  </si>
  <si>
    <t>Montáž distanční objímky segmentových d 341-360 mm</t>
  </si>
  <si>
    <t>230194011R01</t>
  </si>
  <si>
    <t>Utěsnění chráničky manžetou DN 600</t>
  </si>
  <si>
    <t>230200123R01</t>
  </si>
  <si>
    <t>Nasunutí potrubní sekce do ocel.chráničky, DN 300</t>
  </si>
  <si>
    <t>273443898R1</t>
  </si>
  <si>
    <t>Manžeta na chráničky EPDM 355 x 630 mm</t>
  </si>
  <si>
    <t>Objímka Raci typ M 75mm</t>
  </si>
  <si>
    <t>460050712R00</t>
  </si>
  <si>
    <t>JÁMA PRO PILIR                HOR.2</t>
  </si>
  <si>
    <t>VÝKOP KABELOVÉ RÝHY 50/80 CM  HOR.3</t>
  </si>
  <si>
    <t>ZAKRYTI KABELU FOLII PVC 22 CM</t>
  </si>
  <si>
    <t>460560243R00</t>
  </si>
  <si>
    <t>ZÁHOZ RÝHY 50/60 CM           HOR.3</t>
  </si>
  <si>
    <t>VRN1</t>
  </si>
  <si>
    <t>Provoz investora</t>
  </si>
  <si>
    <t>131101112R00</t>
  </si>
  <si>
    <t>Hloubení nezapažených jam a zářezů do 1000 m3, v hornině 1-2,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</si>
  <si>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</si>
  <si>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dle  sondy S-2, tř.2 59% : 196,38148*0,59</t>
  </si>
  <si>
    <t xml:space="preserve">  provedeno sejmutí ornice v tl.0,25m, výkopové práce prováděny od úrovně 607,450m : </t>
  </si>
  <si>
    <t xml:space="preserve">  kužel dna : 1/3*pi*4,6*4,6*3,2</t>
  </si>
  <si>
    <t xml:space="preserve">  komolý kužel : 1/3*pi*(8,75*8,75-4,6*4,6)*1,6</t>
  </si>
  <si>
    <t xml:space="preserve">  ukončení fólie : pi*(16+0,75*2+0,87*2/2)*0,87*0,1</t>
  </si>
  <si>
    <t xml:space="preserve">  vtoky a odtoky : (1,5+0,5*2)*(1,7+0,5)*(2,65-1,65+0,1)*2</t>
  </si>
  <si>
    <t xml:space="preserve">  (1,5+0,5*2)*(1,3+0,5)*(2,65-(1,65+0,4)/2+0,1)*2</t>
  </si>
  <si>
    <t xml:space="preserve">  v tom tř.2 S4 SM : 21,602</t>
  </si>
  <si>
    <t xml:space="preserve">  v tom tř.2 F3 MS : 94,263</t>
  </si>
  <si>
    <t>131201112R00</t>
  </si>
  <si>
    <t>Hloubení nezapažených jam a zářezů do 1000 m3, v hornině 3, hloubení strojně</t>
  </si>
  <si>
    <t>tř.3 41% : 196,38148*0,41</t>
  </si>
  <si>
    <t>vtoky a odtoky : ((1,5+0,5*2)+(1,7+0,5))*2*(2,65-1,65+0,1)*2</t>
  </si>
  <si>
    <t>((1,5+0,5*2)+(1,3+0,5))*2*(2,65-(1,65+0,4)/2+0,1)*2</t>
  </si>
  <si>
    <t>161101103R00</t>
  </si>
  <si>
    <t>Svislé přemístění výkopku z horniny 1 až 4, při hloubce výkopu přes 4 do 6 m</t>
  </si>
  <si>
    <t>24% objemu výkopu : 196,38148*0,24</t>
  </si>
  <si>
    <t>vykopaná zemina meziskládku : 196,38148</t>
  </si>
  <si>
    <t>zemina na zásyp a zpět k použití : 16,288</t>
  </si>
  <si>
    <t>přebytek výkopku do komunikací a chodníků : 196,38148-16,288</t>
  </si>
  <si>
    <t>zemina na zásyp : 16,288</t>
  </si>
  <si>
    <t>Nakládání, skládání, překládání neulehlého výkopku nakládání výkopku_x000D_
 přes 100 m3, z horniny 1 až 4</t>
  </si>
  <si>
    <t>přebytek výkopku : 196,38148-16,288</t>
  </si>
  <si>
    <t>přebytek výkopku tř.2,3 : 196,38148-16,288</t>
  </si>
  <si>
    <t xml:space="preserve">příhrnutí izolace : </t>
  </si>
  <si>
    <t>vtoky a odtoky : (1,5+0,5*2)*(1,7+0,5)*(2,65-1,65+0,1)*2</t>
  </si>
  <si>
    <t>-1,5*1,7*(2,65-1,65-0,1)*2</t>
  </si>
  <si>
    <t>(1,5+0,5*2)*(1,3+0,5)*(2,65-(1,65+0,4)/2+0,1)*2</t>
  </si>
  <si>
    <t>-1,5*1,3*(2,65-(1,64+0,4)/2+0,1)*2</t>
  </si>
  <si>
    <t>Úprava pláně v zářezech v hornině 1 až 4, se zhutněním</t>
  </si>
  <si>
    <t>vyrovnáním výškových rozdílů, ploch vodorovných a ploch do sklonu 1 : 5.</t>
  </si>
  <si>
    <t>mezikruží : pi*((4,6+2,32)^2-4,6^2)-1,5*1,7*3</t>
  </si>
  <si>
    <t>ukončení fólie : pi*(16+0,75*2+0,87*2/2)*(0,87+0,1)</t>
  </si>
  <si>
    <t>182101101R00</t>
  </si>
  <si>
    <t>Svahování v zářezech v hornině 1 až 4</t>
  </si>
  <si>
    <t>trvalých svahů do projektovaných profilů s potřebným přemístěním výkopku při svahování v zářezech,</t>
  </si>
  <si>
    <t>pod rovnaninu : pi*(8,75+6,9)*(1,5^2+(8,75-6,9)^2)^(1/2)-1,5*1,3*2</t>
  </si>
  <si>
    <t>šikmé dno nádrže : pi*4,6*5,36</t>
  </si>
  <si>
    <t>180803113R00</t>
  </si>
  <si>
    <t>Založení mokřadu - bahnitý podklad, osázení běžnými mokřadními rostlinami, včetně dodání bahna a rostlin</t>
  </si>
  <si>
    <t>mezikruží : (pi*12-1,5*2)*1,4</t>
  </si>
  <si>
    <t>317121101R00</t>
  </si>
  <si>
    <t>Osazení překladu světlost otvoru do 105 cm</t>
  </si>
  <si>
    <t xml:space="preserve">norná stěna z PZD : </t>
  </si>
  <si>
    <t>vtok 1x : 4</t>
  </si>
  <si>
    <t>odtok 1x : 4</t>
  </si>
  <si>
    <t>380321442R00</t>
  </si>
  <si>
    <t>Kompletní konstrukce z betonu železového třídy C 25/30, tloušťky konstrukce od 150 do 300 mm</t>
  </si>
  <si>
    <t>šikmé dno nádrže : pi*5,3*(5,36+0,9)*0,2</t>
  </si>
  <si>
    <t>mezikruží : (pi*12-1,5*2)*((2,32+1,4)/2*0,5-(1,4+1)/2*0,3)</t>
  </si>
  <si>
    <t>vtok stěny 1x : (3+1)*2*0,25*(2,65-0,55)</t>
  </si>
  <si>
    <t>3*0,2*0,05*2</t>
  </si>
  <si>
    <t>-0,8*0,8*0,25*2</t>
  </si>
  <si>
    <t>odtok stěny 1x : (3+1)*2*0,25*(2,65-0,55)</t>
  </si>
  <si>
    <t>380321453R00</t>
  </si>
  <si>
    <t>Kompletní konstrukce z betonu železového třídy C 30/37, tloušťky konstrukce přes 300 mm</t>
  </si>
  <si>
    <t>vtok dno 1x : (3*1,5*0,55-2,5*1*0,25*0,33)</t>
  </si>
  <si>
    <t>odtok dno 1x : 3*1,5*0,55-2,5*1*0,25*0,33</t>
  </si>
  <si>
    <t>vtok 2x : (3+1,5)*2*(2,65+0,05)+(2,5+1)*2*(2,65-0,55)</t>
  </si>
  <si>
    <t>otvory pro potrubí : 0,8*4*0,25*2</t>
  </si>
  <si>
    <t>odtok 1x : (3+1,5)*2*(2,65+0,05)+(2,5+1)*2*(2,65-0,55)</t>
  </si>
  <si>
    <t>prostor pro rostliny : 0,5*pi*(10+0,3*2+1,4*2+0,3*2)</t>
  </si>
  <si>
    <t>0,3*pi*(10+0,3*2)</t>
  </si>
  <si>
    <t>0,45*pi*(10+0,3*2+1,4*2-0,23*2)</t>
  </si>
  <si>
    <t xml:space="preserve">dilatace : </t>
  </si>
  <si>
    <t>dno kruhy : pi*4*0,2+pi*7*0,2+pi*10*0,2</t>
  </si>
  <si>
    <t>dno po spádu : 5,83*0,2*8+1,75*0,2*8+1,75*0,2*24</t>
  </si>
  <si>
    <t>prostor pro rostliny : pi*(10+(0,3*2+1,4*2+0,3*2)/2)*0,5</t>
  </si>
  <si>
    <t>celkem : 184,04715</t>
  </si>
  <si>
    <t xml:space="preserve">dilatace-prkna se nebudou odstraňovat-ztracené bednění : </t>
  </si>
  <si>
    <t>dno kruhy : -(pi*4*0,2+pi*7*0,2+pi*10*0,2)</t>
  </si>
  <si>
    <t>dno po spádu : -(5,83*0,2*8+1,75*0,2*8+1,75*0,2*24)</t>
  </si>
  <si>
    <t>prostor pro rostliny : -(pi*(10+(0,3*2+1,4*2+0,3*2)/2)*0,5)</t>
  </si>
  <si>
    <t>síť Kari 8/100 x 8/100 : 97,68*(0,395*20)*0,001*1,1</t>
  </si>
  <si>
    <t xml:space="preserve">  plocha sítě (vnitřní a vnější líc) : </t>
  </si>
  <si>
    <t xml:space="preserve">  vtok 1x : 3*1,5*2+(3+1,5)*2*2,65+(2,5+1)*2*2,65</t>
  </si>
  <si>
    <t xml:space="preserve">  otvory pro potrubí : -0,8*0,8*2*2</t>
  </si>
  <si>
    <t xml:space="preserve">  odtok 1x : 3*1,5*2+(3+1,5)*2*2,65+(2,5+1)*2*2,65</t>
  </si>
  <si>
    <t>593417443R</t>
  </si>
  <si>
    <t>deska stropní plná železobetonová; PZD; l = 104,0 cm; š = 29,0 cm; h = 7,0 cm; užitné zatížení 5,00 kN/m2</t>
  </si>
  <si>
    <t>60596001R</t>
  </si>
  <si>
    <t>prkno</t>
  </si>
  <si>
    <t>tl.25mm : 52,57224*0,025*1,1</t>
  </si>
  <si>
    <t xml:space="preserve">  dilatace plocha-ztracené bednění : </t>
  </si>
  <si>
    <t xml:space="preserve">  dno kruhy : pi*4*0,2+pi*7*0,2+pi*10*0,2</t>
  </si>
  <si>
    <t xml:space="preserve">  dno po spádu : 5,83*0,2*8+1,75*0,2*8+1,75*0,2*24</t>
  </si>
  <si>
    <t xml:space="preserve">  prostor pro rostliny : pi*(10+(0,3*2+1,4*2+0,3*2)/2)*0,5</t>
  </si>
  <si>
    <t>463212121R00</t>
  </si>
  <si>
    <t xml:space="preserve">Rovnanina z lomového kamene vyplnění spár a dutin těženým kamenivem,  </t>
  </si>
  <si>
    <t>832-1</t>
  </si>
  <si>
    <t>upraveného, tříděného, jakékoliv tloušťky rovnaniny</t>
  </si>
  <si>
    <t>(pi*15,6-1,5*2)*(1,65+2,2)/2*0,5</t>
  </si>
  <si>
    <t>tl.100mm : 336,38083*0,1</t>
  </si>
  <si>
    <t xml:space="preserve">  plocha : </t>
  </si>
  <si>
    <t xml:space="preserve">  šikmé dno nádrže : pi*4,6*5,36</t>
  </si>
  <si>
    <t xml:space="preserve">  mezikruží : pi*((4,6+2,32)^2-4,6^2)-1,5*1,7*2</t>
  </si>
  <si>
    <t xml:space="preserve">  pod rovnaninu : pi*(8,75+6,9)*(1,5^2+(8,75-6,9)^2)^(1/2)-1,5*1,3*2</t>
  </si>
  <si>
    <t xml:space="preserve">  ukončení fólie : pi*(16+0,75*2+0,87*2/2)*(0,87+0,1)</t>
  </si>
  <si>
    <t xml:space="preserve">  odtok D : 3,2*1,7</t>
  </si>
  <si>
    <t xml:space="preserve">  vtok E : 3,2*1,7</t>
  </si>
  <si>
    <t>933901111R00</t>
  </si>
  <si>
    <t>Zkoušky objektů a vymývání provedení zkoušky vodotěsnosti betonové nádrže jakéhokoliv druhu a tvaru, o obsahu do 1000 m3</t>
  </si>
  <si>
    <t>-</t>
  </si>
  <si>
    <t>Včetně napuštění a vypuštění vody z nádrže po skončení zkoušky.</t>
  </si>
  <si>
    <t>nádrž : pi*5*5*3/3</t>
  </si>
  <si>
    <t>vtoky a odtoky : 2,5*1*1,35*2</t>
  </si>
  <si>
    <t>936311114R00</t>
  </si>
  <si>
    <t>Zabetonování potrubí z betonu vodostavebního třídy C 25/30 XA2, o ploše otvoru přes 0,25 do 2,00m2</t>
  </si>
  <si>
    <t>uloženého ve vynechaných otvorech ve dně nebo ve stěnách nádrží z betonu vodostavebního, pevné spojení potrubí nebo trubní zděře s betonem v otvoru, očištění potrubí před betonáží, bednění a odbednění,</t>
  </si>
  <si>
    <t>odtok D d800mm : 0,8*0,8*0,25</t>
  </si>
  <si>
    <t>-pi*0,4*0,4*0,25</t>
  </si>
  <si>
    <t>vtok E d800mm : 0,8*0,8*0,25</t>
  </si>
  <si>
    <t>85,28982*1,03</t>
  </si>
  <si>
    <t>nádrž : pi*8*8</t>
  </si>
  <si>
    <t>953943123R00</t>
  </si>
  <si>
    <t>Osazování jiných kovových výrobků do betonu (např. kotev) se zajištěním polohy k bednění nebo k výztuži před zabetonováním_x000D_
 přes 5 kg do 15 kg/kus</t>
  </si>
  <si>
    <t>vodítka : 2*2</t>
  </si>
  <si>
    <t>953943125R00</t>
  </si>
  <si>
    <t>Osazování jiných kovových výrobků do betonu (např. kotev) se zajištěním polohy k bednění nebo k výztuži před zabetonováním_x000D_
 přes 30 kg do 120 kg/kus</t>
  </si>
  <si>
    <t>rámy roštů vtoků a výtoků : 2</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</si>
  <si>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</si>
  <si>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</si>
  <si>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na novostavbách a změnách objektů</t>
  </si>
  <si>
    <t>mezikruží : pi*((4,6+2,32)^2-4,6^2)-1,5*1,7*2</t>
  </si>
  <si>
    <t>odtok D : 3*1,5</t>
  </si>
  <si>
    <t>vtok E : 3*1,5</t>
  </si>
  <si>
    <t>odtok D : (3+1,5)*2*(2,65-1)</t>
  </si>
  <si>
    <t>vtok E : (3+1,5)*2*(2,65-1)</t>
  </si>
  <si>
    <t>711777788R00</t>
  </si>
  <si>
    <t>Provedení detailů termoplasty na plášťovou troubu D přes 500 do 1000 mm</t>
  </si>
  <si>
    <t>24742206R</t>
  </si>
  <si>
    <t>lepidlo polyuretanové; samoexpandujicí; na polystyren, na tepelnou izolaci; podklad beton, asfaltové pásy, izolační desky; pro exteriér</t>
  </si>
  <si>
    <t>2,4*2</t>
  </si>
  <si>
    <t>28322028R</t>
  </si>
  <si>
    <t>fólie izolační zemní hydroizolační, protiradonová; tloušťka 1,50 mm; plošná hmotnost 1 900 g/m2; PVC-P</t>
  </si>
  <si>
    <t>143,84318*1,13+220,35764*1,16</t>
  </si>
  <si>
    <t>67390534R</t>
  </si>
  <si>
    <t>geotextilie PP, PES; funkce drenážní, separační, ochranná, výztužná, filtrační; plošná hmotnost 1 000 g/m2; tl. při 2 kPa 7,50 mm</t>
  </si>
  <si>
    <t>(143,84318+220,35764)*1,05</t>
  </si>
  <si>
    <t>767510111R00</t>
  </si>
  <si>
    <t>Montáž kanálových krytů osazení krytů</t>
  </si>
  <si>
    <t>pororošt : 35,4*6</t>
  </si>
  <si>
    <t>767995103R00</t>
  </si>
  <si>
    <t>Výroba a montáž atypických kovovových doplňků staveb hmotnosti přes 10 do 20 kg</t>
  </si>
  <si>
    <t xml:space="preserve">vodítka norné stěny (4ks, 12,56kg/ks) : </t>
  </si>
  <si>
    <t>U80 : 1,25*2*8,64*2</t>
  </si>
  <si>
    <t>pás 50/5 : 0,3*3*2*1,96*2</t>
  </si>
  <si>
    <t xml:space="preserve">rámy roštů vtoků a výtoků, 2ks : </t>
  </si>
  <si>
    <t>L50/50/5 : (3+1,1)*2*3,75*2</t>
  </si>
  <si>
    <t>pás 50/5 : 18*0,2*1,96*2</t>
  </si>
  <si>
    <t>133301510000R</t>
  </si>
  <si>
    <t>tyč ocelová  L (úhelník) válcovaná za tepla S235 (11375); rovnoramenná; tl = 5,00 mm; a = 50,0 mm; b = 50,0 mm</t>
  </si>
  <si>
    <t>L50/50/5 : (3+1,1)*2*3,75*2*0,001*1,1</t>
  </si>
  <si>
    <t>13351380.AR</t>
  </si>
  <si>
    <t>tyč ocelová tvarovaná pásovina válcovaná za tepla S235 (11375); tl = 5,00 mm; š = 50,0 mm</t>
  </si>
  <si>
    <t>pás 50/5 : 0,3*3*2*1,96*2*0,001*1,1</t>
  </si>
  <si>
    <t xml:space="preserve">rámy roštů vtoků a výtoků, 3ks : </t>
  </si>
  <si>
    <t>pás 50/5 : 18*0,2*1,96*2*0,001*1,1</t>
  </si>
  <si>
    <t>13384320R</t>
  </si>
  <si>
    <t>tyč ocelová profilová válcovaná za tepla S235 (11375); průřez U; výška 80 mm</t>
  </si>
  <si>
    <t>U80 : 1,25*2*8,64*2*0,001*1,1</t>
  </si>
  <si>
    <t>13890101R</t>
  </si>
  <si>
    <t>příplatek pozinkování tabulí nebo dutých výrobků</t>
  </si>
  <si>
    <t>vodítka norné stěny (4ks, 12,56kg/ks) : 50,256</t>
  </si>
  <si>
    <t>rámy roštů vtoků a výtoků, 2ks : 75,612</t>
  </si>
  <si>
    <t>55347125R</t>
  </si>
  <si>
    <t>rošt podlahový lisovaný; š = 1 100 mm; l = 1 000 mm; nosný prut 30/3; oko 30/30; povrch žárové zinkování</t>
  </si>
  <si>
    <t>814.39</t>
  </si>
  <si>
    <t>zásobníky a jámy pozemní (mimo zemědělství) ostatní</t>
  </si>
  <si>
    <t xml:space="preserve"> m3</t>
  </si>
  <si>
    <t>svislá nosná konstrukce monolitická betonová plošná</t>
  </si>
  <si>
    <t>132201210R00</t>
  </si>
  <si>
    <t>Hloubení rýh š.do 200 cm hor.3 do 50 m3,STROJNĚ</t>
  </si>
  <si>
    <t>0,9*1,2*7,7</t>
  </si>
  <si>
    <t>0,9*0,51*7,7</t>
  </si>
  <si>
    <t>3,53430*6</t>
  </si>
  <si>
    <t>171201101R00</t>
  </si>
  <si>
    <t>Uložení sypaniny do násypů nebo na skládku s rozprostřením sypaniny ve vrstvách a s hrubým urovnáním.</t>
  </si>
  <si>
    <t>8,316-3,53430</t>
  </si>
  <si>
    <t>Obsyp potrubí bez prohození sypaniny</t>
  </si>
  <si>
    <t>((0,9*0,41)-0,0095)*7,7</t>
  </si>
  <si>
    <t>58337332R</t>
  </si>
  <si>
    <t>Štěrkopísek frakce 0-22 C</t>
  </si>
  <si>
    <t>2,76815*1,7*1,01</t>
  </si>
  <si>
    <t>Lože pod potrubí ze štěrkopísku do 63 mm</t>
  </si>
  <si>
    <t>0,9*0,1*7,7</t>
  </si>
  <si>
    <t>452313131R00</t>
  </si>
  <si>
    <t>Bloky pro potrubí z betonu C 12/15</t>
  </si>
  <si>
    <t>0,38*0,42*0,76</t>
  </si>
  <si>
    <t>Bednění bloků pod potrubí</t>
  </si>
  <si>
    <t>2,28*0,42</t>
  </si>
  <si>
    <t>852261121R00</t>
  </si>
  <si>
    <t>Montáž trub litin. tlak. přír. ve výkopu DN 100</t>
  </si>
  <si>
    <t>857262121R00</t>
  </si>
  <si>
    <t>Montáž tvarovek litin. jednoos. přír. výkop DN 100</t>
  </si>
  <si>
    <t>871251121R00</t>
  </si>
  <si>
    <t>Montáž trubek polyetylenových ve výkopu d 110 mm</t>
  </si>
  <si>
    <t>877252121R00</t>
  </si>
  <si>
    <t>Přirážka za 1 spoj elektrotvarovky d 110 mm</t>
  </si>
  <si>
    <t>891266131R00</t>
  </si>
  <si>
    <t>Montáž sacích košů ventilových v objektech DN 100</t>
  </si>
  <si>
    <t>892271111R00</t>
  </si>
  <si>
    <t>Tlaková zkouška vodovodního potrubí DN 125</t>
  </si>
  <si>
    <t>899713111R00</t>
  </si>
  <si>
    <t>Orientační tabulky na sloupku ocelovém, betonovém</t>
  </si>
  <si>
    <t>Včetně dodání a připevnění tabulky a osazení sloupků.</t>
  </si>
  <si>
    <t>28613107.MR</t>
  </si>
  <si>
    <t>Elektrospojka d 110 mm SDR 11 PE 100 ELGEF Plus</t>
  </si>
  <si>
    <t>2*1,015</t>
  </si>
  <si>
    <t>286134131R</t>
  </si>
  <si>
    <t>Trubka tlaková AQUALINE RC1 PE100 110x6,6 mm PN10 tyč 6 m/tyč 12 m</t>
  </si>
  <si>
    <t>14,5*1,015</t>
  </si>
  <si>
    <t>28653336.AR1</t>
  </si>
  <si>
    <t>Koleno 30° elektrosvařovací ELGEF Plus d 110 mm</t>
  </si>
  <si>
    <t>3*1,015</t>
  </si>
  <si>
    <t>28653599T1</t>
  </si>
  <si>
    <t>Nákružek lemový d110 PE100 SDR17+příruba PN10 d110/DN100</t>
  </si>
  <si>
    <t>4239278001T1</t>
  </si>
  <si>
    <t>Sady nerezových šroubů, matic a podložek k přír.spojům</t>
  </si>
  <si>
    <t>soubor</t>
  </si>
  <si>
    <t>44981850.AR1</t>
  </si>
  <si>
    <t>Výzbroj požární - šroubení savicové 110 s přírubou DN100</t>
  </si>
  <si>
    <t>44981900.AR1</t>
  </si>
  <si>
    <t>Výzbroj požární - víčko sacího šroubení 110  A</t>
  </si>
  <si>
    <t>44982010R1</t>
  </si>
  <si>
    <t>Výzbroj požární - koš sací A110, s klapkou</t>
  </si>
  <si>
    <t>44982312.AR1</t>
  </si>
  <si>
    <t>Příruba DN100 s přechodovým šroubením d110</t>
  </si>
  <si>
    <t>55251253R</t>
  </si>
  <si>
    <t>Trouba přír.litin. Duktus FF DN 100 mm EWS L 1000 mm</t>
  </si>
  <si>
    <t>1*1,01</t>
  </si>
  <si>
    <t>55259983R</t>
  </si>
  <si>
    <t>Koleno přírubové Duktus Q DN 100-90° EWS</t>
  </si>
  <si>
    <t>5526009703R</t>
  </si>
  <si>
    <t>Koleno přír.s patkou Duktus N DN 100</t>
  </si>
  <si>
    <t>Osazení obruby z kostek drobných, s boční opěrou včetně kostek drobných 12 cm, lože BP 12,5</t>
  </si>
  <si>
    <t>odláždění kolem svislého potrubí : (1,4+2,0)*1</t>
  </si>
  <si>
    <t>odláždění kolem svislého potrubí : 0,87*0,1*1</t>
  </si>
  <si>
    <t>tř.2 18% : 210,19398*0,18</t>
  </si>
  <si>
    <t xml:space="preserve">  provedeno sejmutí ornice v tl.0,25m, výkopové práce prováděny od úrovně 605,750m : </t>
  </si>
  <si>
    <t xml:space="preserve">  vtoky a odtoky : (1,5+0,5*2)*(1,7+0,5)*(2,65-1,65+0,1)*3</t>
  </si>
  <si>
    <t xml:space="preserve">  (1,5+0,5*2)*(1,3+0,5)*(2,65-(1,65+0,4)/2+0,1)*3</t>
  </si>
  <si>
    <t>tř.3 14% : 210,19398*0,14</t>
  </si>
  <si>
    <t>131301112R00</t>
  </si>
  <si>
    <t>Hloubení nezapažených jam a zářezů do 1000 m3, v hornině 4, hloubení strojně</t>
  </si>
  <si>
    <t>tř.4 24% : 210,19398*0,24</t>
  </si>
  <si>
    <t>131401112R00</t>
  </si>
  <si>
    <t>Hloubení nezapažených jam a zářezů do 1000 m3, v hornině 5, hloubení strojně</t>
  </si>
  <si>
    <t>tř.5 22% : 210,19398*0,22</t>
  </si>
  <si>
    <t>vtoky a odtoky : ((1,5+0,5*2)+(1,7+0,5))*2*(2,65-1,65+0,1)*3</t>
  </si>
  <si>
    <t>((1,5+0,5*2)+(1,3+0,5))*2*(2,65-(1,65+0,4)/2+0,1)*3</t>
  </si>
  <si>
    <t>24% objemu výkopu : 210,19398*0,56*0,24</t>
  </si>
  <si>
    <t>161101153R00</t>
  </si>
  <si>
    <t>Svislé přemístění výkopku z horniny 5 až 7, při hloubce výkopu přes 4 do 6 m</t>
  </si>
  <si>
    <t>24% objemu výkopu : 210,19398*0,44*0,24</t>
  </si>
  <si>
    <t>vykopaná zemina meziskládku : 210,19398*0,56</t>
  </si>
  <si>
    <t>zemina na zásyp a zpět k použití : 24,432</t>
  </si>
  <si>
    <t>přebytek výkopku do násypů komunikací a chodníků : 210,19398*0,56-24,432</t>
  </si>
  <si>
    <t>vykopaná zemina meziskládku : 210,19398*0,44</t>
  </si>
  <si>
    <t>přebytek výkopku do násypů komunikací a chodníků : 210,19398*0,44</t>
  </si>
  <si>
    <t>Vodorovné přemístění výkopku příplatek k ceně za každých dalších i započatých 1 000 m přes 10 000 m_x000D_
 z horniny 1 až 4</t>
  </si>
  <si>
    <t>za 6km : 93,27663*6</t>
  </si>
  <si>
    <t>Vodorovné přemístění výkopku příplatek k ceně za každých dalších i započatých 1 000 m přes 10 000 m_x000D_
 z horniny 5 až 7</t>
  </si>
  <si>
    <t>za 6km : 92,48535*6</t>
  </si>
  <si>
    <t>zemina na zásyp : 24,432</t>
  </si>
  <si>
    <t>přebytek výkopku : 210,19398*0,56-24,432</t>
  </si>
  <si>
    <t>Nakládání, skládání, překládání neulehlého výkopku nakládání výkopku_x000D_
 přes 100 m3, z horniny 5 až 7</t>
  </si>
  <si>
    <t>přebytek výkopku : 210,19398*0,44</t>
  </si>
  <si>
    <t>přebytek výkopku tř.2-4 : 210,19398*0,56-24,432</t>
  </si>
  <si>
    <t>přebytek výkopku tř.5 : 210,19398*0,44</t>
  </si>
  <si>
    <t>vykopaná zemina na meziskládku : 210,19398</t>
  </si>
  <si>
    <t>vtoky a odtoky : (1,5+0,5*2)*(1,7+0,5)*(2,65-1,65+0,1)*3</t>
  </si>
  <si>
    <t>-1,5*1,7*(2,65-1,65-0,1)*3</t>
  </si>
  <si>
    <t>(1,5+0,5*2)*(1,3+0,5)*(2,65-(1,65+0,4)/2+0,1)*3</t>
  </si>
  <si>
    <t>-1,5*1,3*(2,65-(1,64+0,4)/2+0,1)*3</t>
  </si>
  <si>
    <t>pod rovnaninu : pi*(8,75+6,9)*(1,5^2+(8,75-6,9)^2)^(1/2)-1,5*1,3*3</t>
  </si>
  <si>
    <t>182101102R00</t>
  </si>
  <si>
    <t>Svahování v zářezech v hornině 5</t>
  </si>
  <si>
    <t>mezikruží : (pi*12-1,5*3)*1,4</t>
  </si>
  <si>
    <t>vtok 2x : 4*2</t>
  </si>
  <si>
    <t>mezikruží : (pi*12-1,5*3)*((2,32+1,4)/2*0,5-(1,4+1)/2*0,3)</t>
  </si>
  <si>
    <t>vtok stěny 2x : (3+1)*2*0,25*(2,65-0,55)*2</t>
  </si>
  <si>
    <t>3*0,2*0,05*2*2</t>
  </si>
  <si>
    <t>-0,8*0,8*0,25*2*2</t>
  </si>
  <si>
    <t>vtok dno 2x : (3*1,5*0,55-2,5*1*0,25*0,33)*2</t>
  </si>
  <si>
    <t>vtok 2x : ((3+1,5)*2*(2,65+0,05)+(2,5+1)*2*(2,65-0,55))*2</t>
  </si>
  <si>
    <t>otvory pro potrubí : 0,8*4*0,25*4</t>
  </si>
  <si>
    <t>celkem : 224,64715</t>
  </si>
  <si>
    <t>síť Kari 8/100 x 8/100 : 146,52*(0,395*20)*0,001*1,1</t>
  </si>
  <si>
    <t xml:space="preserve">  vtok 2x : (3*1,5*2+(3+1,5)*2*2,65+(2,5+1)*2*2,65)*2</t>
  </si>
  <si>
    <t xml:space="preserve">  otvory pro potrubí : -0,8*0,8*2*4</t>
  </si>
  <si>
    <t>(pi*15,6-1,5*3)*(1,65+2,2)/2*0,5</t>
  </si>
  <si>
    <t>tl.100mm : 337,32083*0,1</t>
  </si>
  <si>
    <t xml:space="preserve">  mezikruží : pi*((4,6+2,32)^2-4,6^2)-1,5*1,7*3</t>
  </si>
  <si>
    <t xml:space="preserve">  pod rovnaninu : pi*(8,75+6,9)*(1,5^2+(8,75-6,9)^2)^(1/2)-1,5*1,3*3</t>
  </si>
  <si>
    <t xml:space="preserve">  vtok C,D : 3,2*1,7*2</t>
  </si>
  <si>
    <t xml:space="preserve">  odtok B : 3,2*1,7</t>
  </si>
  <si>
    <t>odtok B d800mm : 0,8*0,8*0,25</t>
  </si>
  <si>
    <t>vtok C d630mm : 0,8*0,8*0,25</t>
  </si>
  <si>
    <t>-pi*0,325*0,325*0,25</t>
  </si>
  <si>
    <t>vtok D d800mm : 0,8*0,8*0,25</t>
  </si>
  <si>
    <t>vodítka : 2*3</t>
  </si>
  <si>
    <t>rámy roštů vtoků a výtoků : 3</t>
  </si>
  <si>
    <t>vtok C,D : 3*1,5*2</t>
  </si>
  <si>
    <t>odtok B : 3*1,5</t>
  </si>
  <si>
    <t>vtok C,D : (3+1,5)*2*(2,65-1)*2</t>
  </si>
  <si>
    <t>odtok B : (3+1,5)*2*(2,65-1)</t>
  </si>
  <si>
    <t>2,4*3</t>
  </si>
  <si>
    <t>145,79318*1,13+233,25764*1,16</t>
  </si>
  <si>
    <t>(145,79318+233,25764)*1,05</t>
  </si>
  <si>
    <t>pororošt : 35,4*9</t>
  </si>
  <si>
    <t xml:space="preserve">vodítka norné stěny (6ks, 12,56kg/ks) : </t>
  </si>
  <si>
    <t>U80 : 1,25*2*8,64*3</t>
  </si>
  <si>
    <t>pás 50/5 : 0,3*3*2*1,96*3</t>
  </si>
  <si>
    <t>L50/50/5 : (3+1,1)*2*3,75*3</t>
  </si>
  <si>
    <t>pás 50/5 : 18*0,2*1,96*3</t>
  </si>
  <si>
    <t>L50/50/5 : (3+1,1)*2*3,75*3*0,001*1,1</t>
  </si>
  <si>
    <t>pás 50/5 : 0,3*3*2*1,96*3*0,001*1,1</t>
  </si>
  <si>
    <t>pás 50/5 : 18*0,2*1,96*3*0,001*1,1</t>
  </si>
  <si>
    <t>U80 : 1,25*2*8,64*3*0,001*1,1</t>
  </si>
  <si>
    <t>vodítka norné stěny (6ks, 12,56kg/ks) : 75,384</t>
  </si>
  <si>
    <t>rámy roštů vtoků a výtoků, 3ks : 114,418</t>
  </si>
  <si>
    <t>svislá nosná konstrukce montovaná z dílců betonových plošných</t>
  </si>
  <si>
    <t>0,9*1,2*6,6</t>
  </si>
  <si>
    <t>0,9*0,51*6,6</t>
  </si>
  <si>
    <t>3,02940*6</t>
  </si>
  <si>
    <t>7,128-3,02940</t>
  </si>
  <si>
    <t>((0,9*0,41)-0,0095)*6,6</t>
  </si>
  <si>
    <t>2,37270*1,7*1,01</t>
  </si>
  <si>
    <t>0,9*0,1*6,6</t>
  </si>
  <si>
    <t>13,0*1,015</t>
  </si>
  <si>
    <t>210010003R00</t>
  </si>
  <si>
    <t xml:space="preserve">TRUBKA OHEB P.O.TYP 23.. 23 MM </t>
  </si>
  <si>
    <t xml:space="preserve">TRUBKA KORUGOVANA VOL      63/52 MM </t>
  </si>
  <si>
    <t>210010065R00</t>
  </si>
  <si>
    <t xml:space="preserve">TRUBKA OCEL ZAV PEV ULOZ     36  MM </t>
  </si>
  <si>
    <t xml:space="preserve">UKONC KAB CELOPLAST SZ   4X10 </t>
  </si>
  <si>
    <t>210100252R00</t>
  </si>
  <si>
    <t xml:space="preserve">UKONC KAB CELOPLAST      4X25 </t>
  </si>
  <si>
    <t>210110091R00</t>
  </si>
  <si>
    <t xml:space="preserve">MONTAZ CIDLA SOUMRAKOVEHO SPINACE </t>
  </si>
  <si>
    <t>210120101R00</t>
  </si>
  <si>
    <t>PATRONA POJIST DO 60A VCET MONT VC. POJISTKY DO 60A</t>
  </si>
  <si>
    <t xml:space="preserve">MONTAZ RVO ROZVADECE DO VYKOPU </t>
  </si>
  <si>
    <t xml:space="preserve">MONTAZ SR SKRINE DO VYKOPU </t>
  </si>
  <si>
    <t>210202010R00</t>
  </si>
  <si>
    <t xml:space="preserve">SVITIDLO LED NA STOZAR        20 W </t>
  </si>
  <si>
    <t>210202011R00</t>
  </si>
  <si>
    <t xml:space="preserve">SVITIDLO LED NA VYLOZNIK   40-50 W </t>
  </si>
  <si>
    <t>210204002R00</t>
  </si>
  <si>
    <t xml:space="preserve">STOZAR OSVETLOV OCEL 6M </t>
  </si>
  <si>
    <t>210204011R00</t>
  </si>
  <si>
    <t xml:space="preserve">STOZAR OSVETLOV OCEL 8M </t>
  </si>
  <si>
    <t>210204103R00</t>
  </si>
  <si>
    <t xml:space="preserve">VYLOZNIK OCEL 1-RAMEN ROVNY DO 35KG </t>
  </si>
  <si>
    <t>210204104R00</t>
  </si>
  <si>
    <t xml:space="preserve">VYLOZNIK OCEL 1-RAMEN ROVNY NAD35KG </t>
  </si>
  <si>
    <t>210204201R00</t>
  </si>
  <si>
    <t xml:space="preserve">ELEKTROVYZBROJ STOZARU 1 OKRUH </t>
  </si>
  <si>
    <t>210220002R00</t>
  </si>
  <si>
    <t xml:space="preserve">VEDENI UZEM FEZN   D 10 MM   POVRCH </t>
  </si>
  <si>
    <t>210220021R00</t>
  </si>
  <si>
    <t xml:space="preserve">VEDENI UZEM FEZN DO 120 MM2  V ZEMI </t>
  </si>
  <si>
    <t>210220302R00</t>
  </si>
  <si>
    <t xml:space="preserve">SVORKA HROMOSVOD NAD 2 /ST,SJ,ATD/ </t>
  </si>
  <si>
    <t>210810005R00</t>
  </si>
  <si>
    <t xml:space="preserve">KABEL CYKY-J 750V 3X1,5       VOLNE </t>
  </si>
  <si>
    <t>210850041R00</t>
  </si>
  <si>
    <t xml:space="preserve">KABEL SDEL NCYY        2X1,5    VOL </t>
  </si>
  <si>
    <t>210901015R00</t>
  </si>
  <si>
    <t xml:space="preserve">KABEL AYKY   750V  4X16       VOLNE </t>
  </si>
  <si>
    <t>203R00</t>
  </si>
  <si>
    <t>ZEDNICKE VYPOMOCI M21 cl.13,odst.5a</t>
  </si>
  <si>
    <t>100254480206</t>
  </si>
  <si>
    <t>AUTOMOBIL NAKL. (DOPRAVA STOZARU)</t>
  </si>
  <si>
    <t>Sh</t>
  </si>
  <si>
    <t>Stroj</t>
  </si>
  <si>
    <t>POL6_0</t>
  </si>
  <si>
    <t>180456000900</t>
  </si>
  <si>
    <t>MONT.PLOSINA AUT.PODV. MTP27</t>
  </si>
  <si>
    <t>HZS -nezmeritelne prace -cl.17,o.1a PRACE V RVO - ROZVODNICI / NAPOJENI</t>
  </si>
  <si>
    <t>HZS -nezmeritelne prace -cl.17,o.1a NEPREDVIDANE PRACE</t>
  </si>
  <si>
    <t>HZS -nezmeritelne prace -cl.17,o.1a PRACE V SR SKRINICH / NAPOJENI</t>
  </si>
  <si>
    <t>14141026</t>
  </si>
  <si>
    <t>TR FEZN NORM 11353 ROZMER 2"</t>
  </si>
  <si>
    <t>15615235</t>
  </si>
  <si>
    <t>DRAT POZINK MEK 11343 D10.00M</t>
  </si>
  <si>
    <t>KG</t>
  </si>
  <si>
    <t>28600109.A</t>
  </si>
  <si>
    <t>TRUB PE KORUGOVANA          63/52MM</t>
  </si>
  <si>
    <t>31673542</t>
  </si>
  <si>
    <t>STOZAR ULIC. 8,0+1,5 POZINK,POPLAST (2 x ODSAZENY 159/108/89MM)</t>
  </si>
  <si>
    <t>31673545</t>
  </si>
  <si>
    <t>STOZAR VO 6+0,8 POZINK,POPLAST (2xODSAZENY 133/89/60MM)</t>
  </si>
  <si>
    <t>31677030</t>
  </si>
  <si>
    <t>VYLOZNIK ROVNY 1 - 1,00m     POZINK (89/60mm)</t>
  </si>
  <si>
    <t>31677075</t>
  </si>
  <si>
    <t>VYLOZNIK ROVNY 1 - 2,50m     POZINK (89/60mm)</t>
  </si>
  <si>
    <t>34111032</t>
  </si>
  <si>
    <t>KABEL SIL CYKY-J 3X1,5</t>
  </si>
  <si>
    <t>34112316</t>
  </si>
  <si>
    <t>KABEL AL JADRO AYKY-J 4X16</t>
  </si>
  <si>
    <t>34121640</t>
  </si>
  <si>
    <t>KABEL SDEL NCYY 2X1,5</t>
  </si>
  <si>
    <t>34523115</t>
  </si>
  <si>
    <t>VLOZKA E27 VC. POJ.HLAVICE 10 A</t>
  </si>
  <si>
    <t>34562044</t>
  </si>
  <si>
    <t>SVORNICE ST SV10B            @</t>
  </si>
  <si>
    <t>34571022</t>
  </si>
  <si>
    <t>TRUBKA INST OHEBNA KOPEX 3323</t>
  </si>
  <si>
    <t>34844924</t>
  </si>
  <si>
    <t>SVIT LED NA STOZAR IP66       20W 2730lm, 3000K, Ra70/dle vyb investora, funkce ASTRODIM NEMA KONEKTOR</t>
  </si>
  <si>
    <t>34844925</t>
  </si>
  <si>
    <t>SVIT LED NA VYLOZNIK IP66     40W 5480lm, 3000K, Ra70/dle vyb investora, funkce ASTRODIM NEMA KONEKTOR</t>
  </si>
  <si>
    <t>34844926</t>
  </si>
  <si>
    <t>SVIT LED NA VYLOZNIK IP66     50W 6850lm, 3000K, Ra70/dle vyb investora, funkce ASTRODIM NEMA KONEKTOR</t>
  </si>
  <si>
    <t>35441120</t>
  </si>
  <si>
    <t>PASEK UZEMNOVACI 30X4 MM     *</t>
  </si>
  <si>
    <t>35441895</t>
  </si>
  <si>
    <t>SVORKA PRIPOJ SP1 D6-12MM    *</t>
  </si>
  <si>
    <t>35441925</t>
  </si>
  <si>
    <t>SVORKA ZKUSEB SZ LANO D6-12MM</t>
  </si>
  <si>
    <t>35441986</t>
  </si>
  <si>
    <t>SVORKA VODOV SR 02,03 10MM PAS*</t>
  </si>
  <si>
    <t>35700007</t>
  </si>
  <si>
    <t>ROZPOJ. SKRIN SR  VC. PLAST. PILIRE ( OZN. SS ...</t>
  </si>
  <si>
    <t>35700008</t>
  </si>
  <si>
    <t>ROZVODNICE RVO VCETNE PLAST. PILIRE ( OZN. RVO ...</t>
  </si>
  <si>
    <t>460010022RT3</t>
  </si>
  <si>
    <t>VYTÝČENÍ KABELOVÉ TRASY   U SILNICE DÉLKA TRASY DO 1000M</t>
  </si>
  <si>
    <t>460050702R00</t>
  </si>
  <si>
    <t>JÁMA PRO STOŽÁRY VEŘ.OSVĚTL.  HOR.2 (HL. 1,60M)</t>
  </si>
  <si>
    <t xml:space="preserve">JÁMA PRO PILIR                HOR.2 </t>
  </si>
  <si>
    <t>460070053R00</t>
  </si>
  <si>
    <t xml:space="preserve">JÁMA PRO ZAKLAD SLOUPKU U RVO HOR.2 </t>
  </si>
  <si>
    <t>460080001RT1</t>
  </si>
  <si>
    <t>BETONOVÝ ZÁKLAD BEZ BEDNĚNÍ-SLOUPEK ULOŽENÍ BETONU DO VÝKOPU</t>
  </si>
  <si>
    <t>460100001R00</t>
  </si>
  <si>
    <t>POUZDROVÝ ZÁKLAD 250x800  MIMO OSU NEBO V OSE</t>
  </si>
  <si>
    <t>460100022R00</t>
  </si>
  <si>
    <t>POUZDROVÝ ZÁKLAD 250x1500     V OSE NEBO MIMO OSU</t>
  </si>
  <si>
    <t>460120001RT1</t>
  </si>
  <si>
    <t>ZÁHOZ JÁMY                  HOR.1-2 UPĚCHOVÁNÍ A ÚPRAVA POVRCHU</t>
  </si>
  <si>
    <t>460200142R00</t>
  </si>
  <si>
    <t xml:space="preserve">VÝKOP KABELOVÉ RÝHY 35/60 CM  HOR.2 </t>
  </si>
  <si>
    <t>460200252R00</t>
  </si>
  <si>
    <t xml:space="preserve">VÝKOP KABELOVÉ RÝHY 50/70 CM  HOR.2 </t>
  </si>
  <si>
    <t>460200272R00</t>
  </si>
  <si>
    <t xml:space="preserve">VÝKOP KABELOVÉ RÝHY 50/90 CM  HOR.2 </t>
  </si>
  <si>
    <t>460200732R00</t>
  </si>
  <si>
    <t xml:space="preserve">VÝKOP KABELOVÉ RÝHY 65/170 CM HOR.2 </t>
  </si>
  <si>
    <t>460420041R00</t>
  </si>
  <si>
    <t>ZRI KAB LOZ ZRNA 8MM 30/30CM PISEK PRO CHRANICKY - ZDUSANI</t>
  </si>
  <si>
    <t>460420041RT2</t>
  </si>
  <si>
    <t>ZŘÍZENÍ KAB.LOŽE Z PÍSKU A CEMENTU LOŽE TL. 10CM</t>
  </si>
  <si>
    <t>460420501RT1</t>
  </si>
  <si>
    <t>KŘIŽOVATKA S PLYNOVODEM OSAZENÍ BETONOVÉHO ŽLABU</t>
  </si>
  <si>
    <t>460420502R00</t>
  </si>
  <si>
    <t>KRIZOVATKA S VODOVODEM, KANALIZACI DO PE TRUBKY</t>
  </si>
  <si>
    <t>460510021R00</t>
  </si>
  <si>
    <t>KAB PROSTUP PVC ROURA     10 CM VC. CHRANICKY  110/102 DELKA 6M</t>
  </si>
  <si>
    <t>460510201RT1</t>
  </si>
  <si>
    <t>ŽLAB KABELOVÝ PREFA TK1   NEASFALT. VČETNĚ DODÁVKY ŽLABU A POKLOPU</t>
  </si>
  <si>
    <t>460560122R00</t>
  </si>
  <si>
    <t xml:space="preserve">ZÁHOZ RÝHY 35/40 CM           HOR.2 </t>
  </si>
  <si>
    <t>460560232R00</t>
  </si>
  <si>
    <t xml:space="preserve">ZÁHOZ RÝHY 50/50 CM           HOR.2 </t>
  </si>
  <si>
    <t>460560252R00</t>
  </si>
  <si>
    <t xml:space="preserve">ZÁHOZ RÝHY 50/70 CM           HOR.2 </t>
  </si>
  <si>
    <t>460560712R00</t>
  </si>
  <si>
    <t xml:space="preserve">ZÁHOZ RÝHY 65/150 CM          HOR.2 </t>
  </si>
  <si>
    <t>460620012R00</t>
  </si>
  <si>
    <t xml:space="preserve">PROVIZORNÍ ÚPRAVA TERÉNU      HOR.2 </t>
  </si>
  <si>
    <t>828.75</t>
  </si>
  <si>
    <t>sítě kabelové osvětlovací nízkého napětí včetně sloupů a svítidel</t>
  </si>
  <si>
    <t>umístění vedení v zemní rýze na upravený podklad</t>
  </si>
  <si>
    <t>230194005R00</t>
  </si>
  <si>
    <t>Utěsnění chráničky manžetou DN 150</t>
  </si>
  <si>
    <t>230194010R00</t>
  </si>
  <si>
    <t>Utěsnění chráničky manžetou DN 350</t>
  </si>
  <si>
    <t>230120049</t>
  </si>
  <si>
    <t>Čištění potrubí profukováním nebo proplachováním DN 200</t>
  </si>
  <si>
    <t>230200102</t>
  </si>
  <si>
    <t>Montáž chrániček podélně půlených D 324 mm tl stěny 8 mm</t>
  </si>
  <si>
    <t>230200124</t>
  </si>
  <si>
    <t>Nasunutí potrubní sekce do ocelové chráničky DN 350</t>
  </si>
  <si>
    <t>230230021</t>
  </si>
  <si>
    <t>Hlavní tlaková zkouška vzduchem 0,6 MPa DN 200</t>
  </si>
  <si>
    <t>871321221</t>
  </si>
  <si>
    <t>Montáž potrubí z PE100 SDR 17 otevřený výkop svařovaných elektrotvarovkou D 160 x 9,5 mm</t>
  </si>
  <si>
    <t>871351222</t>
  </si>
  <si>
    <t>Montáž potrubí z PE100 SDR 17 otevřený výkop svařovaných elektrotvarovkou D 225 x 13,4 mm</t>
  </si>
  <si>
    <t>891241111R01</t>
  </si>
  <si>
    <t>Montáž šoupátek ve výkopu DN 80</t>
  </si>
  <si>
    <t>891351111R01</t>
  </si>
  <si>
    <t>Montáž šoupátek ve výkopu DN 200</t>
  </si>
  <si>
    <t>968In6001019</t>
  </si>
  <si>
    <t>Montáž elektrotvarovek na potrubí z plastických hmot v otevřeném výkopu - vnější průměr 160 mm</t>
  </si>
  <si>
    <t>968In6001021</t>
  </si>
  <si>
    <t>Montáž elektrotvarovek na potrubí z plastických hmot v otevřeném výkopu - vnější průměr 225 mm</t>
  </si>
  <si>
    <t>X31a</t>
  </si>
  <si>
    <t>X45</t>
  </si>
  <si>
    <t>Utěsnění chráničky manžetou  d225x355mm</t>
  </si>
  <si>
    <t>X47</t>
  </si>
  <si>
    <t>Uložení chráničky do výkopu d335</t>
  </si>
  <si>
    <t>X48</t>
  </si>
  <si>
    <t>D+M Objímky typ F výška 25mm</t>
  </si>
  <si>
    <t>X49</t>
  </si>
  <si>
    <t>Odvzdušnění a napuštění plynového potrubí</t>
  </si>
  <si>
    <t>X50</t>
  </si>
  <si>
    <t>Odvzdušnění plynovodu PE100 kulový kohout PN10 SDR11 s odfukem DN80/d90</t>
  </si>
  <si>
    <t>X51</t>
  </si>
  <si>
    <t>D+M Čtvercový poklop 490x490mm</t>
  </si>
  <si>
    <t>X64</t>
  </si>
  <si>
    <t>D+M Objímky typ G výšky 25mm</t>
  </si>
  <si>
    <t>273443884R1</t>
  </si>
  <si>
    <t>Manžeta na chráničky EPDM 160 mm zaslepovací</t>
  </si>
  <si>
    <t>28613128.MR1</t>
  </si>
  <si>
    <t>Elektro T-kus redukovaný  PE100 SDR11 d225/160</t>
  </si>
  <si>
    <t>28613468</t>
  </si>
  <si>
    <t>potrubí plynovodní PE100 SDR 17 tyče 12m se signalizační vrstvou 160x9,5mm</t>
  </si>
  <si>
    <t>28613470</t>
  </si>
  <si>
    <t>potrubí plynovodní PE100 SDR 17 tyče 12m se signalizační vrstvou 225x13,4mm</t>
  </si>
  <si>
    <t>28613474</t>
  </si>
  <si>
    <t>potrubí plynovodní PE100 SDR 17 tyče 12m 355x21,1mm</t>
  </si>
  <si>
    <t>28614591</t>
  </si>
  <si>
    <t>elektrozáslepka SDR 11 PE 100 PN 16 D 160mm</t>
  </si>
  <si>
    <t>28614856</t>
  </si>
  <si>
    <t>koleno 30st.SDR 17 PE 100 PN 10 D 160mm</t>
  </si>
  <si>
    <t>28614923</t>
  </si>
  <si>
    <t>elektrospojka SDR 17 PE 100 PN 10 D 160mm</t>
  </si>
  <si>
    <t>28614926</t>
  </si>
  <si>
    <t>elektrospojka SDR 17 PE 100 PN 10 D 225mm</t>
  </si>
  <si>
    <t>28614954</t>
  </si>
  <si>
    <t>elektrokoleno 45st. PE 100 PN 16 D 225mm</t>
  </si>
  <si>
    <t>28614966</t>
  </si>
  <si>
    <t>elektrotvarovka T-kus PE 100 PN 16 D 225mm</t>
  </si>
  <si>
    <t>28614980</t>
  </si>
  <si>
    <t>elektroredukce PE 100 PN 16 D 160-90mm</t>
  </si>
  <si>
    <t>28614983</t>
  </si>
  <si>
    <t>elektroredukce PE 100 PN 16 D 225-160mm</t>
  </si>
  <si>
    <t>42200701</t>
  </si>
  <si>
    <t xml:space="preserve">Poklop klasik šoupátkový </t>
  </si>
  <si>
    <t>42221110</t>
  </si>
  <si>
    <t>šoupátko s PE konci SDR17 PE-RC DN200/d225</t>
  </si>
  <si>
    <t>42291075</t>
  </si>
  <si>
    <t>souprava zemní pro šoupátka DN 200mm Rd 1,05-1,75m</t>
  </si>
  <si>
    <t>55342251</t>
  </si>
  <si>
    <t>sloupek plotový průběžný Pz a komaxitové 1750/38x1,5mm</t>
  </si>
  <si>
    <t>952Az0050002</t>
  </si>
  <si>
    <t>Přesun hmot pro trubní vedení z trub z plastických hmot nebo sklolaminátových - v otevřeném výkopu</t>
  </si>
  <si>
    <t>941Bp1026004</t>
  </si>
  <si>
    <t>Odstranění podkladů nebo krytů z kameniva hrubého drceného, v ploše jednotlivě přes 50 do 200 m2 - tloušťka vrstvy přes 100 do 200 mm</t>
  </si>
  <si>
    <t>942Be0020003</t>
  </si>
  <si>
    <t>Vytrhání obrub - silniční ležaté, s vybouráním lože</t>
  </si>
  <si>
    <t>942Bf2012002</t>
  </si>
  <si>
    <t>Rozebrání dlažeb z betonu pro překopy vozovek a ploch pro inženýrské sítě - zámková dlažba, lože z kameniva, pl. do 15 m2, s přemístěním hmot na skládku do 3 m nebo s naložením</t>
  </si>
  <si>
    <t>182Eq4134008</t>
  </si>
  <si>
    <t>Základové pásy z betonu - třída C 20/25</t>
  </si>
  <si>
    <t>274354111</t>
  </si>
  <si>
    <t>Bednění základových pasů - zřízení</t>
  </si>
  <si>
    <t>274354211</t>
  </si>
  <si>
    <t>Bednění základových pasů - odstranění</t>
  </si>
  <si>
    <t>451571413</t>
  </si>
  <si>
    <t>Podklad pod dlažbu z kameniva tl přes 150 do 200 mm</t>
  </si>
  <si>
    <t>943Ff2010025</t>
  </si>
  <si>
    <t>Kladení dlažby komunikací pro pěší, z betonových vibrolisovaných dlaždic - tl. dlaždic 80 mm, skup. A, plocha do 50 m2, lože kam. těž. nebo drcené, tl. lože do 40 mm</t>
  </si>
  <si>
    <t>230180067</t>
  </si>
  <si>
    <t>Montáž trubní díly plastická hmota PE, PP DN 40</t>
  </si>
  <si>
    <t>230180081</t>
  </si>
  <si>
    <t>Montáž trubní díly plastická hmota PE, PP D 225 mm, tl 12,8 mm</t>
  </si>
  <si>
    <t>871161211</t>
  </si>
  <si>
    <t>Montáž potrubí z PE100 SDR 11 otevřený výkop svařovaných elektrotvarovkou D 32 x 3,0 mm</t>
  </si>
  <si>
    <t>871171211</t>
  </si>
  <si>
    <t>Montáž potrubí z PE100 SDR 11 otevřený výkop svařovaných elektrotvarovkou D 40 x 3,7 mm</t>
  </si>
  <si>
    <t>871211811</t>
  </si>
  <si>
    <t>Bourání stávajícího potrubí z polyetylenu D 50 mm</t>
  </si>
  <si>
    <t>X55</t>
  </si>
  <si>
    <t>Objímka T-kus 90ř PE100 SDR11 d225/32</t>
  </si>
  <si>
    <t>X56</t>
  </si>
  <si>
    <t>D+M Ocelová chránička Bralen 2'' /1m</t>
  </si>
  <si>
    <t>X57</t>
  </si>
  <si>
    <t>Objímka pro kulový ventil 22.1.32</t>
  </si>
  <si>
    <t>X58</t>
  </si>
  <si>
    <t>Držák k přišroubování 19.2</t>
  </si>
  <si>
    <t>X59</t>
  </si>
  <si>
    <t>Podpůrná vsuvka T180 2.1.180.32</t>
  </si>
  <si>
    <t>X60</t>
  </si>
  <si>
    <t>Podpůrná vsuvka T180 2.1.180.40</t>
  </si>
  <si>
    <t>X61</t>
  </si>
  <si>
    <t>Isiflo kulový ventil 2.3.14323420 32/3/4</t>
  </si>
  <si>
    <t>X62</t>
  </si>
  <si>
    <t>Spojka T112  2.1.112.401</t>
  </si>
  <si>
    <t>28613480</t>
  </si>
  <si>
    <t>potrubí plynovodní PE100 SDR 11, návin se signalizační vrstvou 32x3,0 mm</t>
  </si>
  <si>
    <t>28613481</t>
  </si>
  <si>
    <t>potrubí plynovodní PE100 SDR 11, návin se signalizační vrstvou 40x3,7 mm</t>
  </si>
  <si>
    <t>28615969</t>
  </si>
  <si>
    <t>elektrospojka SDR 11 PE 100 PN 16 D 32mm</t>
  </si>
  <si>
    <t>28615970</t>
  </si>
  <si>
    <t>elektrospojka SDR 11 PE 100 PN 16 D 40mm</t>
  </si>
  <si>
    <t>28653322.AR</t>
  </si>
  <si>
    <t>Koleno 90° elektrosvařovací ELGEF Plus d 32 mm</t>
  </si>
  <si>
    <t>28653323.AR</t>
  </si>
  <si>
    <t>Koleno 90° elektrosvařovací ELGEF Plus d 40 mm</t>
  </si>
  <si>
    <t>182Bq4020004</t>
  </si>
  <si>
    <t>Bourání betonových základů nebo vybourání otvorů přes 4 m2 - beton prostý</t>
  </si>
  <si>
    <t>941Fw7032006</t>
  </si>
  <si>
    <t>Očištění vybouraných délkových prvků při překopech inženýrských sítí, odklizení materiálu do 10 m - obrubníky a krajníky silniční, vybourané z jakéhokoliv lože, s jakoukoliv výplní spár</t>
  </si>
  <si>
    <t>941Fw7033012</t>
  </si>
  <si>
    <t>Očištění vybouraných plošných prvků při překopech inženýrských sítí, odklizení materiálu do 10 m - zámkové dlaždice s vyplněním spár kamenivem</t>
  </si>
  <si>
    <t>942Fe0021006</t>
  </si>
  <si>
    <t>Osazení silničního obrubníku betonového ležatého - s boční opěrou, lože z betonu prostého tř. C 12/15</t>
  </si>
  <si>
    <t>X53</t>
  </si>
  <si>
    <t>Demontáž prefa pilíře včetně vystrojení - 2xhadice, regulátor, plynoměr, uzávěr 1'' dle v.č.D.1.10.11</t>
  </si>
  <si>
    <t>X54</t>
  </si>
  <si>
    <t>Přemístění a montáž pilíře včetně vystrojení</t>
  </si>
  <si>
    <t>112151117</t>
  </si>
  <si>
    <t>Směrové kácení stromů s rozřezáním a odvětvením D kmene do 800 mm</t>
  </si>
  <si>
    <t>112251221</t>
  </si>
  <si>
    <t>Odstranění pařezů rovině nebo na svahu do 1:5 odfrézováním do hloubky 0,5 m</t>
  </si>
  <si>
    <t>1,5*1,5</t>
  </si>
  <si>
    <t>174111121</t>
  </si>
  <si>
    <t>Zásyp jam po vyfrézovaných pařezech hloubky do 0,5 m v rovině nebo na svahu do 1:5</t>
  </si>
  <si>
    <t>162201458.</t>
  </si>
  <si>
    <t>Vod.přemístění větví listnatých, D 90cm  do 3km</t>
  </si>
  <si>
    <t>162201468</t>
  </si>
  <si>
    <t>Vodorovné přemístění kmenů stromů listnatých do 3 km D kmene do 900 mm</t>
  </si>
  <si>
    <t>162301101</t>
  </si>
  <si>
    <t>Vodorovné přemístění do 500 m výkopku/sypaniny z horniny tř. 1 až 4</t>
  </si>
  <si>
    <t>ornice na ohumusování : 2843,8</t>
  </si>
  <si>
    <t>ornice na meziskládce pro ohumusování: : (10816+3403)*0,2</t>
  </si>
  <si>
    <t>181151311</t>
  </si>
  <si>
    <t>Plošná úprava terénu přes 500 m2 zemina tř 1 až 4 nerovnosti do 100 mm v rovinně a svahu do 1:5</t>
  </si>
  <si>
    <t>181151312</t>
  </si>
  <si>
    <t>Plošná úprava terénu přes 500 m2 zemina tř 1 až 4 nerovnosti do 100 mm ve svahu do 1:2</t>
  </si>
  <si>
    <t>181301113</t>
  </si>
  <si>
    <t>Rozprostření ornice tl vrstvy do 200 mm pl přes 500 m2 v rovině nebo ve svahu do 1:5</t>
  </si>
  <si>
    <t>181451131</t>
  </si>
  <si>
    <t>Založení parkového trávníku výsevem plochy přes 1000 m2 v rovině a ve svahu do 1:5</t>
  </si>
  <si>
    <t>181451132</t>
  </si>
  <si>
    <t>Založení parkového trávníku výsevem plochy přes 1000 m2 ve svahu do 1:2</t>
  </si>
  <si>
    <t>183101215</t>
  </si>
  <si>
    <t>Jamky pro výsadbu s výměnou 50 % půdy zeminy tř 1 až 4 objem do 0,4 m3 v rovině a svahu do 1:5</t>
  </si>
  <si>
    <t>182301133</t>
  </si>
  <si>
    <t>Rozprostření ornice pl přes 500 m2 ve svahu nad 1:5 tl vrstvy do 200 mm</t>
  </si>
  <si>
    <t>183403114</t>
  </si>
  <si>
    <t>Obdělání půdy kultivátorováním v rovině a svahu do 1:5</t>
  </si>
  <si>
    <t>183403115</t>
  </si>
  <si>
    <t>Obdělání půdy kultivátorováním ve svahu do 1:2</t>
  </si>
  <si>
    <t>183403153</t>
  </si>
  <si>
    <t>Obdělání půdy hrabáním v rovině a svahu do 1:5</t>
  </si>
  <si>
    <t>2x : 10816*2</t>
  </si>
  <si>
    <t>183403161</t>
  </si>
  <si>
    <t>Obdělání půdy válením v rovině a svahu do 1:5</t>
  </si>
  <si>
    <t>183403253</t>
  </si>
  <si>
    <t>Obdělání půdy hrabáním ve svahu do 1:2</t>
  </si>
  <si>
    <t>2x : 3403*2</t>
  </si>
  <si>
    <t>183403261</t>
  </si>
  <si>
    <t>Obdělání půdy válením ve svahu do 1:2</t>
  </si>
  <si>
    <t>183404111</t>
  </si>
  <si>
    <t>Hubení plevele plošným postřikem ploch do 5 ha</t>
  </si>
  <si>
    <t>HAR</t>
  </si>
  <si>
    <t>2x : (1,0816+0,3403)*2</t>
  </si>
  <si>
    <t>184102115</t>
  </si>
  <si>
    <t>Výsadba dřeviny s balem D do 0,6 m do jamky se zalitím v rovině a svahu do 1:5</t>
  </si>
  <si>
    <t>184215133</t>
  </si>
  <si>
    <t>Ukotvení kmene dřevin třemi kůly D do 0,1 m délky do 3 m</t>
  </si>
  <si>
    <t>184501141</t>
  </si>
  <si>
    <t>Zhotovení obalu z rákosové nebo kokosové rohože v rovině a svahu do 1:5</t>
  </si>
  <si>
    <t>184911421</t>
  </si>
  <si>
    <t>Mulčování rostlin kůrou tl. do 0,1 m v rovině a svahu do 1:5</t>
  </si>
  <si>
    <t>185804311</t>
  </si>
  <si>
    <t>Zalití rostlin vodou plocha do 20 m2</t>
  </si>
  <si>
    <t>100l/ks, opak 2x : 0,1*2*25</t>
  </si>
  <si>
    <t>185804312</t>
  </si>
  <si>
    <t>Zalití rostlin vodou plocha přes 20 m2</t>
  </si>
  <si>
    <t>40l/m2 :  (10816+3403)*0,04</t>
  </si>
  <si>
    <t>185802114</t>
  </si>
  <si>
    <t>Hnojení půdy umělým hnojivem k jednotlivým rostlinám v rovině a svahu do 1:5</t>
  </si>
  <si>
    <t>185851121</t>
  </si>
  <si>
    <t>Dovoz vody pro zálivku rostlin za vzdálenost do 1000 m</t>
  </si>
  <si>
    <t>185851129</t>
  </si>
  <si>
    <t>Příplatek k dovozu vody pro zálivku rostlin do 1000 m ZKD 1000 m</t>
  </si>
  <si>
    <t>578,76*4</t>
  </si>
  <si>
    <t>005724200</t>
  </si>
  <si>
    <t>osivo směs travní parková, 25g/m2</t>
  </si>
  <si>
    <t>(10816+3403)*0,025</t>
  </si>
  <si>
    <t>02640</t>
  </si>
  <si>
    <t>Topol osika /Populus tremula/ kont. obj. 10l. vel. 175-200</t>
  </si>
  <si>
    <t>01.10</t>
  </si>
  <si>
    <t>Zahradnický substrát pod stromy, 0,16m3/ks</t>
  </si>
  <si>
    <t>0,16*25</t>
  </si>
  <si>
    <t>01.11</t>
  </si>
  <si>
    <t>Tabletové hnojivo ke dřevinám, 40g/ks</t>
  </si>
  <si>
    <t>01.12</t>
  </si>
  <si>
    <t>Kůly dřevěné, kotvení listnáčů, 3 ks/ks, soustružené kůly, průřez kruh, tl.6cm, délka 2,5m</t>
  </si>
  <si>
    <t>ks</t>
  </si>
  <si>
    <t>25*3</t>
  </si>
  <si>
    <t>01.13</t>
  </si>
  <si>
    <t>Dřevěné příčky půlené - délka 50 cm, 3ks /listnáč</t>
  </si>
  <si>
    <t>01.14</t>
  </si>
  <si>
    <t>Úvazek 1,8 m á 1 strom, na průřezu plochý</t>
  </si>
  <si>
    <t>1,8*25</t>
  </si>
  <si>
    <t>082113</t>
  </si>
  <si>
    <t>Voda pitná - vodné</t>
  </si>
  <si>
    <t>573,76*1,03</t>
  </si>
  <si>
    <t>01.15</t>
  </si>
  <si>
    <t>Rákosová rohož výšky do 1,5m, obal kmene listnatých stromů</t>
  </si>
  <si>
    <t>01.16</t>
  </si>
  <si>
    <t>Borka do stromových mís (vrstva 10 cm - jemná), 1 ks /0,10m3</t>
  </si>
  <si>
    <t>25*0,1</t>
  </si>
  <si>
    <t>998231311R00</t>
  </si>
  <si>
    <t>Přesun hmot pro krajinářské a sadovnické úpravy Přesun hmot pro sadovnické a krajin. úpravy do 5km</t>
  </si>
  <si>
    <t>823.27</t>
  </si>
  <si>
    <t>úpravy parkové včetně příslušných úprav terénu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</si>
</sst>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23"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5" sqref="A5"/>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373GUFFhGiAdqwoTOFYau99hD61+wR3MtdGYOzIMj9V//Bsr7DhCjF/HSFsMIOveOPaCYY4cvuNAqHxRkPti5w==" saltValue="n0CX1GxHMazqalOf1KbGS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95"/>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54</v>
      </c>
      <c r="J8" s="8"/>
    </row>
    <row r="9" spans="1:15" ht="15.75" hidden="1" customHeight="1" x14ac:dyDescent="0.25">
      <c r="A9" s="2"/>
      <c r="B9" s="2"/>
      <c r="D9" s="125" t="s">
        <v>52</v>
      </c>
      <c r="H9" s="18" t="s">
        <v>34</v>
      </c>
      <c r="I9" s="124" t="s">
        <v>55</v>
      </c>
      <c r="J9" s="8"/>
    </row>
    <row r="10" spans="1:15" ht="15.75" hidden="1" customHeight="1" x14ac:dyDescent="0.25">
      <c r="A10" s="2"/>
      <c r="B10" s="34"/>
      <c r="C10" s="53"/>
      <c r="D10" s="123" t="s">
        <v>48</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SUMIF(F146:F191,A16,I146:I191)+SUMIF(F146:F191,"PSU",I146:I191)</f>
        <v>0</v>
      </c>
      <c r="J16" s="81"/>
    </row>
    <row r="17" spans="1:10" ht="23.25" customHeight="1" x14ac:dyDescent="0.25">
      <c r="A17" s="196" t="s">
        <v>25</v>
      </c>
      <c r="B17" s="37" t="s">
        <v>25</v>
      </c>
      <c r="C17" s="58"/>
      <c r="D17" s="59"/>
      <c r="E17" s="79"/>
      <c r="F17" s="80"/>
      <c r="G17" s="79"/>
      <c r="H17" s="80"/>
      <c r="I17" s="79">
        <f>SUMIF(F146:F191,A17,I146:I191)</f>
        <v>0</v>
      </c>
      <c r="J17" s="81"/>
    </row>
    <row r="18" spans="1:10" ht="23.25" customHeight="1" x14ac:dyDescent="0.25">
      <c r="A18" s="196" t="s">
        <v>26</v>
      </c>
      <c r="B18" s="37" t="s">
        <v>26</v>
      </c>
      <c r="C18" s="58"/>
      <c r="D18" s="59"/>
      <c r="E18" s="79"/>
      <c r="F18" s="80"/>
      <c r="G18" s="79"/>
      <c r="H18" s="80"/>
      <c r="I18" s="79">
        <f>SUMIF(F146:F191,A18,I146:I191)</f>
        <v>0</v>
      </c>
      <c r="J18" s="81"/>
    </row>
    <row r="19" spans="1:10" ht="23.25" customHeight="1" x14ac:dyDescent="0.25">
      <c r="A19" s="196" t="s">
        <v>260</v>
      </c>
      <c r="B19" s="37" t="s">
        <v>27</v>
      </c>
      <c r="C19" s="58"/>
      <c r="D19" s="59"/>
      <c r="E19" s="79"/>
      <c r="F19" s="80"/>
      <c r="G19" s="79"/>
      <c r="H19" s="80"/>
      <c r="I19" s="79">
        <f>SUMIF(F146:F191,A19,I146:I191)</f>
        <v>0</v>
      </c>
      <c r="J19" s="81"/>
    </row>
    <row r="20" spans="1:10" ht="23.25" customHeight="1" x14ac:dyDescent="0.25">
      <c r="A20" s="196" t="s">
        <v>261</v>
      </c>
      <c r="B20" s="37" t="s">
        <v>28</v>
      </c>
      <c r="C20" s="58"/>
      <c r="D20" s="59"/>
      <c r="E20" s="79"/>
      <c r="F20" s="80"/>
      <c r="G20" s="79"/>
      <c r="H20" s="80"/>
      <c r="I20" s="79">
        <f>SUMIF(F146:F191,A20,I146:I191)</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A27</f>
        <v>0</v>
      </c>
      <c r="H29" s="172"/>
      <c r="I29" s="172"/>
      <c r="J29" s="173" t="s">
        <v>135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56</v>
      </c>
      <c r="C39" s="146"/>
      <c r="D39" s="146"/>
      <c r="E39" s="146"/>
      <c r="F39" s="147">
        <f>'00 00 Naklady'!AE90+'SO011 011 Pol'!AE52+'SO012 012 Pol'!AE116+'SO013 013 Pol'!AE17+'SO111,112,113 111-113 Pol'!AE252+'SO311.1 311.1 Pol'!AE164+'SO311.2.1 311.2.1 Pol'!AE479+'SO311.2.1 311.2.1.1 Pol'!AE175+'SO311.2.1 311.2.1.2 Pol'!AE102+'SO311.2.2 311.2.2 Pol'!AE66+'SO311.2.3 311.2.3 Pol'!AE69+'SO311.2.4 311.2.4 Pol'!AE107+'SO311.3 311.3 Pol'!AE88+'SO312.1 312.1 Pol'!AE163+'SO312.2 312.2 Pol'!AE84+'SO312.3 312.3 Pol'!AE216+'SO313.1 313.1 Pol'!AE237+'SO314.1 314.1.1 Pol'!AE229+'SO314.1 314.1.2 Pol'!AE70+'SO314.2 314.2.1 Pol'!AE255+'SO314.2 314.2.2 Pol'!AE70+'SO411 411 Pol'!AE98+'SO511 511 Pol'!AE78+'SO512 512 Pol'!AE80+'SO811 811 Pol'!AE67</f>
        <v>0</v>
      </c>
      <c r="G39" s="148">
        <f>'00 00 Naklady'!AF90+'SO011 011 Pol'!AF52+'SO012 012 Pol'!AF116+'SO013 013 Pol'!AF17+'SO111,112,113 111-113 Pol'!AF252+'SO311.1 311.1 Pol'!AF164+'SO311.2.1 311.2.1 Pol'!AF479+'SO311.2.1 311.2.1.1 Pol'!AF175+'SO311.2.1 311.2.1.2 Pol'!AF102+'SO311.2.2 311.2.2 Pol'!AF66+'SO311.2.3 311.2.3 Pol'!AF69+'SO311.2.4 311.2.4 Pol'!AF107+'SO311.3 311.3 Pol'!AF88+'SO312.1 312.1 Pol'!AF163+'SO312.2 312.2 Pol'!AF84+'SO312.3 312.3 Pol'!AF216+'SO313.1 313.1 Pol'!AF237+'SO314.1 314.1.1 Pol'!AF229+'SO314.1 314.1.2 Pol'!AF70+'SO314.2 314.2.1 Pol'!AF255+'SO314.2 314.2.2 Pol'!AF70+'SO411 411 Pol'!AF98+'SO511 511 Pol'!AF78+'SO512 512 Pol'!AF80+'SO811 811 Pol'!AF67</f>
        <v>0</v>
      </c>
      <c r="H39" s="149">
        <f>(F39*SazbaDPH1/100)+(G39*SazbaDPH2/100)</f>
        <v>0</v>
      </c>
      <c r="I39" s="149">
        <f>F39+G39+H39</f>
        <v>0</v>
      </c>
      <c r="J39" s="150" t="str">
        <f>IF(CenaCelkemVypocet=0,"",I39/CenaCelkemVypocet*100)</f>
        <v/>
      </c>
    </row>
    <row r="40" spans="1:10" ht="25.5" customHeight="1" x14ac:dyDescent="0.25">
      <c r="A40" s="135">
        <v>2</v>
      </c>
      <c r="B40" s="151"/>
      <c r="C40" s="152" t="s">
        <v>57</v>
      </c>
      <c r="D40" s="152"/>
      <c r="E40" s="152"/>
      <c r="F40" s="153">
        <f>'00 00 Naklady'!AE90</f>
        <v>0</v>
      </c>
      <c r="G40" s="154">
        <f>'00 00 Naklady'!AF90</f>
        <v>0</v>
      </c>
      <c r="H40" s="154">
        <f>(F40*SazbaDPH1/100)+(G40*SazbaDPH2/100)</f>
        <v>0</v>
      </c>
      <c r="I40" s="154">
        <f>F40+G40+H40</f>
        <v>0</v>
      </c>
      <c r="J40" s="155" t="str">
        <f>IF(CenaCelkemVypocet=0,"",I40/CenaCelkemVypocet*100)</f>
        <v/>
      </c>
    </row>
    <row r="41" spans="1:10" ht="25.5" customHeight="1" x14ac:dyDescent="0.25">
      <c r="A41" s="135">
        <v>3</v>
      </c>
      <c r="B41" s="156" t="s">
        <v>58</v>
      </c>
      <c r="C41" s="146" t="s">
        <v>59</v>
      </c>
      <c r="D41" s="146"/>
      <c r="E41" s="146"/>
      <c r="F41" s="157">
        <f>'00 00 Naklady'!AE90</f>
        <v>0</v>
      </c>
      <c r="G41" s="149">
        <f>'00 00 Naklady'!AF90</f>
        <v>0</v>
      </c>
      <c r="H41" s="149">
        <f>(F41*SazbaDPH1/100)+(G41*SazbaDPH2/100)</f>
        <v>0</v>
      </c>
      <c r="I41" s="149">
        <f>F41+G41+H41</f>
        <v>0</v>
      </c>
      <c r="J41" s="150" t="str">
        <f>IF(CenaCelkemVypocet=0,"",I41/CenaCelkemVypocet*100)</f>
        <v/>
      </c>
    </row>
    <row r="42" spans="1:10" ht="25.5" customHeight="1" x14ac:dyDescent="0.25">
      <c r="A42" s="135">
        <v>2</v>
      </c>
      <c r="B42" s="151"/>
      <c r="C42" s="152" t="s">
        <v>60</v>
      </c>
      <c r="D42" s="152"/>
      <c r="E42" s="152"/>
      <c r="F42" s="153"/>
      <c r="G42" s="154"/>
      <c r="H42" s="154">
        <f>(F42*SazbaDPH1/100)+(G42*SazbaDPH2/100)</f>
        <v>0</v>
      </c>
      <c r="I42" s="154">
        <f>F42+G42+H42</f>
        <v>0</v>
      </c>
      <c r="J42" s="155" t="str">
        <f>IF(CenaCelkemVypocet=0,"",I42/CenaCelkemVypocet*100)</f>
        <v/>
      </c>
    </row>
    <row r="43" spans="1:10" ht="25.5" customHeight="1" x14ac:dyDescent="0.25">
      <c r="A43" s="135">
        <v>2</v>
      </c>
      <c r="B43" s="151" t="s">
        <v>61</v>
      </c>
      <c r="C43" s="152" t="s">
        <v>62</v>
      </c>
      <c r="D43" s="152"/>
      <c r="E43" s="152"/>
      <c r="F43" s="153">
        <f>'SO011 011 Pol'!AE52</f>
        <v>0</v>
      </c>
      <c r="G43" s="154">
        <f>'SO011 011 Pol'!AF52</f>
        <v>0</v>
      </c>
      <c r="H43" s="154">
        <f>(F43*SazbaDPH1/100)+(G43*SazbaDPH2/100)</f>
        <v>0</v>
      </c>
      <c r="I43" s="154">
        <f>F43+G43+H43</f>
        <v>0</v>
      </c>
      <c r="J43" s="155" t="str">
        <f>IF(CenaCelkemVypocet=0,"",I43/CenaCelkemVypocet*100)</f>
        <v/>
      </c>
    </row>
    <row r="44" spans="1:10" ht="25.5" customHeight="1" x14ac:dyDescent="0.25">
      <c r="A44" s="135">
        <v>3</v>
      </c>
      <c r="B44" s="156" t="s">
        <v>63</v>
      </c>
      <c r="C44" s="146" t="s">
        <v>62</v>
      </c>
      <c r="D44" s="146"/>
      <c r="E44" s="146"/>
      <c r="F44" s="157">
        <f>'SO011 011 Pol'!AE52</f>
        <v>0</v>
      </c>
      <c r="G44" s="149">
        <f>'SO011 011 Pol'!AF52</f>
        <v>0</v>
      </c>
      <c r="H44" s="149">
        <f>(F44*SazbaDPH1/100)+(G44*SazbaDPH2/100)</f>
        <v>0</v>
      </c>
      <c r="I44" s="149">
        <f>F44+G44+H44</f>
        <v>0</v>
      </c>
      <c r="J44" s="150" t="str">
        <f>IF(CenaCelkemVypocet=0,"",I44/CenaCelkemVypocet*100)</f>
        <v/>
      </c>
    </row>
    <row r="45" spans="1:10" ht="25.5" customHeight="1" x14ac:dyDescent="0.25">
      <c r="A45" s="135">
        <v>2</v>
      </c>
      <c r="B45" s="151" t="s">
        <v>64</v>
      </c>
      <c r="C45" s="152" t="s">
        <v>65</v>
      </c>
      <c r="D45" s="152"/>
      <c r="E45" s="152"/>
      <c r="F45" s="153">
        <f>'SO012 012 Pol'!AE116</f>
        <v>0</v>
      </c>
      <c r="G45" s="154">
        <f>'SO012 012 Pol'!AF116</f>
        <v>0</v>
      </c>
      <c r="H45" s="154">
        <f>(F45*SazbaDPH1/100)+(G45*SazbaDPH2/100)</f>
        <v>0</v>
      </c>
      <c r="I45" s="154">
        <f>F45+G45+H45</f>
        <v>0</v>
      </c>
      <c r="J45" s="155" t="str">
        <f>IF(CenaCelkemVypocet=0,"",I45/CenaCelkemVypocet*100)</f>
        <v/>
      </c>
    </row>
    <row r="46" spans="1:10" ht="25.5" customHeight="1" x14ac:dyDescent="0.25">
      <c r="A46" s="135">
        <v>3</v>
      </c>
      <c r="B46" s="156" t="s">
        <v>66</v>
      </c>
      <c r="C46" s="146" t="s">
        <v>67</v>
      </c>
      <c r="D46" s="146"/>
      <c r="E46" s="146"/>
      <c r="F46" s="157">
        <f>'SO012 012 Pol'!AE116</f>
        <v>0</v>
      </c>
      <c r="G46" s="149">
        <f>'SO012 012 Pol'!AF116</f>
        <v>0</v>
      </c>
      <c r="H46" s="149">
        <f>(F46*SazbaDPH1/100)+(G46*SazbaDPH2/100)</f>
        <v>0</v>
      </c>
      <c r="I46" s="149">
        <f>F46+G46+H46</f>
        <v>0</v>
      </c>
      <c r="J46" s="150" t="str">
        <f>IF(CenaCelkemVypocet=0,"",I46/CenaCelkemVypocet*100)</f>
        <v/>
      </c>
    </row>
    <row r="47" spans="1:10" ht="25.5" customHeight="1" x14ac:dyDescent="0.25">
      <c r="A47" s="135">
        <v>2</v>
      </c>
      <c r="B47" s="151" t="s">
        <v>68</v>
      </c>
      <c r="C47" s="152" t="s">
        <v>69</v>
      </c>
      <c r="D47" s="152"/>
      <c r="E47" s="152"/>
      <c r="F47" s="153">
        <f>'SO013 013 Pol'!AE17</f>
        <v>0</v>
      </c>
      <c r="G47" s="154">
        <f>'SO013 013 Pol'!AF17</f>
        <v>0</v>
      </c>
      <c r="H47" s="154">
        <f>(F47*SazbaDPH1/100)+(G47*SazbaDPH2/100)</f>
        <v>0</v>
      </c>
      <c r="I47" s="154">
        <f>F47+G47+H47</f>
        <v>0</v>
      </c>
      <c r="J47" s="155" t="str">
        <f>IF(CenaCelkemVypocet=0,"",I47/CenaCelkemVypocet*100)</f>
        <v/>
      </c>
    </row>
    <row r="48" spans="1:10" ht="25.5" customHeight="1" x14ac:dyDescent="0.25">
      <c r="A48" s="135">
        <v>3</v>
      </c>
      <c r="B48" s="156" t="s">
        <v>70</v>
      </c>
      <c r="C48" s="146" t="s">
        <v>71</v>
      </c>
      <c r="D48" s="146"/>
      <c r="E48" s="146"/>
      <c r="F48" s="157">
        <f>'SO013 013 Pol'!AE17</f>
        <v>0</v>
      </c>
      <c r="G48" s="149">
        <f>'SO013 013 Pol'!AF17</f>
        <v>0</v>
      </c>
      <c r="H48" s="149">
        <f>(F48*SazbaDPH1/100)+(G48*SazbaDPH2/100)</f>
        <v>0</v>
      </c>
      <c r="I48" s="149">
        <f>F48+G48+H48</f>
        <v>0</v>
      </c>
      <c r="J48" s="150" t="str">
        <f>IF(CenaCelkemVypocet=0,"",I48/CenaCelkemVypocet*100)</f>
        <v/>
      </c>
    </row>
    <row r="49" spans="1:10" ht="25.5" customHeight="1" x14ac:dyDescent="0.25">
      <c r="A49" s="135">
        <v>2</v>
      </c>
      <c r="B49" s="151" t="s">
        <v>72</v>
      </c>
      <c r="C49" s="152" t="s">
        <v>73</v>
      </c>
      <c r="D49" s="152"/>
      <c r="E49" s="152"/>
      <c r="F49" s="153">
        <f>'SO111,112,113 111-113 Pol'!AE252</f>
        <v>0</v>
      </c>
      <c r="G49" s="154">
        <f>'SO111,112,113 111-113 Pol'!AF252</f>
        <v>0</v>
      </c>
      <c r="H49" s="154">
        <f>(F49*SazbaDPH1/100)+(G49*SazbaDPH2/100)</f>
        <v>0</v>
      </c>
      <c r="I49" s="154">
        <f>F49+G49+H49</f>
        <v>0</v>
      </c>
      <c r="J49" s="155" t="str">
        <f>IF(CenaCelkemVypocet=0,"",I49/CenaCelkemVypocet*100)</f>
        <v/>
      </c>
    </row>
    <row r="50" spans="1:10" ht="25.5" customHeight="1" x14ac:dyDescent="0.25">
      <c r="A50" s="135">
        <v>3</v>
      </c>
      <c r="B50" s="156" t="s">
        <v>74</v>
      </c>
      <c r="C50" s="146" t="s">
        <v>75</v>
      </c>
      <c r="D50" s="146"/>
      <c r="E50" s="146"/>
      <c r="F50" s="157">
        <f>'SO111,112,113 111-113 Pol'!AE252</f>
        <v>0</v>
      </c>
      <c r="G50" s="149">
        <f>'SO111,112,113 111-113 Pol'!AF252</f>
        <v>0</v>
      </c>
      <c r="H50" s="149">
        <f>(F50*SazbaDPH1/100)+(G50*SazbaDPH2/100)</f>
        <v>0</v>
      </c>
      <c r="I50" s="149">
        <f>F50+G50+H50</f>
        <v>0</v>
      </c>
      <c r="J50" s="150" t="str">
        <f>IF(CenaCelkemVypocet=0,"",I50/CenaCelkemVypocet*100)</f>
        <v/>
      </c>
    </row>
    <row r="51" spans="1:10" ht="25.5" customHeight="1" x14ac:dyDescent="0.25">
      <c r="A51" s="135">
        <v>2</v>
      </c>
      <c r="B51" s="151" t="s">
        <v>76</v>
      </c>
      <c r="C51" s="152" t="s">
        <v>77</v>
      </c>
      <c r="D51" s="152"/>
      <c r="E51" s="152"/>
      <c r="F51" s="153">
        <f>'SO311.1 311.1 Pol'!AE164</f>
        <v>0</v>
      </c>
      <c r="G51" s="154">
        <f>'SO311.1 311.1 Pol'!AF164</f>
        <v>0</v>
      </c>
      <c r="H51" s="154">
        <f>(F51*SazbaDPH1/100)+(G51*SazbaDPH2/100)</f>
        <v>0</v>
      </c>
      <c r="I51" s="154">
        <f>F51+G51+H51</f>
        <v>0</v>
      </c>
      <c r="J51" s="155" t="str">
        <f>IF(CenaCelkemVypocet=0,"",I51/CenaCelkemVypocet*100)</f>
        <v/>
      </c>
    </row>
    <row r="52" spans="1:10" ht="25.5" customHeight="1" x14ac:dyDescent="0.25">
      <c r="A52" s="135">
        <v>3</v>
      </c>
      <c r="B52" s="156" t="s">
        <v>78</v>
      </c>
      <c r="C52" s="146" t="s">
        <v>77</v>
      </c>
      <c r="D52" s="146"/>
      <c r="E52" s="146"/>
      <c r="F52" s="157">
        <f>'SO311.1 311.1 Pol'!AE164</f>
        <v>0</v>
      </c>
      <c r="G52" s="149">
        <f>'SO311.1 311.1 Pol'!AF164</f>
        <v>0</v>
      </c>
      <c r="H52" s="149">
        <f>(F52*SazbaDPH1/100)+(G52*SazbaDPH2/100)</f>
        <v>0</v>
      </c>
      <c r="I52" s="149">
        <f>F52+G52+H52</f>
        <v>0</v>
      </c>
      <c r="J52" s="150" t="str">
        <f>IF(CenaCelkemVypocet=0,"",I52/CenaCelkemVypocet*100)</f>
        <v/>
      </c>
    </row>
    <row r="53" spans="1:10" ht="25.5" customHeight="1" x14ac:dyDescent="0.25">
      <c r="A53" s="135">
        <v>2</v>
      </c>
      <c r="B53" s="151" t="s">
        <v>79</v>
      </c>
      <c r="C53" s="152" t="s">
        <v>80</v>
      </c>
      <c r="D53" s="152"/>
      <c r="E53" s="152"/>
      <c r="F53" s="153">
        <f>'SO311.2.1 311.2.1 Pol'!AE479+'SO311.2.1 311.2.1.1 Pol'!AE175+'SO311.2.1 311.2.1.2 Pol'!AE102</f>
        <v>0</v>
      </c>
      <c r="G53" s="154">
        <f>'SO311.2.1 311.2.1 Pol'!AF479+'SO311.2.1 311.2.1.1 Pol'!AF175+'SO311.2.1 311.2.1.2 Pol'!AF102</f>
        <v>0</v>
      </c>
      <c r="H53" s="154">
        <f>(F53*SazbaDPH1/100)+(G53*SazbaDPH2/100)</f>
        <v>0</v>
      </c>
      <c r="I53" s="154">
        <f>F53+G53+H53</f>
        <v>0</v>
      </c>
      <c r="J53" s="155" t="str">
        <f>IF(CenaCelkemVypocet=0,"",I53/CenaCelkemVypocet*100)</f>
        <v/>
      </c>
    </row>
    <row r="54" spans="1:10" ht="25.5" customHeight="1" x14ac:dyDescent="0.25">
      <c r="A54" s="135">
        <v>3</v>
      </c>
      <c r="B54" s="156" t="s">
        <v>81</v>
      </c>
      <c r="C54" s="146" t="s">
        <v>82</v>
      </c>
      <c r="D54" s="146"/>
      <c r="E54" s="146"/>
      <c r="F54" s="157">
        <f>'SO311.2.1 311.2.1 Pol'!AE479</f>
        <v>0</v>
      </c>
      <c r="G54" s="149">
        <f>'SO311.2.1 311.2.1 Pol'!AF479</f>
        <v>0</v>
      </c>
      <c r="H54" s="149">
        <f>(F54*SazbaDPH1/100)+(G54*SazbaDPH2/100)</f>
        <v>0</v>
      </c>
      <c r="I54" s="149">
        <f>F54+G54+H54</f>
        <v>0</v>
      </c>
      <c r="J54" s="150" t="str">
        <f>IF(CenaCelkemVypocet=0,"",I54/CenaCelkemVypocet*100)</f>
        <v/>
      </c>
    </row>
    <row r="55" spans="1:10" ht="25.5" customHeight="1" x14ac:dyDescent="0.25">
      <c r="A55" s="135">
        <v>3</v>
      </c>
      <c r="B55" s="156" t="s">
        <v>83</v>
      </c>
      <c r="C55" s="146" t="s">
        <v>84</v>
      </c>
      <c r="D55" s="146"/>
      <c r="E55" s="146"/>
      <c r="F55" s="157">
        <f>'SO311.2.1 311.2.1.1 Pol'!AE175</f>
        <v>0</v>
      </c>
      <c r="G55" s="149">
        <f>'SO311.2.1 311.2.1.1 Pol'!AF175</f>
        <v>0</v>
      </c>
      <c r="H55" s="149">
        <f>(F55*SazbaDPH1/100)+(G55*SazbaDPH2/100)</f>
        <v>0</v>
      </c>
      <c r="I55" s="149">
        <f>F55+G55+H55</f>
        <v>0</v>
      </c>
      <c r="J55" s="150" t="str">
        <f>IF(CenaCelkemVypocet=0,"",I55/CenaCelkemVypocet*100)</f>
        <v/>
      </c>
    </row>
    <row r="56" spans="1:10" ht="25.5" customHeight="1" x14ac:dyDescent="0.25">
      <c r="A56" s="135">
        <v>3</v>
      </c>
      <c r="B56" s="156" t="s">
        <v>85</v>
      </c>
      <c r="C56" s="146" t="s">
        <v>86</v>
      </c>
      <c r="D56" s="146"/>
      <c r="E56" s="146"/>
      <c r="F56" s="157">
        <f>'SO311.2.1 311.2.1.2 Pol'!AE102</f>
        <v>0</v>
      </c>
      <c r="G56" s="149">
        <f>'SO311.2.1 311.2.1.2 Pol'!AF102</f>
        <v>0</v>
      </c>
      <c r="H56" s="149">
        <f>(F56*SazbaDPH1/100)+(G56*SazbaDPH2/100)</f>
        <v>0</v>
      </c>
      <c r="I56" s="149">
        <f>F56+G56+H56</f>
        <v>0</v>
      </c>
      <c r="J56" s="150" t="str">
        <f>IF(CenaCelkemVypocet=0,"",I56/CenaCelkemVypocet*100)</f>
        <v/>
      </c>
    </row>
    <row r="57" spans="1:10" ht="25.5" customHeight="1" x14ac:dyDescent="0.25">
      <c r="A57" s="135">
        <v>2</v>
      </c>
      <c r="B57" s="151" t="s">
        <v>87</v>
      </c>
      <c r="C57" s="152" t="s">
        <v>88</v>
      </c>
      <c r="D57" s="152"/>
      <c r="E57" s="152"/>
      <c r="F57" s="153">
        <f>'SO311.2.2 311.2.2 Pol'!AE66</f>
        <v>0</v>
      </c>
      <c r="G57" s="154">
        <f>'SO311.2.2 311.2.2 Pol'!AF66</f>
        <v>0</v>
      </c>
      <c r="H57" s="154">
        <f>(F57*SazbaDPH1/100)+(G57*SazbaDPH2/100)</f>
        <v>0</v>
      </c>
      <c r="I57" s="154">
        <f>F57+G57+H57</f>
        <v>0</v>
      </c>
      <c r="J57" s="155" t="str">
        <f>IF(CenaCelkemVypocet=0,"",I57/CenaCelkemVypocet*100)</f>
        <v/>
      </c>
    </row>
    <row r="58" spans="1:10" ht="25.5" customHeight="1" x14ac:dyDescent="0.25">
      <c r="A58" s="135">
        <v>3</v>
      </c>
      <c r="B58" s="156" t="s">
        <v>89</v>
      </c>
      <c r="C58" s="146" t="s">
        <v>88</v>
      </c>
      <c r="D58" s="146"/>
      <c r="E58" s="146"/>
      <c r="F58" s="157">
        <f>'SO311.2.2 311.2.2 Pol'!AE66</f>
        <v>0</v>
      </c>
      <c r="G58" s="149">
        <f>'SO311.2.2 311.2.2 Pol'!AF66</f>
        <v>0</v>
      </c>
      <c r="H58" s="149">
        <f>(F58*SazbaDPH1/100)+(G58*SazbaDPH2/100)</f>
        <v>0</v>
      </c>
      <c r="I58" s="149">
        <f>F58+G58+H58</f>
        <v>0</v>
      </c>
      <c r="J58" s="150" t="str">
        <f>IF(CenaCelkemVypocet=0,"",I58/CenaCelkemVypocet*100)</f>
        <v/>
      </c>
    </row>
    <row r="59" spans="1:10" ht="25.5" customHeight="1" x14ac:dyDescent="0.25">
      <c r="A59" s="135">
        <v>2</v>
      </c>
      <c r="B59" s="151" t="s">
        <v>90</v>
      </c>
      <c r="C59" s="152" t="s">
        <v>91</v>
      </c>
      <c r="D59" s="152"/>
      <c r="E59" s="152"/>
      <c r="F59" s="153">
        <f>'SO311.2.3 311.2.3 Pol'!AE69</f>
        <v>0</v>
      </c>
      <c r="G59" s="154">
        <f>'SO311.2.3 311.2.3 Pol'!AF69</f>
        <v>0</v>
      </c>
      <c r="H59" s="154">
        <f>(F59*SazbaDPH1/100)+(G59*SazbaDPH2/100)</f>
        <v>0</v>
      </c>
      <c r="I59" s="154">
        <f>F59+G59+H59</f>
        <v>0</v>
      </c>
      <c r="J59" s="155" t="str">
        <f>IF(CenaCelkemVypocet=0,"",I59/CenaCelkemVypocet*100)</f>
        <v/>
      </c>
    </row>
    <row r="60" spans="1:10" ht="25.5" customHeight="1" x14ac:dyDescent="0.25">
      <c r="A60" s="135">
        <v>3</v>
      </c>
      <c r="B60" s="156" t="s">
        <v>92</v>
      </c>
      <c r="C60" s="146" t="s">
        <v>91</v>
      </c>
      <c r="D60" s="146"/>
      <c r="E60" s="146"/>
      <c r="F60" s="157">
        <f>'SO311.2.3 311.2.3 Pol'!AE69</f>
        <v>0</v>
      </c>
      <c r="G60" s="149">
        <f>'SO311.2.3 311.2.3 Pol'!AF69</f>
        <v>0</v>
      </c>
      <c r="H60" s="149">
        <f>(F60*SazbaDPH1/100)+(G60*SazbaDPH2/100)</f>
        <v>0</v>
      </c>
      <c r="I60" s="149">
        <f>F60+G60+H60</f>
        <v>0</v>
      </c>
      <c r="J60" s="150" t="str">
        <f>IF(CenaCelkemVypocet=0,"",I60/CenaCelkemVypocet*100)</f>
        <v/>
      </c>
    </row>
    <row r="61" spans="1:10" ht="25.5" customHeight="1" x14ac:dyDescent="0.25">
      <c r="A61" s="135">
        <v>2</v>
      </c>
      <c r="B61" s="151" t="s">
        <v>93</v>
      </c>
      <c r="C61" s="152" t="s">
        <v>94</v>
      </c>
      <c r="D61" s="152"/>
      <c r="E61" s="152"/>
      <c r="F61" s="153">
        <f>'SO311.2.4 311.2.4 Pol'!AE107</f>
        <v>0</v>
      </c>
      <c r="G61" s="154">
        <f>'SO311.2.4 311.2.4 Pol'!AF107</f>
        <v>0</v>
      </c>
      <c r="H61" s="154">
        <f>(F61*SazbaDPH1/100)+(G61*SazbaDPH2/100)</f>
        <v>0</v>
      </c>
      <c r="I61" s="154">
        <f>F61+G61+H61</f>
        <v>0</v>
      </c>
      <c r="J61" s="155" t="str">
        <f>IF(CenaCelkemVypocet=0,"",I61/CenaCelkemVypocet*100)</f>
        <v/>
      </c>
    </row>
    <row r="62" spans="1:10" ht="25.5" customHeight="1" x14ac:dyDescent="0.25">
      <c r="A62" s="135">
        <v>3</v>
      </c>
      <c r="B62" s="156" t="s">
        <v>95</v>
      </c>
      <c r="C62" s="146" t="s">
        <v>96</v>
      </c>
      <c r="D62" s="146"/>
      <c r="E62" s="146"/>
      <c r="F62" s="157">
        <f>'SO311.2.4 311.2.4 Pol'!AE107</f>
        <v>0</v>
      </c>
      <c r="G62" s="149">
        <f>'SO311.2.4 311.2.4 Pol'!AF107</f>
        <v>0</v>
      </c>
      <c r="H62" s="149">
        <f>(F62*SazbaDPH1/100)+(G62*SazbaDPH2/100)</f>
        <v>0</v>
      </c>
      <c r="I62" s="149">
        <f>F62+G62+H62</f>
        <v>0</v>
      </c>
      <c r="J62" s="150" t="str">
        <f>IF(CenaCelkemVypocet=0,"",I62/CenaCelkemVypocet*100)</f>
        <v/>
      </c>
    </row>
    <row r="63" spans="1:10" ht="25.5" customHeight="1" x14ac:dyDescent="0.25">
      <c r="A63" s="135">
        <v>2</v>
      </c>
      <c r="B63" s="151" t="s">
        <v>97</v>
      </c>
      <c r="C63" s="152" t="s">
        <v>98</v>
      </c>
      <c r="D63" s="152"/>
      <c r="E63" s="152"/>
      <c r="F63" s="153">
        <f>'SO311.3 311.3 Pol'!AE88</f>
        <v>0</v>
      </c>
      <c r="G63" s="154">
        <f>'SO311.3 311.3 Pol'!AF88</f>
        <v>0</v>
      </c>
      <c r="H63" s="154">
        <f>(F63*SazbaDPH1/100)+(G63*SazbaDPH2/100)</f>
        <v>0</v>
      </c>
      <c r="I63" s="154">
        <f>F63+G63+H63</f>
        <v>0</v>
      </c>
      <c r="J63" s="155" t="str">
        <f>IF(CenaCelkemVypocet=0,"",I63/CenaCelkemVypocet*100)</f>
        <v/>
      </c>
    </row>
    <row r="64" spans="1:10" ht="25.5" customHeight="1" x14ac:dyDescent="0.25">
      <c r="A64" s="135">
        <v>3</v>
      </c>
      <c r="B64" s="156" t="s">
        <v>99</v>
      </c>
      <c r="C64" s="146" t="s">
        <v>98</v>
      </c>
      <c r="D64" s="146"/>
      <c r="E64" s="146"/>
      <c r="F64" s="157">
        <f>'SO311.3 311.3 Pol'!AE88</f>
        <v>0</v>
      </c>
      <c r="G64" s="149">
        <f>'SO311.3 311.3 Pol'!AF88</f>
        <v>0</v>
      </c>
      <c r="H64" s="149">
        <f>(F64*SazbaDPH1/100)+(G64*SazbaDPH2/100)</f>
        <v>0</v>
      </c>
      <c r="I64" s="149">
        <f>F64+G64+H64</f>
        <v>0</v>
      </c>
      <c r="J64" s="150" t="str">
        <f>IF(CenaCelkemVypocet=0,"",I64/CenaCelkemVypocet*100)</f>
        <v/>
      </c>
    </row>
    <row r="65" spans="1:10" ht="25.5" customHeight="1" x14ac:dyDescent="0.25">
      <c r="A65" s="135">
        <v>2</v>
      </c>
      <c r="B65" s="151" t="s">
        <v>100</v>
      </c>
      <c r="C65" s="152" t="s">
        <v>101</v>
      </c>
      <c r="D65" s="152"/>
      <c r="E65" s="152"/>
      <c r="F65" s="153">
        <f>'SO312.1 312.1 Pol'!AE163</f>
        <v>0</v>
      </c>
      <c r="G65" s="154">
        <f>'SO312.1 312.1 Pol'!AF163</f>
        <v>0</v>
      </c>
      <c r="H65" s="154">
        <f>(F65*SazbaDPH1/100)+(G65*SazbaDPH2/100)</f>
        <v>0</v>
      </c>
      <c r="I65" s="154">
        <f>F65+G65+H65</f>
        <v>0</v>
      </c>
      <c r="J65" s="155" t="str">
        <f>IF(CenaCelkemVypocet=0,"",I65/CenaCelkemVypocet*100)</f>
        <v/>
      </c>
    </row>
    <row r="66" spans="1:10" ht="25.5" customHeight="1" x14ac:dyDescent="0.25">
      <c r="A66" s="135">
        <v>3</v>
      </c>
      <c r="B66" s="156" t="s">
        <v>102</v>
      </c>
      <c r="C66" s="146" t="s">
        <v>101</v>
      </c>
      <c r="D66" s="146"/>
      <c r="E66" s="146"/>
      <c r="F66" s="157">
        <f>'SO312.1 312.1 Pol'!AE163</f>
        <v>0</v>
      </c>
      <c r="G66" s="149">
        <f>'SO312.1 312.1 Pol'!AF163</f>
        <v>0</v>
      </c>
      <c r="H66" s="149">
        <f>(F66*SazbaDPH1/100)+(G66*SazbaDPH2/100)</f>
        <v>0</v>
      </c>
      <c r="I66" s="149">
        <f>F66+G66+H66</f>
        <v>0</v>
      </c>
      <c r="J66" s="150" t="str">
        <f>IF(CenaCelkemVypocet=0,"",I66/CenaCelkemVypocet*100)</f>
        <v/>
      </c>
    </row>
    <row r="67" spans="1:10" ht="25.5" customHeight="1" x14ac:dyDescent="0.25">
      <c r="A67" s="135">
        <v>2</v>
      </c>
      <c r="B67" s="151" t="s">
        <v>103</v>
      </c>
      <c r="C67" s="152" t="s">
        <v>104</v>
      </c>
      <c r="D67" s="152"/>
      <c r="E67" s="152"/>
      <c r="F67" s="153">
        <f>'SO312.2 312.2 Pol'!AE84</f>
        <v>0</v>
      </c>
      <c r="G67" s="154">
        <f>'SO312.2 312.2 Pol'!AF84</f>
        <v>0</v>
      </c>
      <c r="H67" s="154">
        <f>(F67*SazbaDPH1/100)+(G67*SazbaDPH2/100)</f>
        <v>0</v>
      </c>
      <c r="I67" s="154">
        <f>F67+G67+H67</f>
        <v>0</v>
      </c>
      <c r="J67" s="155" t="str">
        <f>IF(CenaCelkemVypocet=0,"",I67/CenaCelkemVypocet*100)</f>
        <v/>
      </c>
    </row>
    <row r="68" spans="1:10" ht="25.5" customHeight="1" x14ac:dyDescent="0.25">
      <c r="A68" s="135">
        <v>3</v>
      </c>
      <c r="B68" s="156" t="s">
        <v>105</v>
      </c>
      <c r="C68" s="146" t="s">
        <v>104</v>
      </c>
      <c r="D68" s="146"/>
      <c r="E68" s="146"/>
      <c r="F68" s="157">
        <f>'SO312.2 312.2 Pol'!AE84</f>
        <v>0</v>
      </c>
      <c r="G68" s="149">
        <f>'SO312.2 312.2 Pol'!AF84</f>
        <v>0</v>
      </c>
      <c r="H68" s="149">
        <f>(F68*SazbaDPH1/100)+(G68*SazbaDPH2/100)</f>
        <v>0</v>
      </c>
      <c r="I68" s="149">
        <f>F68+G68+H68</f>
        <v>0</v>
      </c>
      <c r="J68" s="150" t="str">
        <f>IF(CenaCelkemVypocet=0,"",I68/CenaCelkemVypocet*100)</f>
        <v/>
      </c>
    </row>
    <row r="69" spans="1:10" ht="25.5" customHeight="1" x14ac:dyDescent="0.25">
      <c r="A69" s="135">
        <v>2</v>
      </c>
      <c r="B69" s="151" t="s">
        <v>106</v>
      </c>
      <c r="C69" s="152" t="s">
        <v>107</v>
      </c>
      <c r="D69" s="152"/>
      <c r="E69" s="152"/>
      <c r="F69" s="153">
        <f>'SO312.3 312.3 Pol'!AE216</f>
        <v>0</v>
      </c>
      <c r="G69" s="154">
        <f>'SO312.3 312.3 Pol'!AF216</f>
        <v>0</v>
      </c>
      <c r="H69" s="154">
        <f>(F69*SazbaDPH1/100)+(G69*SazbaDPH2/100)</f>
        <v>0</v>
      </c>
      <c r="I69" s="154">
        <f>F69+G69+H69</f>
        <v>0</v>
      </c>
      <c r="J69" s="155" t="str">
        <f>IF(CenaCelkemVypocet=0,"",I69/CenaCelkemVypocet*100)</f>
        <v/>
      </c>
    </row>
    <row r="70" spans="1:10" ht="25.5" customHeight="1" x14ac:dyDescent="0.25">
      <c r="A70" s="135">
        <v>3</v>
      </c>
      <c r="B70" s="156" t="s">
        <v>108</v>
      </c>
      <c r="C70" s="146" t="s">
        <v>107</v>
      </c>
      <c r="D70" s="146"/>
      <c r="E70" s="146"/>
      <c r="F70" s="157">
        <f>'SO312.3 312.3 Pol'!AE216</f>
        <v>0</v>
      </c>
      <c r="G70" s="149">
        <f>'SO312.3 312.3 Pol'!AF216</f>
        <v>0</v>
      </c>
      <c r="H70" s="149">
        <f>(F70*SazbaDPH1/100)+(G70*SazbaDPH2/100)</f>
        <v>0</v>
      </c>
      <c r="I70" s="149">
        <f>F70+G70+H70</f>
        <v>0</v>
      </c>
      <c r="J70" s="150" t="str">
        <f>IF(CenaCelkemVypocet=0,"",I70/CenaCelkemVypocet*100)</f>
        <v/>
      </c>
    </row>
    <row r="71" spans="1:10" ht="25.5" customHeight="1" x14ac:dyDescent="0.25">
      <c r="A71" s="135">
        <v>2</v>
      </c>
      <c r="B71" s="151" t="s">
        <v>109</v>
      </c>
      <c r="C71" s="152" t="s">
        <v>110</v>
      </c>
      <c r="D71" s="152"/>
      <c r="E71" s="152"/>
      <c r="F71" s="153">
        <f>'SO313.1 313.1 Pol'!AE237</f>
        <v>0</v>
      </c>
      <c r="G71" s="154">
        <f>'SO313.1 313.1 Pol'!AF237</f>
        <v>0</v>
      </c>
      <c r="H71" s="154">
        <f>(F71*SazbaDPH1/100)+(G71*SazbaDPH2/100)</f>
        <v>0</v>
      </c>
      <c r="I71" s="154">
        <f>F71+G71+H71</f>
        <v>0</v>
      </c>
      <c r="J71" s="155" t="str">
        <f>IF(CenaCelkemVypocet=0,"",I71/CenaCelkemVypocet*100)</f>
        <v/>
      </c>
    </row>
    <row r="72" spans="1:10" ht="25.5" customHeight="1" x14ac:dyDescent="0.25">
      <c r="A72" s="135">
        <v>3</v>
      </c>
      <c r="B72" s="156" t="s">
        <v>111</v>
      </c>
      <c r="C72" s="146" t="s">
        <v>110</v>
      </c>
      <c r="D72" s="146"/>
      <c r="E72" s="146"/>
      <c r="F72" s="157">
        <f>'SO313.1 313.1 Pol'!AE237</f>
        <v>0</v>
      </c>
      <c r="G72" s="149">
        <f>'SO313.1 313.1 Pol'!AF237</f>
        <v>0</v>
      </c>
      <c r="H72" s="149">
        <f>(F72*SazbaDPH1/100)+(G72*SazbaDPH2/100)</f>
        <v>0</v>
      </c>
      <c r="I72" s="149">
        <f>F72+G72+H72</f>
        <v>0</v>
      </c>
      <c r="J72" s="150" t="str">
        <f>IF(CenaCelkemVypocet=0,"",I72/CenaCelkemVypocet*100)</f>
        <v/>
      </c>
    </row>
    <row r="73" spans="1:10" ht="25.5" customHeight="1" x14ac:dyDescent="0.25">
      <c r="A73" s="135">
        <v>2</v>
      </c>
      <c r="B73" s="151" t="s">
        <v>112</v>
      </c>
      <c r="C73" s="152" t="s">
        <v>113</v>
      </c>
      <c r="D73" s="152"/>
      <c r="E73" s="152"/>
      <c r="F73" s="153">
        <f>'SO314.1 314.1.1 Pol'!AE229+'SO314.1 314.1.2 Pol'!AE70</f>
        <v>0</v>
      </c>
      <c r="G73" s="154">
        <f>'SO314.1 314.1.1 Pol'!AF229+'SO314.1 314.1.2 Pol'!AF70</f>
        <v>0</v>
      </c>
      <c r="H73" s="154">
        <f>(F73*SazbaDPH1/100)+(G73*SazbaDPH2/100)</f>
        <v>0</v>
      </c>
      <c r="I73" s="154">
        <f>F73+G73+H73</f>
        <v>0</v>
      </c>
      <c r="J73" s="155" t="str">
        <f>IF(CenaCelkemVypocet=0,"",I73/CenaCelkemVypocet*100)</f>
        <v/>
      </c>
    </row>
    <row r="74" spans="1:10" ht="25.5" customHeight="1" x14ac:dyDescent="0.25">
      <c r="A74" s="135">
        <v>3</v>
      </c>
      <c r="B74" s="156" t="s">
        <v>114</v>
      </c>
      <c r="C74" s="146" t="s">
        <v>82</v>
      </c>
      <c r="D74" s="146"/>
      <c r="E74" s="146"/>
      <c r="F74" s="157">
        <f>'SO314.1 314.1.1 Pol'!AE229</f>
        <v>0</v>
      </c>
      <c r="G74" s="149">
        <f>'SO314.1 314.1.1 Pol'!AF229</f>
        <v>0</v>
      </c>
      <c r="H74" s="149">
        <f>(F74*SazbaDPH1/100)+(G74*SazbaDPH2/100)</f>
        <v>0</v>
      </c>
      <c r="I74" s="149">
        <f>F74+G74+H74</f>
        <v>0</v>
      </c>
      <c r="J74" s="150" t="str">
        <f>IF(CenaCelkemVypocet=0,"",I74/CenaCelkemVypocet*100)</f>
        <v/>
      </c>
    </row>
    <row r="75" spans="1:10" ht="25.5" customHeight="1" x14ac:dyDescent="0.25">
      <c r="A75" s="135">
        <v>3</v>
      </c>
      <c r="B75" s="156" t="s">
        <v>115</v>
      </c>
      <c r="C75" s="146" t="s">
        <v>116</v>
      </c>
      <c r="D75" s="146"/>
      <c r="E75" s="146"/>
      <c r="F75" s="157">
        <f>'SO314.1 314.1.2 Pol'!AE70</f>
        <v>0</v>
      </c>
      <c r="G75" s="149">
        <f>'SO314.1 314.1.2 Pol'!AF70</f>
        <v>0</v>
      </c>
      <c r="H75" s="149">
        <f>(F75*SazbaDPH1/100)+(G75*SazbaDPH2/100)</f>
        <v>0</v>
      </c>
      <c r="I75" s="149">
        <f>F75+G75+H75</f>
        <v>0</v>
      </c>
      <c r="J75" s="150" t="str">
        <f>IF(CenaCelkemVypocet=0,"",I75/CenaCelkemVypocet*100)</f>
        <v/>
      </c>
    </row>
    <row r="76" spans="1:10" ht="25.5" customHeight="1" x14ac:dyDescent="0.25">
      <c r="A76" s="135">
        <v>2</v>
      </c>
      <c r="B76" s="151" t="s">
        <v>117</v>
      </c>
      <c r="C76" s="152" t="s">
        <v>118</v>
      </c>
      <c r="D76" s="152"/>
      <c r="E76" s="152"/>
      <c r="F76" s="153">
        <f>'SO314.2 314.2.1 Pol'!AE255+'SO314.2 314.2.2 Pol'!AE70</f>
        <v>0</v>
      </c>
      <c r="G76" s="154">
        <f>'SO314.2 314.2.1 Pol'!AF255+'SO314.2 314.2.2 Pol'!AF70</f>
        <v>0</v>
      </c>
      <c r="H76" s="154">
        <f>(F76*SazbaDPH1/100)+(G76*SazbaDPH2/100)</f>
        <v>0</v>
      </c>
      <c r="I76" s="154">
        <f>F76+G76+H76</f>
        <v>0</v>
      </c>
      <c r="J76" s="155" t="str">
        <f>IF(CenaCelkemVypocet=0,"",I76/CenaCelkemVypocet*100)</f>
        <v/>
      </c>
    </row>
    <row r="77" spans="1:10" ht="25.5" customHeight="1" x14ac:dyDescent="0.25">
      <c r="A77" s="135">
        <v>3</v>
      </c>
      <c r="B77" s="156" t="s">
        <v>119</v>
      </c>
      <c r="C77" s="146" t="s">
        <v>82</v>
      </c>
      <c r="D77" s="146"/>
      <c r="E77" s="146"/>
      <c r="F77" s="157">
        <f>'SO314.2 314.2.1 Pol'!AE255</f>
        <v>0</v>
      </c>
      <c r="G77" s="149">
        <f>'SO314.2 314.2.1 Pol'!AF255</f>
        <v>0</v>
      </c>
      <c r="H77" s="149">
        <f>(F77*SazbaDPH1/100)+(G77*SazbaDPH2/100)</f>
        <v>0</v>
      </c>
      <c r="I77" s="149">
        <f>F77+G77+H77</f>
        <v>0</v>
      </c>
      <c r="J77" s="150" t="str">
        <f>IF(CenaCelkemVypocet=0,"",I77/CenaCelkemVypocet*100)</f>
        <v/>
      </c>
    </row>
    <row r="78" spans="1:10" ht="25.5" customHeight="1" x14ac:dyDescent="0.25">
      <c r="A78" s="135">
        <v>3</v>
      </c>
      <c r="B78" s="156" t="s">
        <v>120</v>
      </c>
      <c r="C78" s="146" t="s">
        <v>116</v>
      </c>
      <c r="D78" s="146"/>
      <c r="E78" s="146"/>
      <c r="F78" s="157">
        <f>'SO314.2 314.2.2 Pol'!AE70</f>
        <v>0</v>
      </c>
      <c r="G78" s="149">
        <f>'SO314.2 314.2.2 Pol'!AF70</f>
        <v>0</v>
      </c>
      <c r="H78" s="149">
        <f>(F78*SazbaDPH1/100)+(G78*SazbaDPH2/100)</f>
        <v>0</v>
      </c>
      <c r="I78" s="149">
        <f>F78+G78+H78</f>
        <v>0</v>
      </c>
      <c r="J78" s="150" t="str">
        <f>IF(CenaCelkemVypocet=0,"",I78/CenaCelkemVypocet*100)</f>
        <v/>
      </c>
    </row>
    <row r="79" spans="1:10" ht="25.5" customHeight="1" x14ac:dyDescent="0.25">
      <c r="A79" s="135">
        <v>2</v>
      </c>
      <c r="B79" s="151" t="s">
        <v>121</v>
      </c>
      <c r="C79" s="152" t="s">
        <v>122</v>
      </c>
      <c r="D79" s="152"/>
      <c r="E79" s="152"/>
      <c r="F79" s="153">
        <f>'SO411 411 Pol'!AE98</f>
        <v>0</v>
      </c>
      <c r="G79" s="154">
        <f>'SO411 411 Pol'!AF98</f>
        <v>0</v>
      </c>
      <c r="H79" s="154">
        <f>(F79*SazbaDPH1/100)+(G79*SazbaDPH2/100)</f>
        <v>0</v>
      </c>
      <c r="I79" s="154">
        <f>F79+G79+H79</f>
        <v>0</v>
      </c>
      <c r="J79" s="155" t="str">
        <f>IF(CenaCelkemVypocet=0,"",I79/CenaCelkemVypocet*100)</f>
        <v/>
      </c>
    </row>
    <row r="80" spans="1:10" ht="25.5" customHeight="1" x14ac:dyDescent="0.25">
      <c r="A80" s="135">
        <v>3</v>
      </c>
      <c r="B80" s="156" t="s">
        <v>123</v>
      </c>
      <c r="C80" s="146" t="s">
        <v>124</v>
      </c>
      <c r="D80" s="146"/>
      <c r="E80" s="146"/>
      <c r="F80" s="157">
        <f>'SO411 411 Pol'!AE98</f>
        <v>0</v>
      </c>
      <c r="G80" s="149">
        <f>'SO411 411 Pol'!AF98</f>
        <v>0</v>
      </c>
      <c r="H80" s="149">
        <f>(F80*SazbaDPH1/100)+(G80*SazbaDPH2/100)</f>
        <v>0</v>
      </c>
      <c r="I80" s="149">
        <f>F80+G80+H80</f>
        <v>0</v>
      </c>
      <c r="J80" s="150" t="str">
        <f>IF(CenaCelkemVypocet=0,"",I80/CenaCelkemVypocet*100)</f>
        <v/>
      </c>
    </row>
    <row r="81" spans="1:52" ht="25.5" customHeight="1" x14ac:dyDescent="0.25">
      <c r="A81" s="135">
        <v>2</v>
      </c>
      <c r="B81" s="151" t="s">
        <v>125</v>
      </c>
      <c r="C81" s="152" t="s">
        <v>126</v>
      </c>
      <c r="D81" s="152"/>
      <c r="E81" s="152"/>
      <c r="F81" s="153">
        <f>'SO511 511 Pol'!AE78</f>
        <v>0</v>
      </c>
      <c r="G81" s="154">
        <f>'SO511 511 Pol'!AF78</f>
        <v>0</v>
      </c>
      <c r="H81" s="154">
        <f>(F81*SazbaDPH1/100)+(G81*SazbaDPH2/100)</f>
        <v>0</v>
      </c>
      <c r="I81" s="154">
        <f>F81+G81+H81</f>
        <v>0</v>
      </c>
      <c r="J81" s="155" t="str">
        <f>IF(CenaCelkemVypocet=0,"",I81/CenaCelkemVypocet*100)</f>
        <v/>
      </c>
    </row>
    <row r="82" spans="1:52" ht="25.5" customHeight="1" x14ac:dyDescent="0.25">
      <c r="A82" s="135">
        <v>3</v>
      </c>
      <c r="B82" s="156" t="s">
        <v>127</v>
      </c>
      <c r="C82" s="146" t="s">
        <v>126</v>
      </c>
      <c r="D82" s="146"/>
      <c r="E82" s="146"/>
      <c r="F82" s="157">
        <f>'SO511 511 Pol'!AE78</f>
        <v>0</v>
      </c>
      <c r="G82" s="149">
        <f>'SO511 511 Pol'!AF78</f>
        <v>0</v>
      </c>
      <c r="H82" s="149">
        <f>(F82*SazbaDPH1/100)+(G82*SazbaDPH2/100)</f>
        <v>0</v>
      </c>
      <c r="I82" s="149">
        <f>F82+G82+H82</f>
        <v>0</v>
      </c>
      <c r="J82" s="150" t="str">
        <f>IF(CenaCelkemVypocet=0,"",I82/CenaCelkemVypocet*100)</f>
        <v/>
      </c>
    </row>
    <row r="83" spans="1:52" ht="25.5" customHeight="1" x14ac:dyDescent="0.25">
      <c r="A83" s="135">
        <v>2</v>
      </c>
      <c r="B83" s="151" t="s">
        <v>128</v>
      </c>
      <c r="C83" s="152" t="s">
        <v>129</v>
      </c>
      <c r="D83" s="152"/>
      <c r="E83" s="152"/>
      <c r="F83" s="153">
        <f>'SO512 512 Pol'!AE80</f>
        <v>0</v>
      </c>
      <c r="G83" s="154">
        <f>'SO512 512 Pol'!AF80</f>
        <v>0</v>
      </c>
      <c r="H83" s="154">
        <f>(F83*SazbaDPH1/100)+(G83*SazbaDPH2/100)</f>
        <v>0</v>
      </c>
      <c r="I83" s="154">
        <f>F83+G83+H83</f>
        <v>0</v>
      </c>
      <c r="J83" s="155" t="str">
        <f>IF(CenaCelkemVypocet=0,"",I83/CenaCelkemVypocet*100)</f>
        <v/>
      </c>
    </row>
    <row r="84" spans="1:52" ht="25.5" customHeight="1" x14ac:dyDescent="0.25">
      <c r="A84" s="135">
        <v>3</v>
      </c>
      <c r="B84" s="156" t="s">
        <v>130</v>
      </c>
      <c r="C84" s="146" t="s">
        <v>129</v>
      </c>
      <c r="D84" s="146"/>
      <c r="E84" s="146"/>
      <c r="F84" s="157">
        <f>'SO512 512 Pol'!AE80</f>
        <v>0</v>
      </c>
      <c r="G84" s="149">
        <f>'SO512 512 Pol'!AF80</f>
        <v>0</v>
      </c>
      <c r="H84" s="149">
        <f>(F84*SazbaDPH1/100)+(G84*SazbaDPH2/100)</f>
        <v>0</v>
      </c>
      <c r="I84" s="149">
        <f>F84+G84+H84</f>
        <v>0</v>
      </c>
      <c r="J84" s="150" t="str">
        <f>IF(CenaCelkemVypocet=0,"",I84/CenaCelkemVypocet*100)</f>
        <v/>
      </c>
    </row>
    <row r="85" spans="1:52" ht="25.5" customHeight="1" x14ac:dyDescent="0.25">
      <c r="A85" s="135">
        <v>2</v>
      </c>
      <c r="B85" s="151" t="s">
        <v>131</v>
      </c>
      <c r="C85" s="152" t="s">
        <v>132</v>
      </c>
      <c r="D85" s="152"/>
      <c r="E85" s="152"/>
      <c r="F85" s="153">
        <f>'SO811 811 Pol'!AE67</f>
        <v>0</v>
      </c>
      <c r="G85" s="154">
        <f>'SO811 811 Pol'!AF67</f>
        <v>0</v>
      </c>
      <c r="H85" s="154">
        <f>(F85*SazbaDPH1/100)+(G85*SazbaDPH2/100)</f>
        <v>0</v>
      </c>
      <c r="I85" s="154">
        <f>F85+G85+H85</f>
        <v>0</v>
      </c>
      <c r="J85" s="155" t="str">
        <f>IF(CenaCelkemVypocet=0,"",I85/CenaCelkemVypocet*100)</f>
        <v/>
      </c>
    </row>
    <row r="86" spans="1:52" ht="25.5" customHeight="1" x14ac:dyDescent="0.25">
      <c r="A86" s="135">
        <v>3</v>
      </c>
      <c r="B86" s="156" t="s">
        <v>133</v>
      </c>
      <c r="C86" s="146" t="s">
        <v>132</v>
      </c>
      <c r="D86" s="146"/>
      <c r="E86" s="146"/>
      <c r="F86" s="157">
        <f>'SO811 811 Pol'!AE67</f>
        <v>0</v>
      </c>
      <c r="G86" s="149">
        <f>'SO811 811 Pol'!AF67</f>
        <v>0</v>
      </c>
      <c r="H86" s="149">
        <f>(F86*SazbaDPH1/100)+(G86*SazbaDPH2/100)</f>
        <v>0</v>
      </c>
      <c r="I86" s="149">
        <f>F86+G86+H86</f>
        <v>0</v>
      </c>
      <c r="J86" s="150" t="str">
        <f>IF(CenaCelkemVypocet=0,"",I86/CenaCelkemVypocet*100)</f>
        <v/>
      </c>
    </row>
    <row r="87" spans="1:52" ht="25.5" customHeight="1" x14ac:dyDescent="0.25">
      <c r="A87" s="135"/>
      <c r="B87" s="158" t="s">
        <v>134</v>
      </c>
      <c r="C87" s="159"/>
      <c r="D87" s="159"/>
      <c r="E87" s="160"/>
      <c r="F87" s="161">
        <f>SUMIF(A39:A86,"=1",F39:F86)</f>
        <v>0</v>
      </c>
      <c r="G87" s="162">
        <f>SUMIF(A39:A86,"=1",G39:G86)</f>
        <v>0</v>
      </c>
      <c r="H87" s="162">
        <f>SUMIF(A39:A86,"=1",H39:H86)</f>
        <v>0</v>
      </c>
      <c r="I87" s="162">
        <f>SUMIF(A39:A86,"=1",I39:I86)</f>
        <v>0</v>
      </c>
      <c r="J87" s="163">
        <f>SUMIF(A39:A86,"=1",J39:J86)</f>
        <v>0</v>
      </c>
    </row>
    <row r="89" spans="1:52" x14ac:dyDescent="0.25">
      <c r="A89" t="s">
        <v>136</v>
      </c>
      <c r="B89" t="s">
        <v>137</v>
      </c>
    </row>
    <row r="90" spans="1:52" x14ac:dyDescent="0.25">
      <c r="B90" s="175" t="s">
        <v>138</v>
      </c>
      <c r="C90" s="175"/>
      <c r="D90" s="175"/>
      <c r="E90" s="175"/>
      <c r="F90" s="175"/>
      <c r="G90" s="175"/>
      <c r="H90" s="175"/>
      <c r="I90" s="175"/>
      <c r="J90" s="175"/>
      <c r="AZ90" s="174" t="str">
        <f>B90</f>
        <v>ROZPOCET JE ZPRACOVAN POMOCI V CU URS A KALKULACI CEN.</v>
      </c>
    </row>
    <row r="91" spans="1:52" x14ac:dyDescent="0.25">
      <c r="A91" t="s">
        <v>136</v>
      </c>
      <c r="B91" t="s">
        <v>139</v>
      </c>
    </row>
    <row r="92" spans="1:52" x14ac:dyDescent="0.25">
      <c r="B92" s="175" t="s">
        <v>138</v>
      </c>
      <c r="C92" s="175"/>
      <c r="D92" s="175"/>
      <c r="E92" s="175"/>
      <c r="F92" s="175"/>
      <c r="G92" s="175"/>
      <c r="H92" s="175"/>
      <c r="I92" s="175"/>
      <c r="J92" s="175"/>
      <c r="AZ92" s="174" t="str">
        <f>B92</f>
        <v>ROZPOCET JE ZPRACOVAN POMOCI V CU URS A KALKULACI CEN.</v>
      </c>
    </row>
    <row r="93" spans="1:52" x14ac:dyDescent="0.25">
      <c r="A93" t="s">
        <v>136</v>
      </c>
      <c r="B93" t="s">
        <v>140</v>
      </c>
    </row>
    <row r="94" spans="1:52" x14ac:dyDescent="0.25">
      <c r="B94" s="175" t="s">
        <v>141</v>
      </c>
      <c r="C94" s="175"/>
      <c r="D94" s="175"/>
      <c r="E94" s="175"/>
      <c r="F94" s="175"/>
      <c r="G94" s="175"/>
      <c r="H94" s="175"/>
      <c r="I94" s="175"/>
      <c r="J94" s="175"/>
      <c r="AZ94" s="174" t="str">
        <f>B94</f>
        <v>ROZPOCET JE ZPRACOVAN V  C U III / 2019 PODLE CENIKU RTS,</v>
      </c>
    </row>
    <row r="95" spans="1:52" x14ac:dyDescent="0.25">
      <c r="B95" s="175" t="s">
        <v>142</v>
      </c>
      <c r="C95" s="175"/>
      <c r="D95" s="175"/>
      <c r="E95" s="175"/>
      <c r="F95" s="175"/>
      <c r="G95" s="175"/>
      <c r="H95" s="175"/>
      <c r="I95" s="175"/>
      <c r="J95" s="175"/>
      <c r="AZ95" s="174" t="str">
        <f>B95</f>
        <v>CENIKU VYROBCU A DODAVATELU APOD.</v>
      </c>
    </row>
    <row r="96" spans="1:52" x14ac:dyDescent="0.25">
      <c r="B96" s="175" t="s">
        <v>143</v>
      </c>
      <c r="C96" s="175"/>
      <c r="D96" s="175"/>
      <c r="E96" s="175"/>
      <c r="F96" s="175"/>
      <c r="G96" s="175"/>
      <c r="H96" s="175"/>
      <c r="I96" s="175"/>
      <c r="J96" s="175"/>
      <c r="AZ96" s="174" t="str">
        <f>B96</f>
        <v>ROZPOCET JE POUZE ORIENTACNI, PRO FAKTURACI JEJ LZE POUZIT</v>
      </c>
    </row>
    <row r="97" spans="2:52" x14ac:dyDescent="0.25">
      <c r="B97" s="175" t="s">
        <v>144</v>
      </c>
      <c r="C97" s="175"/>
      <c r="D97" s="175"/>
      <c r="E97" s="175"/>
      <c r="F97" s="175"/>
      <c r="G97" s="175"/>
      <c r="H97" s="175"/>
      <c r="I97" s="175"/>
      <c r="J97" s="175"/>
      <c r="AZ97" s="174" t="str">
        <f>B97</f>
        <v>POUZE PO DOHODE DODAVATELE A INVESTORA !</v>
      </c>
    </row>
    <row r="99" spans="2:52" x14ac:dyDescent="0.25">
      <c r="B99" s="175" t="s">
        <v>145</v>
      </c>
      <c r="C99" s="175"/>
      <c r="D99" s="175"/>
      <c r="E99" s="175"/>
      <c r="F99" s="175"/>
      <c r="G99" s="175"/>
      <c r="H99" s="175"/>
      <c r="I99" s="175"/>
      <c r="J99" s="175"/>
      <c r="AZ99" s="174" t="str">
        <f>B99</f>
        <v>SOUCASTI ROZPOCTU NEJSOU KOMPONENTY ATS -</v>
      </c>
    </row>
    <row r="100" spans="2:52" x14ac:dyDescent="0.25">
      <c r="B100" s="175" t="s">
        <v>146</v>
      </c>
      <c r="C100" s="175"/>
      <c r="D100" s="175"/>
      <c r="E100" s="175"/>
      <c r="F100" s="175"/>
      <c r="G100" s="175"/>
      <c r="H100" s="175"/>
      <c r="I100" s="175"/>
      <c r="J100" s="175"/>
      <c r="AZ100" s="174" t="str">
        <f>B100</f>
        <v>TLAKOVE SNINACE, OPTOCLENY A PROPOJOVACI KABELY.</v>
      </c>
    </row>
    <row r="101" spans="2:52" x14ac:dyDescent="0.25">
      <c r="B101" s="175" t="s">
        <v>147</v>
      </c>
      <c r="C101" s="175"/>
      <c r="D101" s="175"/>
      <c r="E101" s="175"/>
      <c r="F101" s="175"/>
      <c r="G101" s="175"/>
      <c r="H101" s="175"/>
      <c r="I101" s="175"/>
      <c r="J101" s="175"/>
      <c r="AZ101" s="174" t="str">
        <f>B101</f>
        <v>SOUCASTI ROZPOCTU NENI RM 3 - ROZVADEC TECHNOLOGIE ATS</v>
      </c>
    </row>
    <row r="102" spans="2:52" x14ac:dyDescent="0.25">
      <c r="B102" s="175" t="s">
        <v>148</v>
      </c>
      <c r="C102" s="175"/>
      <c r="D102" s="175"/>
      <c r="E102" s="175"/>
      <c r="F102" s="175"/>
      <c r="G102" s="175"/>
      <c r="H102" s="175"/>
      <c r="I102" s="175"/>
      <c r="J102" s="175"/>
      <c r="AZ102" s="174" t="str">
        <f>B102</f>
        <v>(DODAVATEL ELEKTROINSTALACE PROVEDE MONTAZ RM 3,</v>
      </c>
    </row>
    <row r="103" spans="2:52" x14ac:dyDescent="0.25">
      <c r="B103" s="175" t="s">
        <v>149</v>
      </c>
      <c r="C103" s="175"/>
      <c r="D103" s="175"/>
      <c r="E103" s="175"/>
      <c r="F103" s="175"/>
      <c r="G103" s="175"/>
      <c r="H103" s="175"/>
      <c r="I103" s="175"/>
      <c r="J103" s="175"/>
      <c r="AZ103" s="174" t="str">
        <f>B103</f>
        <v>PRIPRAVI KABELOVE TRASY A ULOZENI PROPOJOVACICH KABELU -</v>
      </c>
    </row>
    <row r="104" spans="2:52" x14ac:dyDescent="0.25">
      <c r="B104" s="175" t="s">
        <v>150</v>
      </c>
      <c r="C104" s="175"/>
      <c r="D104" s="175"/>
      <c r="E104" s="175"/>
      <c r="F104" s="175"/>
      <c r="G104" s="175"/>
      <c r="H104" s="175"/>
      <c r="I104" s="175"/>
      <c r="J104" s="175"/>
      <c r="AZ104" s="174" t="str">
        <f>B104</f>
        <v>- ZAPOJENI A OZIVENI KOMPONENTU ATS viz ROZPOCET ATS)</v>
      </c>
    </row>
    <row r="106" spans="2:52" x14ac:dyDescent="0.25">
      <c r="B106" s="175" t="s">
        <v>151</v>
      </c>
      <c r="C106" s="175"/>
      <c r="D106" s="175"/>
      <c r="E106" s="175"/>
      <c r="F106" s="175"/>
      <c r="G106" s="175"/>
      <c r="H106" s="175"/>
      <c r="I106" s="175"/>
      <c r="J106" s="175"/>
      <c r="AZ106" s="174" t="str">
        <f>B106</f>
        <v>SOUCASTI ROZPOCTU NEJSOU VODOMERY NA ODTOKU.</v>
      </c>
    </row>
    <row r="108" spans="2:52" x14ac:dyDescent="0.25">
      <c r="B108" s="175" t="s">
        <v>152</v>
      </c>
      <c r="C108" s="175"/>
      <c r="D108" s="175"/>
      <c r="E108" s="175"/>
      <c r="F108" s="175"/>
      <c r="G108" s="175"/>
      <c r="H108" s="175"/>
      <c r="I108" s="175"/>
      <c r="J108" s="175"/>
      <c r="AZ108" s="174" t="str">
        <f>B108</f>
        <v>SLABOPROUDE ROZVODY :</v>
      </c>
    </row>
    <row r="109" spans="2:52" x14ac:dyDescent="0.25">
      <c r="B109" s="175" t="s">
        <v>153</v>
      </c>
      <c r="C109" s="175"/>
      <c r="D109" s="175"/>
      <c r="E109" s="175"/>
      <c r="F109" s="175"/>
      <c r="G109" s="175"/>
      <c r="H109" s="175"/>
      <c r="I109" s="175"/>
      <c r="J109" s="175"/>
      <c r="AZ109" s="174" t="str">
        <f>B109</f>
        <v>PRO PRENOS DAT A SIGNALIZACI SE POUZIJE STAVAJICI</v>
      </c>
    </row>
    <row r="110" spans="2:52" x14ac:dyDescent="0.25">
      <c r="B110" s="175" t="s">
        <v>154</v>
      </c>
      <c r="C110" s="175"/>
      <c r="D110" s="175"/>
      <c r="E110" s="175"/>
      <c r="F110" s="175"/>
      <c r="G110" s="175"/>
      <c r="H110" s="175"/>
      <c r="I110" s="175"/>
      <c r="J110" s="175"/>
      <c r="AZ110" s="174" t="str">
        <f>B110</f>
        <v>ASR ROZVODNICE A ANTENA.</v>
      </c>
    </row>
    <row r="111" spans="2:52" x14ac:dyDescent="0.25">
      <c r="B111" s="175" t="s">
        <v>155</v>
      </c>
      <c r="C111" s="175"/>
      <c r="D111" s="175"/>
      <c r="E111" s="175"/>
      <c r="F111" s="175"/>
      <c r="G111" s="175"/>
      <c r="H111" s="175"/>
      <c r="I111" s="175"/>
      <c r="J111" s="175"/>
      <c r="AZ111" s="174" t="str">
        <f>B111</f>
        <v>RESI SE PRIPOJENI VODOMERU A DVERNICH KONTAKTU.</v>
      </c>
    </row>
    <row r="112" spans="2:52" x14ac:dyDescent="0.25">
      <c r="B112" s="175" t="s">
        <v>156</v>
      </c>
      <c r="C112" s="175"/>
      <c r="D112" s="175"/>
      <c r="E112" s="175"/>
      <c r="F112" s="175"/>
      <c r="G112" s="175"/>
      <c r="H112" s="175"/>
      <c r="I112" s="175"/>
      <c r="J112" s="175"/>
      <c r="AZ112" s="174" t="str">
        <f>B112</f>
        <v>DALE BUDE PROVEDENO PROPOJENI SIGNALIZACNIMI KABELY</v>
      </c>
    </row>
    <row r="113" spans="1:52" x14ac:dyDescent="0.25">
      <c r="B113" s="175" t="s">
        <v>157</v>
      </c>
      <c r="C113" s="175"/>
      <c r="D113" s="175"/>
      <c r="E113" s="175"/>
      <c r="F113" s="175"/>
      <c r="G113" s="175"/>
      <c r="H113" s="175"/>
      <c r="I113" s="175"/>
      <c r="J113" s="175"/>
      <c r="AZ113" s="174" t="str">
        <f>B113</f>
        <v>MEZI RH 1 A RM3, NEBO RH 1 A ASR.</v>
      </c>
    </row>
    <row r="114" spans="1:52" x14ac:dyDescent="0.25">
      <c r="B114" s="175" t="s">
        <v>158</v>
      </c>
      <c r="C114" s="175"/>
      <c r="D114" s="175"/>
      <c r="E114" s="175"/>
      <c r="F114" s="175"/>
      <c r="G114" s="175"/>
      <c r="H114" s="175"/>
      <c r="I114" s="175"/>
      <c r="J114" s="175"/>
      <c r="AZ114" s="174" t="str">
        <f>B114</f>
        <v>SVORKOVANI, MONTAZ A KONFIGURACE VSTUPU DO ASR</v>
      </c>
    </row>
    <row r="115" spans="1:52" x14ac:dyDescent="0.25">
      <c r="B115" s="175" t="s">
        <v>159</v>
      </c>
      <c r="C115" s="175"/>
      <c r="D115" s="175"/>
      <c r="E115" s="175"/>
      <c r="F115" s="175"/>
      <c r="G115" s="175"/>
      <c r="H115" s="175"/>
      <c r="I115" s="175"/>
      <c r="J115" s="175"/>
      <c r="AZ115" s="174" t="str">
        <f>B115</f>
        <v>PROVEDE PROVOZOVATEL VODOJEMU (VAS, A.S.)</v>
      </c>
    </row>
    <row r="116" spans="1:52" x14ac:dyDescent="0.25">
      <c r="B116" s="175" t="s">
        <v>160</v>
      </c>
      <c r="C116" s="175"/>
      <c r="D116" s="175"/>
      <c r="E116" s="175"/>
      <c r="F116" s="175"/>
      <c r="G116" s="175"/>
      <c r="H116" s="175"/>
      <c r="I116" s="175"/>
      <c r="J116" s="175"/>
      <c r="AZ116" s="174" t="str">
        <f>B116</f>
        <v>PODLE TETO DOKUMENTACE A ROZPOCTU.</v>
      </c>
    </row>
    <row r="117" spans="1:52" x14ac:dyDescent="0.25">
      <c r="A117" t="s">
        <v>136</v>
      </c>
      <c r="B117" t="s">
        <v>161</v>
      </c>
    </row>
    <row r="118" spans="1:52" x14ac:dyDescent="0.25">
      <c r="B118" s="175" t="s">
        <v>141</v>
      </c>
      <c r="C118" s="175"/>
      <c r="D118" s="175"/>
      <c r="E118" s="175"/>
      <c r="F118" s="175"/>
      <c r="G118" s="175"/>
      <c r="H118" s="175"/>
      <c r="I118" s="175"/>
      <c r="J118" s="175"/>
      <c r="AZ118" s="174" t="str">
        <f>B118</f>
        <v>ROZPOCET JE ZPRACOVAN V  C U III / 2019 PODLE CENIKU RTS,</v>
      </c>
    </row>
    <row r="119" spans="1:52" x14ac:dyDescent="0.25">
      <c r="B119" s="175" t="s">
        <v>142</v>
      </c>
      <c r="C119" s="175"/>
      <c r="D119" s="175"/>
      <c r="E119" s="175"/>
      <c r="F119" s="175"/>
      <c r="G119" s="175"/>
      <c r="H119" s="175"/>
      <c r="I119" s="175"/>
      <c r="J119" s="175"/>
      <c r="AZ119" s="174" t="str">
        <f>B119</f>
        <v>CENIKU VYROBCU A DODAVATELU APOD.</v>
      </c>
    </row>
    <row r="120" spans="1:52" x14ac:dyDescent="0.25">
      <c r="B120" s="175" t="s">
        <v>143</v>
      </c>
      <c r="C120" s="175"/>
      <c r="D120" s="175"/>
      <c r="E120" s="175"/>
      <c r="F120" s="175"/>
      <c r="G120" s="175"/>
      <c r="H120" s="175"/>
      <c r="I120" s="175"/>
      <c r="J120" s="175"/>
      <c r="AZ120" s="174" t="str">
        <f>B120</f>
        <v>ROZPOCET JE POUZE ORIENTACNI, PRO FAKTURACI JEJ LZE POUZIT</v>
      </c>
    </row>
    <row r="121" spans="1:52" x14ac:dyDescent="0.25">
      <c r="B121" s="175" t="s">
        <v>144</v>
      </c>
      <c r="C121" s="175"/>
      <c r="D121" s="175"/>
      <c r="E121" s="175"/>
      <c r="F121" s="175"/>
      <c r="G121" s="175"/>
      <c r="H121" s="175"/>
      <c r="I121" s="175"/>
      <c r="J121" s="175"/>
      <c r="AZ121" s="174" t="str">
        <f>B121</f>
        <v>POUZE PO DOHODE DODAVATELE A INVESTORA !</v>
      </c>
    </row>
    <row r="123" spans="1:52" x14ac:dyDescent="0.25">
      <c r="B123" s="175" t="s">
        <v>162</v>
      </c>
      <c r="C123" s="175"/>
      <c r="D123" s="175"/>
      <c r="E123" s="175"/>
      <c r="F123" s="175"/>
      <c r="G123" s="175"/>
      <c r="H123" s="175"/>
      <c r="I123" s="175"/>
      <c r="J123" s="175"/>
      <c r="AZ123" s="174" t="str">
        <f>B123</f>
        <v>SOUCASTI ROZPOCTU NEJSOU POPLATKY PRO E.ON, a.s.</v>
      </c>
    </row>
    <row r="124" spans="1:52" x14ac:dyDescent="0.25">
      <c r="B124" s="175" t="s">
        <v>163</v>
      </c>
      <c r="C124" s="175"/>
      <c r="D124" s="175"/>
      <c r="E124" s="175"/>
      <c r="F124" s="175"/>
      <c r="G124" s="175"/>
      <c r="H124" s="175"/>
      <c r="I124" s="175"/>
      <c r="J124" s="175"/>
      <c r="AZ124" s="174" t="str">
        <f>B124</f>
        <v>ZA NOVE ODBERNE MISTO ANI ZA PROJEDNANI.</v>
      </c>
    </row>
    <row r="125" spans="1:52" x14ac:dyDescent="0.25">
      <c r="A125" t="s">
        <v>136</v>
      </c>
      <c r="B125" t="s">
        <v>164</v>
      </c>
    </row>
    <row r="126" spans="1:52" ht="26.4" x14ac:dyDescent="0.25">
      <c r="B126" s="175" t="s">
        <v>165</v>
      </c>
      <c r="C126" s="175"/>
      <c r="D126" s="175"/>
      <c r="E126" s="175"/>
      <c r="F126" s="175"/>
      <c r="G126" s="175"/>
      <c r="H126" s="175"/>
      <c r="I126" s="175"/>
      <c r="J126" s="175"/>
      <c r="AZ126" s="174" t="str">
        <f>B126</f>
        <v>Bližší specifikace vybraných použitých materiálů je uvedena v samostatné příloze projektové dokumentace - D.1.2.2</v>
      </c>
    </row>
    <row r="127" spans="1:52" x14ac:dyDescent="0.25">
      <c r="A127" t="s">
        <v>136</v>
      </c>
      <c r="B127" t="s">
        <v>166</v>
      </c>
    </row>
    <row r="128" spans="1:52" ht="26.4" x14ac:dyDescent="0.25">
      <c r="B128" s="175" t="s">
        <v>165</v>
      </c>
      <c r="C128" s="175"/>
      <c r="D128" s="175"/>
      <c r="E128" s="175"/>
      <c r="F128" s="175"/>
      <c r="G128" s="175"/>
      <c r="H128" s="175"/>
      <c r="I128" s="175"/>
      <c r="J128" s="175"/>
      <c r="AZ128" s="174" t="str">
        <f>B128</f>
        <v>Bližší specifikace vybraných použitých materiálů je uvedena v samostatné příloze projektové dokumentace - D.1.2.2</v>
      </c>
    </row>
    <row r="129" spans="1:52" x14ac:dyDescent="0.25">
      <c r="A129" t="s">
        <v>136</v>
      </c>
      <c r="B129" t="s">
        <v>167</v>
      </c>
    </row>
    <row r="130" spans="1:52" ht="26.4" x14ac:dyDescent="0.25">
      <c r="B130" s="175" t="s">
        <v>165</v>
      </c>
      <c r="C130" s="175"/>
      <c r="D130" s="175"/>
      <c r="E130" s="175"/>
      <c r="F130" s="175"/>
      <c r="G130" s="175"/>
      <c r="H130" s="175"/>
      <c r="I130" s="175"/>
      <c r="J130" s="175"/>
      <c r="AZ130" s="174" t="str">
        <f>B130</f>
        <v>Bližší specifikace vybraných použitých materiálů je uvedena v samostatné příloze projektové dokumentace - D.1.2.2</v>
      </c>
    </row>
    <row r="131" spans="1:52" x14ac:dyDescent="0.25">
      <c r="A131" t="s">
        <v>136</v>
      </c>
      <c r="B131" t="s">
        <v>168</v>
      </c>
    </row>
    <row r="132" spans="1:52" ht="26.4" x14ac:dyDescent="0.25">
      <c r="B132" s="175" t="s">
        <v>165</v>
      </c>
      <c r="C132" s="175"/>
      <c r="D132" s="175"/>
      <c r="E132" s="175"/>
      <c r="F132" s="175"/>
      <c r="G132" s="175"/>
      <c r="H132" s="175"/>
      <c r="I132" s="175"/>
      <c r="J132" s="175"/>
      <c r="AZ132" s="174" t="str">
        <f>B132</f>
        <v>Bližší specifikace vybraných použitých materiálů je uvedena v samostatné příloze projektové dokumentace - D.1.2.2</v>
      </c>
    </row>
    <row r="133" spans="1:52" x14ac:dyDescent="0.25">
      <c r="A133" t="s">
        <v>136</v>
      </c>
      <c r="B133" t="s">
        <v>169</v>
      </c>
    </row>
    <row r="134" spans="1:52" ht="26.4" x14ac:dyDescent="0.25">
      <c r="B134" s="175" t="s">
        <v>170</v>
      </c>
      <c r="C134" s="175"/>
      <c r="D134" s="175"/>
      <c r="E134" s="175"/>
      <c r="F134" s="175"/>
      <c r="G134" s="175"/>
      <c r="H134" s="175"/>
      <c r="I134" s="175"/>
      <c r="J134" s="175"/>
      <c r="AZ134" s="174" t="str">
        <f>B134</f>
        <v>Bližší specifikace vybraných použitých materiálů je uvedena v samostatné příloze projektové dokumentace - D.1.3.2.</v>
      </c>
    </row>
    <row r="135" spans="1:52" x14ac:dyDescent="0.25">
      <c r="A135" t="s">
        <v>136</v>
      </c>
      <c r="B135" t="s">
        <v>171</v>
      </c>
    </row>
    <row r="136" spans="1:52" ht="26.4" x14ac:dyDescent="0.25">
      <c r="B136" s="175" t="s">
        <v>170</v>
      </c>
      <c r="C136" s="175"/>
      <c r="D136" s="175"/>
      <c r="E136" s="175"/>
      <c r="F136" s="175"/>
      <c r="G136" s="175"/>
      <c r="H136" s="175"/>
      <c r="I136" s="175"/>
      <c r="J136" s="175"/>
      <c r="AZ136" s="174" t="str">
        <f>B136</f>
        <v>Bližší specifikace vybraných použitých materiálů je uvedena v samostatné příloze projektové dokumentace - D.1.3.2.</v>
      </c>
    </row>
    <row r="137" spans="1:52" x14ac:dyDescent="0.25">
      <c r="A137" t="s">
        <v>136</v>
      </c>
      <c r="B137" t="s">
        <v>172</v>
      </c>
    </row>
    <row r="138" spans="1:52" ht="26.4" x14ac:dyDescent="0.25">
      <c r="B138" s="175" t="s">
        <v>170</v>
      </c>
      <c r="C138" s="175"/>
      <c r="D138" s="175"/>
      <c r="E138" s="175"/>
      <c r="F138" s="175"/>
      <c r="G138" s="175"/>
      <c r="H138" s="175"/>
      <c r="I138" s="175"/>
      <c r="J138" s="175"/>
      <c r="AZ138" s="174" t="str">
        <f>B138</f>
        <v>Bližší specifikace vybraných použitých materiálů je uvedena v samostatné příloze projektové dokumentace - D.1.3.2.</v>
      </c>
    </row>
    <row r="139" spans="1:52" x14ac:dyDescent="0.25">
      <c r="A139" t="s">
        <v>136</v>
      </c>
      <c r="B139" t="s">
        <v>173</v>
      </c>
    </row>
    <row r="140" spans="1:52" ht="26.4" x14ac:dyDescent="0.25">
      <c r="B140" s="175" t="s">
        <v>174</v>
      </c>
      <c r="C140" s="175"/>
      <c r="D140" s="175"/>
      <c r="E140" s="175"/>
      <c r="F140" s="175"/>
      <c r="G140" s="175"/>
      <c r="H140" s="175"/>
      <c r="I140" s="175"/>
      <c r="J140" s="175"/>
      <c r="AZ140" s="174" t="str">
        <f>B140</f>
        <v>Bližší specifikace vybraných použitých materiálů je uvedena v samostatné příloze projektové dokumentace - D.1.4.2.</v>
      </c>
    </row>
    <row r="143" spans="1:52" ht="15.6" x14ac:dyDescent="0.3">
      <c r="B143" s="176" t="s">
        <v>175</v>
      </c>
    </row>
    <row r="145" spans="1:10" ht="25.5" customHeight="1" x14ac:dyDescent="0.25">
      <c r="A145" s="178"/>
      <c r="B145" s="181" t="s">
        <v>17</v>
      </c>
      <c r="C145" s="181" t="s">
        <v>5</v>
      </c>
      <c r="D145" s="182"/>
      <c r="E145" s="182"/>
      <c r="F145" s="183" t="s">
        <v>176</v>
      </c>
      <c r="G145" s="183"/>
      <c r="H145" s="183"/>
      <c r="I145" s="183" t="s">
        <v>29</v>
      </c>
      <c r="J145" s="183" t="s">
        <v>0</v>
      </c>
    </row>
    <row r="146" spans="1:10" ht="36.75" customHeight="1" x14ac:dyDescent="0.25">
      <c r="A146" s="179"/>
      <c r="B146" s="184" t="s">
        <v>177</v>
      </c>
      <c r="C146" s="185" t="s">
        <v>178</v>
      </c>
      <c r="D146" s="186"/>
      <c r="E146" s="186"/>
      <c r="F146" s="192" t="s">
        <v>24</v>
      </c>
      <c r="G146" s="193"/>
      <c r="H146" s="193"/>
      <c r="I146" s="193">
        <f>'SO311.1 311.1 Pol'!G8+'SO311.2.3 311.2.3 Pol'!G8+'SO311.3 311.3 Pol'!G8+'SO312.1 312.1 Pol'!G8+'SO312.2 312.2 Pol'!G8+'SO312.3 312.3 Pol'!G8+'SO313.1 313.1 Pol'!G8+'SO511 511 Pol'!G8+'SO512 512 Pol'!G8</f>
        <v>0</v>
      </c>
      <c r="J146" s="190" t="str">
        <f>IF(I192=0,"",I146/I192*100)</f>
        <v/>
      </c>
    </row>
    <row r="147" spans="1:10" ht="36.75" customHeight="1" x14ac:dyDescent="0.25">
      <c r="A147" s="179"/>
      <c r="B147" s="184" t="s">
        <v>179</v>
      </c>
      <c r="C147" s="185" t="s">
        <v>180</v>
      </c>
      <c r="D147" s="186"/>
      <c r="E147" s="186"/>
      <c r="F147" s="192" t="s">
        <v>24</v>
      </c>
      <c r="G147" s="193"/>
      <c r="H147" s="193"/>
      <c r="I147" s="193">
        <f>'SO311.1 311.1 Pol'!G35+'SO311.2.3 311.2.3 Pol'!G35+'SO311.3 311.3 Pol'!G29+'SO312.1 312.1 Pol'!G57+'SO312.2 312.2 Pol'!G44+'SO312.3 312.3 Pol'!G79+'SO313.1 313.1 Pol'!G77+'SO511 511 Pol'!G27+'SO512 512 Pol'!G35</f>
        <v>0</v>
      </c>
      <c r="J147" s="190" t="str">
        <f>IF(I192=0,"",I147/I192*100)</f>
        <v/>
      </c>
    </row>
    <row r="148" spans="1:10" ht="36.75" customHeight="1" x14ac:dyDescent="0.25">
      <c r="A148" s="179"/>
      <c r="B148" s="184" t="s">
        <v>181</v>
      </c>
      <c r="C148" s="185" t="s">
        <v>182</v>
      </c>
      <c r="D148" s="186"/>
      <c r="E148" s="186"/>
      <c r="F148" s="192" t="s">
        <v>24</v>
      </c>
      <c r="G148" s="193"/>
      <c r="H148" s="193"/>
      <c r="I148" s="193">
        <f>'SO312.3 312.3 Pol'!G83+'SO313.1 313.1 Pol'!G81</f>
        <v>0</v>
      </c>
      <c r="J148" s="190" t="str">
        <f>IF(I192=0,"",I148/I192*100)</f>
        <v/>
      </c>
    </row>
    <row r="149" spans="1:10" ht="36.75" customHeight="1" x14ac:dyDescent="0.25">
      <c r="A149" s="179"/>
      <c r="B149" s="184" t="s">
        <v>183</v>
      </c>
      <c r="C149" s="185" t="s">
        <v>184</v>
      </c>
      <c r="D149" s="186"/>
      <c r="E149" s="186"/>
      <c r="F149" s="192" t="s">
        <v>24</v>
      </c>
      <c r="G149" s="193"/>
      <c r="H149" s="193"/>
      <c r="I149" s="193">
        <f>'SO311.1 311.1 Pol'!G37+'SO311.2.3 311.2.3 Pol'!G37+'SO311.3 311.3 Pol'!G31+'SO312.1 312.1 Pol'!G61+'SO312.2 312.2 Pol'!G48+'SO312.3 312.3 Pol'!G86+'SO313.1 313.1 Pol'!G86+'SO511 511 Pol'!G29+'SO512 512 Pol'!G40</f>
        <v>0</v>
      </c>
      <c r="J149" s="190" t="str">
        <f>IF(I192=0,"",I149/I192*100)</f>
        <v/>
      </c>
    </row>
    <row r="150" spans="1:10" ht="36.75" customHeight="1" x14ac:dyDescent="0.25">
      <c r="A150" s="179"/>
      <c r="B150" s="184" t="s">
        <v>185</v>
      </c>
      <c r="C150" s="185" t="s">
        <v>186</v>
      </c>
      <c r="D150" s="186"/>
      <c r="E150" s="186"/>
      <c r="F150" s="192" t="s">
        <v>24</v>
      </c>
      <c r="G150" s="193"/>
      <c r="H150" s="193"/>
      <c r="I150" s="193">
        <f>'SO311.1 311.1 Pol'!G41+'SO312.1 312.1 Pol'!G67+'SO312.3 312.3 Pol'!G96+'SO313.1 313.1 Pol'!G93+'SO512 512 Pol'!G43</f>
        <v>0</v>
      </c>
      <c r="J150" s="190" t="str">
        <f>IF(I192=0,"",I150/I192*100)</f>
        <v/>
      </c>
    </row>
    <row r="151" spans="1:10" ht="36.75" customHeight="1" x14ac:dyDescent="0.25">
      <c r="A151" s="179"/>
      <c r="B151" s="184" t="s">
        <v>187</v>
      </c>
      <c r="C151" s="185" t="s">
        <v>188</v>
      </c>
      <c r="D151" s="186"/>
      <c r="E151" s="186"/>
      <c r="F151" s="192" t="s">
        <v>24</v>
      </c>
      <c r="G151" s="193"/>
      <c r="H151" s="193"/>
      <c r="I151" s="193">
        <f>'SO312.1 312.1 Pol'!G70+'SO312.3 312.3 Pol'!G110+'SO313.1 313.1 Pol'!G112</f>
        <v>0</v>
      </c>
      <c r="J151" s="190" t="str">
        <f>IF(I192=0,"",I151/I192*100)</f>
        <v/>
      </c>
    </row>
    <row r="152" spans="1:10" ht="36.75" customHeight="1" x14ac:dyDescent="0.25">
      <c r="A152" s="179"/>
      <c r="B152" s="184" t="s">
        <v>189</v>
      </c>
      <c r="C152" s="185" t="s">
        <v>190</v>
      </c>
      <c r="D152" s="186"/>
      <c r="E152" s="186"/>
      <c r="F152" s="192" t="s">
        <v>24</v>
      </c>
      <c r="G152" s="193"/>
      <c r="H152" s="193"/>
      <c r="I152" s="193">
        <f>'SO311.1 311.1 Pol'!G44+'SO311.2.2 311.2.2 Pol'!G8+'SO311.2.3 311.2.3 Pol'!G40+'SO311.3 311.3 Pol'!G35+'SO312.1 312.1 Pol'!G72+'SO312.2 312.2 Pol'!G52+'SO312.3 312.3 Pol'!G112+'SO313.1 313.1 Pol'!G114+'SO511 511 Pol'!G31+'SO512 512 Pol'!G45</f>
        <v>0</v>
      </c>
      <c r="J152" s="190" t="str">
        <f>IF(I192=0,"",I152/I192*100)</f>
        <v/>
      </c>
    </row>
    <row r="153" spans="1:10" ht="36.75" customHeight="1" x14ac:dyDescent="0.25">
      <c r="A153" s="179"/>
      <c r="B153" s="184" t="s">
        <v>191</v>
      </c>
      <c r="C153" s="185" t="s">
        <v>192</v>
      </c>
      <c r="D153" s="186"/>
      <c r="E153" s="186"/>
      <c r="F153" s="192" t="s">
        <v>24</v>
      </c>
      <c r="G153" s="193"/>
      <c r="H153" s="193"/>
      <c r="I153" s="193">
        <f>'SO311.1 311.1 Pol'!G141+'SO311.2.3 311.2.3 Pol'!G64+'SO311.3 311.3 Pol'!G74+'SO312.1 312.1 Pol'!G157+'SO312.3 312.3 Pol'!G192+'SO313.1 313.1 Pol'!G175+'SO512 512 Pol'!G70</f>
        <v>0</v>
      </c>
      <c r="J153" s="190" t="str">
        <f>IF(I192=0,"",I153/I192*100)</f>
        <v/>
      </c>
    </row>
    <row r="154" spans="1:10" ht="36.75" customHeight="1" x14ac:dyDescent="0.25">
      <c r="A154" s="179"/>
      <c r="B154" s="184" t="s">
        <v>193</v>
      </c>
      <c r="C154" s="185" t="s">
        <v>194</v>
      </c>
      <c r="D154" s="186"/>
      <c r="E154" s="186"/>
      <c r="F154" s="192" t="s">
        <v>24</v>
      </c>
      <c r="G154" s="193"/>
      <c r="H154" s="193"/>
      <c r="I154" s="193">
        <f>'SO311.1 311.1 Pol'!G151+'SO311.2.2 311.2.2 Pol'!G63+'SO311.2.3 311.2.3 Pol'!G66+'SO311.3 311.3 Pol'!G78+'SO312.1 312.1 Pol'!G159+'SO312.2 312.2 Pol'!G81+'SO312.3 312.3 Pol'!G212+'SO313.1 313.1 Pol'!G195+'SO511 511 Pol'!G75+'SO512 512 Pol'!G77</f>
        <v>0</v>
      </c>
      <c r="J154" s="190" t="str">
        <f>IF(I192=0,"",I154/I192*100)</f>
        <v/>
      </c>
    </row>
    <row r="155" spans="1:10" ht="36.75" customHeight="1" x14ac:dyDescent="0.25">
      <c r="A155" s="179"/>
      <c r="B155" s="184" t="s">
        <v>195</v>
      </c>
      <c r="C155" s="185" t="s">
        <v>178</v>
      </c>
      <c r="D155" s="186"/>
      <c r="E155" s="186"/>
      <c r="F155" s="192" t="s">
        <v>24</v>
      </c>
      <c r="G155" s="193"/>
      <c r="H155" s="193"/>
      <c r="I155" s="193">
        <f>'SO011 011 Pol'!G8+'SO012 012 Pol'!G8+'SO111,112,113 111-113 Pol'!G8+'SO311.2.1 311.2.1 Pol'!G8+'SO311.2.1 311.2.1.2 Pol'!G8+'SO314.1 314.1.1 Pol'!G8+'SO314.1 314.1.2 Pol'!G8+'SO314.2 314.2.1 Pol'!G8+'SO314.2 314.2.2 Pol'!G8+'SO811 811 Pol'!G8</f>
        <v>0</v>
      </c>
      <c r="J155" s="190" t="str">
        <f>IF(I192=0,"",I155/I192*100)</f>
        <v/>
      </c>
    </row>
    <row r="156" spans="1:10" ht="36.75" customHeight="1" x14ac:dyDescent="0.25">
      <c r="A156" s="179"/>
      <c r="B156" s="184" t="s">
        <v>196</v>
      </c>
      <c r="C156" s="185" t="s">
        <v>197</v>
      </c>
      <c r="D156" s="186"/>
      <c r="E156" s="186"/>
      <c r="F156" s="192" t="s">
        <v>24</v>
      </c>
      <c r="G156" s="193"/>
      <c r="H156" s="193"/>
      <c r="I156" s="193">
        <f>'SO111,112,113 111-113 Pol'!G50+'SO311.2.1 311.2.1 Pol'!G134</f>
        <v>0</v>
      </c>
      <c r="J156" s="190" t="str">
        <f>IF(I192=0,"",I156/I192*100)</f>
        <v/>
      </c>
    </row>
    <row r="157" spans="1:10" ht="36.75" customHeight="1" x14ac:dyDescent="0.25">
      <c r="A157" s="179"/>
      <c r="B157" s="184" t="s">
        <v>198</v>
      </c>
      <c r="C157" s="185" t="s">
        <v>199</v>
      </c>
      <c r="D157" s="186"/>
      <c r="E157" s="186"/>
      <c r="F157" s="192" t="s">
        <v>24</v>
      </c>
      <c r="G157" s="193"/>
      <c r="H157" s="193"/>
      <c r="I157" s="193">
        <f>'SO311.2.1 311.2.1 Pol'!G170+'SO311.2.1 311.2.1.1 Pol'!G8+'SO311.2.1 311.2.1.2 Pol'!G34+'SO314.1 314.1.1 Pol'!G70+'SO314.2 314.2.1 Pol'!G94</f>
        <v>0</v>
      </c>
      <c r="J157" s="190" t="str">
        <f>IF(I192=0,"",I157/I192*100)</f>
        <v/>
      </c>
    </row>
    <row r="158" spans="1:10" ht="36.75" customHeight="1" x14ac:dyDescent="0.25">
      <c r="A158" s="179"/>
      <c r="B158" s="184" t="s">
        <v>200</v>
      </c>
      <c r="C158" s="185" t="s">
        <v>184</v>
      </c>
      <c r="D158" s="186"/>
      <c r="E158" s="186"/>
      <c r="F158" s="192" t="s">
        <v>24</v>
      </c>
      <c r="G158" s="193"/>
      <c r="H158" s="193"/>
      <c r="I158" s="193">
        <f>'SO012 012 Pol'!G70+'SO311.2.1 311.2.1 Pol'!G216+'SO311.2.1 311.2.1.1 Pol'!G47+'SO314.1 314.1.1 Pol'!G132+'SO314.1 314.1.2 Pol'!G25+'SO314.2 314.2.1 Pol'!G156+'SO314.2 314.2.2 Pol'!G25</f>
        <v>0</v>
      </c>
      <c r="J158" s="190" t="str">
        <f>IF(I192=0,"",I158/I192*100)</f>
        <v/>
      </c>
    </row>
    <row r="159" spans="1:10" ht="36.75" customHeight="1" x14ac:dyDescent="0.25">
      <c r="A159" s="179"/>
      <c r="B159" s="184" t="s">
        <v>201</v>
      </c>
      <c r="C159" s="185" t="s">
        <v>186</v>
      </c>
      <c r="D159" s="186"/>
      <c r="E159" s="186"/>
      <c r="F159" s="192" t="s">
        <v>24</v>
      </c>
      <c r="G159" s="193"/>
      <c r="H159" s="193"/>
      <c r="I159" s="193">
        <f>'SO011 011 Pol'!G46+'SO012 012 Pol'!G74+'SO013 013 Pol'!G8+'SO111,112,113 111-113 Pol'!G58</f>
        <v>0</v>
      </c>
      <c r="J159" s="190" t="str">
        <f>IF(I192=0,"",I159/I192*100)</f>
        <v/>
      </c>
    </row>
    <row r="160" spans="1:10" ht="36.75" customHeight="1" x14ac:dyDescent="0.25">
      <c r="A160" s="179"/>
      <c r="B160" s="184" t="s">
        <v>202</v>
      </c>
      <c r="C160" s="185" t="s">
        <v>203</v>
      </c>
      <c r="D160" s="186"/>
      <c r="E160" s="186"/>
      <c r="F160" s="192" t="s">
        <v>24</v>
      </c>
      <c r="G160" s="193"/>
      <c r="H160" s="193"/>
      <c r="I160" s="193">
        <f>'SO311.2.1 311.2.1 Pol'!G234</f>
        <v>0</v>
      </c>
      <c r="J160" s="190" t="str">
        <f>IF(I192=0,"",I160/I192*100)</f>
        <v/>
      </c>
    </row>
    <row r="161" spans="1:10" ht="36.75" customHeight="1" x14ac:dyDescent="0.25">
      <c r="A161" s="179"/>
      <c r="B161" s="184" t="s">
        <v>204</v>
      </c>
      <c r="C161" s="185" t="s">
        <v>205</v>
      </c>
      <c r="D161" s="186"/>
      <c r="E161" s="186"/>
      <c r="F161" s="192" t="s">
        <v>24</v>
      </c>
      <c r="G161" s="193"/>
      <c r="H161" s="193"/>
      <c r="I161" s="193">
        <f>'SO311.2.1 311.2.1 Pol'!G240+'SO311.2.1 311.2.1.1 Pol'!G59</f>
        <v>0</v>
      </c>
      <c r="J161" s="190" t="str">
        <f>IF(I192=0,"",I161/I192*100)</f>
        <v/>
      </c>
    </row>
    <row r="162" spans="1:10" ht="36.75" customHeight="1" x14ac:dyDescent="0.25">
      <c r="A162" s="179"/>
      <c r="B162" s="184" t="s">
        <v>206</v>
      </c>
      <c r="C162" s="185" t="s">
        <v>207</v>
      </c>
      <c r="D162" s="186"/>
      <c r="E162" s="186"/>
      <c r="F162" s="192" t="s">
        <v>24</v>
      </c>
      <c r="G162" s="193"/>
      <c r="H162" s="193"/>
      <c r="I162" s="193">
        <f>'SO311.2.1 311.2.1 Pol'!G246+'SO311.2.1 311.2.1.1 Pol'!G66+'SO311.2.1 311.2.1.2 Pol'!G44+'SO314.1 314.1.1 Pol'!G136+'SO314.2 314.2.1 Pol'!G160</f>
        <v>0</v>
      </c>
      <c r="J162" s="190" t="str">
        <f>IF(I192=0,"",I162/I192*100)</f>
        <v/>
      </c>
    </row>
    <row r="163" spans="1:10" ht="36.75" customHeight="1" x14ac:dyDescent="0.25">
      <c r="A163" s="179"/>
      <c r="B163" s="184" t="s">
        <v>208</v>
      </c>
      <c r="C163" s="185" t="s">
        <v>190</v>
      </c>
      <c r="D163" s="186"/>
      <c r="E163" s="186"/>
      <c r="F163" s="192" t="s">
        <v>24</v>
      </c>
      <c r="G163" s="193"/>
      <c r="H163" s="193"/>
      <c r="I163" s="193">
        <f>'SO111,112,113 111-113 Pol'!G94+'SO311.2.1 311.2.1 Pol'!G284+'SO314.1 314.1.2 Pol'!G32+'SO314.2 314.2.2 Pol'!G32</f>
        <v>0</v>
      </c>
      <c r="J163" s="190" t="str">
        <f>IF(I192=0,"",I163/I192*100)</f>
        <v/>
      </c>
    </row>
    <row r="164" spans="1:10" ht="36.75" customHeight="1" x14ac:dyDescent="0.25">
      <c r="A164" s="179"/>
      <c r="B164" s="184" t="s">
        <v>209</v>
      </c>
      <c r="C164" s="185" t="s">
        <v>210</v>
      </c>
      <c r="D164" s="186"/>
      <c r="E164" s="186"/>
      <c r="F164" s="192" t="s">
        <v>24</v>
      </c>
      <c r="G164" s="193"/>
      <c r="H164" s="193"/>
      <c r="I164" s="193">
        <f>'SO311.2.4 311.2.4 Pol'!G8</f>
        <v>0</v>
      </c>
      <c r="J164" s="190" t="str">
        <f>IF(I192=0,"",I164/I192*100)</f>
        <v/>
      </c>
    </row>
    <row r="165" spans="1:10" ht="36.75" customHeight="1" x14ac:dyDescent="0.25">
      <c r="A165" s="179"/>
      <c r="B165" s="184" t="s">
        <v>209</v>
      </c>
      <c r="C165" s="185" t="s">
        <v>211</v>
      </c>
      <c r="D165" s="186"/>
      <c r="E165" s="186"/>
      <c r="F165" s="192" t="s">
        <v>24</v>
      </c>
      <c r="G165" s="193"/>
      <c r="H165" s="193"/>
      <c r="I165" s="193">
        <f>'SO311.2.1 311.2.1.2 Pol'!G53</f>
        <v>0</v>
      </c>
      <c r="J165" s="190" t="str">
        <f>IF(I192=0,"",I165/I192*100)</f>
        <v/>
      </c>
    </row>
    <row r="166" spans="1:10" ht="36.75" customHeight="1" x14ac:dyDescent="0.25">
      <c r="A166" s="179"/>
      <c r="B166" s="184" t="s">
        <v>212</v>
      </c>
      <c r="C166" s="185" t="s">
        <v>213</v>
      </c>
      <c r="D166" s="186"/>
      <c r="E166" s="186"/>
      <c r="F166" s="192" t="s">
        <v>24</v>
      </c>
      <c r="G166" s="193"/>
      <c r="H166" s="193"/>
      <c r="I166" s="193">
        <f>'SO111,112,113 111-113 Pol'!G100+'SO311.2.1 311.2.1 Pol'!G297+'SO314.1 314.1.2 Pol'!G62+'SO314.2 314.2.2 Pol'!G62</f>
        <v>0</v>
      </c>
      <c r="J166" s="190" t="str">
        <f>IF(I192=0,"",I166/I192*100)</f>
        <v/>
      </c>
    </row>
    <row r="167" spans="1:10" ht="36.75" customHeight="1" x14ac:dyDescent="0.25">
      <c r="A167" s="179"/>
      <c r="B167" s="184" t="s">
        <v>214</v>
      </c>
      <c r="C167" s="185" t="s">
        <v>215</v>
      </c>
      <c r="D167" s="186"/>
      <c r="E167" s="186"/>
      <c r="F167" s="192" t="s">
        <v>24</v>
      </c>
      <c r="G167" s="193"/>
      <c r="H167" s="193"/>
      <c r="I167" s="193">
        <f>'SO012 012 Pol'!G79+'SO311.2.1 311.2.1 Pol'!G303+'SO314.1 314.1.1 Pol'!G149+'SO314.2 314.2.1 Pol'!G173</f>
        <v>0</v>
      </c>
      <c r="J167" s="190" t="str">
        <f>IF(I192=0,"",I167/I192*100)</f>
        <v/>
      </c>
    </row>
    <row r="168" spans="1:10" ht="36.75" customHeight="1" x14ac:dyDescent="0.25">
      <c r="A168" s="179"/>
      <c r="B168" s="184" t="s">
        <v>216</v>
      </c>
      <c r="C168" s="185" t="s">
        <v>217</v>
      </c>
      <c r="D168" s="186"/>
      <c r="E168" s="186"/>
      <c r="F168" s="192" t="s">
        <v>24</v>
      </c>
      <c r="G168" s="193"/>
      <c r="H168" s="193"/>
      <c r="I168" s="193">
        <f>'SO311.2.1 311.2.1 Pol'!G321</f>
        <v>0</v>
      </c>
      <c r="J168" s="190" t="str">
        <f>IF(I192=0,"",I168/I192*100)</f>
        <v/>
      </c>
    </row>
    <row r="169" spans="1:10" ht="36.75" customHeight="1" x14ac:dyDescent="0.25">
      <c r="A169" s="179"/>
      <c r="B169" s="184" t="s">
        <v>218</v>
      </c>
      <c r="C169" s="185" t="s">
        <v>219</v>
      </c>
      <c r="D169" s="186"/>
      <c r="E169" s="186"/>
      <c r="F169" s="192" t="s">
        <v>24</v>
      </c>
      <c r="G169" s="193"/>
      <c r="H169" s="193"/>
      <c r="I169" s="193">
        <f>'SO311.2.1 311.2.1 Pol'!G325+'SO311.2.1 311.2.1.1 Pol'!G92+'SO314.1 314.1.1 Pol'!G163+'SO314.2 314.2.1 Pol'!G189</f>
        <v>0</v>
      </c>
      <c r="J169" s="190" t="str">
        <f>IF(I192=0,"",I169/I192*100)</f>
        <v/>
      </c>
    </row>
    <row r="170" spans="1:10" ht="36.75" customHeight="1" x14ac:dyDescent="0.25">
      <c r="A170" s="179"/>
      <c r="B170" s="184" t="s">
        <v>220</v>
      </c>
      <c r="C170" s="185" t="s">
        <v>211</v>
      </c>
      <c r="D170" s="186"/>
      <c r="E170" s="186"/>
      <c r="F170" s="192" t="s">
        <v>24</v>
      </c>
      <c r="G170" s="193"/>
      <c r="H170" s="193"/>
      <c r="I170" s="193">
        <f>'SO311.2.1 311.2.1 Pol'!G335+'SO311.2.1 311.2.1.1 Pol'!G97+'SO311.2.1 311.2.1.2 Pol'!G58</f>
        <v>0</v>
      </c>
      <c r="J170" s="190" t="str">
        <f>IF(I192=0,"",I170/I192*100)</f>
        <v/>
      </c>
    </row>
    <row r="171" spans="1:10" ht="36.75" customHeight="1" x14ac:dyDescent="0.25">
      <c r="A171" s="179"/>
      <c r="B171" s="184" t="s">
        <v>221</v>
      </c>
      <c r="C171" s="185" t="s">
        <v>222</v>
      </c>
      <c r="D171" s="186"/>
      <c r="E171" s="186"/>
      <c r="F171" s="192" t="s">
        <v>24</v>
      </c>
      <c r="G171" s="193"/>
      <c r="H171" s="193"/>
      <c r="I171" s="193">
        <f>'SO011 011 Pol'!G49+'SO012 012 Pol'!G84+'SO013 013 Pol'!G14+'SO111,112,113 111-113 Pol'!G243+'SO311.2.1 311.2.1 Pol'!G339+'SO311.2.1 311.2.1.1 Pol'!G100+'SO311.2.1 311.2.1.2 Pol'!G63+'SO314.1 314.1.1 Pol'!G173+'SO314.1 314.1.2 Pol'!G67+'SO314.2 314.2.1 Pol'!G199+'SO314.2 314.2.2 Pol'!G67+'SO811 811 Pol'!G64</f>
        <v>0</v>
      </c>
      <c r="J171" s="190" t="str">
        <f>IF(I192=0,"",I171/I192*100)</f>
        <v/>
      </c>
    </row>
    <row r="172" spans="1:10" ht="36.75" customHeight="1" x14ac:dyDescent="0.25">
      <c r="A172" s="179"/>
      <c r="B172" s="184" t="s">
        <v>223</v>
      </c>
      <c r="C172" s="185" t="s">
        <v>224</v>
      </c>
      <c r="D172" s="186"/>
      <c r="E172" s="186"/>
      <c r="F172" s="192" t="s">
        <v>25</v>
      </c>
      <c r="G172" s="193"/>
      <c r="H172" s="193"/>
      <c r="I172" s="193">
        <f>'SO012 012 Pol'!G88+'SO311.1 311.1 Pol'!G153+'SO311.2.1 311.2.1 Pol'!G347+'SO311.2.1 311.2.1.1 Pol'!G103+'SO314.1 314.1.1 Pol'!G176+'SO314.2 314.2.1 Pol'!G202</f>
        <v>0</v>
      </c>
      <c r="J172" s="190" t="str">
        <f>IF(I192=0,"",I172/I192*100)</f>
        <v/>
      </c>
    </row>
    <row r="173" spans="1:10" ht="36.75" customHeight="1" x14ac:dyDescent="0.25">
      <c r="A173" s="179"/>
      <c r="B173" s="184" t="s">
        <v>225</v>
      </c>
      <c r="C173" s="185" t="s">
        <v>226</v>
      </c>
      <c r="D173" s="186"/>
      <c r="E173" s="186"/>
      <c r="F173" s="192" t="s">
        <v>25</v>
      </c>
      <c r="G173" s="193"/>
      <c r="H173" s="193"/>
      <c r="I173" s="193">
        <f>'SO311.2.1 311.2.1 Pol'!G394</f>
        <v>0</v>
      </c>
      <c r="J173" s="190" t="str">
        <f>IF(I192=0,"",I173/I192*100)</f>
        <v/>
      </c>
    </row>
    <row r="174" spans="1:10" ht="36.75" customHeight="1" x14ac:dyDescent="0.25">
      <c r="A174" s="179"/>
      <c r="B174" s="184" t="s">
        <v>227</v>
      </c>
      <c r="C174" s="185" t="s">
        <v>228</v>
      </c>
      <c r="D174" s="186"/>
      <c r="E174" s="186"/>
      <c r="F174" s="192" t="s">
        <v>25</v>
      </c>
      <c r="G174" s="193"/>
      <c r="H174" s="193"/>
      <c r="I174" s="193">
        <f>'SO311.2.1 311.2.1.1 Pol'!G114</f>
        <v>0</v>
      </c>
      <c r="J174" s="190" t="str">
        <f>IF(I192=0,"",I174/I192*100)</f>
        <v/>
      </c>
    </row>
    <row r="175" spans="1:10" ht="36.75" customHeight="1" x14ac:dyDescent="0.25">
      <c r="A175" s="179"/>
      <c r="B175" s="184" t="s">
        <v>229</v>
      </c>
      <c r="C175" s="185" t="s">
        <v>230</v>
      </c>
      <c r="D175" s="186"/>
      <c r="E175" s="186"/>
      <c r="F175" s="192" t="s">
        <v>25</v>
      </c>
      <c r="G175" s="193"/>
      <c r="H175" s="193"/>
      <c r="I175" s="193">
        <f>'SO311.2.1 311.2.1.1 Pol'!G127</f>
        <v>0</v>
      </c>
      <c r="J175" s="190" t="str">
        <f>IF(I192=0,"",I175/I192*100)</f>
        <v/>
      </c>
    </row>
    <row r="176" spans="1:10" ht="36.75" customHeight="1" x14ac:dyDescent="0.25">
      <c r="A176" s="179"/>
      <c r="B176" s="184" t="s">
        <v>231</v>
      </c>
      <c r="C176" s="185" t="s">
        <v>232</v>
      </c>
      <c r="D176" s="186"/>
      <c r="E176" s="186"/>
      <c r="F176" s="192" t="s">
        <v>25</v>
      </c>
      <c r="G176" s="193"/>
      <c r="H176" s="193"/>
      <c r="I176" s="193">
        <f>'SO311.2.1 311.2.1.1 Pol'!G136</f>
        <v>0</v>
      </c>
      <c r="J176" s="190" t="str">
        <f>IF(I192=0,"",I176/I192*100)</f>
        <v/>
      </c>
    </row>
    <row r="177" spans="1:10" ht="36.75" customHeight="1" x14ac:dyDescent="0.25">
      <c r="A177" s="179"/>
      <c r="B177" s="184" t="s">
        <v>233</v>
      </c>
      <c r="C177" s="185" t="s">
        <v>234</v>
      </c>
      <c r="D177" s="186"/>
      <c r="E177" s="186"/>
      <c r="F177" s="192" t="s">
        <v>25</v>
      </c>
      <c r="G177" s="193"/>
      <c r="H177" s="193"/>
      <c r="I177" s="193">
        <f>'SO311.2.1 311.2.1.1 Pol'!G146</f>
        <v>0</v>
      </c>
      <c r="J177" s="190" t="str">
        <f>IF(I192=0,"",I177/I192*100)</f>
        <v/>
      </c>
    </row>
    <row r="178" spans="1:10" ht="36.75" customHeight="1" x14ac:dyDescent="0.25">
      <c r="A178" s="179"/>
      <c r="B178" s="184" t="s">
        <v>235</v>
      </c>
      <c r="C178" s="185" t="s">
        <v>236</v>
      </c>
      <c r="D178" s="186"/>
      <c r="E178" s="186"/>
      <c r="F178" s="192" t="s">
        <v>25</v>
      </c>
      <c r="G178" s="193"/>
      <c r="H178" s="193"/>
      <c r="I178" s="193">
        <f>'SO311.2.1 311.2.1 Pol'!G407+'SO311.2.1 311.2.1.1 Pol'!G154+'SO311.2.1 311.2.1.2 Pol'!G67+'SO314.1 314.1.1 Pol'!G200+'SO314.2 314.2.1 Pol'!G226</f>
        <v>0</v>
      </c>
      <c r="J178" s="190" t="str">
        <f>IF(I192=0,"",I178/I192*100)</f>
        <v/>
      </c>
    </row>
    <row r="179" spans="1:10" ht="36.75" customHeight="1" x14ac:dyDescent="0.25">
      <c r="A179" s="179"/>
      <c r="B179" s="184" t="s">
        <v>237</v>
      </c>
      <c r="C179" s="185" t="s">
        <v>238</v>
      </c>
      <c r="D179" s="186"/>
      <c r="E179" s="186"/>
      <c r="F179" s="192" t="s">
        <v>25</v>
      </c>
      <c r="G179" s="193"/>
      <c r="H179" s="193"/>
      <c r="I179" s="193">
        <f>'SO311.2.1 311.2.1 Pol'!G430</f>
        <v>0</v>
      </c>
      <c r="J179" s="190" t="str">
        <f>IF(I192=0,"",I179/I192*100)</f>
        <v/>
      </c>
    </row>
    <row r="180" spans="1:10" ht="36.75" customHeight="1" x14ac:dyDescent="0.25">
      <c r="A180" s="179"/>
      <c r="B180" s="184" t="s">
        <v>239</v>
      </c>
      <c r="C180" s="185" t="s">
        <v>240</v>
      </c>
      <c r="D180" s="186"/>
      <c r="E180" s="186"/>
      <c r="F180" s="192" t="s">
        <v>25</v>
      </c>
      <c r="G180" s="193"/>
      <c r="H180" s="193"/>
      <c r="I180" s="193">
        <f>'SO311.2.1 311.2.1 Pol'!G438</f>
        <v>0</v>
      </c>
      <c r="J180" s="190" t="str">
        <f>IF(I192=0,"",I180/I192*100)</f>
        <v/>
      </c>
    </row>
    <row r="181" spans="1:10" ht="36.75" customHeight="1" x14ac:dyDescent="0.25">
      <c r="A181" s="179"/>
      <c r="B181" s="184" t="s">
        <v>241</v>
      </c>
      <c r="C181" s="185" t="s">
        <v>242</v>
      </c>
      <c r="D181" s="186"/>
      <c r="E181" s="186"/>
      <c r="F181" s="192" t="s">
        <v>25</v>
      </c>
      <c r="G181" s="193"/>
      <c r="H181" s="193"/>
      <c r="I181" s="193">
        <f>'SO311.2.1 311.2.1 Pol'!G451</f>
        <v>0</v>
      </c>
      <c r="J181" s="190" t="str">
        <f>IF(I192=0,"",I181/I192*100)</f>
        <v/>
      </c>
    </row>
    <row r="182" spans="1:10" ht="36.75" customHeight="1" x14ac:dyDescent="0.25">
      <c r="A182" s="179"/>
      <c r="B182" s="184" t="s">
        <v>243</v>
      </c>
      <c r="C182" s="185" t="s">
        <v>244</v>
      </c>
      <c r="D182" s="186"/>
      <c r="E182" s="186"/>
      <c r="F182" s="192" t="s">
        <v>26</v>
      </c>
      <c r="G182" s="193"/>
      <c r="H182" s="193"/>
      <c r="I182" s="193">
        <f>'SO311.2.4 311.2.4 Pol'!G10+'SO313.1 313.1 Pol'!G198+'SO411 411 Pol'!G8</f>
        <v>0</v>
      </c>
      <c r="J182" s="190" t="str">
        <f>IF(I192=0,"",I182/I192*100)</f>
        <v/>
      </c>
    </row>
    <row r="183" spans="1:10" ht="36.75" customHeight="1" x14ac:dyDescent="0.25">
      <c r="A183" s="179"/>
      <c r="B183" s="184" t="s">
        <v>245</v>
      </c>
      <c r="C183" s="185" t="s">
        <v>246</v>
      </c>
      <c r="D183" s="186"/>
      <c r="E183" s="186"/>
      <c r="F183" s="192" t="s">
        <v>26</v>
      </c>
      <c r="G183" s="193"/>
      <c r="H183" s="193"/>
      <c r="I183" s="193">
        <f>'SO311.2.4 311.2.4 Pol'!G62+'SO411 411 Pol'!G38</f>
        <v>0</v>
      </c>
      <c r="J183" s="190" t="str">
        <f>IF(I192=0,"",I183/I192*100)</f>
        <v/>
      </c>
    </row>
    <row r="184" spans="1:10" ht="36.75" customHeight="1" x14ac:dyDescent="0.25">
      <c r="A184" s="179"/>
      <c r="B184" s="184" t="s">
        <v>247</v>
      </c>
      <c r="C184" s="185" t="s">
        <v>248</v>
      </c>
      <c r="D184" s="186"/>
      <c r="E184" s="186"/>
      <c r="F184" s="192" t="s">
        <v>26</v>
      </c>
      <c r="G184" s="193"/>
      <c r="H184" s="193"/>
      <c r="I184" s="193">
        <f>'SO311.2.4 311.2.4 Pol'!G71+'SO411 411 Pol'!G60</f>
        <v>0</v>
      </c>
      <c r="J184" s="190" t="str">
        <f>IF(I192=0,"",I184/I192*100)</f>
        <v/>
      </c>
    </row>
    <row r="185" spans="1:10" ht="36.75" customHeight="1" x14ac:dyDescent="0.25">
      <c r="A185" s="179"/>
      <c r="B185" s="184" t="s">
        <v>249</v>
      </c>
      <c r="C185" s="185" t="s">
        <v>250</v>
      </c>
      <c r="D185" s="186"/>
      <c r="E185" s="186"/>
      <c r="F185" s="192" t="s">
        <v>26</v>
      </c>
      <c r="G185" s="193"/>
      <c r="H185" s="193"/>
      <c r="I185" s="193">
        <f>'SO311.2.4 311.2.4 Pol'!G75+'SO313.1 313.1 Pol'!G213</f>
        <v>0</v>
      </c>
      <c r="J185" s="190" t="str">
        <f>IF(I192=0,"",I185/I192*100)</f>
        <v/>
      </c>
    </row>
    <row r="186" spans="1:10" ht="36.75" customHeight="1" x14ac:dyDescent="0.25">
      <c r="A186" s="179"/>
      <c r="B186" s="184" t="s">
        <v>251</v>
      </c>
      <c r="C186" s="185" t="s">
        <v>252</v>
      </c>
      <c r="D186" s="186"/>
      <c r="E186" s="186"/>
      <c r="F186" s="192" t="s">
        <v>26</v>
      </c>
      <c r="G186" s="193"/>
      <c r="H186" s="193"/>
      <c r="I186" s="193">
        <f>'SO012 012 Pol'!G93+'SO311.1 311.1 Pol'!G156+'SO311.3 311.3 Pol'!G80+'SO313.1 313.1 Pol'!G218</f>
        <v>0</v>
      </c>
      <c r="J186" s="190" t="str">
        <f>IF(I192=0,"",I186/I192*100)</f>
        <v/>
      </c>
    </row>
    <row r="187" spans="1:10" ht="36.75" customHeight="1" x14ac:dyDescent="0.25">
      <c r="A187" s="179"/>
      <c r="B187" s="184" t="s">
        <v>253</v>
      </c>
      <c r="C187" s="185" t="s">
        <v>254</v>
      </c>
      <c r="D187" s="186"/>
      <c r="E187" s="186"/>
      <c r="F187" s="192" t="s">
        <v>26</v>
      </c>
      <c r="G187" s="193"/>
      <c r="H187" s="193"/>
      <c r="I187" s="193">
        <f>'SO311.2.4 311.2.4 Pol'!G83+'SO313.1 313.1 Pol'!G225+'SO411 411 Pol'!G65</f>
        <v>0</v>
      </c>
      <c r="J187" s="190" t="str">
        <f>IF(I192=0,"",I187/I192*100)</f>
        <v/>
      </c>
    </row>
    <row r="188" spans="1:10" ht="36.75" customHeight="1" x14ac:dyDescent="0.25">
      <c r="A188" s="179"/>
      <c r="B188" s="184" t="s">
        <v>255</v>
      </c>
      <c r="C188" s="185" t="s">
        <v>256</v>
      </c>
      <c r="D188" s="186"/>
      <c r="E188" s="186"/>
      <c r="F188" s="192" t="s">
        <v>26</v>
      </c>
      <c r="G188" s="193"/>
      <c r="H188" s="193"/>
      <c r="I188" s="193">
        <f>'SO311.2.4 311.2.4 Pol'!G103+'SO313.1 313.1 Pol'!G232+'SO411 411 Pol'!G95</f>
        <v>0</v>
      </c>
      <c r="J188" s="190" t="str">
        <f>IF(I192=0,"",I188/I192*100)</f>
        <v/>
      </c>
    </row>
    <row r="189" spans="1:10" ht="36.75" customHeight="1" x14ac:dyDescent="0.25">
      <c r="A189" s="179"/>
      <c r="B189" s="184" t="s">
        <v>257</v>
      </c>
      <c r="C189" s="185" t="s">
        <v>258</v>
      </c>
      <c r="D189" s="186"/>
      <c r="E189" s="186"/>
      <c r="F189" s="192" t="s">
        <v>259</v>
      </c>
      <c r="G189" s="193"/>
      <c r="H189" s="193"/>
      <c r="I189" s="193">
        <f>'SO012 012 Pol'!G105+'SO111,112,113 111-113 Pol'!G206+'SO311.2.1 311.2.1 Pol'!G460+'SO311.2.1 311.2.1.2 Pol'!G81</f>
        <v>0</v>
      </c>
      <c r="J189" s="190" t="str">
        <f>IF(I192=0,"",I189/I192*100)</f>
        <v/>
      </c>
    </row>
    <row r="190" spans="1:10" ht="36.75" customHeight="1" x14ac:dyDescent="0.25">
      <c r="A190" s="179"/>
      <c r="B190" s="184" t="s">
        <v>260</v>
      </c>
      <c r="C190" s="185" t="s">
        <v>27</v>
      </c>
      <c r="D190" s="186"/>
      <c r="E190" s="186"/>
      <c r="F190" s="192" t="s">
        <v>260</v>
      </c>
      <c r="G190" s="193"/>
      <c r="H190" s="193"/>
      <c r="I190" s="193">
        <f>'00 00 Naklady'!G8+'00 00 Naklady'!G86+'SO313.1 313.1 Pol'!G234</f>
        <v>0</v>
      </c>
      <c r="J190" s="190" t="str">
        <f>IF(I192=0,"",I190/I192*100)</f>
        <v/>
      </c>
    </row>
    <row r="191" spans="1:10" ht="36.75" customHeight="1" x14ac:dyDescent="0.25">
      <c r="A191" s="179"/>
      <c r="B191" s="184" t="s">
        <v>261</v>
      </c>
      <c r="C191" s="185" t="s">
        <v>28</v>
      </c>
      <c r="D191" s="186"/>
      <c r="E191" s="186"/>
      <c r="F191" s="192" t="s">
        <v>261</v>
      </c>
      <c r="G191" s="193"/>
      <c r="H191" s="193"/>
      <c r="I191" s="193">
        <f>'00 00 Naklady'!G34</f>
        <v>0</v>
      </c>
      <c r="J191" s="190" t="str">
        <f>IF(I192=0,"",I191/I192*100)</f>
        <v/>
      </c>
    </row>
    <row r="192" spans="1:10" ht="25.5" customHeight="1" x14ac:dyDescent="0.25">
      <c r="A192" s="180"/>
      <c r="B192" s="187" t="s">
        <v>1</v>
      </c>
      <c r="C192" s="188"/>
      <c r="D192" s="189"/>
      <c r="E192" s="189"/>
      <c r="F192" s="194"/>
      <c r="G192" s="195"/>
      <c r="H192" s="195"/>
      <c r="I192" s="195">
        <f>SUM(I146:I191)</f>
        <v>0</v>
      </c>
      <c r="J192" s="191">
        <f>SUM(J146:J191)</f>
        <v>0</v>
      </c>
    </row>
    <row r="193" spans="6:10" x14ac:dyDescent="0.25">
      <c r="F193" s="133"/>
      <c r="G193" s="133"/>
      <c r="H193" s="133"/>
      <c r="I193" s="133"/>
      <c r="J193" s="134"/>
    </row>
    <row r="194" spans="6:10" x14ac:dyDescent="0.25">
      <c r="F194" s="133"/>
      <c r="G194" s="133"/>
      <c r="H194" s="133"/>
      <c r="I194" s="133"/>
      <c r="J194" s="134"/>
    </row>
    <row r="195" spans="6:10" x14ac:dyDescent="0.25">
      <c r="F195" s="133"/>
      <c r="G195" s="133"/>
      <c r="H195" s="133"/>
      <c r="I195" s="133"/>
      <c r="J195" s="134"/>
    </row>
  </sheetData>
  <sheetProtection algorithmName="SHA-512" hashValue="hZE3/hdy7CKWEcNb3p8YhlOh98/3oIXAjOOKHTbyhB/ywehHq4tG4hM5x5UPXd4gIaVFvOwYxVMz2Rkd6OiPBg==" saltValue="2+DpqxUOxhsixu3cVG5TF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2">
    <mergeCell ref="C191:E191"/>
    <mergeCell ref="C186:E186"/>
    <mergeCell ref="C187:E187"/>
    <mergeCell ref="C188:E188"/>
    <mergeCell ref="C189:E189"/>
    <mergeCell ref="C190:E190"/>
    <mergeCell ref="C181:E181"/>
    <mergeCell ref="C182:E182"/>
    <mergeCell ref="C183:E183"/>
    <mergeCell ref="C184:E184"/>
    <mergeCell ref="C185:E185"/>
    <mergeCell ref="C176:E176"/>
    <mergeCell ref="C177:E177"/>
    <mergeCell ref="C178:E178"/>
    <mergeCell ref="C179:E179"/>
    <mergeCell ref="C180:E180"/>
    <mergeCell ref="C171:E171"/>
    <mergeCell ref="C172:E172"/>
    <mergeCell ref="C173:E173"/>
    <mergeCell ref="C174:E174"/>
    <mergeCell ref="C175:E175"/>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B132:J132"/>
    <mergeCell ref="B134:J134"/>
    <mergeCell ref="B136:J136"/>
    <mergeCell ref="B138:J138"/>
    <mergeCell ref="B140:J140"/>
    <mergeCell ref="B123:J123"/>
    <mergeCell ref="B124:J124"/>
    <mergeCell ref="B126:J126"/>
    <mergeCell ref="B128:J128"/>
    <mergeCell ref="B130:J130"/>
    <mergeCell ref="B116:J116"/>
    <mergeCell ref="B118:J118"/>
    <mergeCell ref="B119:J119"/>
    <mergeCell ref="B120:J120"/>
    <mergeCell ref="B121:J121"/>
    <mergeCell ref="B111:J111"/>
    <mergeCell ref="B112:J112"/>
    <mergeCell ref="B113:J113"/>
    <mergeCell ref="B114:J114"/>
    <mergeCell ref="B115:J115"/>
    <mergeCell ref="B104:J104"/>
    <mergeCell ref="B106:J106"/>
    <mergeCell ref="B108:J108"/>
    <mergeCell ref="B109:J109"/>
    <mergeCell ref="B110:J110"/>
    <mergeCell ref="B99:J99"/>
    <mergeCell ref="B100:J100"/>
    <mergeCell ref="B101:J101"/>
    <mergeCell ref="B102:J102"/>
    <mergeCell ref="B103:J103"/>
    <mergeCell ref="B92:J92"/>
    <mergeCell ref="B94:J94"/>
    <mergeCell ref="B95:J95"/>
    <mergeCell ref="B96:J96"/>
    <mergeCell ref="B97:J97"/>
    <mergeCell ref="C84:E84"/>
    <mergeCell ref="C85:E85"/>
    <mergeCell ref="C86:E86"/>
    <mergeCell ref="B87:E87"/>
    <mergeCell ref="B90:J90"/>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0"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abEQy9fChr/QDlUFsAomco6QDUCwp5KA/z0g1wFeheGLB8l7RtYDje4ODL3I2sPs/nvW8xJ1aNABn/GnWe0nNA==" saltValue="AzAG4hPguSlY/N6hth7/W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E947-31D9-49A2-90F5-C7DB3D418D5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262</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58</v>
      </c>
      <c r="C3" s="201" t="s">
        <v>59</v>
      </c>
      <c r="D3" s="199"/>
      <c r="E3" s="199"/>
      <c r="F3" s="199"/>
      <c r="G3" s="200"/>
      <c r="AC3" s="177" t="s">
        <v>265</v>
      </c>
      <c r="AG3" t="s">
        <v>266</v>
      </c>
    </row>
    <row r="4" spans="1:60" ht="25.05" customHeight="1" x14ac:dyDescent="0.25">
      <c r="A4" s="202" t="s">
        <v>9</v>
      </c>
      <c r="B4" s="203" t="s">
        <v>58</v>
      </c>
      <c r="C4" s="204" t="s">
        <v>59</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260</v>
      </c>
      <c r="C8" s="251" t="s">
        <v>27</v>
      </c>
      <c r="D8" s="229"/>
      <c r="E8" s="230"/>
      <c r="F8" s="231"/>
      <c r="G8" s="231">
        <f>SUMIF(AG9:AG33,"&lt;&gt;NOR",G9:G33)</f>
        <v>0</v>
      </c>
      <c r="H8" s="231"/>
      <c r="I8" s="231">
        <f>SUM(I9:I33)</f>
        <v>0</v>
      </c>
      <c r="J8" s="231"/>
      <c r="K8" s="231">
        <f>SUM(K9:K33)</f>
        <v>0</v>
      </c>
      <c r="L8" s="231"/>
      <c r="M8" s="231">
        <f>SUM(M9:M33)</f>
        <v>0</v>
      </c>
      <c r="N8" s="231"/>
      <c r="O8" s="231">
        <f>SUM(O9:O33)</f>
        <v>0</v>
      </c>
      <c r="P8" s="231"/>
      <c r="Q8" s="231">
        <f>SUM(Q9:Q33)</f>
        <v>0</v>
      </c>
      <c r="R8" s="231"/>
      <c r="S8" s="231"/>
      <c r="T8" s="232"/>
      <c r="U8" s="226"/>
      <c r="V8" s="226">
        <f>SUM(V9:V33)</f>
        <v>0</v>
      </c>
      <c r="W8" s="226"/>
      <c r="X8" s="226"/>
      <c r="AG8" t="s">
        <v>290</v>
      </c>
    </row>
    <row r="9" spans="1:60" outlineLevel="1" x14ac:dyDescent="0.25">
      <c r="A9" s="233">
        <v>1</v>
      </c>
      <c r="B9" s="234" t="s">
        <v>291</v>
      </c>
      <c r="C9" s="252" t="s">
        <v>292</v>
      </c>
      <c r="D9" s="235" t="s">
        <v>293</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294</v>
      </c>
      <c r="T9" s="239" t="s">
        <v>295</v>
      </c>
      <c r="U9" s="222">
        <v>0</v>
      </c>
      <c r="V9" s="222">
        <f>ROUND(E9*U9,2)</f>
        <v>0</v>
      </c>
      <c r="W9" s="222"/>
      <c r="X9" s="222" t="s">
        <v>296</v>
      </c>
      <c r="Y9" s="212"/>
      <c r="Z9" s="212"/>
      <c r="AA9" s="212"/>
      <c r="AB9" s="212"/>
      <c r="AC9" s="212"/>
      <c r="AD9" s="212"/>
      <c r="AE9" s="212"/>
      <c r="AF9" s="212"/>
      <c r="AG9" s="212" t="s">
        <v>297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3" t="s">
        <v>298</v>
      </c>
      <c r="D10" s="240"/>
      <c r="E10" s="240"/>
      <c r="F10" s="240"/>
      <c r="G10" s="240"/>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299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3">
        <v>2</v>
      </c>
      <c r="B11" s="234" t="s">
        <v>300</v>
      </c>
      <c r="C11" s="252" t="s">
        <v>301</v>
      </c>
      <c r="D11" s="235" t="s">
        <v>293</v>
      </c>
      <c r="E11" s="236">
        <v>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302</v>
      </c>
      <c r="T11" s="239" t="s">
        <v>295</v>
      </c>
      <c r="U11" s="222">
        <v>0</v>
      </c>
      <c r="V11" s="222">
        <f>ROUND(E11*U11,2)</f>
        <v>0</v>
      </c>
      <c r="W11" s="222"/>
      <c r="X11" s="222" t="s">
        <v>296</v>
      </c>
      <c r="Y11" s="212"/>
      <c r="Z11" s="212"/>
      <c r="AA11" s="212"/>
      <c r="AB11" s="212"/>
      <c r="AC11" s="212"/>
      <c r="AD11" s="212"/>
      <c r="AE11" s="212"/>
      <c r="AF11" s="212"/>
      <c r="AG11" s="212" t="s">
        <v>303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3" t="s">
        <v>304</v>
      </c>
      <c r="D12" s="240"/>
      <c r="E12" s="240"/>
      <c r="F12" s="240"/>
      <c r="G12" s="240"/>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299</v>
      </c>
      <c r="AH12" s="212"/>
      <c r="AI12" s="212"/>
      <c r="AJ12" s="212"/>
      <c r="AK12" s="212"/>
      <c r="AL12" s="212"/>
      <c r="AM12" s="212"/>
      <c r="AN12" s="212"/>
      <c r="AO12" s="212"/>
      <c r="AP12" s="212"/>
      <c r="AQ12" s="212"/>
      <c r="AR12" s="212"/>
      <c r="AS12" s="212"/>
      <c r="AT12" s="212"/>
      <c r="AU12" s="212"/>
      <c r="AV12" s="212"/>
      <c r="AW12" s="212"/>
      <c r="AX12" s="212"/>
      <c r="AY12" s="212"/>
      <c r="AZ12" s="212"/>
      <c r="BA12" s="241" t="str">
        <f>C12</f>
        <v>Projekt přechodného dopravního značení vč.projednání a odsouhlasení silničním správním úřadem a policií ČR  1xPD</v>
      </c>
      <c r="BB12" s="212"/>
      <c r="BC12" s="212"/>
      <c r="BD12" s="212"/>
      <c r="BE12" s="212"/>
      <c r="BF12" s="212"/>
      <c r="BG12" s="212"/>
      <c r="BH12" s="212"/>
    </row>
    <row r="13" spans="1:60" outlineLevel="1" x14ac:dyDescent="0.25">
      <c r="A13" s="233">
        <v>3</v>
      </c>
      <c r="B13" s="234" t="s">
        <v>305</v>
      </c>
      <c r="C13" s="252" t="s">
        <v>301</v>
      </c>
      <c r="D13" s="235" t="s">
        <v>293</v>
      </c>
      <c r="E13" s="236">
        <v>1</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302</v>
      </c>
      <c r="T13" s="239" t="s">
        <v>295</v>
      </c>
      <c r="U13" s="222">
        <v>0</v>
      </c>
      <c r="V13" s="222">
        <f>ROUND(E13*U13,2)</f>
        <v>0</v>
      </c>
      <c r="W13" s="222"/>
      <c r="X13" s="222" t="s">
        <v>296</v>
      </c>
      <c r="Y13" s="212"/>
      <c r="Z13" s="212"/>
      <c r="AA13" s="212"/>
      <c r="AB13" s="212"/>
      <c r="AC13" s="212"/>
      <c r="AD13" s="212"/>
      <c r="AE13" s="212"/>
      <c r="AF13" s="212"/>
      <c r="AG13" s="212" t="s">
        <v>303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3" t="s">
        <v>304</v>
      </c>
      <c r="D14" s="240"/>
      <c r="E14" s="240"/>
      <c r="F14" s="240"/>
      <c r="G14" s="240"/>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299</v>
      </c>
      <c r="AH14" s="212"/>
      <c r="AI14" s="212"/>
      <c r="AJ14" s="212"/>
      <c r="AK14" s="212"/>
      <c r="AL14" s="212"/>
      <c r="AM14" s="212"/>
      <c r="AN14" s="212"/>
      <c r="AO14" s="212"/>
      <c r="AP14" s="212"/>
      <c r="AQ14" s="212"/>
      <c r="AR14" s="212"/>
      <c r="AS14" s="212"/>
      <c r="AT14" s="212"/>
      <c r="AU14" s="212"/>
      <c r="AV14" s="212"/>
      <c r="AW14" s="212"/>
      <c r="AX14" s="212"/>
      <c r="AY14" s="212"/>
      <c r="AZ14" s="212"/>
      <c r="BA14" s="241" t="str">
        <f>C14</f>
        <v>Projekt přechodného dopravního značení vč.projednání a odsouhlasení silničním správním úřadem a policií ČR  1xPD</v>
      </c>
      <c r="BB14" s="212"/>
      <c r="BC14" s="212"/>
      <c r="BD14" s="212"/>
      <c r="BE14" s="212"/>
      <c r="BF14" s="212"/>
      <c r="BG14" s="212"/>
      <c r="BH14" s="212"/>
    </row>
    <row r="15" spans="1:60" outlineLevel="1" x14ac:dyDescent="0.25">
      <c r="A15" s="233">
        <v>4</v>
      </c>
      <c r="B15" s="234" t="s">
        <v>306</v>
      </c>
      <c r="C15" s="252" t="s">
        <v>307</v>
      </c>
      <c r="D15" s="235" t="s">
        <v>293</v>
      </c>
      <c r="E15" s="236">
        <v>1</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294</v>
      </c>
      <c r="T15" s="239" t="s">
        <v>295</v>
      </c>
      <c r="U15" s="222">
        <v>0</v>
      </c>
      <c r="V15" s="222">
        <f>ROUND(E15*U15,2)</f>
        <v>0</v>
      </c>
      <c r="W15" s="222"/>
      <c r="X15" s="222" t="s">
        <v>296</v>
      </c>
      <c r="Y15" s="212"/>
      <c r="Z15" s="212"/>
      <c r="AA15" s="212"/>
      <c r="AB15" s="212"/>
      <c r="AC15" s="212"/>
      <c r="AD15" s="212"/>
      <c r="AE15" s="212"/>
      <c r="AF15" s="212"/>
      <c r="AG15" s="212" t="s">
        <v>303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3" t="s">
        <v>384</v>
      </c>
      <c r="D16" s="240"/>
      <c r="E16" s="240"/>
      <c r="F16" s="240"/>
      <c r="G16" s="240"/>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299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4" t="s">
        <v>308</v>
      </c>
      <c r="D17" s="242"/>
      <c r="E17" s="242"/>
      <c r="F17" s="242"/>
      <c r="G17" s="24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41" t="str">
        <f>C17</f>
        <v>Vyhotovení protokolu o vytyčení stavby se seznamem souřadnic vytyčených bodů a jejich polohopisnými (S-JTSK) a výškopisnými (Bpv) hodnotami.</v>
      </c>
      <c r="BB17" s="212"/>
      <c r="BC17" s="212"/>
      <c r="BD17" s="212"/>
      <c r="BE17" s="212"/>
      <c r="BF17" s="212"/>
      <c r="BG17" s="212"/>
      <c r="BH17" s="212"/>
    </row>
    <row r="18" spans="1:60" outlineLevel="1" x14ac:dyDescent="0.25">
      <c r="A18" s="219"/>
      <c r="B18" s="220"/>
      <c r="C18" s="255" t="s">
        <v>309</v>
      </c>
      <c r="D18" s="224"/>
      <c r="E18" s="225">
        <v>1</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5" t="s">
        <v>311</v>
      </c>
      <c r="D19" s="224"/>
      <c r="E19" s="225"/>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5" t="s">
        <v>312</v>
      </c>
      <c r="D20" s="224"/>
      <c r="E20" s="225"/>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310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5" t="s">
        <v>313</v>
      </c>
      <c r="D21" s="224"/>
      <c r="E21" s="225"/>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5" t="s">
        <v>314</v>
      </c>
      <c r="D22" s="224"/>
      <c r="E22" s="225"/>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5" t="s">
        <v>315</v>
      </c>
      <c r="D23" s="224"/>
      <c r="E23" s="225"/>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3">
        <v>5</v>
      </c>
      <c r="B24" s="234" t="s">
        <v>316</v>
      </c>
      <c r="C24" s="252" t="s">
        <v>317</v>
      </c>
      <c r="D24" s="235" t="s">
        <v>293</v>
      </c>
      <c r="E24" s="236">
        <v>1</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c r="S24" s="238" t="s">
        <v>294</v>
      </c>
      <c r="T24" s="239" t="s">
        <v>295</v>
      </c>
      <c r="U24" s="222">
        <v>0</v>
      </c>
      <c r="V24" s="222">
        <f>ROUND(E24*U24,2)</f>
        <v>0</v>
      </c>
      <c r="W24" s="222"/>
      <c r="X24" s="222" t="s">
        <v>296</v>
      </c>
      <c r="Y24" s="212"/>
      <c r="Z24" s="212"/>
      <c r="AA24" s="212"/>
      <c r="AB24" s="212"/>
      <c r="AC24" s="212"/>
      <c r="AD24" s="212"/>
      <c r="AE24" s="212"/>
      <c r="AF24" s="212"/>
      <c r="AG24" s="212" t="s">
        <v>303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3" t="s">
        <v>318</v>
      </c>
      <c r="D25" s="240"/>
      <c r="E25" s="240"/>
      <c r="F25" s="240"/>
      <c r="G25" s="240"/>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299</v>
      </c>
      <c r="AH25" s="212"/>
      <c r="AI25" s="212"/>
      <c r="AJ25" s="212"/>
      <c r="AK25" s="212"/>
      <c r="AL25" s="212"/>
      <c r="AM25" s="212"/>
      <c r="AN25" s="212"/>
      <c r="AO25" s="212"/>
      <c r="AP25" s="212"/>
      <c r="AQ25" s="212"/>
      <c r="AR25" s="212"/>
      <c r="AS25" s="212"/>
      <c r="AT25" s="212"/>
      <c r="AU25" s="212"/>
      <c r="AV25" s="212"/>
      <c r="AW25" s="212"/>
      <c r="AX25" s="212"/>
      <c r="AY25" s="212"/>
      <c r="AZ25" s="212"/>
      <c r="BA25" s="241" t="str">
        <f>C25</f>
        <v>Zaměření a vytýčení stávajících inženýrských sítí v místě stavby z hlediska jejich ochrany při provádění stavby.</v>
      </c>
      <c r="BB25" s="212"/>
      <c r="BC25" s="212"/>
      <c r="BD25" s="212"/>
      <c r="BE25" s="212"/>
      <c r="BF25" s="212"/>
      <c r="BG25" s="212"/>
      <c r="BH25" s="212"/>
    </row>
    <row r="26" spans="1:60" outlineLevel="1" x14ac:dyDescent="0.25">
      <c r="A26" s="233">
        <v>6</v>
      </c>
      <c r="B26" s="234" t="s">
        <v>319</v>
      </c>
      <c r="C26" s="252" t="s">
        <v>320</v>
      </c>
      <c r="D26" s="235" t="s">
        <v>293</v>
      </c>
      <c r="E26" s="236">
        <v>4</v>
      </c>
      <c r="F26" s="237"/>
      <c r="G26" s="238">
        <f>ROUND(E26*F26,2)</f>
        <v>0</v>
      </c>
      <c r="H26" s="237"/>
      <c r="I26" s="238">
        <f>ROUND(E26*H26,2)</f>
        <v>0</v>
      </c>
      <c r="J26" s="237"/>
      <c r="K26" s="238">
        <f>ROUND(E26*J26,2)</f>
        <v>0</v>
      </c>
      <c r="L26" s="238">
        <v>21</v>
      </c>
      <c r="M26" s="238">
        <f>G26*(1+L26/100)</f>
        <v>0</v>
      </c>
      <c r="N26" s="238">
        <v>0</v>
      </c>
      <c r="O26" s="238">
        <f>ROUND(E26*N26,2)</f>
        <v>0</v>
      </c>
      <c r="P26" s="238">
        <v>0</v>
      </c>
      <c r="Q26" s="238">
        <f>ROUND(E26*P26,2)</f>
        <v>0</v>
      </c>
      <c r="R26" s="238"/>
      <c r="S26" s="238" t="s">
        <v>302</v>
      </c>
      <c r="T26" s="239" t="s">
        <v>295</v>
      </c>
      <c r="U26" s="222">
        <v>0</v>
      </c>
      <c r="V26" s="222">
        <f>ROUND(E26*U26,2)</f>
        <v>0</v>
      </c>
      <c r="W26" s="222"/>
      <c r="X26" s="222" t="s">
        <v>296</v>
      </c>
      <c r="Y26" s="212"/>
      <c r="Z26" s="212"/>
      <c r="AA26" s="212"/>
      <c r="AB26" s="212"/>
      <c r="AC26" s="212"/>
      <c r="AD26" s="212"/>
      <c r="AE26" s="212"/>
      <c r="AF26" s="212"/>
      <c r="AG26" s="212" t="s">
        <v>303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3" t="s">
        <v>321</v>
      </c>
      <c r="D27" s="240"/>
      <c r="E27" s="240"/>
      <c r="F27" s="240"/>
      <c r="G27" s="240"/>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299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5" t="s">
        <v>322</v>
      </c>
      <c r="D28" s="224"/>
      <c r="E28" s="225">
        <v>1</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323</v>
      </c>
      <c r="D29" s="224"/>
      <c r="E29" s="225">
        <v>1</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55" t="s">
        <v>324</v>
      </c>
      <c r="D30" s="224"/>
      <c r="E30" s="225">
        <v>1</v>
      </c>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310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325</v>
      </c>
      <c r="D31" s="224"/>
      <c r="E31" s="225">
        <v>1</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33">
        <v>7</v>
      </c>
      <c r="B32" s="234" t="s">
        <v>326</v>
      </c>
      <c r="C32" s="252" t="s">
        <v>327</v>
      </c>
      <c r="D32" s="235" t="s">
        <v>293</v>
      </c>
      <c r="E32" s="236">
        <v>7</v>
      </c>
      <c r="F32" s="237"/>
      <c r="G32" s="238">
        <f>ROUND(E32*F32,2)</f>
        <v>0</v>
      </c>
      <c r="H32" s="237"/>
      <c r="I32" s="238">
        <f>ROUND(E32*H32,2)</f>
        <v>0</v>
      </c>
      <c r="J32" s="237"/>
      <c r="K32" s="238">
        <f>ROUND(E32*J32,2)</f>
        <v>0</v>
      </c>
      <c r="L32" s="238">
        <v>21</v>
      </c>
      <c r="M32" s="238">
        <f>G32*(1+L32/100)</f>
        <v>0</v>
      </c>
      <c r="N32" s="238">
        <v>0</v>
      </c>
      <c r="O32" s="238">
        <f>ROUND(E32*N32,2)</f>
        <v>0</v>
      </c>
      <c r="P32" s="238">
        <v>0</v>
      </c>
      <c r="Q32" s="238">
        <f>ROUND(E32*P32,2)</f>
        <v>0</v>
      </c>
      <c r="R32" s="238"/>
      <c r="S32" s="238" t="s">
        <v>302</v>
      </c>
      <c r="T32" s="239" t="s">
        <v>295</v>
      </c>
      <c r="U32" s="222">
        <v>0</v>
      </c>
      <c r="V32" s="222">
        <f>ROUND(E32*U32,2)</f>
        <v>0</v>
      </c>
      <c r="W32" s="222"/>
      <c r="X32" s="222" t="s">
        <v>296</v>
      </c>
      <c r="Y32" s="212"/>
      <c r="Z32" s="212"/>
      <c r="AA32" s="212"/>
      <c r="AB32" s="212"/>
      <c r="AC32" s="212"/>
      <c r="AD32" s="212"/>
      <c r="AE32" s="212"/>
      <c r="AF32" s="212"/>
      <c r="AG32" s="212" t="s">
        <v>303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3" t="s">
        <v>321</v>
      </c>
      <c r="D33" s="240"/>
      <c r="E33" s="240"/>
      <c r="F33" s="240"/>
      <c r="G33" s="240"/>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299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5">
      <c r="A34" s="227" t="s">
        <v>289</v>
      </c>
      <c r="B34" s="228" t="s">
        <v>261</v>
      </c>
      <c r="C34" s="251" t="s">
        <v>28</v>
      </c>
      <c r="D34" s="229"/>
      <c r="E34" s="230"/>
      <c r="F34" s="231"/>
      <c r="G34" s="231">
        <f>SUMIF(AG35:AG85,"&lt;&gt;NOR",G35:G85)</f>
        <v>0</v>
      </c>
      <c r="H34" s="231"/>
      <c r="I34" s="231">
        <f>SUM(I35:I85)</f>
        <v>0</v>
      </c>
      <c r="J34" s="231"/>
      <c r="K34" s="231">
        <f>SUM(K35:K85)</f>
        <v>0</v>
      </c>
      <c r="L34" s="231"/>
      <c r="M34" s="231">
        <f>SUM(M35:M85)</f>
        <v>0</v>
      </c>
      <c r="N34" s="231"/>
      <c r="O34" s="231">
        <f>SUM(O35:O85)</f>
        <v>0</v>
      </c>
      <c r="P34" s="231"/>
      <c r="Q34" s="231">
        <f>SUM(Q35:Q85)</f>
        <v>0</v>
      </c>
      <c r="R34" s="231"/>
      <c r="S34" s="231"/>
      <c r="T34" s="232"/>
      <c r="U34" s="226"/>
      <c r="V34" s="226">
        <f>SUM(V35:V85)</f>
        <v>0</v>
      </c>
      <c r="W34" s="226"/>
      <c r="X34" s="226"/>
      <c r="AG34" t="s">
        <v>290</v>
      </c>
    </row>
    <row r="35" spans="1:60" outlineLevel="1" x14ac:dyDescent="0.25">
      <c r="A35" s="233">
        <v>8</v>
      </c>
      <c r="B35" s="234" t="s">
        <v>328</v>
      </c>
      <c r="C35" s="252" t="s">
        <v>329</v>
      </c>
      <c r="D35" s="235" t="s">
        <v>293</v>
      </c>
      <c r="E35" s="236">
        <v>1</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c r="S35" s="238" t="s">
        <v>294</v>
      </c>
      <c r="T35" s="239" t="s">
        <v>295</v>
      </c>
      <c r="U35" s="222">
        <v>0</v>
      </c>
      <c r="V35" s="222">
        <f>ROUND(E35*U35,2)</f>
        <v>0</v>
      </c>
      <c r="W35" s="222"/>
      <c r="X35" s="222" t="s">
        <v>296</v>
      </c>
      <c r="Y35" s="212"/>
      <c r="Z35" s="212"/>
      <c r="AA35" s="212"/>
      <c r="AB35" s="212"/>
      <c r="AC35" s="212"/>
      <c r="AD35" s="212"/>
      <c r="AE35" s="212"/>
      <c r="AF35" s="212"/>
      <c r="AG35" s="212" t="s">
        <v>303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3" t="s">
        <v>330</v>
      </c>
      <c r="D36" s="240"/>
      <c r="E36" s="240"/>
      <c r="F36" s="240"/>
      <c r="G36" s="240"/>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299</v>
      </c>
      <c r="AH36" s="212"/>
      <c r="AI36" s="212"/>
      <c r="AJ36" s="212"/>
      <c r="AK36" s="212"/>
      <c r="AL36" s="212"/>
      <c r="AM36" s="212"/>
      <c r="AN36" s="212"/>
      <c r="AO36" s="212"/>
      <c r="AP36" s="212"/>
      <c r="AQ36" s="212"/>
      <c r="AR36" s="212"/>
      <c r="AS36" s="212"/>
      <c r="AT36" s="212"/>
      <c r="AU36" s="212"/>
      <c r="AV36" s="212"/>
      <c r="AW36" s="212"/>
      <c r="AX36" s="212"/>
      <c r="AY36" s="212"/>
      <c r="AZ36" s="212"/>
      <c r="BA36" s="241" t="str">
        <f>C36</f>
        <v>Náklady na provedení skutečného zaměření stavby v rozsahu nezbytném pro zápis změny do katastru nemovitostí.</v>
      </c>
      <c r="BB36" s="212"/>
      <c r="BC36" s="212"/>
      <c r="BD36" s="212"/>
      <c r="BE36" s="212"/>
      <c r="BF36" s="212"/>
      <c r="BG36" s="212"/>
      <c r="BH36" s="212"/>
    </row>
    <row r="37" spans="1:60" outlineLevel="1" x14ac:dyDescent="0.25">
      <c r="A37" s="219"/>
      <c r="B37" s="220"/>
      <c r="C37" s="255" t="s">
        <v>309</v>
      </c>
      <c r="D37" s="224"/>
      <c r="E37" s="225">
        <v>1</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5" t="s">
        <v>311</v>
      </c>
      <c r="D38" s="224"/>
      <c r="E38" s="225"/>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55" t="s">
        <v>312</v>
      </c>
      <c r="D39" s="224"/>
      <c r="E39" s="225"/>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310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313</v>
      </c>
      <c r="D40" s="224"/>
      <c r="E40" s="225"/>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314</v>
      </c>
      <c r="D41" s="224"/>
      <c r="E41" s="225"/>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5" t="s">
        <v>315</v>
      </c>
      <c r="D42" s="224"/>
      <c r="E42" s="225"/>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310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33">
        <v>9</v>
      </c>
      <c r="B43" s="234" t="s">
        <v>331</v>
      </c>
      <c r="C43" s="252" t="s">
        <v>332</v>
      </c>
      <c r="D43" s="235" t="s">
        <v>293</v>
      </c>
      <c r="E43" s="236">
        <v>1</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c r="S43" s="238" t="s">
        <v>302</v>
      </c>
      <c r="T43" s="239" t="s">
        <v>295</v>
      </c>
      <c r="U43" s="222">
        <v>0</v>
      </c>
      <c r="V43" s="222">
        <f>ROUND(E43*U43,2)</f>
        <v>0</v>
      </c>
      <c r="W43" s="222"/>
      <c r="X43" s="222" t="s">
        <v>296</v>
      </c>
      <c r="Y43" s="212"/>
      <c r="Z43" s="212"/>
      <c r="AA43" s="212"/>
      <c r="AB43" s="212"/>
      <c r="AC43" s="212"/>
      <c r="AD43" s="212"/>
      <c r="AE43" s="212"/>
      <c r="AF43" s="212"/>
      <c r="AG43" s="212" t="s">
        <v>303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3" t="s">
        <v>333</v>
      </c>
      <c r="D44" s="240"/>
      <c r="E44" s="240"/>
      <c r="F44" s="240"/>
      <c r="G44" s="240"/>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299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5" t="s">
        <v>309</v>
      </c>
      <c r="D45" s="224"/>
      <c r="E45" s="225">
        <v>1</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310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5" t="s">
        <v>311</v>
      </c>
      <c r="D46" s="224"/>
      <c r="E46" s="225"/>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5" t="s">
        <v>312</v>
      </c>
      <c r="D47" s="224"/>
      <c r="E47" s="225"/>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5" t="s">
        <v>313</v>
      </c>
      <c r="D48" s="224"/>
      <c r="E48" s="225"/>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310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314</v>
      </c>
      <c r="D49" s="224"/>
      <c r="E49" s="225"/>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5" t="s">
        <v>315</v>
      </c>
      <c r="D50" s="224"/>
      <c r="E50" s="225"/>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310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33">
        <v>10</v>
      </c>
      <c r="B51" s="234" t="s">
        <v>334</v>
      </c>
      <c r="C51" s="252" t="s">
        <v>335</v>
      </c>
      <c r="D51" s="235" t="s">
        <v>293</v>
      </c>
      <c r="E51" s="236">
        <v>1</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294</v>
      </c>
      <c r="T51" s="239" t="s">
        <v>295</v>
      </c>
      <c r="U51" s="222">
        <v>0</v>
      </c>
      <c r="V51" s="222">
        <f>ROUND(E51*U51,2)</f>
        <v>0</v>
      </c>
      <c r="W51" s="222"/>
      <c r="X51" s="222" t="s">
        <v>296</v>
      </c>
      <c r="Y51" s="212"/>
      <c r="Z51" s="212"/>
      <c r="AA51" s="212"/>
      <c r="AB51" s="212"/>
      <c r="AC51" s="212"/>
      <c r="AD51" s="212"/>
      <c r="AE51" s="212"/>
      <c r="AF51" s="212"/>
      <c r="AG51" s="212" t="s">
        <v>303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3" t="s">
        <v>336</v>
      </c>
      <c r="D52" s="240"/>
      <c r="E52" s="240"/>
      <c r="F52" s="240"/>
      <c r="G52" s="240"/>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299</v>
      </c>
      <c r="AH52" s="212"/>
      <c r="AI52" s="212"/>
      <c r="AJ52" s="212"/>
      <c r="AK52" s="212"/>
      <c r="AL52" s="212"/>
      <c r="AM52" s="212"/>
      <c r="AN52" s="212"/>
      <c r="AO52" s="212"/>
      <c r="AP52" s="212"/>
      <c r="AQ52" s="212"/>
      <c r="AR52" s="212"/>
      <c r="AS52" s="212"/>
      <c r="AT52" s="212"/>
      <c r="AU52" s="212"/>
      <c r="AV52" s="212"/>
      <c r="AW52" s="212"/>
      <c r="AX52" s="212"/>
      <c r="AY52" s="212"/>
      <c r="AZ52" s="212"/>
      <c r="BA52" s="241" t="str">
        <f>C52</f>
        <v>Náklady na vyhotovení dokumentace skutečného provedení stavby a její předání objednateli v požadované formě a požadovaném počtu.</v>
      </c>
      <c r="BB52" s="212"/>
      <c r="BC52" s="212"/>
      <c r="BD52" s="212"/>
      <c r="BE52" s="212"/>
      <c r="BF52" s="212"/>
      <c r="BG52" s="212"/>
      <c r="BH52" s="212"/>
    </row>
    <row r="53" spans="1:60" outlineLevel="1" x14ac:dyDescent="0.25">
      <c r="A53" s="219"/>
      <c r="B53" s="220"/>
      <c r="C53" s="255" t="s">
        <v>309</v>
      </c>
      <c r="D53" s="224"/>
      <c r="E53" s="225">
        <v>1</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310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5" t="s">
        <v>311</v>
      </c>
      <c r="D54" s="224"/>
      <c r="E54" s="225"/>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310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5" t="s">
        <v>312</v>
      </c>
      <c r="D55" s="224"/>
      <c r="E55" s="225"/>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310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5" t="s">
        <v>313</v>
      </c>
      <c r="D56" s="224"/>
      <c r="E56" s="225"/>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310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314</v>
      </c>
      <c r="D57" s="224"/>
      <c r="E57" s="225"/>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315</v>
      </c>
      <c r="D58" s="224"/>
      <c r="E58" s="225"/>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33">
        <v>11</v>
      </c>
      <c r="B59" s="234" t="s">
        <v>337</v>
      </c>
      <c r="C59" s="252" t="s">
        <v>338</v>
      </c>
      <c r="D59" s="235" t="s">
        <v>339</v>
      </c>
      <c r="E59" s="236">
        <v>45</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302</v>
      </c>
      <c r="T59" s="239" t="s">
        <v>295</v>
      </c>
      <c r="U59" s="222">
        <v>0</v>
      </c>
      <c r="V59" s="222">
        <f>ROUND(E59*U59,2)</f>
        <v>0</v>
      </c>
      <c r="W59" s="222"/>
      <c r="X59" s="222" t="s">
        <v>296</v>
      </c>
      <c r="Y59" s="212"/>
      <c r="Z59" s="212"/>
      <c r="AA59" s="212"/>
      <c r="AB59" s="212"/>
      <c r="AC59" s="212"/>
      <c r="AD59" s="212"/>
      <c r="AE59" s="212"/>
      <c r="AF59" s="212"/>
      <c r="AG59" s="212" t="s">
        <v>303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1" outlineLevel="1" x14ac:dyDescent="0.25">
      <c r="A60" s="219"/>
      <c r="B60" s="220"/>
      <c r="C60" s="253" t="s">
        <v>340</v>
      </c>
      <c r="D60" s="240"/>
      <c r="E60" s="240"/>
      <c r="F60" s="240"/>
      <c r="G60" s="240"/>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299</v>
      </c>
      <c r="AH60" s="212"/>
      <c r="AI60" s="212"/>
      <c r="AJ60" s="212"/>
      <c r="AK60" s="212"/>
      <c r="AL60" s="212"/>
      <c r="AM60" s="212"/>
      <c r="AN60" s="212"/>
      <c r="AO60" s="212"/>
      <c r="AP60" s="212"/>
      <c r="AQ60" s="212"/>
      <c r="AR60" s="212"/>
      <c r="AS60" s="212"/>
      <c r="AT60" s="212"/>
      <c r="AU60" s="212"/>
      <c r="AV60" s="212"/>
      <c r="AW60" s="212"/>
      <c r="AX60" s="212"/>
      <c r="AY60" s="212"/>
      <c r="AZ60" s="212"/>
      <c r="BA60" s="241" t="str">
        <f>C60</f>
        <v>Náklady spojené s vypracováním projektové dokumentace, většinou v obsahu a rozsahu projektové dokumentace pro provádění stavby, ale mohou zde být obsaženy i náklady na jiné stupně projektové dokumentace, pokud jsou součástí požadavků objednatele.</v>
      </c>
      <c r="BB60" s="212"/>
      <c r="BC60" s="212"/>
      <c r="BD60" s="212"/>
      <c r="BE60" s="212"/>
      <c r="BF60" s="212"/>
      <c r="BG60" s="212"/>
      <c r="BH60" s="212"/>
    </row>
    <row r="61" spans="1:60" outlineLevel="1" x14ac:dyDescent="0.25">
      <c r="A61" s="219"/>
      <c r="B61" s="220"/>
      <c r="C61" s="255" t="s">
        <v>341</v>
      </c>
      <c r="D61" s="224"/>
      <c r="E61" s="225">
        <v>40</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5" t="s">
        <v>342</v>
      </c>
      <c r="D62" s="224"/>
      <c r="E62" s="225">
        <v>5</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33">
        <v>12</v>
      </c>
      <c r="B63" s="234" t="s">
        <v>343</v>
      </c>
      <c r="C63" s="252" t="s">
        <v>344</v>
      </c>
      <c r="D63" s="235" t="s">
        <v>293</v>
      </c>
      <c r="E63" s="236">
        <v>1</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c r="S63" s="238" t="s">
        <v>302</v>
      </c>
      <c r="T63" s="239" t="s">
        <v>295</v>
      </c>
      <c r="U63" s="222">
        <v>0</v>
      </c>
      <c r="V63" s="222">
        <f>ROUND(E63*U63,2)</f>
        <v>0</v>
      </c>
      <c r="W63" s="222"/>
      <c r="X63" s="222" t="s">
        <v>296</v>
      </c>
      <c r="Y63" s="212"/>
      <c r="Z63" s="212"/>
      <c r="AA63" s="212"/>
      <c r="AB63" s="212"/>
      <c r="AC63" s="212"/>
      <c r="AD63" s="212"/>
      <c r="AE63" s="212"/>
      <c r="AF63" s="212"/>
      <c r="AG63" s="212" t="s">
        <v>303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1" outlineLevel="1" x14ac:dyDescent="0.25">
      <c r="A64" s="219"/>
      <c r="B64" s="220"/>
      <c r="C64" s="253" t="s">
        <v>345</v>
      </c>
      <c r="D64" s="240"/>
      <c r="E64" s="240"/>
      <c r="F64" s="240"/>
      <c r="G64" s="240"/>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299</v>
      </c>
      <c r="AH64" s="212"/>
      <c r="AI64" s="212"/>
      <c r="AJ64" s="212"/>
      <c r="AK64" s="212"/>
      <c r="AL64" s="212"/>
      <c r="AM64" s="212"/>
      <c r="AN64" s="212"/>
      <c r="AO64" s="212"/>
      <c r="AP64" s="212"/>
      <c r="AQ64" s="212"/>
      <c r="AR64" s="212"/>
      <c r="AS64" s="212"/>
      <c r="AT64" s="212"/>
      <c r="AU64" s="212"/>
      <c r="AV64" s="212"/>
      <c r="AW64" s="212"/>
      <c r="AX64" s="212"/>
      <c r="AY64" s="212"/>
      <c r="AZ64" s="212"/>
      <c r="BA64" s="241" t="str">
        <f>C64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64" s="212"/>
      <c r="BC64" s="212"/>
      <c r="BD64" s="212"/>
      <c r="BE64" s="212"/>
      <c r="BF64" s="212"/>
      <c r="BG64" s="212"/>
      <c r="BH64" s="212"/>
    </row>
    <row r="65" spans="1:60" outlineLevel="1" x14ac:dyDescent="0.25">
      <c r="A65" s="233">
        <v>13</v>
      </c>
      <c r="B65" s="234" t="s">
        <v>346</v>
      </c>
      <c r="C65" s="252" t="s">
        <v>347</v>
      </c>
      <c r="D65" s="235" t="s">
        <v>348</v>
      </c>
      <c r="E65" s="236">
        <v>1260</v>
      </c>
      <c r="F65" s="237"/>
      <c r="G65" s="238">
        <f>ROUND(E65*F65,2)</f>
        <v>0</v>
      </c>
      <c r="H65" s="237"/>
      <c r="I65" s="238">
        <f>ROUND(E65*H65,2)</f>
        <v>0</v>
      </c>
      <c r="J65" s="237"/>
      <c r="K65" s="238">
        <f>ROUND(E65*J65,2)</f>
        <v>0</v>
      </c>
      <c r="L65" s="238">
        <v>21</v>
      </c>
      <c r="M65" s="238">
        <f>G65*(1+L65/100)</f>
        <v>0</v>
      </c>
      <c r="N65" s="238">
        <v>0</v>
      </c>
      <c r="O65" s="238">
        <f>ROUND(E65*N65,2)</f>
        <v>0</v>
      </c>
      <c r="P65" s="238">
        <v>0</v>
      </c>
      <c r="Q65" s="238">
        <f>ROUND(E65*P65,2)</f>
        <v>0</v>
      </c>
      <c r="R65" s="238"/>
      <c r="S65" s="238" t="s">
        <v>302</v>
      </c>
      <c r="T65" s="239" t="s">
        <v>295</v>
      </c>
      <c r="U65" s="222">
        <v>0</v>
      </c>
      <c r="V65" s="222">
        <f>ROUND(E65*U65,2)</f>
        <v>0</v>
      </c>
      <c r="W65" s="222"/>
      <c r="X65" s="222" t="s">
        <v>296</v>
      </c>
      <c r="Y65" s="212"/>
      <c r="Z65" s="212"/>
      <c r="AA65" s="212"/>
      <c r="AB65" s="212"/>
      <c r="AC65" s="212"/>
      <c r="AD65" s="212"/>
      <c r="AE65" s="212"/>
      <c r="AF65" s="212"/>
      <c r="AG65" s="212" t="s">
        <v>303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1" outlineLevel="1" x14ac:dyDescent="0.25">
      <c r="A66" s="219"/>
      <c r="B66" s="220"/>
      <c r="C66" s="253" t="s">
        <v>349</v>
      </c>
      <c r="D66" s="240"/>
      <c r="E66" s="240"/>
      <c r="F66" s="240"/>
      <c r="G66" s="240"/>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299</v>
      </c>
      <c r="AH66" s="212"/>
      <c r="AI66" s="212"/>
      <c r="AJ66" s="212"/>
      <c r="AK66" s="212"/>
      <c r="AL66" s="212"/>
      <c r="AM66" s="212"/>
      <c r="AN66" s="212"/>
      <c r="AO66" s="212"/>
      <c r="AP66" s="212"/>
      <c r="AQ66" s="212"/>
      <c r="AR66" s="212"/>
      <c r="AS66" s="212"/>
      <c r="AT66" s="212"/>
      <c r="AU66" s="212"/>
      <c r="AV66" s="212"/>
      <c r="AW66" s="212"/>
      <c r="AX66" s="212"/>
      <c r="AY66" s="212"/>
      <c r="AZ66" s="212"/>
      <c r="BA66" s="241" t="str">
        <f>C66</f>
        <v>Náklady a poplatky spojené s užíváním veřejných ploch a prostranství, pokud jsou stavebními pracemi nebo souvisejícími činnostmi dotčeny, a to včetně užívání ploch v souvislosti s uložením stavebního materiálu nebo stavebního odpadu.</v>
      </c>
      <c r="BB66" s="212"/>
      <c r="BC66" s="212"/>
      <c r="BD66" s="212"/>
      <c r="BE66" s="212"/>
      <c r="BF66" s="212"/>
      <c r="BG66" s="212"/>
      <c r="BH66" s="212"/>
    </row>
    <row r="67" spans="1:60" outlineLevel="1" x14ac:dyDescent="0.25">
      <c r="A67" s="233">
        <v>14</v>
      </c>
      <c r="B67" s="234" t="s">
        <v>350</v>
      </c>
      <c r="C67" s="252" t="s">
        <v>351</v>
      </c>
      <c r="D67" s="235" t="s">
        <v>293</v>
      </c>
      <c r="E67" s="236">
        <v>1</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c r="S67" s="238" t="s">
        <v>302</v>
      </c>
      <c r="T67" s="239" t="s">
        <v>295</v>
      </c>
      <c r="U67" s="222">
        <v>0</v>
      </c>
      <c r="V67" s="222">
        <f>ROUND(E67*U67,2)</f>
        <v>0</v>
      </c>
      <c r="W67" s="222"/>
      <c r="X67" s="222" t="s">
        <v>296</v>
      </c>
      <c r="Y67" s="212"/>
      <c r="Z67" s="212"/>
      <c r="AA67" s="212"/>
      <c r="AB67" s="212"/>
      <c r="AC67" s="212"/>
      <c r="AD67" s="212"/>
      <c r="AE67" s="212"/>
      <c r="AF67" s="212"/>
      <c r="AG67" s="212" t="s">
        <v>303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1" outlineLevel="1" x14ac:dyDescent="0.25">
      <c r="A68" s="219"/>
      <c r="B68" s="220"/>
      <c r="C68" s="253" t="s">
        <v>349</v>
      </c>
      <c r="D68" s="240"/>
      <c r="E68" s="240"/>
      <c r="F68" s="240"/>
      <c r="G68" s="240"/>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299</v>
      </c>
      <c r="AH68" s="212"/>
      <c r="AI68" s="212"/>
      <c r="AJ68" s="212"/>
      <c r="AK68" s="212"/>
      <c r="AL68" s="212"/>
      <c r="AM68" s="212"/>
      <c r="AN68" s="212"/>
      <c r="AO68" s="212"/>
      <c r="AP68" s="212"/>
      <c r="AQ68" s="212"/>
      <c r="AR68" s="212"/>
      <c r="AS68" s="212"/>
      <c r="AT68" s="212"/>
      <c r="AU68" s="212"/>
      <c r="AV68" s="212"/>
      <c r="AW68" s="212"/>
      <c r="AX68" s="212"/>
      <c r="AY68" s="212"/>
      <c r="AZ68" s="212"/>
      <c r="BA68" s="241" t="str">
        <f>C68</f>
        <v>Náklady a poplatky spojené s užíváním veřejných ploch a prostranství, pokud jsou stavebními pracemi nebo souvisejícími činnostmi dotčeny, a to včetně užívání ploch v souvislosti s uložením stavebního materiálu nebo stavebního odpadu.</v>
      </c>
      <c r="BB68" s="212"/>
      <c r="BC68" s="212"/>
      <c r="BD68" s="212"/>
      <c r="BE68" s="212"/>
      <c r="BF68" s="212"/>
      <c r="BG68" s="212"/>
      <c r="BH68" s="212"/>
    </row>
    <row r="69" spans="1:60" outlineLevel="1" x14ac:dyDescent="0.25">
      <c r="A69" s="233">
        <v>15</v>
      </c>
      <c r="B69" s="234" t="s">
        <v>352</v>
      </c>
      <c r="C69" s="252" t="s">
        <v>353</v>
      </c>
      <c r="D69" s="235" t="s">
        <v>293</v>
      </c>
      <c r="E69" s="236">
        <v>1</v>
      </c>
      <c r="F69" s="237"/>
      <c r="G69" s="238">
        <f>ROUND(E69*F69,2)</f>
        <v>0</v>
      </c>
      <c r="H69" s="237"/>
      <c r="I69" s="238">
        <f>ROUND(E69*H69,2)</f>
        <v>0</v>
      </c>
      <c r="J69" s="237"/>
      <c r="K69" s="238">
        <f>ROUND(E69*J69,2)</f>
        <v>0</v>
      </c>
      <c r="L69" s="238">
        <v>21</v>
      </c>
      <c r="M69" s="238">
        <f>G69*(1+L69/100)</f>
        <v>0</v>
      </c>
      <c r="N69" s="238">
        <v>0</v>
      </c>
      <c r="O69" s="238">
        <f>ROUND(E69*N69,2)</f>
        <v>0</v>
      </c>
      <c r="P69" s="238">
        <v>0</v>
      </c>
      <c r="Q69" s="238">
        <f>ROUND(E69*P69,2)</f>
        <v>0</v>
      </c>
      <c r="R69" s="238"/>
      <c r="S69" s="238" t="s">
        <v>302</v>
      </c>
      <c r="T69" s="239" t="s">
        <v>295</v>
      </c>
      <c r="U69" s="222">
        <v>0</v>
      </c>
      <c r="V69" s="222">
        <f>ROUND(E69*U69,2)</f>
        <v>0</v>
      </c>
      <c r="W69" s="222"/>
      <c r="X69" s="222" t="s">
        <v>296</v>
      </c>
      <c r="Y69" s="212"/>
      <c r="Z69" s="212"/>
      <c r="AA69" s="212"/>
      <c r="AB69" s="212"/>
      <c r="AC69" s="212"/>
      <c r="AD69" s="212"/>
      <c r="AE69" s="212"/>
      <c r="AF69" s="212"/>
      <c r="AG69" s="212" t="s">
        <v>303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3" t="s">
        <v>354</v>
      </c>
      <c r="D70" s="240"/>
      <c r="E70" s="240"/>
      <c r="F70" s="240"/>
      <c r="G70" s="240"/>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299</v>
      </c>
      <c r="AH70" s="212"/>
      <c r="AI70" s="212"/>
      <c r="AJ70" s="212"/>
      <c r="AK70" s="212"/>
      <c r="AL70" s="212"/>
      <c r="AM70" s="212"/>
      <c r="AN70" s="212"/>
      <c r="AO70" s="212"/>
      <c r="AP70" s="212"/>
      <c r="AQ70" s="212"/>
      <c r="AR70" s="212"/>
      <c r="AS70" s="212"/>
      <c r="AT70" s="212"/>
      <c r="AU70" s="212"/>
      <c r="AV70" s="212"/>
      <c r="AW70" s="212"/>
      <c r="AX70" s="212"/>
      <c r="AY70" s="212"/>
      <c r="AZ70" s="212"/>
      <c r="BA70" s="241" t="str">
        <f>C70</f>
        <v>náklady spojené s provedením všech technickými normami předepsaných zkoušek a revizí stavebních konstrukcí nebo stavebních prací.</v>
      </c>
      <c r="BB70" s="212"/>
      <c r="BC70" s="212"/>
      <c r="BD70" s="212"/>
      <c r="BE70" s="212"/>
      <c r="BF70" s="212"/>
      <c r="BG70" s="212"/>
      <c r="BH70" s="212"/>
    </row>
    <row r="71" spans="1:60" outlineLevel="1" x14ac:dyDescent="0.25">
      <c r="A71" s="233">
        <v>16</v>
      </c>
      <c r="B71" s="234" t="s">
        <v>355</v>
      </c>
      <c r="C71" s="252" t="s">
        <v>356</v>
      </c>
      <c r="D71" s="235" t="s">
        <v>293</v>
      </c>
      <c r="E71" s="236">
        <v>1</v>
      </c>
      <c r="F71" s="237"/>
      <c r="G71" s="238">
        <f>ROUND(E71*F71,2)</f>
        <v>0</v>
      </c>
      <c r="H71" s="237"/>
      <c r="I71" s="238">
        <f>ROUND(E71*H71,2)</f>
        <v>0</v>
      </c>
      <c r="J71" s="237"/>
      <c r="K71" s="238">
        <f>ROUND(E71*J71,2)</f>
        <v>0</v>
      </c>
      <c r="L71" s="238">
        <v>21</v>
      </c>
      <c r="M71" s="238">
        <f>G71*(1+L71/100)</f>
        <v>0</v>
      </c>
      <c r="N71" s="238">
        <v>0</v>
      </c>
      <c r="O71" s="238">
        <f>ROUND(E71*N71,2)</f>
        <v>0</v>
      </c>
      <c r="P71" s="238">
        <v>0</v>
      </c>
      <c r="Q71" s="238">
        <f>ROUND(E71*P71,2)</f>
        <v>0</v>
      </c>
      <c r="R71" s="238"/>
      <c r="S71" s="238" t="s">
        <v>302</v>
      </c>
      <c r="T71" s="239" t="s">
        <v>295</v>
      </c>
      <c r="U71" s="222">
        <v>0</v>
      </c>
      <c r="V71" s="222">
        <f>ROUND(E71*U71,2)</f>
        <v>0</v>
      </c>
      <c r="W71" s="222"/>
      <c r="X71" s="222" t="s">
        <v>296</v>
      </c>
      <c r="Y71" s="212"/>
      <c r="Z71" s="212"/>
      <c r="AA71" s="212"/>
      <c r="AB71" s="212"/>
      <c r="AC71" s="212"/>
      <c r="AD71" s="212"/>
      <c r="AE71" s="212"/>
      <c r="AF71" s="212"/>
      <c r="AG71" s="212" t="s">
        <v>303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3" t="s">
        <v>357</v>
      </c>
      <c r="D72" s="240"/>
      <c r="E72" s="240"/>
      <c r="F72" s="240"/>
      <c r="G72" s="240"/>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299</v>
      </c>
      <c r="AH72" s="212"/>
      <c r="AI72" s="212"/>
      <c r="AJ72" s="212"/>
      <c r="AK72" s="212"/>
      <c r="AL72" s="212"/>
      <c r="AM72" s="212"/>
      <c r="AN72" s="212"/>
      <c r="AO72" s="212"/>
      <c r="AP72" s="212"/>
      <c r="AQ72" s="212"/>
      <c r="AR72" s="212"/>
      <c r="AS72" s="212"/>
      <c r="AT72" s="212"/>
      <c r="AU72" s="212"/>
      <c r="AV72" s="212"/>
      <c r="AW72" s="212"/>
      <c r="AX72" s="212"/>
      <c r="AY72" s="212"/>
      <c r="AZ72" s="212"/>
      <c r="BA72" s="241" t="str">
        <f>C72</f>
        <v>Náklady na individuální zkoušky dodaných a smontovaných technologických zařízení včetně komplexního vyzkoušení.</v>
      </c>
      <c r="BB72" s="212"/>
      <c r="BC72" s="212"/>
      <c r="BD72" s="212"/>
      <c r="BE72" s="212"/>
      <c r="BF72" s="212"/>
      <c r="BG72" s="212"/>
      <c r="BH72" s="212"/>
    </row>
    <row r="73" spans="1:60" outlineLevel="1" x14ac:dyDescent="0.25">
      <c r="A73" s="243">
        <v>17</v>
      </c>
      <c r="B73" s="244" t="s">
        <v>358</v>
      </c>
      <c r="C73" s="256" t="s">
        <v>359</v>
      </c>
      <c r="D73" s="245" t="s">
        <v>360</v>
      </c>
      <c r="E73" s="246">
        <v>259</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t="s">
        <v>361</v>
      </c>
      <c r="S73" s="248" t="s">
        <v>294</v>
      </c>
      <c r="T73" s="249" t="s">
        <v>295</v>
      </c>
      <c r="U73" s="222">
        <v>0</v>
      </c>
      <c r="V73" s="222">
        <f>ROUND(E73*U73,2)</f>
        <v>0</v>
      </c>
      <c r="W73" s="222"/>
      <c r="X73" s="222" t="s">
        <v>362</v>
      </c>
      <c r="Y73" s="212"/>
      <c r="Z73" s="212"/>
      <c r="AA73" s="212"/>
      <c r="AB73" s="212"/>
      <c r="AC73" s="212"/>
      <c r="AD73" s="212"/>
      <c r="AE73" s="212"/>
      <c r="AF73" s="212"/>
      <c r="AG73" s="212" t="s">
        <v>363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33">
        <v>18</v>
      </c>
      <c r="B74" s="234" t="s">
        <v>364</v>
      </c>
      <c r="C74" s="252" t="s">
        <v>365</v>
      </c>
      <c r="D74" s="235" t="s">
        <v>293</v>
      </c>
      <c r="E74" s="236">
        <v>1</v>
      </c>
      <c r="F74" s="237"/>
      <c r="G74" s="238">
        <f>ROUND(E74*F74,2)</f>
        <v>0</v>
      </c>
      <c r="H74" s="237"/>
      <c r="I74" s="238">
        <f>ROUND(E74*H74,2)</f>
        <v>0</v>
      </c>
      <c r="J74" s="237"/>
      <c r="K74" s="238">
        <f>ROUND(E74*J74,2)</f>
        <v>0</v>
      </c>
      <c r="L74" s="238">
        <v>21</v>
      </c>
      <c r="M74" s="238">
        <f>G74*(1+L74/100)</f>
        <v>0</v>
      </c>
      <c r="N74" s="238">
        <v>0</v>
      </c>
      <c r="O74" s="238">
        <f>ROUND(E74*N74,2)</f>
        <v>0</v>
      </c>
      <c r="P74" s="238">
        <v>0</v>
      </c>
      <c r="Q74" s="238">
        <f>ROUND(E74*P74,2)</f>
        <v>0</v>
      </c>
      <c r="R74" s="238"/>
      <c r="S74" s="238" t="s">
        <v>302</v>
      </c>
      <c r="T74" s="239" t="s">
        <v>295</v>
      </c>
      <c r="U74" s="222">
        <v>0</v>
      </c>
      <c r="V74" s="222">
        <f>ROUND(E74*U74,2)</f>
        <v>0</v>
      </c>
      <c r="W74" s="222"/>
      <c r="X74" s="222" t="s">
        <v>296</v>
      </c>
      <c r="Y74" s="212"/>
      <c r="Z74" s="212"/>
      <c r="AA74" s="212"/>
      <c r="AB74" s="212"/>
      <c r="AC74" s="212"/>
      <c r="AD74" s="212"/>
      <c r="AE74" s="212"/>
      <c r="AF74" s="212"/>
      <c r="AG74" s="212" t="s">
        <v>303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3" t="s">
        <v>357</v>
      </c>
      <c r="D75" s="240"/>
      <c r="E75" s="240"/>
      <c r="F75" s="240"/>
      <c r="G75" s="240"/>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299</v>
      </c>
      <c r="AH75" s="212"/>
      <c r="AI75" s="212"/>
      <c r="AJ75" s="212"/>
      <c r="AK75" s="212"/>
      <c r="AL75" s="212"/>
      <c r="AM75" s="212"/>
      <c r="AN75" s="212"/>
      <c r="AO75" s="212"/>
      <c r="AP75" s="212"/>
      <c r="AQ75" s="212"/>
      <c r="AR75" s="212"/>
      <c r="AS75" s="212"/>
      <c r="AT75" s="212"/>
      <c r="AU75" s="212"/>
      <c r="AV75" s="212"/>
      <c r="AW75" s="212"/>
      <c r="AX75" s="212"/>
      <c r="AY75" s="212"/>
      <c r="AZ75" s="212"/>
      <c r="BA75" s="241" t="str">
        <f>C75</f>
        <v>Náklady na individuální zkoušky dodaných a smontovaných technologických zařízení včetně komplexního vyzkoušení.</v>
      </c>
      <c r="BB75" s="212"/>
      <c r="BC75" s="212"/>
      <c r="BD75" s="212"/>
      <c r="BE75" s="212"/>
      <c r="BF75" s="212"/>
      <c r="BG75" s="212"/>
      <c r="BH75" s="212"/>
    </row>
    <row r="76" spans="1:60" outlineLevel="1" x14ac:dyDescent="0.25">
      <c r="A76" s="233">
        <v>19</v>
      </c>
      <c r="B76" s="234" t="s">
        <v>366</v>
      </c>
      <c r="C76" s="252" t="s">
        <v>367</v>
      </c>
      <c r="D76" s="235" t="s">
        <v>293</v>
      </c>
      <c r="E76" s="236">
        <v>1</v>
      </c>
      <c r="F76" s="237"/>
      <c r="G76" s="238">
        <f>ROUND(E76*F76,2)</f>
        <v>0</v>
      </c>
      <c r="H76" s="237"/>
      <c r="I76" s="238">
        <f>ROUND(E76*H76,2)</f>
        <v>0</v>
      </c>
      <c r="J76" s="237"/>
      <c r="K76" s="238">
        <f>ROUND(E76*J76,2)</f>
        <v>0</v>
      </c>
      <c r="L76" s="238">
        <v>21</v>
      </c>
      <c r="M76" s="238">
        <f>G76*(1+L76/100)</f>
        <v>0</v>
      </c>
      <c r="N76" s="238">
        <v>0</v>
      </c>
      <c r="O76" s="238">
        <f>ROUND(E76*N76,2)</f>
        <v>0</v>
      </c>
      <c r="P76" s="238">
        <v>0</v>
      </c>
      <c r="Q76" s="238">
        <f>ROUND(E76*P76,2)</f>
        <v>0</v>
      </c>
      <c r="R76" s="238"/>
      <c r="S76" s="238" t="s">
        <v>302</v>
      </c>
      <c r="T76" s="239" t="s">
        <v>295</v>
      </c>
      <c r="U76" s="222">
        <v>0</v>
      </c>
      <c r="V76" s="222">
        <f>ROUND(E76*U76,2)</f>
        <v>0</v>
      </c>
      <c r="W76" s="222"/>
      <c r="X76" s="222" t="s">
        <v>296</v>
      </c>
      <c r="Y76" s="212"/>
      <c r="Z76" s="212"/>
      <c r="AA76" s="212"/>
      <c r="AB76" s="212"/>
      <c r="AC76" s="212"/>
      <c r="AD76" s="212"/>
      <c r="AE76" s="212"/>
      <c r="AF76" s="212"/>
      <c r="AG76" s="212" t="s">
        <v>303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3" t="s">
        <v>357</v>
      </c>
      <c r="D77" s="240"/>
      <c r="E77" s="240"/>
      <c r="F77" s="240"/>
      <c r="G77" s="240"/>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299</v>
      </c>
      <c r="AH77" s="212"/>
      <c r="AI77" s="212"/>
      <c r="AJ77" s="212"/>
      <c r="AK77" s="212"/>
      <c r="AL77" s="212"/>
      <c r="AM77" s="212"/>
      <c r="AN77" s="212"/>
      <c r="AO77" s="212"/>
      <c r="AP77" s="212"/>
      <c r="AQ77" s="212"/>
      <c r="AR77" s="212"/>
      <c r="AS77" s="212"/>
      <c r="AT77" s="212"/>
      <c r="AU77" s="212"/>
      <c r="AV77" s="212"/>
      <c r="AW77" s="212"/>
      <c r="AX77" s="212"/>
      <c r="AY77" s="212"/>
      <c r="AZ77" s="212"/>
      <c r="BA77" s="241" t="str">
        <f>C77</f>
        <v>Náklady na individuální zkoušky dodaných a smontovaných technologických zařízení včetně komplexního vyzkoušení.</v>
      </c>
      <c r="BB77" s="212"/>
      <c r="BC77" s="212"/>
      <c r="BD77" s="212"/>
      <c r="BE77" s="212"/>
      <c r="BF77" s="212"/>
      <c r="BG77" s="212"/>
      <c r="BH77" s="212"/>
    </row>
    <row r="78" spans="1:60" outlineLevel="1" x14ac:dyDescent="0.25">
      <c r="A78" s="233">
        <v>20</v>
      </c>
      <c r="B78" s="234" t="s">
        <v>368</v>
      </c>
      <c r="C78" s="252" t="s">
        <v>369</v>
      </c>
      <c r="D78" s="235" t="s">
        <v>293</v>
      </c>
      <c r="E78" s="236">
        <v>1</v>
      </c>
      <c r="F78" s="237"/>
      <c r="G78" s="238">
        <f>ROUND(E78*F78,2)</f>
        <v>0</v>
      </c>
      <c r="H78" s="237"/>
      <c r="I78" s="238">
        <f>ROUND(E78*H78,2)</f>
        <v>0</v>
      </c>
      <c r="J78" s="237"/>
      <c r="K78" s="238">
        <f>ROUND(E78*J78,2)</f>
        <v>0</v>
      </c>
      <c r="L78" s="238">
        <v>21</v>
      </c>
      <c r="M78" s="238">
        <f>G78*(1+L78/100)</f>
        <v>0</v>
      </c>
      <c r="N78" s="238">
        <v>0</v>
      </c>
      <c r="O78" s="238">
        <f>ROUND(E78*N78,2)</f>
        <v>0</v>
      </c>
      <c r="P78" s="238">
        <v>0</v>
      </c>
      <c r="Q78" s="238">
        <f>ROUND(E78*P78,2)</f>
        <v>0</v>
      </c>
      <c r="R78" s="238"/>
      <c r="S78" s="238" t="s">
        <v>302</v>
      </c>
      <c r="T78" s="239" t="s">
        <v>295</v>
      </c>
      <c r="U78" s="222">
        <v>0</v>
      </c>
      <c r="V78" s="222">
        <f>ROUND(E78*U78,2)</f>
        <v>0</v>
      </c>
      <c r="W78" s="222"/>
      <c r="X78" s="222" t="s">
        <v>296</v>
      </c>
      <c r="Y78" s="212"/>
      <c r="Z78" s="212"/>
      <c r="AA78" s="212"/>
      <c r="AB78" s="212"/>
      <c r="AC78" s="212"/>
      <c r="AD78" s="212"/>
      <c r="AE78" s="212"/>
      <c r="AF78" s="212"/>
      <c r="AG78" s="212" t="s">
        <v>303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3" t="s">
        <v>370</v>
      </c>
      <c r="D79" s="240"/>
      <c r="E79" s="240"/>
      <c r="F79" s="240"/>
      <c r="G79" s="240"/>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299</v>
      </c>
      <c r="AH79" s="212"/>
      <c r="AI79" s="212"/>
      <c r="AJ79" s="212"/>
      <c r="AK79" s="212"/>
      <c r="AL79" s="212"/>
      <c r="AM79" s="212"/>
      <c r="AN79" s="212"/>
      <c r="AO79" s="212"/>
      <c r="AP79" s="212"/>
      <c r="AQ79" s="212"/>
      <c r="AR79" s="212"/>
      <c r="AS79" s="212"/>
      <c r="AT79" s="212"/>
      <c r="AU79" s="212"/>
      <c r="AV79" s="212"/>
      <c r="AW79" s="212"/>
      <c r="AX79" s="212"/>
      <c r="AY79" s="212"/>
      <c r="AZ79" s="212"/>
      <c r="BA79" s="241" t="str">
        <f>C79</f>
        <v>Náklady zhotovitele na účast na zkušebním provozu včetně všech rizik vyplývajících z nutnosti zásahu či úprav zkoušeného zařízení.</v>
      </c>
      <c r="BB79" s="212"/>
      <c r="BC79" s="212"/>
      <c r="BD79" s="212"/>
      <c r="BE79" s="212"/>
      <c r="BF79" s="212"/>
      <c r="BG79" s="212"/>
      <c r="BH79" s="212"/>
    </row>
    <row r="80" spans="1:60" outlineLevel="1" x14ac:dyDescent="0.25">
      <c r="A80" s="233">
        <v>21</v>
      </c>
      <c r="B80" s="234" t="s">
        <v>371</v>
      </c>
      <c r="C80" s="252" t="s">
        <v>372</v>
      </c>
      <c r="D80" s="235" t="s">
        <v>293</v>
      </c>
      <c r="E80" s="236">
        <v>4</v>
      </c>
      <c r="F80" s="237"/>
      <c r="G80" s="238">
        <f>ROUND(E80*F80,2)</f>
        <v>0</v>
      </c>
      <c r="H80" s="237"/>
      <c r="I80" s="238">
        <f>ROUND(E80*H80,2)</f>
        <v>0</v>
      </c>
      <c r="J80" s="237"/>
      <c r="K80" s="238">
        <f>ROUND(E80*J80,2)</f>
        <v>0</v>
      </c>
      <c r="L80" s="238">
        <v>21</v>
      </c>
      <c r="M80" s="238">
        <f>G80*(1+L80/100)</f>
        <v>0</v>
      </c>
      <c r="N80" s="238">
        <v>0</v>
      </c>
      <c r="O80" s="238">
        <f>ROUND(E80*N80,2)</f>
        <v>0</v>
      </c>
      <c r="P80" s="238">
        <v>0</v>
      </c>
      <c r="Q80" s="238">
        <f>ROUND(E80*P80,2)</f>
        <v>0</v>
      </c>
      <c r="R80" s="238"/>
      <c r="S80" s="238" t="s">
        <v>302</v>
      </c>
      <c r="T80" s="239" t="s">
        <v>295</v>
      </c>
      <c r="U80" s="222">
        <v>0</v>
      </c>
      <c r="V80" s="222">
        <f>ROUND(E80*U80,2)</f>
        <v>0</v>
      </c>
      <c r="W80" s="222"/>
      <c r="X80" s="222" t="s">
        <v>296</v>
      </c>
      <c r="Y80" s="212"/>
      <c r="Z80" s="212"/>
      <c r="AA80" s="212"/>
      <c r="AB80" s="212"/>
      <c r="AC80" s="212"/>
      <c r="AD80" s="212"/>
      <c r="AE80" s="212"/>
      <c r="AF80" s="212"/>
      <c r="AG80" s="212" t="s">
        <v>303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5" t="s">
        <v>373</v>
      </c>
      <c r="D81" s="224"/>
      <c r="E81" s="225"/>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310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5" t="s">
        <v>374</v>
      </c>
      <c r="D82" s="224"/>
      <c r="E82" s="225">
        <v>4</v>
      </c>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310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22</v>
      </c>
      <c r="B83" s="244" t="s">
        <v>375</v>
      </c>
      <c r="C83" s="256" t="s">
        <v>376</v>
      </c>
      <c r="D83" s="245" t="s">
        <v>293</v>
      </c>
      <c r="E83" s="246">
        <v>12</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302</v>
      </c>
      <c r="T83" s="249" t="s">
        <v>295</v>
      </c>
      <c r="U83" s="222">
        <v>0</v>
      </c>
      <c r="V83" s="222">
        <f>ROUND(E83*U83,2)</f>
        <v>0</v>
      </c>
      <c r="W83" s="222"/>
      <c r="X83" s="222" t="s">
        <v>296</v>
      </c>
      <c r="Y83" s="212"/>
      <c r="Z83" s="212"/>
      <c r="AA83" s="212"/>
      <c r="AB83" s="212"/>
      <c r="AC83" s="212"/>
      <c r="AD83" s="212"/>
      <c r="AE83" s="212"/>
      <c r="AF83" s="212"/>
      <c r="AG83" s="212" t="s">
        <v>303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33">
        <v>23</v>
      </c>
      <c r="B84" s="234" t="s">
        <v>377</v>
      </c>
      <c r="C84" s="252" t="s">
        <v>378</v>
      </c>
      <c r="D84" s="235" t="s">
        <v>293</v>
      </c>
      <c r="E84" s="236">
        <v>3</v>
      </c>
      <c r="F84" s="237"/>
      <c r="G84" s="238">
        <f>ROUND(E84*F84,2)</f>
        <v>0</v>
      </c>
      <c r="H84" s="237"/>
      <c r="I84" s="238">
        <f>ROUND(E84*H84,2)</f>
        <v>0</v>
      </c>
      <c r="J84" s="237"/>
      <c r="K84" s="238">
        <f>ROUND(E84*J84,2)</f>
        <v>0</v>
      </c>
      <c r="L84" s="238">
        <v>21</v>
      </c>
      <c r="M84" s="238">
        <f>G84*(1+L84/100)</f>
        <v>0</v>
      </c>
      <c r="N84" s="238">
        <v>0</v>
      </c>
      <c r="O84" s="238">
        <f>ROUND(E84*N84,2)</f>
        <v>0</v>
      </c>
      <c r="P84" s="238">
        <v>0</v>
      </c>
      <c r="Q84" s="238">
        <f>ROUND(E84*P84,2)</f>
        <v>0</v>
      </c>
      <c r="R84" s="238"/>
      <c r="S84" s="238" t="s">
        <v>302</v>
      </c>
      <c r="T84" s="239" t="s">
        <v>295</v>
      </c>
      <c r="U84" s="222">
        <v>0</v>
      </c>
      <c r="V84" s="222">
        <f>ROUND(E84*U84,2)</f>
        <v>0</v>
      </c>
      <c r="W84" s="222"/>
      <c r="X84" s="222" t="s">
        <v>296</v>
      </c>
      <c r="Y84" s="212"/>
      <c r="Z84" s="212"/>
      <c r="AA84" s="212"/>
      <c r="AB84" s="212"/>
      <c r="AC84" s="212"/>
      <c r="AD84" s="212"/>
      <c r="AE84" s="212"/>
      <c r="AF84" s="212"/>
      <c r="AG84" s="212" t="s">
        <v>303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1" outlineLevel="1" x14ac:dyDescent="0.25">
      <c r="A85" s="219"/>
      <c r="B85" s="220"/>
      <c r="C85" s="253" t="s">
        <v>379</v>
      </c>
      <c r="D85" s="240"/>
      <c r="E85" s="240"/>
      <c r="F85" s="240"/>
      <c r="G85" s="240"/>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299</v>
      </c>
      <c r="AH85" s="212"/>
      <c r="AI85" s="212"/>
      <c r="AJ85" s="212"/>
      <c r="AK85" s="212"/>
      <c r="AL85" s="212"/>
      <c r="AM85" s="212"/>
      <c r="AN85" s="212"/>
      <c r="AO85" s="212"/>
      <c r="AP85" s="212"/>
      <c r="AQ85" s="212"/>
      <c r="AR85" s="212"/>
      <c r="AS85" s="212"/>
      <c r="AT85" s="212"/>
      <c r="AU85" s="212"/>
      <c r="AV85" s="212"/>
      <c r="AW85" s="212"/>
      <c r="AX85" s="212"/>
      <c r="AY85" s="212"/>
      <c r="AZ85" s="212"/>
      <c r="BA85" s="241" t="str">
        <f>C85</f>
        <v>Náklady zhotovitele, související s prováděním zkoušek a revizí předepsaných technickými normami nebo objednatelem a které jsou pro provedení díla nezbytné.</v>
      </c>
      <c r="BB85" s="212"/>
      <c r="BC85" s="212"/>
      <c r="BD85" s="212"/>
      <c r="BE85" s="212"/>
      <c r="BF85" s="212"/>
      <c r="BG85" s="212"/>
      <c r="BH85" s="212"/>
    </row>
    <row r="86" spans="1:60" x14ac:dyDescent="0.25">
      <c r="A86" s="227" t="s">
        <v>289</v>
      </c>
      <c r="B86" s="228" t="s">
        <v>260</v>
      </c>
      <c r="C86" s="251" t="s">
        <v>27</v>
      </c>
      <c r="D86" s="229"/>
      <c r="E86" s="230"/>
      <c r="F86" s="231"/>
      <c r="G86" s="231">
        <f>SUMIF(AG87:AG88,"&lt;&gt;NOR",G87:G88)</f>
        <v>0</v>
      </c>
      <c r="H86" s="231"/>
      <c r="I86" s="231">
        <f>SUM(I87:I88)</f>
        <v>0</v>
      </c>
      <c r="J86" s="231"/>
      <c r="K86" s="231">
        <f>SUM(K87:K88)</f>
        <v>0</v>
      </c>
      <c r="L86" s="231"/>
      <c r="M86" s="231">
        <f>SUM(M87:M88)</f>
        <v>0</v>
      </c>
      <c r="N86" s="231"/>
      <c r="O86" s="231">
        <f>SUM(O87:O88)</f>
        <v>0</v>
      </c>
      <c r="P86" s="231"/>
      <c r="Q86" s="231">
        <f>SUM(Q87:Q88)</f>
        <v>0</v>
      </c>
      <c r="R86" s="231"/>
      <c r="S86" s="231"/>
      <c r="T86" s="232"/>
      <c r="U86" s="226"/>
      <c r="V86" s="226">
        <f>SUM(V87:V88)</f>
        <v>0</v>
      </c>
      <c r="W86" s="226"/>
      <c r="X86" s="226"/>
      <c r="AG86" t="s">
        <v>290</v>
      </c>
    </row>
    <row r="87" spans="1:60" outlineLevel="1" x14ac:dyDescent="0.25">
      <c r="A87" s="233">
        <v>24</v>
      </c>
      <c r="B87" s="234" t="s">
        <v>380</v>
      </c>
      <c r="C87" s="252" t="s">
        <v>381</v>
      </c>
      <c r="D87" s="235" t="s">
        <v>293</v>
      </c>
      <c r="E87" s="236">
        <v>1</v>
      </c>
      <c r="F87" s="237"/>
      <c r="G87" s="238">
        <f>ROUND(E87*F87,2)</f>
        <v>0</v>
      </c>
      <c r="H87" s="237"/>
      <c r="I87" s="238">
        <f>ROUND(E87*H87,2)</f>
        <v>0</v>
      </c>
      <c r="J87" s="237"/>
      <c r="K87" s="238">
        <f>ROUND(E87*J87,2)</f>
        <v>0</v>
      </c>
      <c r="L87" s="238">
        <v>21</v>
      </c>
      <c r="M87" s="238">
        <f>G87*(1+L87/100)</f>
        <v>0</v>
      </c>
      <c r="N87" s="238">
        <v>0</v>
      </c>
      <c r="O87" s="238">
        <f>ROUND(E87*N87,2)</f>
        <v>0</v>
      </c>
      <c r="P87" s="238">
        <v>0</v>
      </c>
      <c r="Q87" s="238">
        <f>ROUND(E87*P87,2)</f>
        <v>0</v>
      </c>
      <c r="R87" s="238"/>
      <c r="S87" s="238" t="s">
        <v>302</v>
      </c>
      <c r="T87" s="239" t="s">
        <v>295</v>
      </c>
      <c r="U87" s="222">
        <v>0</v>
      </c>
      <c r="V87" s="222">
        <f>ROUND(E87*U87,2)</f>
        <v>0</v>
      </c>
      <c r="W87" s="222"/>
      <c r="X87" s="222" t="s">
        <v>296</v>
      </c>
      <c r="Y87" s="212"/>
      <c r="Z87" s="212"/>
      <c r="AA87" s="212"/>
      <c r="AB87" s="212"/>
      <c r="AC87" s="212"/>
      <c r="AD87" s="212"/>
      <c r="AE87" s="212"/>
      <c r="AF87" s="212"/>
      <c r="AG87" s="212" t="s">
        <v>303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31.2" outlineLevel="1" x14ac:dyDescent="0.25">
      <c r="A88" s="219"/>
      <c r="B88" s="220"/>
      <c r="C88" s="253" t="s">
        <v>382</v>
      </c>
      <c r="D88" s="240"/>
      <c r="E88" s="240"/>
      <c r="F88" s="240"/>
      <c r="G88" s="240"/>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299</v>
      </c>
      <c r="AH88" s="212"/>
      <c r="AI88" s="212"/>
      <c r="AJ88" s="212"/>
      <c r="AK88" s="212"/>
      <c r="AL88" s="212"/>
      <c r="AM88" s="212"/>
      <c r="AN88" s="212"/>
      <c r="AO88" s="212"/>
      <c r="AP88" s="212"/>
      <c r="AQ88" s="212"/>
      <c r="AR88" s="212"/>
      <c r="AS88" s="212"/>
      <c r="AT88" s="212"/>
      <c r="AU88" s="212"/>
      <c r="AV88" s="212"/>
      <c r="AW88" s="212"/>
      <c r="AX88" s="212"/>
      <c r="AY88" s="212"/>
      <c r="AZ88" s="212"/>
      <c r="BA88" s="241" t="str">
        <f>C88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88" s="212"/>
      <c r="BC88" s="212"/>
      <c r="BD88" s="212"/>
      <c r="BE88" s="212"/>
      <c r="BF88" s="212"/>
      <c r="BG88" s="212"/>
      <c r="BH88" s="212"/>
    </row>
    <row r="89" spans="1:60" x14ac:dyDescent="0.25">
      <c r="A89" s="3"/>
      <c r="B89" s="4"/>
      <c r="C89" s="257"/>
      <c r="D89" s="6"/>
      <c r="E89" s="3"/>
      <c r="F89" s="3"/>
      <c r="G89" s="3"/>
      <c r="H89" s="3"/>
      <c r="I89" s="3"/>
      <c r="J89" s="3"/>
      <c r="K89" s="3"/>
      <c r="L89" s="3"/>
      <c r="M89" s="3"/>
      <c r="N89" s="3"/>
      <c r="O89" s="3"/>
      <c r="P89" s="3"/>
      <c r="Q89" s="3"/>
      <c r="R89" s="3"/>
      <c r="S89" s="3"/>
      <c r="T89" s="3"/>
      <c r="U89" s="3"/>
      <c r="V89" s="3"/>
      <c r="W89" s="3"/>
      <c r="X89" s="3"/>
      <c r="AE89">
        <v>15</v>
      </c>
      <c r="AF89">
        <v>21</v>
      </c>
      <c r="AG89" t="s">
        <v>276</v>
      </c>
    </row>
    <row r="90" spans="1:60" x14ac:dyDescent="0.25">
      <c r="A90" s="215"/>
      <c r="B90" s="216" t="s">
        <v>29</v>
      </c>
      <c r="C90" s="258"/>
      <c r="D90" s="217"/>
      <c r="E90" s="218"/>
      <c r="F90" s="218"/>
      <c r="G90" s="250">
        <f>G8+G34+G86</f>
        <v>0</v>
      </c>
      <c r="H90" s="3"/>
      <c r="I90" s="3"/>
      <c r="J90" s="3"/>
      <c r="K90" s="3"/>
      <c r="L90" s="3"/>
      <c r="M90" s="3"/>
      <c r="N90" s="3"/>
      <c r="O90" s="3"/>
      <c r="P90" s="3"/>
      <c r="Q90" s="3"/>
      <c r="R90" s="3"/>
      <c r="S90" s="3"/>
      <c r="T90" s="3"/>
      <c r="U90" s="3"/>
      <c r="V90" s="3"/>
      <c r="W90" s="3"/>
      <c r="X90" s="3"/>
      <c r="AE90">
        <f>SUMIF(L7:L88,AE89,G7:G88)</f>
        <v>0</v>
      </c>
      <c r="AF90">
        <f>SUMIF(L7:L88,AF89,G7:G88)</f>
        <v>0</v>
      </c>
      <c r="AG90" t="s">
        <v>383</v>
      </c>
    </row>
    <row r="91" spans="1:60" x14ac:dyDescent="0.25">
      <c r="C91" s="259"/>
      <c r="D91" s="10"/>
      <c r="AG91" t="s">
        <v>385</v>
      </c>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slRnmTI0wYv/FfC+k6yNUEj7aTo3vU57+GxtpW62ItXxxMbhMX+dDef5EWwQbWNV9dIqP+jVXdKlawtz5BFIQ==" saltValue="a5lMATpJ2pNRsz36sGO7Kw==" spinCount="100000" sheet="1"/>
  <mergeCells count="26">
    <mergeCell ref="C85:G85"/>
    <mergeCell ref="C88:G88"/>
    <mergeCell ref="C68:G68"/>
    <mergeCell ref="C70:G70"/>
    <mergeCell ref="C72:G72"/>
    <mergeCell ref="C75:G75"/>
    <mergeCell ref="C77:G77"/>
    <mergeCell ref="C79:G79"/>
    <mergeCell ref="C36:G36"/>
    <mergeCell ref="C44:G44"/>
    <mergeCell ref="C52:G52"/>
    <mergeCell ref="C60:G60"/>
    <mergeCell ref="C64:G64"/>
    <mergeCell ref="C66:G66"/>
    <mergeCell ref="C14:G14"/>
    <mergeCell ref="C16:G16"/>
    <mergeCell ref="C17:G17"/>
    <mergeCell ref="C25:G25"/>
    <mergeCell ref="C27:G27"/>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B7BF-BE8A-4044-93E0-1C11643FBF6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61</v>
      </c>
      <c r="C3" s="201" t="s">
        <v>62</v>
      </c>
      <c r="D3" s="199"/>
      <c r="E3" s="199"/>
      <c r="F3" s="199"/>
      <c r="G3" s="200"/>
      <c r="AC3" s="177" t="s">
        <v>264</v>
      </c>
      <c r="AG3" t="s">
        <v>266</v>
      </c>
    </row>
    <row r="4" spans="1:60" ht="25.05" customHeight="1" x14ac:dyDescent="0.25">
      <c r="A4" s="202" t="s">
        <v>9</v>
      </c>
      <c r="B4" s="203" t="s">
        <v>63</v>
      </c>
      <c r="C4" s="204" t="s">
        <v>62</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SUMIF(AG9:AG45,"&lt;&gt;NOR",G9:G45)</f>
        <v>0</v>
      </c>
      <c r="H8" s="231"/>
      <c r="I8" s="231">
        <f>SUM(I9:I45)</f>
        <v>0</v>
      </c>
      <c r="J8" s="231"/>
      <c r="K8" s="231">
        <f>SUM(K9:K45)</f>
        <v>0</v>
      </c>
      <c r="L8" s="231"/>
      <c r="M8" s="231">
        <f>SUM(M9:M45)</f>
        <v>0</v>
      </c>
      <c r="N8" s="231"/>
      <c r="O8" s="231">
        <f>SUM(O9:O45)</f>
        <v>0</v>
      </c>
      <c r="P8" s="231"/>
      <c r="Q8" s="231">
        <f>SUM(Q9:Q45)</f>
        <v>0</v>
      </c>
      <c r="R8" s="231"/>
      <c r="S8" s="231"/>
      <c r="T8" s="232"/>
      <c r="U8" s="226"/>
      <c r="V8" s="226">
        <f>SUM(V9:V45)</f>
        <v>750.33</v>
      </c>
      <c r="W8" s="226"/>
      <c r="X8" s="226"/>
      <c r="AG8" t="s">
        <v>290</v>
      </c>
    </row>
    <row r="9" spans="1:60" outlineLevel="1" x14ac:dyDescent="0.25">
      <c r="A9" s="233">
        <v>1</v>
      </c>
      <c r="B9" s="234" t="s">
        <v>387</v>
      </c>
      <c r="C9" s="252" t="s">
        <v>388</v>
      </c>
      <c r="D9" s="235" t="s">
        <v>360</v>
      </c>
      <c r="E9" s="236">
        <v>4598.3999999999996</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9.7000000000000003E-2</v>
      </c>
      <c r="V9" s="222">
        <f>ROUND(E9*U9,2)</f>
        <v>446.04</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391</v>
      </c>
      <c r="D10" s="224"/>
      <c r="E10" s="225">
        <v>4598.3999999999996</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3">
        <v>2</v>
      </c>
      <c r="B11" s="234" t="s">
        <v>392</v>
      </c>
      <c r="C11" s="252" t="s">
        <v>393</v>
      </c>
      <c r="D11" s="235" t="s">
        <v>394</v>
      </c>
      <c r="E11" s="236">
        <v>100</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302</v>
      </c>
      <c r="T11" s="23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5" t="s">
        <v>395</v>
      </c>
      <c r="D12" s="224"/>
      <c r="E12" s="225">
        <v>48</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310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5" t="s">
        <v>396</v>
      </c>
      <c r="D13" s="224"/>
      <c r="E13" s="225">
        <v>52</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3">
        <v>3</v>
      </c>
      <c r="B14" s="234" t="s">
        <v>397</v>
      </c>
      <c r="C14" s="252" t="s">
        <v>398</v>
      </c>
      <c r="D14" s="235" t="s">
        <v>394</v>
      </c>
      <c r="E14" s="236">
        <v>2150</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302</v>
      </c>
      <c r="T14" s="23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5" t="s">
        <v>399</v>
      </c>
      <c r="D15" s="224"/>
      <c r="E15" s="225">
        <v>1955</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5" t="s">
        <v>400</v>
      </c>
      <c r="D16" s="224"/>
      <c r="E16" s="225">
        <v>195</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3">
        <v>4</v>
      </c>
      <c r="B17" s="234" t="s">
        <v>401</v>
      </c>
      <c r="C17" s="252" t="s">
        <v>402</v>
      </c>
      <c r="D17" s="235" t="s">
        <v>394</v>
      </c>
      <c r="E17" s="236">
        <v>675</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302</v>
      </c>
      <c r="T17" s="23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5" t="s">
        <v>403</v>
      </c>
      <c r="D18" s="224"/>
      <c r="E18" s="225">
        <v>675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33">
        <v>5</v>
      </c>
      <c r="B19" s="234" t="s">
        <v>404</v>
      </c>
      <c r="C19" s="252" t="s">
        <v>405</v>
      </c>
      <c r="D19" s="235" t="s">
        <v>394</v>
      </c>
      <c r="E19" s="236">
        <v>333</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c r="S19" s="238" t="s">
        <v>302</v>
      </c>
      <c r="T19" s="23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5" t="s">
        <v>406</v>
      </c>
      <c r="D20" s="224"/>
      <c r="E20" s="225">
        <v>333</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310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33">
        <v>6</v>
      </c>
      <c r="B21" s="234" t="s">
        <v>407</v>
      </c>
      <c r="C21" s="252" t="s">
        <v>408</v>
      </c>
      <c r="D21" s="235" t="s">
        <v>394</v>
      </c>
      <c r="E21" s="236">
        <v>52</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302</v>
      </c>
      <c r="T21" s="23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5" t="s">
        <v>396</v>
      </c>
      <c r="D22" s="224"/>
      <c r="E22" s="225">
        <v>52</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7</v>
      </c>
      <c r="B23" s="234" t="s">
        <v>409</v>
      </c>
      <c r="C23" s="252" t="s">
        <v>410</v>
      </c>
      <c r="D23" s="235" t="s">
        <v>360</v>
      </c>
      <c r="E23" s="236">
        <v>8085.4</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302</v>
      </c>
      <c r="T23" s="239" t="s">
        <v>295</v>
      </c>
      <c r="U23" s="222">
        <v>1.0999999999999999E-2</v>
      </c>
      <c r="V23" s="222">
        <f>ROUND(E23*U23,2)</f>
        <v>88.94</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5" t="s">
        <v>411</v>
      </c>
      <c r="D24" s="224"/>
      <c r="E24" s="225">
        <v>1622</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5" t="s">
        <v>412</v>
      </c>
      <c r="D25" s="224"/>
      <c r="E25" s="225">
        <v>1865</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5" t="s">
        <v>413</v>
      </c>
      <c r="D26" s="224"/>
      <c r="E26" s="225">
        <v>4598.3999999999996</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310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33">
        <v>8</v>
      </c>
      <c r="B27" s="234" t="s">
        <v>414</v>
      </c>
      <c r="C27" s="252" t="s">
        <v>415</v>
      </c>
      <c r="D27" s="235" t="s">
        <v>394</v>
      </c>
      <c r="E27" s="236">
        <v>100</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302</v>
      </c>
      <c r="T27" s="23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5" t="s">
        <v>395</v>
      </c>
      <c r="D28" s="224"/>
      <c r="E28" s="225">
        <v>48</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396</v>
      </c>
      <c r="D29" s="224"/>
      <c r="E29" s="225">
        <v>52</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9</v>
      </c>
      <c r="B30" s="234" t="s">
        <v>416</v>
      </c>
      <c r="C30" s="252" t="s">
        <v>417</v>
      </c>
      <c r="D30" s="235" t="s">
        <v>394</v>
      </c>
      <c r="E30" s="236">
        <v>7842.4</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c r="S30" s="238" t="s">
        <v>302</v>
      </c>
      <c r="T30" s="23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418</v>
      </c>
      <c r="D31" s="224"/>
      <c r="E31" s="225"/>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5" t="s">
        <v>419</v>
      </c>
      <c r="D32" s="224"/>
      <c r="E32" s="225">
        <v>3244</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310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5" t="s">
        <v>420</v>
      </c>
      <c r="D33" s="224"/>
      <c r="E33" s="225">
        <v>4598.3999999999996</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3">
        <v>10</v>
      </c>
      <c r="B34" s="234" t="s">
        <v>421</v>
      </c>
      <c r="C34" s="252" t="s">
        <v>422</v>
      </c>
      <c r="D34" s="235" t="s">
        <v>394</v>
      </c>
      <c r="E34" s="236">
        <v>2250</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302</v>
      </c>
      <c r="T34" s="23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5" t="s">
        <v>399</v>
      </c>
      <c r="D35" s="224"/>
      <c r="E35" s="225">
        <v>1955</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5" t="s">
        <v>396</v>
      </c>
      <c r="D36" s="224"/>
      <c r="E36" s="225">
        <v>52</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310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5" t="s">
        <v>395</v>
      </c>
      <c r="D37" s="224"/>
      <c r="E37" s="225">
        <v>48</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5" t="s">
        <v>423</v>
      </c>
      <c r="D38" s="224"/>
      <c r="E38" s="225">
        <v>195</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3">
        <v>11</v>
      </c>
      <c r="B39" s="234" t="s">
        <v>424</v>
      </c>
      <c r="C39" s="252" t="s">
        <v>425</v>
      </c>
      <c r="D39" s="235" t="s">
        <v>394</v>
      </c>
      <c r="E39" s="236">
        <v>6220.4</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c r="S39" s="238" t="s">
        <v>302</v>
      </c>
      <c r="T39" s="23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426</v>
      </c>
      <c r="D40" s="224"/>
      <c r="E40" s="225">
        <v>1622</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427</v>
      </c>
      <c r="D41" s="224"/>
      <c r="E41" s="225">
        <v>4598.3999999999996</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3">
        <v>12</v>
      </c>
      <c r="B42" s="234" t="s">
        <v>428</v>
      </c>
      <c r="C42" s="252" t="s">
        <v>429</v>
      </c>
      <c r="D42" s="235" t="s">
        <v>360</v>
      </c>
      <c r="E42" s="236">
        <v>4598.3999999999996</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302</v>
      </c>
      <c r="T42" s="239" t="s">
        <v>295</v>
      </c>
      <c r="U42" s="222">
        <v>8.9999999999999993E-3</v>
      </c>
      <c r="V42" s="222">
        <f>ROUND(E42*U42,2)</f>
        <v>41.39</v>
      </c>
      <c r="W42" s="222"/>
      <c r="X42" s="222" t="s">
        <v>389</v>
      </c>
      <c r="Y42" s="212"/>
      <c r="Z42" s="212"/>
      <c r="AA42" s="212"/>
      <c r="AB42" s="212"/>
      <c r="AC42" s="212"/>
      <c r="AD42" s="212"/>
      <c r="AE42" s="212"/>
      <c r="AF42" s="212"/>
      <c r="AG42" s="212" t="s">
        <v>430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5" t="s">
        <v>431</v>
      </c>
      <c r="D43" s="224"/>
      <c r="E43" s="225">
        <v>4598.3999999999996</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3">
        <v>13</v>
      </c>
      <c r="B44" s="234" t="s">
        <v>432</v>
      </c>
      <c r="C44" s="252" t="s">
        <v>433</v>
      </c>
      <c r="D44" s="235" t="s">
        <v>434</v>
      </c>
      <c r="E44" s="236">
        <v>6443</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c r="S44" s="238" t="s">
        <v>302</v>
      </c>
      <c r="T44" s="239" t="s">
        <v>295</v>
      </c>
      <c r="U44" s="222">
        <v>2.7E-2</v>
      </c>
      <c r="V44" s="222">
        <f>ROUND(E44*U44,2)</f>
        <v>173.96</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5" t="s">
        <v>435</v>
      </c>
      <c r="D45" s="224"/>
      <c r="E45" s="225">
        <v>6443</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310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5">
      <c r="A46" s="227" t="s">
        <v>289</v>
      </c>
      <c r="B46" s="228" t="s">
        <v>201</v>
      </c>
      <c r="C46" s="251" t="s">
        <v>186</v>
      </c>
      <c r="D46" s="229"/>
      <c r="E46" s="230"/>
      <c r="F46" s="231"/>
      <c r="G46" s="231">
        <f>SUMIF(AG47:AG48,"&lt;&gt;NOR",G47:G48)</f>
        <v>0</v>
      </c>
      <c r="H46" s="231"/>
      <c r="I46" s="231">
        <f>SUM(I47:I48)</f>
        <v>0</v>
      </c>
      <c r="J46" s="231"/>
      <c r="K46" s="231">
        <f>SUM(K47:K48)</f>
        <v>0</v>
      </c>
      <c r="L46" s="231"/>
      <c r="M46" s="231">
        <f>SUM(M47:M48)</f>
        <v>0</v>
      </c>
      <c r="N46" s="231"/>
      <c r="O46" s="231">
        <f>SUM(O47:O48)</f>
        <v>0</v>
      </c>
      <c r="P46" s="231"/>
      <c r="Q46" s="231">
        <f>SUM(Q47:Q48)</f>
        <v>0</v>
      </c>
      <c r="R46" s="231"/>
      <c r="S46" s="231"/>
      <c r="T46" s="232"/>
      <c r="U46" s="226"/>
      <c r="V46" s="226">
        <f>SUM(V47:V48)</f>
        <v>0</v>
      </c>
      <c r="W46" s="226"/>
      <c r="X46" s="226"/>
      <c r="AG46" t="s">
        <v>290</v>
      </c>
    </row>
    <row r="47" spans="1:60" outlineLevel="1" x14ac:dyDescent="0.25">
      <c r="A47" s="233">
        <v>14</v>
      </c>
      <c r="B47" s="234" t="s">
        <v>436</v>
      </c>
      <c r="C47" s="252" t="s">
        <v>437</v>
      </c>
      <c r="D47" s="235" t="s">
        <v>434</v>
      </c>
      <c r="E47" s="236">
        <v>6443</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c r="S47" s="238" t="s">
        <v>302</v>
      </c>
      <c r="T47" s="23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5" t="s">
        <v>438</v>
      </c>
      <c r="D48" s="224"/>
      <c r="E48" s="225">
        <v>6443</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310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5">
      <c r="A49" s="227" t="s">
        <v>289</v>
      </c>
      <c r="B49" s="228" t="s">
        <v>221</v>
      </c>
      <c r="C49" s="251" t="s">
        <v>222</v>
      </c>
      <c r="D49" s="229"/>
      <c r="E49" s="230"/>
      <c r="F49" s="231"/>
      <c r="G49" s="231">
        <f>SUMIF(AG50:AG50,"&lt;&gt;NOR",G50:G50)</f>
        <v>0</v>
      </c>
      <c r="H49" s="231"/>
      <c r="I49" s="231">
        <f>SUM(I50:I50)</f>
        <v>0</v>
      </c>
      <c r="J49" s="231"/>
      <c r="K49" s="231">
        <f>SUM(K50:K50)</f>
        <v>0</v>
      </c>
      <c r="L49" s="231"/>
      <c r="M49" s="231">
        <f>SUM(M50:M50)</f>
        <v>0</v>
      </c>
      <c r="N49" s="231"/>
      <c r="O49" s="231">
        <f>SUM(O50:O50)</f>
        <v>0</v>
      </c>
      <c r="P49" s="231"/>
      <c r="Q49" s="231">
        <f>SUM(Q50:Q50)</f>
        <v>0</v>
      </c>
      <c r="R49" s="231"/>
      <c r="S49" s="231"/>
      <c r="T49" s="232"/>
      <c r="U49" s="226"/>
      <c r="V49" s="226">
        <f>SUM(V50:V50)</f>
        <v>0</v>
      </c>
      <c r="W49" s="226"/>
      <c r="X49" s="226"/>
      <c r="AG49" t="s">
        <v>290</v>
      </c>
    </row>
    <row r="50" spans="1:60" ht="20.399999999999999" outlineLevel="1" x14ac:dyDescent="0.25">
      <c r="A50" s="233">
        <v>15</v>
      </c>
      <c r="B50" s="234" t="s">
        <v>439</v>
      </c>
      <c r="C50" s="252" t="s">
        <v>440</v>
      </c>
      <c r="D50" s="235" t="s">
        <v>441</v>
      </c>
      <c r="E50" s="236">
        <v>2435.4540000000002</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c r="S50" s="238" t="s">
        <v>302</v>
      </c>
      <c r="T50" s="23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5">
      <c r="A51" s="3"/>
      <c r="B51" s="4"/>
      <c r="C51" s="257"/>
      <c r="D51" s="6"/>
      <c r="E51" s="3"/>
      <c r="F51" s="3"/>
      <c r="G51" s="3"/>
      <c r="H51" s="3"/>
      <c r="I51" s="3"/>
      <c r="J51" s="3"/>
      <c r="K51" s="3"/>
      <c r="L51" s="3"/>
      <c r="M51" s="3"/>
      <c r="N51" s="3"/>
      <c r="O51" s="3"/>
      <c r="P51" s="3"/>
      <c r="Q51" s="3"/>
      <c r="R51" s="3"/>
      <c r="S51" s="3"/>
      <c r="T51" s="3"/>
      <c r="U51" s="3"/>
      <c r="V51" s="3"/>
      <c r="W51" s="3"/>
      <c r="X51" s="3"/>
      <c r="AE51">
        <v>15</v>
      </c>
      <c r="AF51">
        <v>21</v>
      </c>
      <c r="AG51" t="s">
        <v>276</v>
      </c>
    </row>
    <row r="52" spans="1:60" x14ac:dyDescent="0.25">
      <c r="A52" s="215"/>
      <c r="B52" s="216" t="s">
        <v>29</v>
      </c>
      <c r="C52" s="258"/>
      <c r="D52" s="217"/>
      <c r="E52" s="218"/>
      <c r="F52" s="218"/>
      <c r="G52" s="250">
        <f>G8+G46+G49</f>
        <v>0</v>
      </c>
      <c r="H52" s="3"/>
      <c r="I52" s="3"/>
      <c r="J52" s="3"/>
      <c r="K52" s="3"/>
      <c r="L52" s="3"/>
      <c r="M52" s="3"/>
      <c r="N52" s="3"/>
      <c r="O52" s="3"/>
      <c r="P52" s="3"/>
      <c r="Q52" s="3"/>
      <c r="R52" s="3"/>
      <c r="S52" s="3"/>
      <c r="T52" s="3"/>
      <c r="U52" s="3"/>
      <c r="V52" s="3"/>
      <c r="W52" s="3"/>
      <c r="X52" s="3"/>
      <c r="AE52">
        <f>SUMIF(L7:L50,AE51,G7:G50)</f>
        <v>0</v>
      </c>
      <c r="AF52">
        <f>SUMIF(L7:L50,AF51,G7:G50)</f>
        <v>0</v>
      </c>
      <c r="AG52" t="s">
        <v>383</v>
      </c>
    </row>
    <row r="53" spans="1:60" x14ac:dyDescent="0.25">
      <c r="A53" s="260" t="s">
        <v>442</v>
      </c>
      <c r="B53" s="260"/>
      <c r="C53" s="257"/>
      <c r="D53" s="6"/>
      <c r="E53" s="3"/>
      <c r="F53" s="3"/>
      <c r="G53" s="3"/>
      <c r="H53" s="3"/>
      <c r="I53" s="3"/>
      <c r="J53" s="3"/>
      <c r="K53" s="3"/>
      <c r="L53" s="3"/>
      <c r="M53" s="3"/>
      <c r="N53" s="3"/>
      <c r="O53" s="3"/>
      <c r="P53" s="3"/>
      <c r="Q53" s="3"/>
      <c r="R53" s="3"/>
      <c r="S53" s="3"/>
      <c r="T53" s="3"/>
      <c r="U53" s="3"/>
      <c r="V53" s="3"/>
      <c r="W53" s="3"/>
      <c r="X53" s="3"/>
    </row>
    <row r="54" spans="1:60" x14ac:dyDescent="0.25">
      <c r="A54" s="3"/>
      <c r="B54" s="4" t="s">
        <v>443</v>
      </c>
      <c r="C54" s="257" t="s">
        <v>444</v>
      </c>
      <c r="D54" s="6"/>
      <c r="E54" s="3"/>
      <c r="F54" s="3"/>
      <c r="G54" s="3"/>
      <c r="H54" s="3"/>
      <c r="I54" s="3"/>
      <c r="J54" s="3"/>
      <c r="K54" s="3"/>
      <c r="L54" s="3"/>
      <c r="M54" s="3"/>
      <c r="N54" s="3"/>
      <c r="O54" s="3"/>
      <c r="P54" s="3"/>
      <c r="Q54" s="3"/>
      <c r="R54" s="3"/>
      <c r="S54" s="3"/>
      <c r="T54" s="3"/>
      <c r="U54" s="3"/>
      <c r="V54" s="3"/>
      <c r="W54" s="3"/>
      <c r="X54" s="3"/>
      <c r="AG54" t="s">
        <v>445</v>
      </c>
    </row>
    <row r="55" spans="1:60" x14ac:dyDescent="0.25">
      <c r="A55" s="3"/>
      <c r="B55" s="4" t="s">
        <v>446</v>
      </c>
      <c r="C55" s="257" t="s">
        <v>447</v>
      </c>
      <c r="D55" s="6"/>
      <c r="E55" s="3"/>
      <c r="F55" s="3"/>
      <c r="G55" s="3"/>
      <c r="H55" s="3"/>
      <c r="I55" s="3"/>
      <c r="J55" s="3"/>
      <c r="K55" s="3"/>
      <c r="L55" s="3"/>
      <c r="M55" s="3"/>
      <c r="N55" s="3"/>
      <c r="O55" s="3"/>
      <c r="P55" s="3"/>
      <c r="Q55" s="3"/>
      <c r="R55" s="3"/>
      <c r="S55" s="3"/>
      <c r="T55" s="3"/>
      <c r="U55" s="3"/>
      <c r="V55" s="3"/>
      <c r="W55" s="3"/>
      <c r="X55" s="3"/>
      <c r="AG55" t="s">
        <v>448</v>
      </c>
    </row>
    <row r="56" spans="1:60" x14ac:dyDescent="0.25">
      <c r="A56" s="3"/>
      <c r="B56" s="4"/>
      <c r="C56" s="257" t="s">
        <v>449</v>
      </c>
      <c r="D56" s="6"/>
      <c r="E56" s="3"/>
      <c r="F56" s="3"/>
      <c r="G56" s="3"/>
      <c r="H56" s="3"/>
      <c r="I56" s="3"/>
      <c r="J56" s="3"/>
      <c r="K56" s="3"/>
      <c r="L56" s="3"/>
      <c r="M56" s="3"/>
      <c r="N56" s="3"/>
      <c r="O56" s="3"/>
      <c r="P56" s="3"/>
      <c r="Q56" s="3"/>
      <c r="R56" s="3"/>
      <c r="S56" s="3"/>
      <c r="T56" s="3"/>
      <c r="U56" s="3"/>
      <c r="V56" s="3"/>
      <c r="W56" s="3"/>
      <c r="X56" s="3"/>
      <c r="AG56" t="s">
        <v>450</v>
      </c>
    </row>
    <row r="57" spans="1:60" x14ac:dyDescent="0.25">
      <c r="A57" s="3"/>
      <c r="B57" s="4"/>
      <c r="C57" s="257"/>
      <c r="D57" s="6"/>
      <c r="E57" s="3"/>
      <c r="F57" s="3"/>
      <c r="G57" s="3"/>
      <c r="H57" s="3"/>
      <c r="I57" s="3"/>
      <c r="J57" s="3"/>
      <c r="K57" s="3"/>
      <c r="L57" s="3"/>
      <c r="M57" s="3"/>
      <c r="N57" s="3"/>
      <c r="O57" s="3"/>
      <c r="P57" s="3"/>
      <c r="Q57" s="3"/>
      <c r="R57" s="3"/>
      <c r="S57" s="3"/>
      <c r="T57" s="3"/>
      <c r="U57" s="3"/>
      <c r="V57" s="3"/>
      <c r="W57" s="3"/>
      <c r="X57" s="3"/>
    </row>
    <row r="58" spans="1:60" x14ac:dyDescent="0.25">
      <c r="C58" s="259"/>
      <c r="D58" s="10"/>
      <c r="AG58" t="s">
        <v>385</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wqrvf8gXynYrakuuxPcmFHXIe/gBhawTBulIm272I7+EwqEnbU0HRe67RGw3vB4wUlUsoNb7YQPNjn3kodb9w==" saltValue="YsyfL7o/OqP8VZz6F7Hzxw==" spinCount="100000" sheet="1"/>
  <mergeCells count="5">
    <mergeCell ref="A1:G1"/>
    <mergeCell ref="C2:G2"/>
    <mergeCell ref="C3:G3"/>
    <mergeCell ref="C4:G4"/>
    <mergeCell ref="A53:B5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139E-3F35-459B-B2B8-FAB7AB8372D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64</v>
      </c>
      <c r="C3" s="201" t="s">
        <v>65</v>
      </c>
      <c r="D3" s="199"/>
      <c r="E3" s="199"/>
      <c r="F3" s="199"/>
      <c r="G3" s="200"/>
      <c r="AC3" s="177" t="s">
        <v>264</v>
      </c>
      <c r="AG3" t="s">
        <v>266</v>
      </c>
    </row>
    <row r="4" spans="1:60" ht="25.05" customHeight="1" x14ac:dyDescent="0.25">
      <c r="A4" s="202" t="s">
        <v>9</v>
      </c>
      <c r="B4" s="203" t="s">
        <v>66</v>
      </c>
      <c r="C4" s="204" t="s">
        <v>67</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SUMIF(AG9:AG69,"&lt;&gt;NOR",G9:G69)</f>
        <v>0</v>
      </c>
      <c r="H8" s="231"/>
      <c r="I8" s="231">
        <f>SUM(I9:I69)</f>
        <v>0</v>
      </c>
      <c r="J8" s="231"/>
      <c r="K8" s="231">
        <f>SUM(K9:K69)</f>
        <v>0</v>
      </c>
      <c r="L8" s="231"/>
      <c r="M8" s="231">
        <f>SUM(M9:M69)</f>
        <v>0</v>
      </c>
      <c r="N8" s="231"/>
      <c r="O8" s="231">
        <f>SUM(O9:O69)</f>
        <v>106.96</v>
      </c>
      <c r="P8" s="231"/>
      <c r="Q8" s="231">
        <f>SUM(Q9:Q69)</f>
        <v>0</v>
      </c>
      <c r="R8" s="231"/>
      <c r="S8" s="231"/>
      <c r="T8" s="232"/>
      <c r="U8" s="226"/>
      <c r="V8" s="226">
        <f>SUM(V9:V69)</f>
        <v>300.56999999999994</v>
      </c>
      <c r="W8" s="226"/>
      <c r="X8" s="226"/>
      <c r="AG8" t="s">
        <v>290</v>
      </c>
    </row>
    <row r="9" spans="1:60" ht="20.399999999999999" outlineLevel="1" x14ac:dyDescent="0.25">
      <c r="A9" s="233">
        <v>1</v>
      </c>
      <c r="B9" s="234" t="s">
        <v>451</v>
      </c>
      <c r="C9" s="252" t="s">
        <v>452</v>
      </c>
      <c r="D9" s="235" t="s">
        <v>453</v>
      </c>
      <c r="E9" s="236">
        <v>82</v>
      </c>
      <c r="F9" s="237"/>
      <c r="G9" s="238">
        <f>ROUND(E9*F9,2)</f>
        <v>0</v>
      </c>
      <c r="H9" s="237"/>
      <c r="I9" s="238">
        <f>ROUND(E9*H9,2)</f>
        <v>0</v>
      </c>
      <c r="J9" s="237"/>
      <c r="K9" s="238">
        <f>ROUND(E9*J9,2)</f>
        <v>0</v>
      </c>
      <c r="L9" s="238">
        <v>21</v>
      </c>
      <c r="M9" s="238">
        <f>G9*(1+L9/100)</f>
        <v>0</v>
      </c>
      <c r="N9" s="238">
        <v>8.6899999999999998E-3</v>
      </c>
      <c r="O9" s="238">
        <f>ROUND(E9*N9,2)</f>
        <v>0.71</v>
      </c>
      <c r="P9" s="238">
        <v>0</v>
      </c>
      <c r="Q9" s="238">
        <f>ROUND(E9*P9,2)</f>
        <v>0</v>
      </c>
      <c r="R9" s="238" t="s">
        <v>454</v>
      </c>
      <c r="S9" s="238" t="s">
        <v>294</v>
      </c>
      <c r="T9" s="239" t="s">
        <v>294</v>
      </c>
      <c r="U9" s="222">
        <v>0.70299999999999996</v>
      </c>
      <c r="V9" s="222">
        <f>ROUND(E9*U9,2)</f>
        <v>57.65</v>
      </c>
      <c r="W9" s="222"/>
      <c r="X9" s="222" t="s">
        <v>389</v>
      </c>
      <c r="Y9" s="212"/>
      <c r="Z9" s="212"/>
      <c r="AA9" s="212"/>
      <c r="AB9" s="212"/>
      <c r="AC9" s="212"/>
      <c r="AD9" s="212"/>
      <c r="AE9" s="212"/>
      <c r="AF9" s="212"/>
      <c r="AG9" s="212" t="s">
        <v>430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68" t="s">
        <v>455</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41"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12"/>
      <c r="BC10" s="212"/>
      <c r="BD10" s="212"/>
      <c r="BE10" s="212"/>
      <c r="BF10" s="212"/>
      <c r="BG10" s="212"/>
      <c r="BH10" s="212"/>
    </row>
    <row r="11" spans="1:60" outlineLevel="1" x14ac:dyDescent="0.25">
      <c r="A11" s="233">
        <v>2</v>
      </c>
      <c r="B11" s="234" t="s">
        <v>457</v>
      </c>
      <c r="C11" s="252" t="s">
        <v>458</v>
      </c>
      <c r="D11" s="235" t="s">
        <v>360</v>
      </c>
      <c r="E11" s="236">
        <v>0.97499999999999998</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t="s">
        <v>454</v>
      </c>
      <c r="S11" s="238" t="s">
        <v>294</v>
      </c>
      <c r="T11" s="239" t="s">
        <v>294</v>
      </c>
      <c r="U11" s="222">
        <v>9.7000000000000003E-2</v>
      </c>
      <c r="V11" s="222">
        <f>ROUND(E11*U11,2)</f>
        <v>0.09</v>
      </c>
      <c r="W11" s="222"/>
      <c r="X11" s="222" t="s">
        <v>389</v>
      </c>
      <c r="Y11" s="212"/>
      <c r="Z11" s="212"/>
      <c r="AA11" s="212"/>
      <c r="AB11" s="212"/>
      <c r="AC11" s="212"/>
      <c r="AD11" s="212"/>
      <c r="AE11" s="212"/>
      <c r="AF11" s="212"/>
      <c r="AG11" s="212" t="s">
        <v>430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8" t="s">
        <v>459</v>
      </c>
      <c r="D12" s="265"/>
      <c r="E12" s="265"/>
      <c r="F12" s="265"/>
      <c r="G12" s="265"/>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456</v>
      </c>
      <c r="AH12" s="212"/>
      <c r="AI12" s="212"/>
      <c r="AJ12" s="212"/>
      <c r="AK12" s="212"/>
      <c r="AL12" s="212"/>
      <c r="AM12" s="212"/>
      <c r="AN12" s="212"/>
      <c r="AO12" s="212"/>
      <c r="AP12" s="212"/>
      <c r="AQ12" s="212"/>
      <c r="AR12" s="212"/>
      <c r="AS12" s="212"/>
      <c r="AT12" s="212"/>
      <c r="AU12" s="212"/>
      <c r="AV12" s="212"/>
      <c r="AW12" s="212"/>
      <c r="AX12" s="212"/>
      <c r="AY12" s="212"/>
      <c r="AZ12" s="212"/>
      <c r="BA12" s="241" t="str">
        <f>C12</f>
        <v>nebo lesní půdy, s vodorovným přemístěním na hromady v místě upotřebení nebo na dočasné či trvalé skládky se složením</v>
      </c>
      <c r="BB12" s="212"/>
      <c r="BC12" s="212"/>
      <c r="BD12" s="212"/>
      <c r="BE12" s="212"/>
      <c r="BF12" s="212"/>
      <c r="BG12" s="212"/>
      <c r="BH12" s="212"/>
    </row>
    <row r="13" spans="1:60" outlineLevel="1" x14ac:dyDescent="0.25">
      <c r="A13" s="219"/>
      <c r="B13" s="220"/>
      <c r="C13" s="255" t="s">
        <v>460</v>
      </c>
      <c r="D13" s="224"/>
      <c r="E13" s="225">
        <v>0.97499999999999998</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3">
        <v>3</v>
      </c>
      <c r="B14" s="234" t="s">
        <v>461</v>
      </c>
      <c r="C14" s="252" t="s">
        <v>462</v>
      </c>
      <c r="D14" s="235" t="s">
        <v>360</v>
      </c>
      <c r="E14" s="236">
        <v>54.145000000000003</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t="s">
        <v>454</v>
      </c>
      <c r="S14" s="238" t="s">
        <v>294</v>
      </c>
      <c r="T14" s="239" t="s">
        <v>294</v>
      </c>
      <c r="U14" s="222">
        <v>0.13</v>
      </c>
      <c r="V14" s="222">
        <f>ROUND(E14*U14,2)</f>
        <v>7.04</v>
      </c>
      <c r="W14" s="222"/>
      <c r="X14" s="222" t="s">
        <v>389</v>
      </c>
      <c r="Y14" s="212"/>
      <c r="Z14" s="212"/>
      <c r="AA14" s="212"/>
      <c r="AB14" s="212"/>
      <c r="AC14" s="212"/>
      <c r="AD14" s="212"/>
      <c r="AE14" s="212"/>
      <c r="AF14" s="212"/>
      <c r="AG14" s="212" t="s">
        <v>430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1" outlineLevel="1" x14ac:dyDescent="0.25">
      <c r="A15" s="219"/>
      <c r="B15" s="220"/>
      <c r="C15" s="268" t="s">
        <v>463</v>
      </c>
      <c r="D15" s="265"/>
      <c r="E15" s="265"/>
      <c r="F15" s="265"/>
      <c r="G15" s="265"/>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456</v>
      </c>
      <c r="AH15" s="212"/>
      <c r="AI15" s="212"/>
      <c r="AJ15" s="212"/>
      <c r="AK15" s="212"/>
      <c r="AL15" s="212"/>
      <c r="AM15" s="212"/>
      <c r="AN15" s="212"/>
      <c r="AO15" s="212"/>
      <c r="AP15" s="212"/>
      <c r="AQ15" s="212"/>
      <c r="AR15" s="212"/>
      <c r="AS15" s="212"/>
      <c r="AT15" s="212"/>
      <c r="AU15" s="212"/>
      <c r="AV15" s="212"/>
      <c r="AW15" s="212"/>
      <c r="AX15" s="212"/>
      <c r="AY15" s="212"/>
      <c r="AZ15" s="212"/>
      <c r="BA15" s="241"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5">
      <c r="A16" s="219"/>
      <c r="B16" s="220"/>
      <c r="C16" s="255" t="s">
        <v>464</v>
      </c>
      <c r="D16" s="224"/>
      <c r="E16" s="225">
        <v>54.145000000000003</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69" t="s">
        <v>465</v>
      </c>
      <c r="D17" s="261"/>
      <c r="E17" s="262"/>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70" t="s">
        <v>466</v>
      </c>
      <c r="D18" s="261"/>
      <c r="E18" s="262">
        <v>67.34</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70" t="s">
        <v>467</v>
      </c>
      <c r="D19" s="261"/>
      <c r="E19" s="262">
        <v>40.950000000000003</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71" t="s">
        <v>468</v>
      </c>
      <c r="D20" s="263"/>
      <c r="E20" s="264">
        <v>108.29</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310</v>
      </c>
      <c r="AH20" s="212">
        <v>3</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70" t="s">
        <v>469</v>
      </c>
      <c r="D21" s="261"/>
      <c r="E21" s="262">
        <v>27.072500000000002</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2</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70" t="s">
        <v>470</v>
      </c>
      <c r="D22" s="261"/>
      <c r="E22" s="262">
        <v>27.072500000000002</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2</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69" t="s">
        <v>471</v>
      </c>
      <c r="D23" s="261"/>
      <c r="E23" s="262"/>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310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3">
        <v>4</v>
      </c>
      <c r="B24" s="234" t="s">
        <v>472</v>
      </c>
      <c r="C24" s="252" t="s">
        <v>473</v>
      </c>
      <c r="D24" s="235" t="s">
        <v>360</v>
      </c>
      <c r="E24" s="236">
        <v>54.145000000000003</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t="s">
        <v>454</v>
      </c>
      <c r="S24" s="238" t="s">
        <v>294</v>
      </c>
      <c r="T24" s="239" t="s">
        <v>294</v>
      </c>
      <c r="U24" s="222">
        <v>0.16</v>
      </c>
      <c r="V24" s="222">
        <f>ROUND(E24*U24,2)</f>
        <v>8.66</v>
      </c>
      <c r="W24" s="222"/>
      <c r="X24" s="222" t="s">
        <v>389</v>
      </c>
      <c r="Y24" s="212"/>
      <c r="Z24" s="212"/>
      <c r="AA24" s="212"/>
      <c r="AB24" s="212"/>
      <c r="AC24" s="212"/>
      <c r="AD24" s="212"/>
      <c r="AE24" s="212"/>
      <c r="AF24" s="212"/>
      <c r="AG24" s="212" t="s">
        <v>430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68" t="s">
        <v>463</v>
      </c>
      <c r="D25" s="265"/>
      <c r="E25" s="265"/>
      <c r="F25" s="265"/>
      <c r="G25" s="265"/>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456</v>
      </c>
      <c r="AH25" s="212"/>
      <c r="AI25" s="212"/>
      <c r="AJ25" s="212"/>
      <c r="AK25" s="212"/>
      <c r="AL25" s="212"/>
      <c r="AM25" s="212"/>
      <c r="AN25" s="212"/>
      <c r="AO25" s="212"/>
      <c r="AP25" s="212"/>
      <c r="AQ25" s="212"/>
      <c r="AR25" s="212"/>
      <c r="AS25" s="212"/>
      <c r="AT25" s="212"/>
      <c r="AU25" s="212"/>
      <c r="AV25" s="212"/>
      <c r="AW25" s="212"/>
      <c r="AX25" s="212"/>
      <c r="AY25" s="212"/>
      <c r="AZ25" s="212"/>
      <c r="BA25" s="241"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2"/>
      <c r="BC25" s="212"/>
      <c r="BD25" s="212"/>
      <c r="BE25" s="212"/>
      <c r="BF25" s="212"/>
      <c r="BG25" s="212"/>
      <c r="BH25" s="212"/>
    </row>
    <row r="26" spans="1:60" outlineLevel="1" x14ac:dyDescent="0.25">
      <c r="A26" s="219"/>
      <c r="B26" s="220"/>
      <c r="C26" s="255" t="s">
        <v>474</v>
      </c>
      <c r="D26" s="224"/>
      <c r="E26" s="225">
        <v>54.145000000000003</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310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33">
        <v>5</v>
      </c>
      <c r="B27" s="234" t="s">
        <v>475</v>
      </c>
      <c r="C27" s="252" t="s">
        <v>476</v>
      </c>
      <c r="D27" s="235" t="s">
        <v>360</v>
      </c>
      <c r="E27" s="236">
        <v>108.29</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t="s">
        <v>454</v>
      </c>
      <c r="S27" s="238" t="s">
        <v>294</v>
      </c>
      <c r="T27" s="239" t="s">
        <v>294</v>
      </c>
      <c r="U27" s="222">
        <v>0.51900000000000002</v>
      </c>
      <c r="V27" s="222">
        <f>ROUND(E27*U27,2)</f>
        <v>56.2</v>
      </c>
      <c r="W27" s="222"/>
      <c r="X27" s="222" t="s">
        <v>389</v>
      </c>
      <c r="Y27" s="212"/>
      <c r="Z27" s="212"/>
      <c r="AA27" s="212"/>
      <c r="AB27" s="212"/>
      <c r="AC27" s="212"/>
      <c r="AD27" s="212"/>
      <c r="AE27" s="212"/>
      <c r="AF27" s="212"/>
      <c r="AG27" s="212" t="s">
        <v>430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8" t="s">
        <v>477</v>
      </c>
      <c r="D28" s="265"/>
      <c r="E28" s="265"/>
      <c r="F28" s="265"/>
      <c r="G28" s="265"/>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456</v>
      </c>
      <c r="AH28" s="212"/>
      <c r="AI28" s="212"/>
      <c r="AJ28" s="212"/>
      <c r="AK28" s="212"/>
      <c r="AL28" s="212"/>
      <c r="AM28" s="212"/>
      <c r="AN28" s="212"/>
      <c r="AO28" s="212"/>
      <c r="AP28" s="212"/>
      <c r="AQ28" s="212"/>
      <c r="AR28" s="212"/>
      <c r="AS28" s="212"/>
      <c r="AT28" s="212"/>
      <c r="AU28" s="212"/>
      <c r="AV28" s="212"/>
      <c r="AW28" s="212"/>
      <c r="AX28" s="212"/>
      <c r="AY28" s="212"/>
      <c r="AZ28" s="212"/>
      <c r="BA28" s="241" t="str">
        <f>C28</f>
        <v>bez naložení do dopravní nádoby, ale s vyprázdněním dopravní nádoby na hromadu nebo na dopravní prostředek,</v>
      </c>
      <c r="BB28" s="212"/>
      <c r="BC28" s="212"/>
      <c r="BD28" s="212"/>
      <c r="BE28" s="212"/>
      <c r="BF28" s="212"/>
      <c r="BG28" s="212"/>
      <c r="BH28" s="212"/>
    </row>
    <row r="29" spans="1:60" outlineLevel="1" x14ac:dyDescent="0.25">
      <c r="A29" s="219"/>
      <c r="B29" s="220"/>
      <c r="C29" s="255" t="s">
        <v>478</v>
      </c>
      <c r="D29" s="224"/>
      <c r="E29" s="225">
        <v>108.29</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6</v>
      </c>
      <c r="B30" s="234" t="s">
        <v>479</v>
      </c>
      <c r="C30" s="252" t="s">
        <v>480</v>
      </c>
      <c r="D30" s="235" t="s">
        <v>360</v>
      </c>
      <c r="E30" s="236">
        <v>0.97499999999999998</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t="s">
        <v>454</v>
      </c>
      <c r="S30" s="238" t="s">
        <v>294</v>
      </c>
      <c r="T30" s="239" t="s">
        <v>294</v>
      </c>
      <c r="U30" s="222">
        <v>7.3999999999999996E-2</v>
      </c>
      <c r="V30" s="222">
        <f>ROUND(E30*U30,2)</f>
        <v>7.0000000000000007E-2</v>
      </c>
      <c r="W30" s="222"/>
      <c r="X30" s="222" t="s">
        <v>389</v>
      </c>
      <c r="Y30" s="212"/>
      <c r="Z30" s="212"/>
      <c r="AA30" s="212"/>
      <c r="AB30" s="212"/>
      <c r="AC30" s="212"/>
      <c r="AD30" s="212"/>
      <c r="AE30" s="212"/>
      <c r="AF30" s="212"/>
      <c r="AG30" s="212" t="s">
        <v>430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8" t="s">
        <v>481</v>
      </c>
      <c r="D31" s="265"/>
      <c r="E31" s="265"/>
      <c r="F31" s="265"/>
      <c r="G31" s="265"/>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456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5" t="s">
        <v>482</v>
      </c>
      <c r="D32" s="224"/>
      <c r="E32" s="225">
        <v>0.97499999999999998</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310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3">
        <v>7</v>
      </c>
      <c r="B33" s="234" t="s">
        <v>483</v>
      </c>
      <c r="C33" s="252" t="s">
        <v>484</v>
      </c>
      <c r="D33" s="235" t="s">
        <v>360</v>
      </c>
      <c r="E33" s="236">
        <v>216.58</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t="s">
        <v>454</v>
      </c>
      <c r="S33" s="238" t="s">
        <v>294</v>
      </c>
      <c r="T33" s="239" t="s">
        <v>294</v>
      </c>
      <c r="U33" s="222">
        <v>1.0999999999999999E-2</v>
      </c>
      <c r="V33" s="222">
        <f>ROUND(E33*U33,2)</f>
        <v>2.38</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8" t="s">
        <v>481</v>
      </c>
      <c r="D34" s="265"/>
      <c r="E34" s="265"/>
      <c r="F34" s="265"/>
      <c r="G34" s="265"/>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456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5" t="s">
        <v>485</v>
      </c>
      <c r="D35" s="224"/>
      <c r="E35" s="225">
        <v>108.29</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5" t="s">
        <v>486</v>
      </c>
      <c r="D36" s="224"/>
      <c r="E36" s="225">
        <v>38.479999999999997</v>
      </c>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310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5" t="s">
        <v>487</v>
      </c>
      <c r="D37" s="224"/>
      <c r="E37" s="225">
        <v>69.81</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1" x14ac:dyDescent="0.25">
      <c r="A38" s="233">
        <v>8</v>
      </c>
      <c r="B38" s="234" t="s">
        <v>488</v>
      </c>
      <c r="C38" s="252" t="s">
        <v>489</v>
      </c>
      <c r="D38" s="235" t="s">
        <v>360</v>
      </c>
      <c r="E38" s="236">
        <v>109.265</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454</v>
      </c>
      <c r="S38" s="238" t="s">
        <v>294</v>
      </c>
      <c r="T38" s="239" t="s">
        <v>294</v>
      </c>
      <c r="U38" s="222">
        <v>0.65200000000000002</v>
      </c>
      <c r="V38" s="222">
        <f>ROUND(E38*U38,2)</f>
        <v>71.239999999999995</v>
      </c>
      <c r="W38" s="222"/>
      <c r="X38" s="222" t="s">
        <v>389</v>
      </c>
      <c r="Y38" s="212"/>
      <c r="Z38" s="212"/>
      <c r="AA38" s="212"/>
      <c r="AB38" s="212"/>
      <c r="AC38" s="212"/>
      <c r="AD38" s="212"/>
      <c r="AE38" s="212"/>
      <c r="AF38" s="212"/>
      <c r="AG38" s="212" t="s">
        <v>430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55" t="s">
        <v>490</v>
      </c>
      <c r="D39" s="224"/>
      <c r="E39" s="225">
        <v>38.479999999999997</v>
      </c>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310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487</v>
      </c>
      <c r="D40" s="224"/>
      <c r="E40" s="225">
        <v>69.81</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482</v>
      </c>
      <c r="D41" s="224"/>
      <c r="E41" s="225">
        <v>0.97499999999999998</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40.799999999999997" outlineLevel="1" x14ac:dyDescent="0.25">
      <c r="A42" s="233">
        <v>9</v>
      </c>
      <c r="B42" s="234" t="s">
        <v>491</v>
      </c>
      <c r="C42" s="252" t="s">
        <v>492</v>
      </c>
      <c r="D42" s="235" t="s">
        <v>360</v>
      </c>
      <c r="E42" s="236">
        <v>69.81</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t="s">
        <v>454</v>
      </c>
      <c r="S42" s="238" t="s">
        <v>294</v>
      </c>
      <c r="T42" s="239" t="s">
        <v>294</v>
      </c>
      <c r="U42" s="222">
        <v>6.8000000000000005E-2</v>
      </c>
      <c r="V42" s="222">
        <f>ROUND(E42*U42,2)</f>
        <v>4.75</v>
      </c>
      <c r="W42" s="222"/>
      <c r="X42" s="222" t="s">
        <v>389</v>
      </c>
      <c r="Y42" s="212"/>
      <c r="Z42" s="212"/>
      <c r="AA42" s="212"/>
      <c r="AB42" s="212"/>
      <c r="AC42" s="212"/>
      <c r="AD42" s="212"/>
      <c r="AE42" s="212"/>
      <c r="AF42" s="212"/>
      <c r="AG42" s="212" t="s">
        <v>430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68" t="s">
        <v>493</v>
      </c>
      <c r="D43" s="265"/>
      <c r="E43" s="265"/>
      <c r="F43" s="265"/>
      <c r="G43" s="265"/>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456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5" t="s">
        <v>494</v>
      </c>
      <c r="D44" s="224"/>
      <c r="E44" s="225">
        <v>69.81</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33">
        <v>10</v>
      </c>
      <c r="B45" s="234" t="s">
        <v>495</v>
      </c>
      <c r="C45" s="252" t="s">
        <v>496</v>
      </c>
      <c r="D45" s="235" t="s">
        <v>360</v>
      </c>
      <c r="E45" s="236">
        <v>44.33</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t="s">
        <v>454</v>
      </c>
      <c r="S45" s="238" t="s">
        <v>294</v>
      </c>
      <c r="T45" s="239" t="s">
        <v>294</v>
      </c>
      <c r="U45" s="222">
        <v>0.20200000000000001</v>
      </c>
      <c r="V45" s="222">
        <f>ROUND(E45*U45,2)</f>
        <v>8.9499999999999993</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8" t="s">
        <v>497</v>
      </c>
      <c r="D46" s="265"/>
      <c r="E46" s="265"/>
      <c r="F46" s="265"/>
      <c r="G46" s="265"/>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456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4" t="s">
        <v>498</v>
      </c>
      <c r="D47" s="242"/>
      <c r="E47" s="242"/>
      <c r="F47" s="242"/>
      <c r="G47" s="24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5" t="s">
        <v>499</v>
      </c>
      <c r="D48" s="224"/>
      <c r="E48" s="225">
        <v>38.479999999999997</v>
      </c>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310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500</v>
      </c>
      <c r="D49" s="224"/>
      <c r="E49" s="225">
        <v>5.85</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33">
        <v>11</v>
      </c>
      <c r="B50" s="234" t="s">
        <v>501</v>
      </c>
      <c r="C50" s="252" t="s">
        <v>502</v>
      </c>
      <c r="D50" s="235" t="s">
        <v>360</v>
      </c>
      <c r="E50" s="236">
        <v>50.723889999999997</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454</v>
      </c>
      <c r="S50" s="238" t="s">
        <v>294</v>
      </c>
      <c r="T50" s="239" t="s">
        <v>294</v>
      </c>
      <c r="U50" s="222">
        <v>1.587</v>
      </c>
      <c r="V50" s="222">
        <f>ROUND(E50*U50,2)</f>
        <v>80.5</v>
      </c>
      <c r="W50" s="222"/>
      <c r="X50" s="222" t="s">
        <v>389</v>
      </c>
      <c r="Y50" s="212"/>
      <c r="Z50" s="212"/>
      <c r="AA50" s="212"/>
      <c r="AB50" s="212"/>
      <c r="AC50" s="212"/>
      <c r="AD50" s="212"/>
      <c r="AE50" s="212"/>
      <c r="AF50" s="212"/>
      <c r="AG50" s="212" t="s">
        <v>430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1" outlineLevel="1" x14ac:dyDescent="0.25">
      <c r="A51" s="219"/>
      <c r="B51" s="220"/>
      <c r="C51" s="268" t="s">
        <v>503</v>
      </c>
      <c r="D51" s="265"/>
      <c r="E51" s="265"/>
      <c r="F51" s="265"/>
      <c r="G51" s="265"/>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456</v>
      </c>
      <c r="AH51" s="212"/>
      <c r="AI51" s="212"/>
      <c r="AJ51" s="212"/>
      <c r="AK51" s="212"/>
      <c r="AL51" s="212"/>
      <c r="AM51" s="212"/>
      <c r="AN51" s="212"/>
      <c r="AO51" s="212"/>
      <c r="AP51" s="212"/>
      <c r="AQ51" s="212"/>
      <c r="AR51" s="212"/>
      <c r="AS51" s="212"/>
      <c r="AT51" s="212"/>
      <c r="AU51" s="212"/>
      <c r="AV51" s="212"/>
      <c r="AW51" s="212"/>
      <c r="AX51" s="212"/>
      <c r="AY51" s="212"/>
      <c r="AZ51" s="212"/>
      <c r="BA51" s="241" t="str">
        <f>C51</f>
        <v>sypaninou z vhodných hornin tř. 1 - 4 nebo materiálem připraveným podél výkopu ve vzdálenosti do 3 m od jeho kraje, pro jakoukoliv hloubku výkopu a jakoukoliv míru zhutnění,</v>
      </c>
      <c r="BB51" s="212"/>
      <c r="BC51" s="212"/>
      <c r="BD51" s="212"/>
      <c r="BE51" s="212"/>
      <c r="BF51" s="212"/>
      <c r="BG51" s="212"/>
      <c r="BH51" s="212"/>
    </row>
    <row r="52" spans="1:60" outlineLevel="1" x14ac:dyDescent="0.25">
      <c r="A52" s="219"/>
      <c r="B52" s="220"/>
      <c r="C52" s="255" t="s">
        <v>504</v>
      </c>
      <c r="D52" s="224"/>
      <c r="E52" s="225">
        <v>50.723889999999997</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33">
        <v>12</v>
      </c>
      <c r="B53" s="234" t="s">
        <v>505</v>
      </c>
      <c r="C53" s="252" t="s">
        <v>506</v>
      </c>
      <c r="D53" s="235" t="s">
        <v>434</v>
      </c>
      <c r="E53" s="236">
        <v>9.75</v>
      </c>
      <c r="F53" s="237"/>
      <c r="G53" s="238">
        <f>ROUND(E53*F53,2)</f>
        <v>0</v>
      </c>
      <c r="H53" s="237"/>
      <c r="I53" s="238">
        <f>ROUND(E53*H53,2)</f>
        <v>0</v>
      </c>
      <c r="J53" s="237"/>
      <c r="K53" s="238">
        <f>ROUND(E53*J53,2)</f>
        <v>0</v>
      </c>
      <c r="L53" s="238">
        <v>21</v>
      </c>
      <c r="M53" s="238">
        <f>G53*(1+L53/100)</f>
        <v>0</v>
      </c>
      <c r="N53" s="238">
        <v>0</v>
      </c>
      <c r="O53" s="238">
        <f>ROUND(E53*N53,2)</f>
        <v>0</v>
      </c>
      <c r="P53" s="238">
        <v>0</v>
      </c>
      <c r="Q53" s="238">
        <f>ROUND(E53*P53,2)</f>
        <v>0</v>
      </c>
      <c r="R53" s="238" t="s">
        <v>507</v>
      </c>
      <c r="S53" s="238" t="s">
        <v>294</v>
      </c>
      <c r="T53" s="239" t="s">
        <v>294</v>
      </c>
      <c r="U53" s="222">
        <v>0.06</v>
      </c>
      <c r="V53" s="222">
        <f>ROUND(E53*U53,2)</f>
        <v>0.59</v>
      </c>
      <c r="W53" s="222"/>
      <c r="X53" s="222" t="s">
        <v>389</v>
      </c>
      <c r="Y53" s="212"/>
      <c r="Z53" s="212"/>
      <c r="AA53" s="212"/>
      <c r="AB53" s="212"/>
      <c r="AC53" s="212"/>
      <c r="AD53" s="212"/>
      <c r="AE53" s="212"/>
      <c r="AF53" s="212"/>
      <c r="AG53" s="212" t="s">
        <v>430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68" t="s">
        <v>508</v>
      </c>
      <c r="D54" s="265"/>
      <c r="E54" s="265"/>
      <c r="F54" s="265"/>
      <c r="G54" s="265"/>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456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5" t="s">
        <v>509</v>
      </c>
      <c r="D55" s="224"/>
      <c r="E55" s="225">
        <v>9.75</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310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3">
        <v>13</v>
      </c>
      <c r="B56" s="234" t="s">
        <v>510</v>
      </c>
      <c r="C56" s="252" t="s">
        <v>511</v>
      </c>
      <c r="D56" s="235" t="s">
        <v>434</v>
      </c>
      <c r="E56" s="236">
        <v>9.75</v>
      </c>
      <c r="F56" s="237"/>
      <c r="G56" s="238">
        <f>ROUND(E56*F56,2)</f>
        <v>0</v>
      </c>
      <c r="H56" s="237"/>
      <c r="I56" s="238">
        <f>ROUND(E56*H56,2)</f>
        <v>0</v>
      </c>
      <c r="J56" s="237"/>
      <c r="K56" s="238">
        <f>ROUND(E56*J56,2)</f>
        <v>0</v>
      </c>
      <c r="L56" s="238">
        <v>21</v>
      </c>
      <c r="M56" s="238">
        <f>G56*(1+L56/100)</f>
        <v>0</v>
      </c>
      <c r="N56" s="238">
        <v>0</v>
      </c>
      <c r="O56" s="238">
        <f>ROUND(E56*N56,2)</f>
        <v>0</v>
      </c>
      <c r="P56" s="238">
        <v>0</v>
      </c>
      <c r="Q56" s="238">
        <f>ROUND(E56*P56,2)</f>
        <v>0</v>
      </c>
      <c r="R56" s="238" t="s">
        <v>454</v>
      </c>
      <c r="S56" s="238" t="s">
        <v>294</v>
      </c>
      <c r="T56" s="239" t="s">
        <v>294</v>
      </c>
      <c r="U56" s="222">
        <v>1.2999999999999999E-2</v>
      </c>
      <c r="V56" s="222">
        <f>ROUND(E56*U56,2)</f>
        <v>0.13</v>
      </c>
      <c r="W56" s="222"/>
      <c r="X56" s="222" t="s">
        <v>389</v>
      </c>
      <c r="Y56" s="212"/>
      <c r="Z56" s="212"/>
      <c r="AA56" s="212"/>
      <c r="AB56" s="212"/>
      <c r="AC56" s="212"/>
      <c r="AD56" s="212"/>
      <c r="AE56" s="212"/>
      <c r="AF56" s="212"/>
      <c r="AG56" s="212" t="s">
        <v>430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8" t="s">
        <v>512</v>
      </c>
      <c r="D57" s="265"/>
      <c r="E57" s="265"/>
      <c r="F57" s="265"/>
      <c r="G57" s="265"/>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456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509</v>
      </c>
      <c r="D58" s="224"/>
      <c r="E58" s="225">
        <v>9.75</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33">
        <v>14</v>
      </c>
      <c r="B59" s="234" t="s">
        <v>513</v>
      </c>
      <c r="C59" s="252" t="s">
        <v>514</v>
      </c>
      <c r="D59" s="235" t="s">
        <v>434</v>
      </c>
      <c r="E59" s="236">
        <v>58.5</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t="s">
        <v>454</v>
      </c>
      <c r="S59" s="238" t="s">
        <v>294</v>
      </c>
      <c r="T59" s="239" t="s">
        <v>294</v>
      </c>
      <c r="U59" s="222">
        <v>1.7999999999999999E-2</v>
      </c>
      <c r="V59" s="222">
        <f>ROUND(E59*U59,2)</f>
        <v>1.05</v>
      </c>
      <c r="W59" s="222"/>
      <c r="X59" s="222" t="s">
        <v>389</v>
      </c>
      <c r="Y59" s="212"/>
      <c r="Z59" s="212"/>
      <c r="AA59" s="212"/>
      <c r="AB59" s="212"/>
      <c r="AC59" s="212"/>
      <c r="AD59" s="212"/>
      <c r="AE59" s="212"/>
      <c r="AF59" s="212"/>
      <c r="AG59" s="212" t="s">
        <v>430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8" t="s">
        <v>512</v>
      </c>
      <c r="D60" s="265"/>
      <c r="E60" s="265"/>
      <c r="F60" s="265"/>
      <c r="G60" s="265"/>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456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5" t="s">
        <v>515</v>
      </c>
      <c r="D61" s="224"/>
      <c r="E61" s="225">
        <v>58.5</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33">
        <v>15</v>
      </c>
      <c r="B62" s="234" t="s">
        <v>516</v>
      </c>
      <c r="C62" s="252" t="s">
        <v>517</v>
      </c>
      <c r="D62" s="235" t="s">
        <v>434</v>
      </c>
      <c r="E62" s="236">
        <v>9.75</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t="s">
        <v>454</v>
      </c>
      <c r="S62" s="238" t="s">
        <v>294</v>
      </c>
      <c r="T62" s="239" t="s">
        <v>294</v>
      </c>
      <c r="U62" s="222">
        <v>0.13</v>
      </c>
      <c r="V62" s="222">
        <f>ROUND(E62*U62,2)</f>
        <v>1.27</v>
      </c>
      <c r="W62" s="222"/>
      <c r="X62" s="222" t="s">
        <v>389</v>
      </c>
      <c r="Y62" s="212"/>
      <c r="Z62" s="212"/>
      <c r="AA62" s="212"/>
      <c r="AB62" s="212"/>
      <c r="AC62" s="212"/>
      <c r="AD62" s="212"/>
      <c r="AE62" s="212"/>
      <c r="AF62" s="212"/>
      <c r="AG62" s="212" t="s">
        <v>430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68" t="s">
        <v>518</v>
      </c>
      <c r="D63" s="265"/>
      <c r="E63" s="265"/>
      <c r="F63" s="265"/>
      <c r="G63" s="265"/>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456</v>
      </c>
      <c r="AH63" s="212"/>
      <c r="AI63" s="212"/>
      <c r="AJ63" s="212"/>
      <c r="AK63" s="212"/>
      <c r="AL63" s="212"/>
      <c r="AM63" s="212"/>
      <c r="AN63" s="212"/>
      <c r="AO63" s="212"/>
      <c r="AP63" s="212"/>
      <c r="AQ63" s="212"/>
      <c r="AR63" s="212"/>
      <c r="AS63" s="212"/>
      <c r="AT63" s="212"/>
      <c r="AU63" s="212"/>
      <c r="AV63" s="212"/>
      <c r="AW63" s="212"/>
      <c r="AX63" s="212"/>
      <c r="AY63" s="212"/>
      <c r="AZ63" s="212"/>
      <c r="BA63" s="241" t="str">
        <f>C63</f>
        <v>s případným nutným přemístěním hromad nebo dočasných skládek na místo potřeby ze vzdálenosti do 30 m, v rovině nebo ve svahu do 1 : 5,</v>
      </c>
      <c r="BB63" s="212"/>
      <c r="BC63" s="212"/>
      <c r="BD63" s="212"/>
      <c r="BE63" s="212"/>
      <c r="BF63" s="212"/>
      <c r="BG63" s="212"/>
      <c r="BH63" s="212"/>
    </row>
    <row r="64" spans="1:60" outlineLevel="1" x14ac:dyDescent="0.25">
      <c r="A64" s="219"/>
      <c r="B64" s="220"/>
      <c r="C64" s="255" t="s">
        <v>509</v>
      </c>
      <c r="D64" s="224"/>
      <c r="E64" s="225">
        <v>9.75</v>
      </c>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33">
        <v>16</v>
      </c>
      <c r="B65" s="234" t="s">
        <v>519</v>
      </c>
      <c r="C65" s="252" t="s">
        <v>520</v>
      </c>
      <c r="D65" s="235" t="s">
        <v>521</v>
      </c>
      <c r="E65" s="236">
        <v>0.25594</v>
      </c>
      <c r="F65" s="237"/>
      <c r="G65" s="238">
        <f>ROUND(E65*F65,2)</f>
        <v>0</v>
      </c>
      <c r="H65" s="237"/>
      <c r="I65" s="238">
        <f>ROUND(E65*H65,2)</f>
        <v>0</v>
      </c>
      <c r="J65" s="237"/>
      <c r="K65" s="238">
        <f>ROUND(E65*J65,2)</f>
        <v>0</v>
      </c>
      <c r="L65" s="238">
        <v>21</v>
      </c>
      <c r="M65" s="238">
        <f>G65*(1+L65/100)</f>
        <v>0</v>
      </c>
      <c r="N65" s="238">
        <v>1E-3</v>
      </c>
      <c r="O65" s="238">
        <f>ROUND(E65*N65,2)</f>
        <v>0</v>
      </c>
      <c r="P65" s="238">
        <v>0</v>
      </c>
      <c r="Q65" s="238">
        <f>ROUND(E65*P65,2)</f>
        <v>0</v>
      </c>
      <c r="R65" s="238" t="s">
        <v>361</v>
      </c>
      <c r="S65" s="238" t="s">
        <v>294</v>
      </c>
      <c r="T65" s="239" t="s">
        <v>294</v>
      </c>
      <c r="U65" s="222">
        <v>0</v>
      </c>
      <c r="V65" s="222">
        <f>ROUND(E65*U65,2)</f>
        <v>0</v>
      </c>
      <c r="W65" s="222"/>
      <c r="X65" s="222" t="s">
        <v>362</v>
      </c>
      <c r="Y65" s="212"/>
      <c r="Z65" s="212"/>
      <c r="AA65" s="212"/>
      <c r="AB65" s="212"/>
      <c r="AC65" s="212"/>
      <c r="AD65" s="212"/>
      <c r="AE65" s="212"/>
      <c r="AF65" s="212"/>
      <c r="AG65" s="212" t="s">
        <v>363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5" t="s">
        <v>522</v>
      </c>
      <c r="D66" s="224"/>
      <c r="E66" s="225">
        <v>0.25594</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33">
        <v>17</v>
      </c>
      <c r="B67" s="234" t="s">
        <v>523</v>
      </c>
      <c r="C67" s="252" t="s">
        <v>524</v>
      </c>
      <c r="D67" s="235" t="s">
        <v>441</v>
      </c>
      <c r="E67" s="236">
        <v>106.24576999999999</v>
      </c>
      <c r="F67" s="237"/>
      <c r="G67" s="238">
        <f>ROUND(E67*F67,2)</f>
        <v>0</v>
      </c>
      <c r="H67" s="237"/>
      <c r="I67" s="238">
        <f>ROUND(E67*H67,2)</f>
        <v>0</v>
      </c>
      <c r="J67" s="237"/>
      <c r="K67" s="238">
        <f>ROUND(E67*J67,2)</f>
        <v>0</v>
      </c>
      <c r="L67" s="238">
        <v>21</v>
      </c>
      <c r="M67" s="238">
        <f>G67*(1+L67/100)</f>
        <v>0</v>
      </c>
      <c r="N67" s="238">
        <v>1</v>
      </c>
      <c r="O67" s="238">
        <f>ROUND(E67*N67,2)</f>
        <v>106.25</v>
      </c>
      <c r="P67" s="238">
        <v>0</v>
      </c>
      <c r="Q67" s="238">
        <f>ROUND(E67*P67,2)</f>
        <v>0</v>
      </c>
      <c r="R67" s="238" t="s">
        <v>361</v>
      </c>
      <c r="S67" s="238" t="s">
        <v>294</v>
      </c>
      <c r="T67" s="239" t="s">
        <v>294</v>
      </c>
      <c r="U67" s="222">
        <v>0</v>
      </c>
      <c r="V67" s="222">
        <f>ROUND(E67*U67,2)</f>
        <v>0</v>
      </c>
      <c r="W67" s="222"/>
      <c r="X67" s="222" t="s">
        <v>362</v>
      </c>
      <c r="Y67" s="212"/>
      <c r="Z67" s="212"/>
      <c r="AA67" s="212"/>
      <c r="AB67" s="212"/>
      <c r="AC67" s="212"/>
      <c r="AD67" s="212"/>
      <c r="AE67" s="212"/>
      <c r="AF67" s="212"/>
      <c r="AG67" s="212" t="s">
        <v>363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5" t="s">
        <v>525</v>
      </c>
      <c r="D68" s="224"/>
      <c r="E68" s="225">
        <v>10.9863</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310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5" t="s">
        <v>526</v>
      </c>
      <c r="D69" s="224"/>
      <c r="E69" s="225">
        <v>95.259469999999993</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5">
      <c r="A70" s="227" t="s">
        <v>289</v>
      </c>
      <c r="B70" s="228" t="s">
        <v>200</v>
      </c>
      <c r="C70" s="251" t="s">
        <v>184</v>
      </c>
      <c r="D70" s="229"/>
      <c r="E70" s="230"/>
      <c r="F70" s="231"/>
      <c r="G70" s="231">
        <f>SUMIF(AG71:AG73,"&lt;&gt;NOR",G71:G73)</f>
        <v>0</v>
      </c>
      <c r="H70" s="231"/>
      <c r="I70" s="231">
        <f>SUM(I71:I73)</f>
        <v>0</v>
      </c>
      <c r="J70" s="231"/>
      <c r="K70" s="231">
        <f>SUM(K71:K73)</f>
        <v>0</v>
      </c>
      <c r="L70" s="231"/>
      <c r="M70" s="231">
        <f>SUM(M71:M73)</f>
        <v>0</v>
      </c>
      <c r="N70" s="231"/>
      <c r="O70" s="231">
        <f>SUM(O71:O73)</f>
        <v>20.16</v>
      </c>
      <c r="P70" s="231"/>
      <c r="Q70" s="231">
        <f>SUM(Q71:Q73)</f>
        <v>0</v>
      </c>
      <c r="R70" s="231"/>
      <c r="S70" s="231"/>
      <c r="T70" s="232"/>
      <c r="U70" s="226"/>
      <c r="V70" s="226">
        <f>SUM(V71:V73)</f>
        <v>18.07</v>
      </c>
      <c r="W70" s="226"/>
      <c r="X70" s="226"/>
      <c r="AG70" t="s">
        <v>290</v>
      </c>
    </row>
    <row r="71" spans="1:60" outlineLevel="1" x14ac:dyDescent="0.25">
      <c r="A71" s="233">
        <v>18</v>
      </c>
      <c r="B71" s="234" t="s">
        <v>527</v>
      </c>
      <c r="C71" s="252" t="s">
        <v>528</v>
      </c>
      <c r="D71" s="235" t="s">
        <v>360</v>
      </c>
      <c r="E71" s="236">
        <v>10.66</v>
      </c>
      <c r="F71" s="237"/>
      <c r="G71" s="238">
        <f>ROUND(E71*F71,2)</f>
        <v>0</v>
      </c>
      <c r="H71" s="237"/>
      <c r="I71" s="238">
        <f>ROUND(E71*H71,2)</f>
        <v>0</v>
      </c>
      <c r="J71" s="237"/>
      <c r="K71" s="238">
        <f>ROUND(E71*J71,2)</f>
        <v>0</v>
      </c>
      <c r="L71" s="238">
        <v>21</v>
      </c>
      <c r="M71" s="238">
        <f>G71*(1+L71/100)</f>
        <v>0</v>
      </c>
      <c r="N71" s="238">
        <v>1.8907700000000001</v>
      </c>
      <c r="O71" s="238">
        <f>ROUND(E71*N71,2)</f>
        <v>20.16</v>
      </c>
      <c r="P71" s="238">
        <v>0</v>
      </c>
      <c r="Q71" s="238">
        <f>ROUND(E71*P71,2)</f>
        <v>0</v>
      </c>
      <c r="R71" s="238" t="s">
        <v>529</v>
      </c>
      <c r="S71" s="238" t="s">
        <v>294</v>
      </c>
      <c r="T71" s="239" t="s">
        <v>294</v>
      </c>
      <c r="U71" s="222">
        <v>1.6950000000000001</v>
      </c>
      <c r="V71" s="222">
        <f>ROUND(E71*U71,2)</f>
        <v>18.07</v>
      </c>
      <c r="W71" s="222"/>
      <c r="X71" s="222" t="s">
        <v>389</v>
      </c>
      <c r="Y71" s="212"/>
      <c r="Z71" s="212"/>
      <c r="AA71" s="212"/>
      <c r="AB71" s="212"/>
      <c r="AC71" s="212"/>
      <c r="AD71" s="212"/>
      <c r="AE71" s="212"/>
      <c r="AF71" s="212"/>
      <c r="AG71" s="212" t="s">
        <v>430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68" t="s">
        <v>530</v>
      </c>
      <c r="D72" s="265"/>
      <c r="E72" s="265"/>
      <c r="F72" s="265"/>
      <c r="G72" s="265"/>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456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5" t="s">
        <v>531</v>
      </c>
      <c r="D73" s="224"/>
      <c r="E73" s="225">
        <v>10.66</v>
      </c>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5">
      <c r="A74" s="227" t="s">
        <v>289</v>
      </c>
      <c r="B74" s="228" t="s">
        <v>201</v>
      </c>
      <c r="C74" s="251" t="s">
        <v>186</v>
      </c>
      <c r="D74" s="229"/>
      <c r="E74" s="230"/>
      <c r="F74" s="231"/>
      <c r="G74" s="231">
        <f>SUMIF(AG75:AG78,"&lt;&gt;NOR",G75:G78)</f>
        <v>0</v>
      </c>
      <c r="H74" s="231"/>
      <c r="I74" s="231">
        <f>SUM(I75:I78)</f>
        <v>0</v>
      </c>
      <c r="J74" s="231"/>
      <c r="K74" s="231">
        <f>SUM(K75:K78)</f>
        <v>0</v>
      </c>
      <c r="L74" s="231"/>
      <c r="M74" s="231">
        <f>SUM(M75:M78)</f>
        <v>0</v>
      </c>
      <c r="N74" s="231"/>
      <c r="O74" s="231">
        <f>SUM(O75:O78)</f>
        <v>74.98</v>
      </c>
      <c r="P74" s="231"/>
      <c r="Q74" s="231">
        <f>SUM(Q75:Q78)</f>
        <v>0</v>
      </c>
      <c r="R74" s="231"/>
      <c r="S74" s="231"/>
      <c r="T74" s="232"/>
      <c r="U74" s="226"/>
      <c r="V74" s="226">
        <f>SUM(V75:V78)</f>
        <v>40.5</v>
      </c>
      <c r="W74" s="226"/>
      <c r="X74" s="226"/>
      <c r="AG74" t="s">
        <v>290</v>
      </c>
    </row>
    <row r="75" spans="1:60" outlineLevel="1" x14ac:dyDescent="0.25">
      <c r="A75" s="233">
        <v>19</v>
      </c>
      <c r="B75" s="234" t="s">
        <v>532</v>
      </c>
      <c r="C75" s="252" t="s">
        <v>533</v>
      </c>
      <c r="D75" s="235" t="s">
        <v>434</v>
      </c>
      <c r="E75" s="236">
        <v>162</v>
      </c>
      <c r="F75" s="237"/>
      <c r="G75" s="238">
        <f>ROUND(E75*F75,2)</f>
        <v>0</v>
      </c>
      <c r="H75" s="237"/>
      <c r="I75" s="238">
        <f>ROUND(E75*H75,2)</f>
        <v>0</v>
      </c>
      <c r="J75" s="237"/>
      <c r="K75" s="238">
        <f>ROUND(E75*J75,2)</f>
        <v>0</v>
      </c>
      <c r="L75" s="238">
        <v>21</v>
      </c>
      <c r="M75" s="238">
        <f>G75*(1+L75/100)</f>
        <v>0</v>
      </c>
      <c r="N75" s="238">
        <v>8.3500000000000005E-2</v>
      </c>
      <c r="O75" s="238">
        <f>ROUND(E75*N75,2)</f>
        <v>13.53</v>
      </c>
      <c r="P75" s="238">
        <v>0</v>
      </c>
      <c r="Q75" s="238">
        <f>ROUND(E75*P75,2)</f>
        <v>0</v>
      </c>
      <c r="R75" s="238" t="s">
        <v>534</v>
      </c>
      <c r="S75" s="238" t="s">
        <v>294</v>
      </c>
      <c r="T75" s="239" t="s">
        <v>294</v>
      </c>
      <c r="U75" s="222">
        <v>0.25</v>
      </c>
      <c r="V75" s="222">
        <f>ROUND(E75*U75,2)</f>
        <v>40.5</v>
      </c>
      <c r="W75" s="222"/>
      <c r="X75" s="222" t="s">
        <v>389</v>
      </c>
      <c r="Y75" s="212"/>
      <c r="Z75" s="212"/>
      <c r="AA75" s="212"/>
      <c r="AB75" s="212"/>
      <c r="AC75" s="212"/>
      <c r="AD75" s="212"/>
      <c r="AE75" s="212"/>
      <c r="AF75" s="212"/>
      <c r="AG75" s="212" t="s">
        <v>430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68" t="s">
        <v>535</v>
      </c>
      <c r="D76" s="265"/>
      <c r="E76" s="265"/>
      <c r="F76" s="265"/>
      <c r="G76" s="265"/>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456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5" t="s">
        <v>536</v>
      </c>
      <c r="D77" s="224"/>
      <c r="E77" s="225">
        <v>162</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3">
        <v>20</v>
      </c>
      <c r="B78" s="244" t="s">
        <v>537</v>
      </c>
      <c r="C78" s="256" t="s">
        <v>538</v>
      </c>
      <c r="D78" s="245" t="s">
        <v>539</v>
      </c>
      <c r="E78" s="246">
        <v>36.36</v>
      </c>
      <c r="F78" s="247"/>
      <c r="G78" s="248">
        <f>ROUND(E78*F78,2)</f>
        <v>0</v>
      </c>
      <c r="H78" s="247"/>
      <c r="I78" s="248">
        <f>ROUND(E78*H78,2)</f>
        <v>0</v>
      </c>
      <c r="J78" s="247"/>
      <c r="K78" s="248">
        <f>ROUND(E78*J78,2)</f>
        <v>0</v>
      </c>
      <c r="L78" s="248">
        <v>21</v>
      </c>
      <c r="M78" s="248">
        <f>G78*(1+L78/100)</f>
        <v>0</v>
      </c>
      <c r="N78" s="248">
        <v>1.69</v>
      </c>
      <c r="O78" s="248">
        <f>ROUND(E78*N78,2)</f>
        <v>61.45</v>
      </c>
      <c r="P78" s="248">
        <v>0</v>
      </c>
      <c r="Q78" s="248">
        <f>ROUND(E78*P78,2)</f>
        <v>0</v>
      </c>
      <c r="R78" s="248"/>
      <c r="S78" s="248" t="s">
        <v>302</v>
      </c>
      <c r="T78" s="249" t="s">
        <v>295</v>
      </c>
      <c r="U78" s="222">
        <v>0</v>
      </c>
      <c r="V78" s="222">
        <f>ROUND(E78*U78,2)</f>
        <v>0</v>
      </c>
      <c r="W78" s="222"/>
      <c r="X78" s="222" t="s">
        <v>362</v>
      </c>
      <c r="Y78" s="212"/>
      <c r="Z78" s="212"/>
      <c r="AA78" s="212"/>
      <c r="AB78" s="212"/>
      <c r="AC78" s="212"/>
      <c r="AD78" s="212"/>
      <c r="AE78" s="212"/>
      <c r="AF78" s="212"/>
      <c r="AG78" s="212" t="s">
        <v>363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227" t="s">
        <v>289</v>
      </c>
      <c r="B79" s="228" t="s">
        <v>214</v>
      </c>
      <c r="C79" s="251" t="s">
        <v>215</v>
      </c>
      <c r="D79" s="229"/>
      <c r="E79" s="230"/>
      <c r="F79" s="231"/>
      <c r="G79" s="231">
        <f>SUMIF(AG80:AG83,"&lt;&gt;NOR",G80:G83)</f>
        <v>0</v>
      </c>
      <c r="H79" s="231"/>
      <c r="I79" s="231">
        <f>SUM(I80:I83)</f>
        <v>0</v>
      </c>
      <c r="J79" s="231"/>
      <c r="K79" s="231">
        <f>SUM(K80:K83)</f>
        <v>0</v>
      </c>
      <c r="L79" s="231"/>
      <c r="M79" s="231">
        <f>SUM(M80:M83)</f>
        <v>0</v>
      </c>
      <c r="N79" s="231"/>
      <c r="O79" s="231">
        <f>SUM(O80:O83)</f>
        <v>3.61</v>
      </c>
      <c r="P79" s="231"/>
      <c r="Q79" s="231">
        <f>SUM(Q80:Q83)</f>
        <v>0</v>
      </c>
      <c r="R79" s="231"/>
      <c r="S79" s="231"/>
      <c r="T79" s="232"/>
      <c r="U79" s="226"/>
      <c r="V79" s="226">
        <f>SUM(V80:V83)</f>
        <v>25.909999999999997</v>
      </c>
      <c r="W79" s="226"/>
      <c r="X79" s="226"/>
      <c r="AG79" t="s">
        <v>290</v>
      </c>
    </row>
    <row r="80" spans="1:60" outlineLevel="1" x14ac:dyDescent="0.25">
      <c r="A80" s="233">
        <v>21</v>
      </c>
      <c r="B80" s="234" t="s">
        <v>540</v>
      </c>
      <c r="C80" s="252" t="s">
        <v>541</v>
      </c>
      <c r="D80" s="235" t="s">
        <v>434</v>
      </c>
      <c r="E80" s="236">
        <v>51.522120000000001</v>
      </c>
      <c r="F80" s="237"/>
      <c r="G80" s="238">
        <f>ROUND(E80*F80,2)</f>
        <v>0</v>
      </c>
      <c r="H80" s="237"/>
      <c r="I80" s="238">
        <f>ROUND(E80*H80,2)</f>
        <v>0</v>
      </c>
      <c r="J80" s="237"/>
      <c r="K80" s="238">
        <f>ROUND(E80*J80,2)</f>
        <v>0</v>
      </c>
      <c r="L80" s="238">
        <v>21</v>
      </c>
      <c r="M80" s="238">
        <f>G80*(1+L80/100)</f>
        <v>0</v>
      </c>
      <c r="N80" s="238">
        <v>7.0000000000000007E-2</v>
      </c>
      <c r="O80" s="238">
        <f>ROUND(E80*N80,2)</f>
        <v>3.61</v>
      </c>
      <c r="P80" s="238">
        <v>0</v>
      </c>
      <c r="Q80" s="238">
        <f>ROUND(E80*P80,2)</f>
        <v>0</v>
      </c>
      <c r="R80" s="238"/>
      <c r="S80" s="238" t="s">
        <v>302</v>
      </c>
      <c r="T80" s="239" t="s">
        <v>295</v>
      </c>
      <c r="U80" s="222">
        <v>7.2999999999999995E-2</v>
      </c>
      <c r="V80" s="222">
        <f>ROUND(E80*U80,2)</f>
        <v>3.76</v>
      </c>
      <c r="W80" s="222"/>
      <c r="X80" s="222" t="s">
        <v>389</v>
      </c>
      <c r="Y80" s="212"/>
      <c r="Z80" s="212"/>
      <c r="AA80" s="212"/>
      <c r="AB80" s="212"/>
      <c r="AC80" s="212"/>
      <c r="AD80" s="212"/>
      <c r="AE80" s="212"/>
      <c r="AF80" s="212"/>
      <c r="AG80" s="212" t="s">
        <v>430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5" t="s">
        <v>542</v>
      </c>
      <c r="D81" s="224"/>
      <c r="E81" s="225">
        <v>51.522120000000001</v>
      </c>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310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33">
        <v>22</v>
      </c>
      <c r="B82" s="234" t="s">
        <v>543</v>
      </c>
      <c r="C82" s="252" t="s">
        <v>544</v>
      </c>
      <c r="D82" s="235" t="s">
        <v>434</v>
      </c>
      <c r="E82" s="236">
        <v>51.522120000000001</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c r="S82" s="238" t="s">
        <v>302</v>
      </c>
      <c r="T82" s="239" t="s">
        <v>294</v>
      </c>
      <c r="U82" s="222">
        <v>0.43</v>
      </c>
      <c r="V82" s="222">
        <f>ROUND(E82*U82,2)</f>
        <v>22.15</v>
      </c>
      <c r="W82" s="222"/>
      <c r="X82" s="222" t="s">
        <v>389</v>
      </c>
      <c r="Y82" s="212"/>
      <c r="Z82" s="212"/>
      <c r="AA82" s="212"/>
      <c r="AB82" s="212"/>
      <c r="AC82" s="212"/>
      <c r="AD82" s="212"/>
      <c r="AE82" s="212"/>
      <c r="AF82" s="212"/>
      <c r="AG82" s="212" t="s">
        <v>430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5" t="s">
        <v>545</v>
      </c>
      <c r="D83" s="224"/>
      <c r="E83" s="225">
        <v>51.522120000000001</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5">
      <c r="A84" s="227" t="s">
        <v>289</v>
      </c>
      <c r="B84" s="228" t="s">
        <v>221</v>
      </c>
      <c r="C84" s="251" t="s">
        <v>222</v>
      </c>
      <c r="D84" s="229"/>
      <c r="E84" s="230"/>
      <c r="F84" s="231"/>
      <c r="G84" s="231">
        <f>SUMIF(AG85:AG87,"&lt;&gt;NOR",G85:G87)</f>
        <v>0</v>
      </c>
      <c r="H84" s="231"/>
      <c r="I84" s="231">
        <f>SUM(I85:I87)</f>
        <v>0</v>
      </c>
      <c r="J84" s="231"/>
      <c r="K84" s="231">
        <f>SUM(K85:K87)</f>
        <v>0</v>
      </c>
      <c r="L84" s="231"/>
      <c r="M84" s="231">
        <f>SUM(M85:M87)</f>
        <v>0</v>
      </c>
      <c r="N84" s="231"/>
      <c r="O84" s="231">
        <f>SUM(O85:O87)</f>
        <v>0</v>
      </c>
      <c r="P84" s="231"/>
      <c r="Q84" s="231">
        <f>SUM(Q85:Q87)</f>
        <v>0</v>
      </c>
      <c r="R84" s="231"/>
      <c r="S84" s="231"/>
      <c r="T84" s="232"/>
      <c r="U84" s="226"/>
      <c r="V84" s="226">
        <f>SUM(V85:V87)</f>
        <v>76.72</v>
      </c>
      <c r="W84" s="226"/>
      <c r="X84" s="226"/>
      <c r="AG84" t="s">
        <v>290</v>
      </c>
    </row>
    <row r="85" spans="1:60" outlineLevel="1" x14ac:dyDescent="0.25">
      <c r="A85" s="233">
        <v>23</v>
      </c>
      <c r="B85" s="234" t="s">
        <v>546</v>
      </c>
      <c r="C85" s="252" t="s">
        <v>547</v>
      </c>
      <c r="D85" s="235" t="s">
        <v>441</v>
      </c>
      <c r="E85" s="236">
        <v>205.69615999999999</v>
      </c>
      <c r="F85" s="237"/>
      <c r="G85" s="238">
        <f>ROUND(E85*F85,2)</f>
        <v>0</v>
      </c>
      <c r="H85" s="237"/>
      <c r="I85" s="238">
        <f>ROUND(E85*H85,2)</f>
        <v>0</v>
      </c>
      <c r="J85" s="237"/>
      <c r="K85" s="238">
        <f>ROUND(E85*J85,2)</f>
        <v>0</v>
      </c>
      <c r="L85" s="238">
        <v>21</v>
      </c>
      <c r="M85" s="238">
        <f>G85*(1+L85/100)</f>
        <v>0</v>
      </c>
      <c r="N85" s="238">
        <v>0</v>
      </c>
      <c r="O85" s="238">
        <f>ROUND(E85*N85,2)</f>
        <v>0</v>
      </c>
      <c r="P85" s="238">
        <v>0</v>
      </c>
      <c r="Q85" s="238">
        <f>ROUND(E85*P85,2)</f>
        <v>0</v>
      </c>
      <c r="R85" s="238" t="s">
        <v>529</v>
      </c>
      <c r="S85" s="238" t="s">
        <v>294</v>
      </c>
      <c r="T85" s="239" t="s">
        <v>294</v>
      </c>
      <c r="U85" s="222">
        <v>0.373</v>
      </c>
      <c r="V85" s="222">
        <f>ROUND(E85*U85,2)</f>
        <v>76.72</v>
      </c>
      <c r="W85" s="222"/>
      <c r="X85" s="222" t="s">
        <v>548</v>
      </c>
      <c r="Y85" s="212"/>
      <c r="Z85" s="212"/>
      <c r="AA85" s="212"/>
      <c r="AB85" s="212"/>
      <c r="AC85" s="212"/>
      <c r="AD85" s="212"/>
      <c r="AE85" s="212"/>
      <c r="AF85" s="212"/>
      <c r="AG85" s="212" t="s">
        <v>549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68" t="s">
        <v>550</v>
      </c>
      <c r="D86" s="265"/>
      <c r="E86" s="265"/>
      <c r="F86" s="265"/>
      <c r="G86" s="265"/>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456</v>
      </c>
      <c r="AH86" s="212"/>
      <c r="AI86" s="212"/>
      <c r="AJ86" s="212"/>
      <c r="AK86" s="212"/>
      <c r="AL86" s="212"/>
      <c r="AM86" s="212"/>
      <c r="AN86" s="212"/>
      <c r="AO86" s="212"/>
      <c r="AP86" s="212"/>
      <c r="AQ86" s="212"/>
      <c r="AR86" s="212"/>
      <c r="AS86" s="212"/>
      <c r="AT86" s="212"/>
      <c r="AU86" s="212"/>
      <c r="AV86" s="212"/>
      <c r="AW86" s="212"/>
      <c r="AX86" s="212"/>
      <c r="AY86" s="212"/>
      <c r="AZ86" s="212"/>
      <c r="BA86" s="241" t="str">
        <f>C86</f>
        <v>svařovaných (vodovody, plynovody, teplovody, shybky, produktovody - 827 1.2, 827 2.2, 827 4.2, 827 5.2, 827 6.2) včetně drobných objektů,</v>
      </c>
      <c r="BB86" s="212"/>
      <c r="BC86" s="212"/>
      <c r="BD86" s="212"/>
      <c r="BE86" s="212"/>
      <c r="BF86" s="212"/>
      <c r="BG86" s="212"/>
      <c r="BH86" s="212"/>
    </row>
    <row r="87" spans="1:60" outlineLevel="1" x14ac:dyDescent="0.25">
      <c r="A87" s="219"/>
      <c r="B87" s="220"/>
      <c r="C87" s="254" t="s">
        <v>551</v>
      </c>
      <c r="D87" s="242"/>
      <c r="E87" s="242"/>
      <c r="F87" s="242"/>
      <c r="G87" s="24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299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5">
      <c r="A88" s="227" t="s">
        <v>289</v>
      </c>
      <c r="B88" s="228" t="s">
        <v>223</v>
      </c>
      <c r="C88" s="251" t="s">
        <v>224</v>
      </c>
      <c r="D88" s="229"/>
      <c r="E88" s="230"/>
      <c r="F88" s="231"/>
      <c r="G88" s="231">
        <f>SUMIF(AG89:AG92,"&lt;&gt;NOR",G89:G92)</f>
        <v>0</v>
      </c>
      <c r="H88" s="231"/>
      <c r="I88" s="231">
        <f>SUM(I89:I92)</f>
        <v>0</v>
      </c>
      <c r="J88" s="231"/>
      <c r="K88" s="231">
        <f>SUM(K89:K92)</f>
        <v>0</v>
      </c>
      <c r="L88" s="231"/>
      <c r="M88" s="231">
        <f>SUM(M89:M92)</f>
        <v>0</v>
      </c>
      <c r="N88" s="231"/>
      <c r="O88" s="231">
        <f>SUM(O89:O92)</f>
        <v>0</v>
      </c>
      <c r="P88" s="231"/>
      <c r="Q88" s="231">
        <f>SUM(Q89:Q92)</f>
        <v>0.5</v>
      </c>
      <c r="R88" s="231"/>
      <c r="S88" s="231"/>
      <c r="T88" s="232"/>
      <c r="U88" s="226"/>
      <c r="V88" s="226">
        <f>SUM(V89:V92)</f>
        <v>2.27</v>
      </c>
      <c r="W88" s="226"/>
      <c r="X88" s="226"/>
      <c r="AG88" t="s">
        <v>290</v>
      </c>
    </row>
    <row r="89" spans="1:60" outlineLevel="1" x14ac:dyDescent="0.25">
      <c r="A89" s="233">
        <v>24</v>
      </c>
      <c r="B89" s="234" t="s">
        <v>552</v>
      </c>
      <c r="C89" s="252" t="s">
        <v>553</v>
      </c>
      <c r="D89" s="235" t="s">
        <v>434</v>
      </c>
      <c r="E89" s="236">
        <v>51.522120000000001</v>
      </c>
      <c r="F89" s="237"/>
      <c r="G89" s="238">
        <f>ROUND(E89*F89,2)</f>
        <v>0</v>
      </c>
      <c r="H89" s="237"/>
      <c r="I89" s="238">
        <f>ROUND(E89*H89,2)</f>
        <v>0</v>
      </c>
      <c r="J89" s="237"/>
      <c r="K89" s="238">
        <f>ROUND(E89*J89,2)</f>
        <v>0</v>
      </c>
      <c r="L89" s="238">
        <v>21</v>
      </c>
      <c r="M89" s="238">
        <f>G89*(1+L89/100)</f>
        <v>0</v>
      </c>
      <c r="N89" s="238">
        <v>0</v>
      </c>
      <c r="O89" s="238">
        <f>ROUND(E89*N89,2)</f>
        <v>0</v>
      </c>
      <c r="P89" s="238">
        <v>9.7400000000000004E-3</v>
      </c>
      <c r="Q89" s="238">
        <f>ROUND(E89*P89,2)</f>
        <v>0.5</v>
      </c>
      <c r="R89" s="238"/>
      <c r="S89" s="238" t="s">
        <v>302</v>
      </c>
      <c r="T89" s="239" t="s">
        <v>295</v>
      </c>
      <c r="U89" s="222">
        <v>4.3999999999999997E-2</v>
      </c>
      <c r="V89" s="222">
        <f>ROUND(E89*U89,2)</f>
        <v>2.27</v>
      </c>
      <c r="W89" s="222"/>
      <c r="X89" s="222" t="s">
        <v>389</v>
      </c>
      <c r="Y89" s="212"/>
      <c r="Z89" s="212"/>
      <c r="AA89" s="212"/>
      <c r="AB89" s="212"/>
      <c r="AC89" s="212"/>
      <c r="AD89" s="212"/>
      <c r="AE89" s="212"/>
      <c r="AF89" s="212"/>
      <c r="AG89" s="212" t="s">
        <v>430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5" t="s">
        <v>542</v>
      </c>
      <c r="D90" s="224"/>
      <c r="E90" s="225">
        <v>51.522120000000001</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310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v>25</v>
      </c>
      <c r="B91" s="220" t="s">
        <v>554</v>
      </c>
      <c r="C91" s="272" t="s">
        <v>555</v>
      </c>
      <c r="D91" s="221" t="s">
        <v>0</v>
      </c>
      <c r="E91" s="266"/>
      <c r="F91" s="223"/>
      <c r="G91" s="222">
        <f>ROUND(E91*F91,2)</f>
        <v>0</v>
      </c>
      <c r="H91" s="223"/>
      <c r="I91" s="222">
        <f>ROUND(E91*H91,2)</f>
        <v>0</v>
      </c>
      <c r="J91" s="223"/>
      <c r="K91" s="222">
        <f>ROUND(E91*J91,2)</f>
        <v>0</v>
      </c>
      <c r="L91" s="222">
        <v>21</v>
      </c>
      <c r="M91" s="222">
        <f>G91*(1+L91/100)</f>
        <v>0</v>
      </c>
      <c r="N91" s="222">
        <v>0</v>
      </c>
      <c r="O91" s="222">
        <f>ROUND(E91*N91,2)</f>
        <v>0</v>
      </c>
      <c r="P91" s="222">
        <v>0</v>
      </c>
      <c r="Q91" s="222">
        <f>ROUND(E91*P91,2)</f>
        <v>0</v>
      </c>
      <c r="R91" s="222" t="s">
        <v>556</v>
      </c>
      <c r="S91" s="222" t="s">
        <v>294</v>
      </c>
      <c r="T91" s="222" t="s">
        <v>294</v>
      </c>
      <c r="U91" s="222">
        <v>0</v>
      </c>
      <c r="V91" s="222">
        <f>ROUND(E91*U91,2)</f>
        <v>0</v>
      </c>
      <c r="W91" s="222"/>
      <c r="X91" s="222" t="s">
        <v>548</v>
      </c>
      <c r="Y91" s="212"/>
      <c r="Z91" s="212"/>
      <c r="AA91" s="212"/>
      <c r="AB91" s="212"/>
      <c r="AC91" s="212"/>
      <c r="AD91" s="212"/>
      <c r="AE91" s="212"/>
      <c r="AF91" s="212"/>
      <c r="AG91" s="212" t="s">
        <v>549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73" t="s">
        <v>557</v>
      </c>
      <c r="D92" s="267"/>
      <c r="E92" s="267"/>
      <c r="F92" s="267"/>
      <c r="G92" s="267"/>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456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227" t="s">
        <v>289</v>
      </c>
      <c r="B93" s="228" t="s">
        <v>251</v>
      </c>
      <c r="C93" s="251" t="s">
        <v>252</v>
      </c>
      <c r="D93" s="229"/>
      <c r="E93" s="230"/>
      <c r="F93" s="231"/>
      <c r="G93" s="231">
        <f>SUMIF(AG94:AG104,"&lt;&gt;NOR",G94:G104)</f>
        <v>0</v>
      </c>
      <c r="H93" s="231"/>
      <c r="I93" s="231">
        <f>SUM(I94:I104)</f>
        <v>0</v>
      </c>
      <c r="J93" s="231"/>
      <c r="K93" s="231">
        <f>SUM(K94:K104)</f>
        <v>0</v>
      </c>
      <c r="L93" s="231"/>
      <c r="M93" s="231">
        <f>SUM(M94:M104)</f>
        <v>0</v>
      </c>
      <c r="N93" s="231"/>
      <c r="O93" s="231">
        <f>SUM(O94:O104)</f>
        <v>19</v>
      </c>
      <c r="P93" s="231"/>
      <c r="Q93" s="231">
        <f>SUM(Q94:Q104)</f>
        <v>2.23</v>
      </c>
      <c r="R93" s="231"/>
      <c r="S93" s="231"/>
      <c r="T93" s="232"/>
      <c r="U93" s="226"/>
      <c r="V93" s="226">
        <f>SUM(V94:V104)</f>
        <v>34.270000000000003</v>
      </c>
      <c r="W93" s="226"/>
      <c r="X93" s="226"/>
      <c r="AG93" t="s">
        <v>290</v>
      </c>
    </row>
    <row r="94" spans="1:60" outlineLevel="1" x14ac:dyDescent="0.25">
      <c r="A94" s="233">
        <v>26</v>
      </c>
      <c r="B94" s="234" t="s">
        <v>558</v>
      </c>
      <c r="C94" s="252" t="s">
        <v>559</v>
      </c>
      <c r="D94" s="235" t="s">
        <v>539</v>
      </c>
      <c r="E94" s="236">
        <v>4</v>
      </c>
      <c r="F94" s="237"/>
      <c r="G94" s="238">
        <f>ROUND(E94*F94,2)</f>
        <v>0</v>
      </c>
      <c r="H94" s="237"/>
      <c r="I94" s="238">
        <f>ROUND(E94*H94,2)</f>
        <v>0</v>
      </c>
      <c r="J94" s="237"/>
      <c r="K94" s="238">
        <f>ROUND(E94*J94,2)</f>
        <v>0</v>
      </c>
      <c r="L94" s="238">
        <v>21</v>
      </c>
      <c r="M94" s="238">
        <f>G94*(1+L94/100)</f>
        <v>0</v>
      </c>
      <c r="N94" s="238">
        <v>0</v>
      </c>
      <c r="O94" s="238">
        <f>ROUND(E94*N94,2)</f>
        <v>0</v>
      </c>
      <c r="P94" s="238">
        <v>0.55700000000000005</v>
      </c>
      <c r="Q94" s="238">
        <f>ROUND(E94*P94,2)</f>
        <v>2.23</v>
      </c>
      <c r="R94" s="238"/>
      <c r="S94" s="238" t="s">
        <v>294</v>
      </c>
      <c r="T94" s="239" t="s">
        <v>294</v>
      </c>
      <c r="U94" s="222">
        <v>0</v>
      </c>
      <c r="V94" s="222">
        <f>ROUND(E94*U94,2)</f>
        <v>0</v>
      </c>
      <c r="W94" s="222"/>
      <c r="X94" s="222" t="s">
        <v>389</v>
      </c>
      <c r="Y94" s="212"/>
      <c r="Z94" s="212"/>
      <c r="AA94" s="212"/>
      <c r="AB94" s="212"/>
      <c r="AC94" s="212"/>
      <c r="AD94" s="212"/>
      <c r="AE94" s="212"/>
      <c r="AF94" s="212"/>
      <c r="AG94" s="212" t="s">
        <v>430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5" t="s">
        <v>560</v>
      </c>
      <c r="D95" s="224"/>
      <c r="E95" s="225">
        <v>4</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69" t="s">
        <v>465</v>
      </c>
      <c r="D96" s="261"/>
      <c r="E96" s="262"/>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70" t="s">
        <v>561</v>
      </c>
      <c r="D97" s="261"/>
      <c r="E97" s="262">
        <v>2228.0174699999998</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310</v>
      </c>
      <c r="AH97" s="212">
        <v>2</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69" t="s">
        <v>471</v>
      </c>
      <c r="D98" s="261"/>
      <c r="E98" s="262"/>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310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27</v>
      </c>
      <c r="B99" s="244" t="s">
        <v>562</v>
      </c>
      <c r="C99" s="256" t="s">
        <v>563</v>
      </c>
      <c r="D99" s="245" t="s">
        <v>453</v>
      </c>
      <c r="E99" s="246">
        <v>82</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294</v>
      </c>
      <c r="T99" s="249" t="s">
        <v>294</v>
      </c>
      <c r="U99" s="222">
        <v>0</v>
      </c>
      <c r="V99" s="222">
        <f>ROUND(E99*U99,2)</f>
        <v>0</v>
      </c>
      <c r="W99" s="222"/>
      <c r="X99" s="222" t="s">
        <v>389</v>
      </c>
      <c r="Y99" s="212"/>
      <c r="Z99" s="212"/>
      <c r="AA99" s="212"/>
      <c r="AB99" s="212"/>
      <c r="AC99" s="212"/>
      <c r="AD99" s="212"/>
      <c r="AE99" s="212"/>
      <c r="AF99" s="212"/>
      <c r="AG99" s="212" t="s">
        <v>430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33">
        <v>28</v>
      </c>
      <c r="B100" s="234" t="s">
        <v>564</v>
      </c>
      <c r="C100" s="252" t="s">
        <v>565</v>
      </c>
      <c r="D100" s="235" t="s">
        <v>434</v>
      </c>
      <c r="E100" s="236">
        <v>51.522120000000001</v>
      </c>
      <c r="F100" s="237"/>
      <c r="G100" s="238">
        <f>ROUND(E100*F100,2)</f>
        <v>0</v>
      </c>
      <c r="H100" s="237"/>
      <c r="I100" s="238">
        <f>ROUND(E100*H100,2)</f>
        <v>0</v>
      </c>
      <c r="J100" s="237"/>
      <c r="K100" s="238">
        <f>ROUND(E100*J100,2)</f>
        <v>0</v>
      </c>
      <c r="L100" s="238">
        <v>21</v>
      </c>
      <c r="M100" s="238">
        <f>G100*(1+L100/100)</f>
        <v>0</v>
      </c>
      <c r="N100" s="238">
        <v>0</v>
      </c>
      <c r="O100" s="238">
        <f>ROUND(E100*N100,2)</f>
        <v>0</v>
      </c>
      <c r="P100" s="238">
        <v>0</v>
      </c>
      <c r="Q100" s="238">
        <f>ROUND(E100*P100,2)</f>
        <v>0</v>
      </c>
      <c r="R100" s="238"/>
      <c r="S100" s="238" t="s">
        <v>294</v>
      </c>
      <c r="T100" s="239" t="s">
        <v>294</v>
      </c>
      <c r="U100" s="222">
        <v>0.66520000000000001</v>
      </c>
      <c r="V100" s="222">
        <f>ROUND(E100*U100,2)</f>
        <v>34.270000000000003</v>
      </c>
      <c r="W100" s="222"/>
      <c r="X100" s="222" t="s">
        <v>389</v>
      </c>
      <c r="Y100" s="212"/>
      <c r="Z100" s="212"/>
      <c r="AA100" s="212"/>
      <c r="AB100" s="212"/>
      <c r="AC100" s="212"/>
      <c r="AD100" s="212"/>
      <c r="AE100" s="212"/>
      <c r="AF100" s="212"/>
      <c r="AG100" s="212" t="s">
        <v>430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5" t="s">
        <v>566</v>
      </c>
      <c r="D101" s="224"/>
      <c r="E101" s="225"/>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5" t="s">
        <v>542</v>
      </c>
      <c r="D102" s="224"/>
      <c r="E102" s="225">
        <v>51.522120000000001</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310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43">
        <v>29</v>
      </c>
      <c r="B103" s="244" t="s">
        <v>567</v>
      </c>
      <c r="C103" s="256" t="s">
        <v>568</v>
      </c>
      <c r="D103" s="245" t="s">
        <v>539</v>
      </c>
      <c r="E103" s="246">
        <v>20</v>
      </c>
      <c r="F103" s="247"/>
      <c r="G103" s="248">
        <f>ROUND(E103*F103,2)</f>
        <v>0</v>
      </c>
      <c r="H103" s="247"/>
      <c r="I103" s="248">
        <f>ROUND(E103*H103,2)</f>
        <v>0</v>
      </c>
      <c r="J103" s="247"/>
      <c r="K103" s="248">
        <f>ROUND(E103*J103,2)</f>
        <v>0</v>
      </c>
      <c r="L103" s="248">
        <v>21</v>
      </c>
      <c r="M103" s="248">
        <f>G103*(1+L103/100)</f>
        <v>0</v>
      </c>
      <c r="N103" s="248">
        <v>0</v>
      </c>
      <c r="O103" s="248">
        <f>ROUND(E103*N103,2)</f>
        <v>0</v>
      </c>
      <c r="P103" s="248">
        <v>0</v>
      </c>
      <c r="Q103" s="248">
        <f>ROUND(E103*P103,2)</f>
        <v>0</v>
      </c>
      <c r="R103" s="248"/>
      <c r="S103" s="248" t="s">
        <v>302</v>
      </c>
      <c r="T103" s="249" t="s">
        <v>294</v>
      </c>
      <c r="U103" s="222">
        <v>0</v>
      </c>
      <c r="V103" s="222">
        <f>ROUND(E103*U103,2)</f>
        <v>0</v>
      </c>
      <c r="W103" s="222"/>
      <c r="X103" s="222" t="s">
        <v>389</v>
      </c>
      <c r="Y103" s="212"/>
      <c r="Z103" s="212"/>
      <c r="AA103" s="212"/>
      <c r="AB103" s="212"/>
      <c r="AC103" s="212"/>
      <c r="AD103" s="212"/>
      <c r="AE103" s="212"/>
      <c r="AF103" s="212"/>
      <c r="AG103" s="212" t="s">
        <v>430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3">
        <v>30</v>
      </c>
      <c r="B104" s="244" t="s">
        <v>569</v>
      </c>
      <c r="C104" s="256" t="s">
        <v>570</v>
      </c>
      <c r="D104" s="245" t="s">
        <v>571</v>
      </c>
      <c r="E104" s="246">
        <v>19</v>
      </c>
      <c r="F104" s="247"/>
      <c r="G104" s="248">
        <f>ROUND(E104*F104,2)</f>
        <v>0</v>
      </c>
      <c r="H104" s="247"/>
      <c r="I104" s="248">
        <f>ROUND(E104*H104,2)</f>
        <v>0</v>
      </c>
      <c r="J104" s="247"/>
      <c r="K104" s="248">
        <f>ROUND(E104*J104,2)</f>
        <v>0</v>
      </c>
      <c r="L104" s="248">
        <v>21</v>
      </c>
      <c r="M104" s="248">
        <f>G104*(1+L104/100)</f>
        <v>0</v>
      </c>
      <c r="N104" s="248">
        <v>1</v>
      </c>
      <c r="O104" s="248">
        <f>ROUND(E104*N104,2)</f>
        <v>19</v>
      </c>
      <c r="P104" s="248">
        <v>0</v>
      </c>
      <c r="Q104" s="248">
        <f>ROUND(E104*P104,2)</f>
        <v>0</v>
      </c>
      <c r="R104" s="248"/>
      <c r="S104" s="248" t="s">
        <v>302</v>
      </c>
      <c r="T104" s="249" t="s">
        <v>295</v>
      </c>
      <c r="U104" s="222">
        <v>0</v>
      </c>
      <c r="V104" s="222">
        <f>ROUND(E104*U104,2)</f>
        <v>0</v>
      </c>
      <c r="W104" s="222"/>
      <c r="X104" s="222" t="s">
        <v>362</v>
      </c>
      <c r="Y104" s="212"/>
      <c r="Z104" s="212"/>
      <c r="AA104" s="212"/>
      <c r="AB104" s="212"/>
      <c r="AC104" s="212"/>
      <c r="AD104" s="212"/>
      <c r="AE104" s="212"/>
      <c r="AF104" s="212"/>
      <c r="AG104" s="212" t="s">
        <v>363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5">
      <c r="A105" s="227" t="s">
        <v>289</v>
      </c>
      <c r="B105" s="228" t="s">
        <v>257</v>
      </c>
      <c r="C105" s="251" t="s">
        <v>258</v>
      </c>
      <c r="D105" s="229"/>
      <c r="E105" s="230"/>
      <c r="F105" s="231"/>
      <c r="G105" s="231">
        <f>SUMIF(AG106:AG114,"&lt;&gt;NOR",G106:G114)</f>
        <v>0</v>
      </c>
      <c r="H105" s="231"/>
      <c r="I105" s="231">
        <f>SUM(I106:I114)</f>
        <v>0</v>
      </c>
      <c r="J105" s="231"/>
      <c r="K105" s="231">
        <f>SUM(K106:K114)</f>
        <v>0</v>
      </c>
      <c r="L105" s="231"/>
      <c r="M105" s="231">
        <f>SUM(M106:M114)</f>
        <v>0</v>
      </c>
      <c r="N105" s="231"/>
      <c r="O105" s="231">
        <f>SUM(O106:O114)</f>
        <v>0</v>
      </c>
      <c r="P105" s="231"/>
      <c r="Q105" s="231">
        <f>SUM(Q106:Q114)</f>
        <v>0</v>
      </c>
      <c r="R105" s="231"/>
      <c r="S105" s="231"/>
      <c r="T105" s="232"/>
      <c r="U105" s="226"/>
      <c r="V105" s="226">
        <f>SUM(V106:V114)</f>
        <v>5.92</v>
      </c>
      <c r="W105" s="226"/>
      <c r="X105" s="226"/>
      <c r="AG105" t="s">
        <v>290</v>
      </c>
    </row>
    <row r="106" spans="1:60" outlineLevel="1" x14ac:dyDescent="0.25">
      <c r="A106" s="233">
        <v>31</v>
      </c>
      <c r="B106" s="234" t="s">
        <v>572</v>
      </c>
      <c r="C106" s="252" t="s">
        <v>573</v>
      </c>
      <c r="D106" s="235" t="s">
        <v>441</v>
      </c>
      <c r="E106" s="236">
        <v>1.7824</v>
      </c>
      <c r="F106" s="237"/>
      <c r="G106" s="238">
        <f>ROUND(E106*F106,2)</f>
        <v>0</v>
      </c>
      <c r="H106" s="237"/>
      <c r="I106" s="238">
        <f>ROUND(E106*H106,2)</f>
        <v>0</v>
      </c>
      <c r="J106" s="237"/>
      <c r="K106" s="238">
        <f>ROUND(E106*J106,2)</f>
        <v>0</v>
      </c>
      <c r="L106" s="238">
        <v>21</v>
      </c>
      <c r="M106" s="238">
        <f>G106*(1+L106/100)</f>
        <v>0</v>
      </c>
      <c r="N106" s="238">
        <v>0</v>
      </c>
      <c r="O106" s="238">
        <f>ROUND(E106*N106,2)</f>
        <v>0</v>
      </c>
      <c r="P106" s="238">
        <v>0</v>
      </c>
      <c r="Q106" s="238">
        <f>ROUND(E106*P106,2)</f>
        <v>0</v>
      </c>
      <c r="R106" s="238" t="s">
        <v>574</v>
      </c>
      <c r="S106" s="238" t="s">
        <v>294</v>
      </c>
      <c r="T106" s="239" t="s">
        <v>294</v>
      </c>
      <c r="U106" s="222">
        <v>0</v>
      </c>
      <c r="V106" s="222">
        <f>ROUND(E106*U106,2)</f>
        <v>0</v>
      </c>
      <c r="W106" s="222"/>
      <c r="X106" s="222" t="s">
        <v>389</v>
      </c>
      <c r="Y106" s="212"/>
      <c r="Z106" s="212"/>
      <c r="AA106" s="212"/>
      <c r="AB106" s="212"/>
      <c r="AC106" s="212"/>
      <c r="AD106" s="212"/>
      <c r="AE106" s="212"/>
      <c r="AF106" s="212"/>
      <c r="AG106" s="212" t="s">
        <v>430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3" t="s">
        <v>575</v>
      </c>
      <c r="D107" s="240"/>
      <c r="E107" s="240"/>
      <c r="F107" s="240"/>
      <c r="G107" s="240"/>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299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41" t="str">
        <f>C107</f>
        <v>Pro vyjádření výnosu ve prospěch zhotovitele je nutné jednotkovou cenu uvést se záporným znaménkem. (Získaná částka ponižuje náklad stavby.)</v>
      </c>
      <c r="BB107" s="212"/>
      <c r="BC107" s="212"/>
      <c r="BD107" s="212"/>
      <c r="BE107" s="212"/>
      <c r="BF107" s="212"/>
      <c r="BG107" s="212"/>
      <c r="BH107" s="212"/>
    </row>
    <row r="108" spans="1:60" outlineLevel="1" x14ac:dyDescent="0.25">
      <c r="A108" s="219"/>
      <c r="B108" s="220"/>
      <c r="C108" s="255" t="s">
        <v>576</v>
      </c>
      <c r="D108" s="224"/>
      <c r="E108" s="225">
        <v>1.7824</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3">
        <v>32</v>
      </c>
      <c r="B109" s="244" t="s">
        <v>577</v>
      </c>
      <c r="C109" s="256" t="s">
        <v>578</v>
      </c>
      <c r="D109" s="245" t="s">
        <v>441</v>
      </c>
      <c r="E109" s="246">
        <v>0.50183</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t="s">
        <v>574</v>
      </c>
      <c r="S109" s="248" t="s">
        <v>294</v>
      </c>
      <c r="T109" s="249" t="s">
        <v>294</v>
      </c>
      <c r="U109" s="222">
        <v>0</v>
      </c>
      <c r="V109" s="222">
        <f>ROUND(E109*U109,2)</f>
        <v>0</v>
      </c>
      <c r="W109" s="222"/>
      <c r="X109" s="222" t="s">
        <v>389</v>
      </c>
      <c r="Y109" s="212"/>
      <c r="Z109" s="212"/>
      <c r="AA109" s="212"/>
      <c r="AB109" s="212"/>
      <c r="AC109" s="212"/>
      <c r="AD109" s="212"/>
      <c r="AE109" s="212"/>
      <c r="AF109" s="212"/>
      <c r="AG109" s="212" t="s">
        <v>430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33">
        <v>33</v>
      </c>
      <c r="B110" s="234" t="s">
        <v>579</v>
      </c>
      <c r="C110" s="252" t="s">
        <v>580</v>
      </c>
      <c r="D110" s="235" t="s">
        <v>441</v>
      </c>
      <c r="E110" s="236">
        <v>2.7298300000000002</v>
      </c>
      <c r="F110" s="237"/>
      <c r="G110" s="238">
        <f>ROUND(E110*F110,2)</f>
        <v>0</v>
      </c>
      <c r="H110" s="237"/>
      <c r="I110" s="238">
        <f>ROUND(E110*H110,2)</f>
        <v>0</v>
      </c>
      <c r="J110" s="237"/>
      <c r="K110" s="238">
        <f>ROUND(E110*J110,2)</f>
        <v>0</v>
      </c>
      <c r="L110" s="238">
        <v>21</v>
      </c>
      <c r="M110" s="238">
        <f>G110*(1+L110/100)</f>
        <v>0</v>
      </c>
      <c r="N110" s="238">
        <v>0</v>
      </c>
      <c r="O110" s="238">
        <f>ROUND(E110*N110,2)</f>
        <v>0</v>
      </c>
      <c r="P110" s="238">
        <v>0</v>
      </c>
      <c r="Q110" s="238">
        <f>ROUND(E110*P110,2)</f>
        <v>0</v>
      </c>
      <c r="R110" s="238" t="s">
        <v>574</v>
      </c>
      <c r="S110" s="238" t="s">
        <v>294</v>
      </c>
      <c r="T110" s="239" t="s">
        <v>294</v>
      </c>
      <c r="U110" s="222">
        <v>0.49</v>
      </c>
      <c r="V110" s="222">
        <f>ROUND(E110*U110,2)</f>
        <v>1.34</v>
      </c>
      <c r="W110" s="222"/>
      <c r="X110" s="222" t="s">
        <v>581</v>
      </c>
      <c r="Y110" s="212"/>
      <c r="Z110" s="212"/>
      <c r="AA110" s="212"/>
      <c r="AB110" s="212"/>
      <c r="AC110" s="212"/>
      <c r="AD110" s="212"/>
      <c r="AE110" s="212"/>
      <c r="AF110" s="212"/>
      <c r="AG110" s="212" t="s">
        <v>582</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53" t="s">
        <v>583</v>
      </c>
      <c r="D111" s="240"/>
      <c r="E111" s="240"/>
      <c r="F111" s="240"/>
      <c r="G111" s="240"/>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299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43">
        <v>34</v>
      </c>
      <c r="B112" s="244" t="s">
        <v>584</v>
      </c>
      <c r="C112" s="256" t="s">
        <v>585</v>
      </c>
      <c r="D112" s="245" t="s">
        <v>441</v>
      </c>
      <c r="E112" s="246">
        <v>5.4596499999999999</v>
      </c>
      <c r="F112" s="247"/>
      <c r="G112" s="248">
        <f>ROUND(E112*F112,2)</f>
        <v>0</v>
      </c>
      <c r="H112" s="247"/>
      <c r="I112" s="248">
        <f>ROUND(E112*H112,2)</f>
        <v>0</v>
      </c>
      <c r="J112" s="247"/>
      <c r="K112" s="248">
        <f>ROUND(E112*J112,2)</f>
        <v>0</v>
      </c>
      <c r="L112" s="248">
        <v>21</v>
      </c>
      <c r="M112" s="248">
        <f>G112*(1+L112/100)</f>
        <v>0</v>
      </c>
      <c r="N112" s="248">
        <v>0</v>
      </c>
      <c r="O112" s="248">
        <f>ROUND(E112*N112,2)</f>
        <v>0</v>
      </c>
      <c r="P112" s="248">
        <v>0</v>
      </c>
      <c r="Q112" s="248">
        <f>ROUND(E112*P112,2)</f>
        <v>0</v>
      </c>
      <c r="R112" s="248" t="s">
        <v>574</v>
      </c>
      <c r="S112" s="248" t="s">
        <v>294</v>
      </c>
      <c r="T112" s="249" t="s">
        <v>294</v>
      </c>
      <c r="U112" s="222">
        <v>0</v>
      </c>
      <c r="V112" s="222">
        <f>ROUND(E112*U112,2)</f>
        <v>0</v>
      </c>
      <c r="W112" s="222"/>
      <c r="X112" s="222" t="s">
        <v>581</v>
      </c>
      <c r="Y112" s="212"/>
      <c r="Z112" s="212"/>
      <c r="AA112" s="212"/>
      <c r="AB112" s="212"/>
      <c r="AC112" s="212"/>
      <c r="AD112" s="212"/>
      <c r="AE112" s="212"/>
      <c r="AF112" s="212"/>
      <c r="AG112" s="212" t="s">
        <v>582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43">
        <v>35</v>
      </c>
      <c r="B113" s="244" t="s">
        <v>586</v>
      </c>
      <c r="C113" s="256" t="s">
        <v>587</v>
      </c>
      <c r="D113" s="245" t="s">
        <v>441</v>
      </c>
      <c r="E113" s="246">
        <v>2.7298300000000002</v>
      </c>
      <c r="F113" s="247"/>
      <c r="G113" s="248">
        <f>ROUND(E113*F113,2)</f>
        <v>0</v>
      </c>
      <c r="H113" s="247"/>
      <c r="I113" s="248">
        <f>ROUND(E113*H113,2)</f>
        <v>0</v>
      </c>
      <c r="J113" s="247"/>
      <c r="K113" s="248">
        <f>ROUND(E113*J113,2)</f>
        <v>0</v>
      </c>
      <c r="L113" s="248">
        <v>21</v>
      </c>
      <c r="M113" s="248">
        <f>G113*(1+L113/100)</f>
        <v>0</v>
      </c>
      <c r="N113" s="248">
        <v>0</v>
      </c>
      <c r="O113" s="248">
        <f>ROUND(E113*N113,2)</f>
        <v>0</v>
      </c>
      <c r="P113" s="248">
        <v>0</v>
      </c>
      <c r="Q113" s="248">
        <f>ROUND(E113*P113,2)</f>
        <v>0</v>
      </c>
      <c r="R113" s="248" t="s">
        <v>574</v>
      </c>
      <c r="S113" s="248" t="s">
        <v>294</v>
      </c>
      <c r="T113" s="249" t="s">
        <v>294</v>
      </c>
      <c r="U113" s="222">
        <v>0.94199999999999995</v>
      </c>
      <c r="V113" s="222">
        <f>ROUND(E113*U113,2)</f>
        <v>2.57</v>
      </c>
      <c r="W113" s="222"/>
      <c r="X113" s="222" t="s">
        <v>581</v>
      </c>
      <c r="Y113" s="212"/>
      <c r="Z113" s="212"/>
      <c r="AA113" s="212"/>
      <c r="AB113" s="212"/>
      <c r="AC113" s="212"/>
      <c r="AD113" s="212"/>
      <c r="AE113" s="212"/>
      <c r="AF113" s="212"/>
      <c r="AG113" s="212" t="s">
        <v>582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33">
        <v>36</v>
      </c>
      <c r="B114" s="234" t="s">
        <v>588</v>
      </c>
      <c r="C114" s="252" t="s">
        <v>589</v>
      </c>
      <c r="D114" s="235" t="s">
        <v>441</v>
      </c>
      <c r="E114" s="236">
        <v>19.108779999999999</v>
      </c>
      <c r="F114" s="237"/>
      <c r="G114" s="238">
        <f>ROUND(E114*F114,2)</f>
        <v>0</v>
      </c>
      <c r="H114" s="237"/>
      <c r="I114" s="238">
        <f>ROUND(E114*H114,2)</f>
        <v>0</v>
      </c>
      <c r="J114" s="237"/>
      <c r="K114" s="238">
        <f>ROUND(E114*J114,2)</f>
        <v>0</v>
      </c>
      <c r="L114" s="238">
        <v>21</v>
      </c>
      <c r="M114" s="238">
        <f>G114*(1+L114/100)</f>
        <v>0</v>
      </c>
      <c r="N114" s="238">
        <v>0</v>
      </c>
      <c r="O114" s="238">
        <f>ROUND(E114*N114,2)</f>
        <v>0</v>
      </c>
      <c r="P114" s="238">
        <v>0</v>
      </c>
      <c r="Q114" s="238">
        <f>ROUND(E114*P114,2)</f>
        <v>0</v>
      </c>
      <c r="R114" s="238" t="s">
        <v>574</v>
      </c>
      <c r="S114" s="238" t="s">
        <v>294</v>
      </c>
      <c r="T114" s="239" t="s">
        <v>294</v>
      </c>
      <c r="U114" s="222">
        <v>0.105</v>
      </c>
      <c r="V114" s="222">
        <f>ROUND(E114*U114,2)</f>
        <v>2.0099999999999998</v>
      </c>
      <c r="W114" s="222"/>
      <c r="X114" s="222" t="s">
        <v>581</v>
      </c>
      <c r="Y114" s="212"/>
      <c r="Z114" s="212"/>
      <c r="AA114" s="212"/>
      <c r="AB114" s="212"/>
      <c r="AC114" s="212"/>
      <c r="AD114" s="212"/>
      <c r="AE114" s="212"/>
      <c r="AF114" s="212"/>
      <c r="AG114" s="212" t="s">
        <v>582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5">
      <c r="A115" s="3"/>
      <c r="B115" s="4"/>
      <c r="C115" s="257"/>
      <c r="D115" s="6"/>
      <c r="E115" s="3"/>
      <c r="F115" s="3"/>
      <c r="G115" s="3"/>
      <c r="H115" s="3"/>
      <c r="I115" s="3"/>
      <c r="J115" s="3"/>
      <c r="K115" s="3"/>
      <c r="L115" s="3"/>
      <c r="M115" s="3"/>
      <c r="N115" s="3"/>
      <c r="O115" s="3"/>
      <c r="P115" s="3"/>
      <c r="Q115" s="3"/>
      <c r="R115" s="3"/>
      <c r="S115" s="3"/>
      <c r="T115" s="3"/>
      <c r="U115" s="3"/>
      <c r="V115" s="3"/>
      <c r="W115" s="3"/>
      <c r="X115" s="3"/>
      <c r="AE115">
        <v>15</v>
      </c>
      <c r="AF115">
        <v>21</v>
      </c>
      <c r="AG115" t="s">
        <v>276</v>
      </c>
    </row>
    <row r="116" spans="1:60" x14ac:dyDescent="0.25">
      <c r="A116" s="215"/>
      <c r="B116" s="216" t="s">
        <v>29</v>
      </c>
      <c r="C116" s="258"/>
      <c r="D116" s="217"/>
      <c r="E116" s="218"/>
      <c r="F116" s="218"/>
      <c r="G116" s="250">
        <f>G8+G70+G74+G79+G84+G88+G93+G105</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383</v>
      </c>
    </row>
    <row r="117" spans="1:60" x14ac:dyDescent="0.25">
      <c r="A117" s="260" t="s">
        <v>442</v>
      </c>
      <c r="B117" s="260"/>
      <c r="C117" s="257"/>
      <c r="D117" s="6"/>
      <c r="E117" s="3"/>
      <c r="F117" s="3"/>
      <c r="G117" s="3"/>
      <c r="H117" s="3"/>
      <c r="I117" s="3"/>
      <c r="J117" s="3"/>
      <c r="K117" s="3"/>
      <c r="L117" s="3"/>
      <c r="M117" s="3"/>
      <c r="N117" s="3"/>
      <c r="O117" s="3"/>
      <c r="P117" s="3"/>
      <c r="Q117" s="3"/>
      <c r="R117" s="3"/>
      <c r="S117" s="3"/>
      <c r="T117" s="3"/>
      <c r="U117" s="3"/>
      <c r="V117" s="3"/>
      <c r="W117" s="3"/>
      <c r="X117" s="3"/>
    </row>
    <row r="118" spans="1:60" x14ac:dyDescent="0.25">
      <c r="A118" s="3"/>
      <c r="B118" s="4" t="s">
        <v>590</v>
      </c>
      <c r="C118" s="257" t="s">
        <v>591</v>
      </c>
      <c r="D118" s="6"/>
      <c r="E118" s="3"/>
      <c r="F118" s="3"/>
      <c r="G118" s="3"/>
      <c r="H118" s="3"/>
      <c r="I118" s="3"/>
      <c r="J118" s="3"/>
      <c r="K118" s="3"/>
      <c r="L118" s="3"/>
      <c r="M118" s="3"/>
      <c r="N118" s="3"/>
      <c r="O118" s="3"/>
      <c r="P118" s="3"/>
      <c r="Q118" s="3"/>
      <c r="R118" s="3"/>
      <c r="S118" s="3"/>
      <c r="T118" s="3"/>
      <c r="U118" s="3"/>
      <c r="V118" s="3"/>
      <c r="W118" s="3"/>
      <c r="X118" s="3"/>
      <c r="AG118" t="s">
        <v>445</v>
      </c>
    </row>
    <row r="119" spans="1:60" x14ac:dyDescent="0.25">
      <c r="A119" s="3"/>
      <c r="B119" s="4" t="s">
        <v>592</v>
      </c>
      <c r="C119" s="257" t="s">
        <v>593</v>
      </c>
      <c r="D119" s="6"/>
      <c r="E119" s="3"/>
      <c r="F119" s="3"/>
      <c r="G119" s="3"/>
      <c r="H119" s="3"/>
      <c r="I119" s="3"/>
      <c r="J119" s="3"/>
      <c r="K119" s="3"/>
      <c r="L119" s="3"/>
      <c r="M119" s="3"/>
      <c r="N119" s="3"/>
      <c r="O119" s="3"/>
      <c r="P119" s="3"/>
      <c r="Q119" s="3"/>
      <c r="R119" s="3"/>
      <c r="S119" s="3"/>
      <c r="T119" s="3"/>
      <c r="U119" s="3"/>
      <c r="V119" s="3"/>
      <c r="W119" s="3"/>
      <c r="X119" s="3"/>
      <c r="AG119" t="s">
        <v>448</v>
      </c>
    </row>
    <row r="120" spans="1:60" x14ac:dyDescent="0.25">
      <c r="A120" s="3"/>
      <c r="B120" s="4"/>
      <c r="C120" s="257" t="s">
        <v>594</v>
      </c>
      <c r="D120" s="6"/>
      <c r="E120" s="3"/>
      <c r="F120" s="3"/>
      <c r="G120" s="3"/>
      <c r="H120" s="3"/>
      <c r="I120" s="3"/>
      <c r="J120" s="3"/>
      <c r="K120" s="3"/>
      <c r="L120" s="3"/>
      <c r="M120" s="3"/>
      <c r="N120" s="3"/>
      <c r="O120" s="3"/>
      <c r="P120" s="3"/>
      <c r="Q120" s="3"/>
      <c r="R120" s="3"/>
      <c r="S120" s="3"/>
      <c r="T120" s="3"/>
      <c r="U120" s="3"/>
      <c r="V120" s="3"/>
      <c r="W120" s="3"/>
      <c r="X120" s="3"/>
      <c r="AG120" t="s">
        <v>450</v>
      </c>
    </row>
    <row r="121" spans="1:60" x14ac:dyDescent="0.25">
      <c r="A121" s="3"/>
      <c r="B121" s="4"/>
      <c r="C121" s="257"/>
      <c r="D121" s="6"/>
      <c r="E121" s="3"/>
      <c r="F121" s="3"/>
      <c r="G121" s="3"/>
      <c r="H121" s="3"/>
      <c r="I121" s="3"/>
      <c r="J121" s="3"/>
      <c r="K121" s="3"/>
      <c r="L121" s="3"/>
      <c r="M121" s="3"/>
      <c r="N121" s="3"/>
      <c r="O121" s="3"/>
      <c r="P121" s="3"/>
      <c r="Q121" s="3"/>
      <c r="R121" s="3"/>
      <c r="S121" s="3"/>
      <c r="T121" s="3"/>
      <c r="U121" s="3"/>
      <c r="V121" s="3"/>
      <c r="W121" s="3"/>
      <c r="X121" s="3"/>
    </row>
    <row r="122" spans="1:60" x14ac:dyDescent="0.25">
      <c r="C122" s="259"/>
      <c r="D122" s="10"/>
      <c r="AG122" t="s">
        <v>385</v>
      </c>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fkWV9DtmaM3rtdKYPHl0DPSyUzAdjyF4AcpaTUtU1rUDvEOjAjPNkfQWKzDIHc0RxccpHdjfbC1nCck6Y4RMw==" saltValue="YCdjj+wnopZXA4agQPaOlQ==" spinCount="100000" sheet="1"/>
  <mergeCells count="27">
    <mergeCell ref="C86:G86"/>
    <mergeCell ref="C87:G87"/>
    <mergeCell ref="C92:G92"/>
    <mergeCell ref="C107:G107"/>
    <mergeCell ref="C111:G111"/>
    <mergeCell ref="C54:G54"/>
    <mergeCell ref="C57:G57"/>
    <mergeCell ref="C60:G60"/>
    <mergeCell ref="C63:G63"/>
    <mergeCell ref="C72:G72"/>
    <mergeCell ref="C76:G76"/>
    <mergeCell ref="C31:G31"/>
    <mergeCell ref="C34:G34"/>
    <mergeCell ref="C43:G43"/>
    <mergeCell ref="C46:G46"/>
    <mergeCell ref="C47:G47"/>
    <mergeCell ref="C51:G51"/>
    <mergeCell ref="A1:G1"/>
    <mergeCell ref="C2:G2"/>
    <mergeCell ref="C3:G3"/>
    <mergeCell ref="C4:G4"/>
    <mergeCell ref="A117:B117"/>
    <mergeCell ref="C10:G10"/>
    <mergeCell ref="C12:G12"/>
    <mergeCell ref="C15:G15"/>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4711-A315-46FC-85BA-F51AD7A5F04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68</v>
      </c>
      <c r="C3" s="201" t="s">
        <v>69</v>
      </c>
      <c r="D3" s="199"/>
      <c r="E3" s="199"/>
      <c r="F3" s="199"/>
      <c r="G3" s="200"/>
      <c r="AC3" s="177" t="s">
        <v>264</v>
      </c>
      <c r="AG3" t="s">
        <v>266</v>
      </c>
    </row>
    <row r="4" spans="1:60" ht="25.05" customHeight="1" x14ac:dyDescent="0.25">
      <c r="A4" s="202" t="s">
        <v>9</v>
      </c>
      <c r="B4" s="203" t="s">
        <v>70</v>
      </c>
      <c r="C4" s="204" t="s">
        <v>71</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201</v>
      </c>
      <c r="C8" s="251" t="s">
        <v>186</v>
      </c>
      <c r="D8" s="229"/>
      <c r="E8" s="230"/>
      <c r="F8" s="231"/>
      <c r="G8" s="231">
        <f>SUMIF(AG9:AG13,"&lt;&gt;NOR",G9:G13)</f>
        <v>0</v>
      </c>
      <c r="H8" s="231"/>
      <c r="I8" s="231">
        <f>SUM(I9:I13)</f>
        <v>0</v>
      </c>
      <c r="J8" s="231"/>
      <c r="K8" s="231">
        <f>SUM(K9:K13)</f>
        <v>0</v>
      </c>
      <c r="L8" s="231"/>
      <c r="M8" s="231">
        <f>SUM(M9:M13)</f>
        <v>0</v>
      </c>
      <c r="N8" s="231"/>
      <c r="O8" s="231">
        <f>SUM(O9:O13)</f>
        <v>0</v>
      </c>
      <c r="P8" s="231"/>
      <c r="Q8" s="231">
        <f>SUM(Q9:Q13)</f>
        <v>0</v>
      </c>
      <c r="R8" s="231"/>
      <c r="S8" s="231"/>
      <c r="T8" s="232"/>
      <c r="U8" s="226"/>
      <c r="V8" s="226">
        <f>SUM(V9:V13)</f>
        <v>0</v>
      </c>
      <c r="W8" s="226"/>
      <c r="X8" s="226"/>
      <c r="AG8" t="s">
        <v>290</v>
      </c>
    </row>
    <row r="9" spans="1:60" ht="20.399999999999999" outlineLevel="1" x14ac:dyDescent="0.25">
      <c r="A9" s="233">
        <v>1</v>
      </c>
      <c r="B9" s="234" t="s">
        <v>595</v>
      </c>
      <c r="C9" s="252" t="s">
        <v>596</v>
      </c>
      <c r="D9" s="235" t="s">
        <v>434</v>
      </c>
      <c r="E9" s="236">
        <v>45</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597</v>
      </c>
      <c r="D10" s="224"/>
      <c r="E10" s="225">
        <v>45</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2</v>
      </c>
      <c r="B11" s="244" t="s">
        <v>598</v>
      </c>
      <c r="C11" s="256" t="s">
        <v>599</v>
      </c>
      <c r="D11" s="245" t="s">
        <v>434</v>
      </c>
      <c r="E11" s="246">
        <v>45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3</v>
      </c>
      <c r="B12" s="234" t="s">
        <v>600</v>
      </c>
      <c r="C12" s="252" t="s">
        <v>601</v>
      </c>
      <c r="D12" s="235" t="s">
        <v>602</v>
      </c>
      <c r="E12" s="236">
        <v>10.199999999999999</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302</v>
      </c>
      <c r="T12" s="239" t="s">
        <v>295</v>
      </c>
      <c r="U12" s="222">
        <v>0</v>
      </c>
      <c r="V12" s="222">
        <f>ROUND(E12*U12,2)</f>
        <v>0</v>
      </c>
      <c r="W12" s="222"/>
      <c r="X12" s="222" t="s">
        <v>362</v>
      </c>
      <c r="Y12" s="212"/>
      <c r="Z12" s="212"/>
      <c r="AA12" s="212"/>
      <c r="AB12" s="212"/>
      <c r="AC12" s="212"/>
      <c r="AD12" s="212"/>
      <c r="AE12" s="212"/>
      <c r="AF12" s="212"/>
      <c r="AG12" s="212" t="s">
        <v>603</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5" t="s">
        <v>604</v>
      </c>
      <c r="D13" s="224"/>
      <c r="E13" s="225">
        <v>10.199999999999999</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5">
      <c r="A14" s="227" t="s">
        <v>289</v>
      </c>
      <c r="B14" s="228" t="s">
        <v>221</v>
      </c>
      <c r="C14" s="251" t="s">
        <v>222</v>
      </c>
      <c r="D14" s="229"/>
      <c r="E14" s="230"/>
      <c r="F14" s="231"/>
      <c r="G14" s="231">
        <f>SUMIF(AG15:AG15,"&lt;&gt;NOR",G15:G15)</f>
        <v>0</v>
      </c>
      <c r="H14" s="231"/>
      <c r="I14" s="231">
        <f>SUM(I15:I15)</f>
        <v>0</v>
      </c>
      <c r="J14" s="231"/>
      <c r="K14" s="231">
        <f>SUM(K15:K15)</f>
        <v>0</v>
      </c>
      <c r="L14" s="231"/>
      <c r="M14" s="231">
        <f>SUM(M15:M15)</f>
        <v>0</v>
      </c>
      <c r="N14" s="231"/>
      <c r="O14" s="231">
        <f>SUM(O15:O15)</f>
        <v>0</v>
      </c>
      <c r="P14" s="231"/>
      <c r="Q14" s="231">
        <f>SUM(Q15:Q15)</f>
        <v>0</v>
      </c>
      <c r="R14" s="231"/>
      <c r="S14" s="231"/>
      <c r="T14" s="232"/>
      <c r="U14" s="226"/>
      <c r="V14" s="226">
        <f>SUM(V15:V15)</f>
        <v>0</v>
      </c>
      <c r="W14" s="226"/>
      <c r="X14" s="226"/>
      <c r="AG14" t="s">
        <v>290</v>
      </c>
    </row>
    <row r="15" spans="1:60" outlineLevel="1" x14ac:dyDescent="0.25">
      <c r="A15" s="233">
        <v>4</v>
      </c>
      <c r="B15" s="234" t="s">
        <v>605</v>
      </c>
      <c r="C15" s="252" t="s">
        <v>606</v>
      </c>
      <c r="D15" s="235" t="s">
        <v>441</v>
      </c>
      <c r="E15" s="236">
        <v>28.7682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302</v>
      </c>
      <c r="T15" s="23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5">
      <c r="A16" s="3"/>
      <c r="B16" s="4"/>
      <c r="C16" s="257"/>
      <c r="D16" s="6"/>
      <c r="E16" s="3"/>
      <c r="F16" s="3"/>
      <c r="G16" s="3"/>
      <c r="H16" s="3"/>
      <c r="I16" s="3"/>
      <c r="J16" s="3"/>
      <c r="K16" s="3"/>
      <c r="L16" s="3"/>
      <c r="M16" s="3"/>
      <c r="N16" s="3"/>
      <c r="O16" s="3"/>
      <c r="P16" s="3"/>
      <c r="Q16" s="3"/>
      <c r="R16" s="3"/>
      <c r="S16" s="3"/>
      <c r="T16" s="3"/>
      <c r="U16" s="3"/>
      <c r="V16" s="3"/>
      <c r="W16" s="3"/>
      <c r="X16" s="3"/>
      <c r="AE16">
        <v>15</v>
      </c>
      <c r="AF16">
        <v>21</v>
      </c>
      <c r="AG16" t="s">
        <v>276</v>
      </c>
    </row>
    <row r="17" spans="1:33" x14ac:dyDescent="0.25">
      <c r="A17" s="215"/>
      <c r="B17" s="216" t="s">
        <v>29</v>
      </c>
      <c r="C17" s="258"/>
      <c r="D17" s="217"/>
      <c r="E17" s="218"/>
      <c r="F17" s="218"/>
      <c r="G17" s="250">
        <f>G8+G14</f>
        <v>0</v>
      </c>
      <c r="H17" s="3"/>
      <c r="I17" s="3"/>
      <c r="J17" s="3"/>
      <c r="K17" s="3"/>
      <c r="L17" s="3"/>
      <c r="M17" s="3"/>
      <c r="N17" s="3"/>
      <c r="O17" s="3"/>
      <c r="P17" s="3"/>
      <c r="Q17" s="3"/>
      <c r="R17" s="3"/>
      <c r="S17" s="3"/>
      <c r="T17" s="3"/>
      <c r="U17" s="3"/>
      <c r="V17" s="3"/>
      <c r="W17" s="3"/>
      <c r="X17" s="3"/>
      <c r="AE17">
        <f>SUMIF(L7:L15,AE16,G7:G15)</f>
        <v>0</v>
      </c>
      <c r="AF17">
        <f>SUMIF(L7:L15,AF16,G7:G15)</f>
        <v>0</v>
      </c>
      <c r="AG17" t="s">
        <v>383</v>
      </c>
    </row>
    <row r="18" spans="1:33" x14ac:dyDescent="0.25">
      <c r="A18" s="260" t="s">
        <v>442</v>
      </c>
      <c r="B18" s="260"/>
      <c r="C18" s="257"/>
      <c r="D18" s="6"/>
      <c r="E18" s="3"/>
      <c r="F18" s="3"/>
      <c r="G18" s="3"/>
      <c r="H18" s="3"/>
      <c r="I18" s="3"/>
      <c r="J18" s="3"/>
      <c r="K18" s="3"/>
      <c r="L18" s="3"/>
      <c r="M18" s="3"/>
      <c r="N18" s="3"/>
      <c r="O18" s="3"/>
      <c r="P18" s="3"/>
      <c r="Q18" s="3"/>
      <c r="R18" s="3"/>
      <c r="S18" s="3"/>
      <c r="T18" s="3"/>
      <c r="U18" s="3"/>
      <c r="V18" s="3"/>
      <c r="W18" s="3"/>
      <c r="X18" s="3"/>
    </row>
    <row r="19" spans="1:33" x14ac:dyDescent="0.25">
      <c r="A19" s="3"/>
      <c r="B19" s="4" t="s">
        <v>590</v>
      </c>
      <c r="C19" s="257" t="s">
        <v>591</v>
      </c>
      <c r="D19" s="6"/>
      <c r="E19" s="3"/>
      <c r="F19" s="3"/>
      <c r="G19" s="3"/>
      <c r="H19" s="3"/>
      <c r="I19" s="3"/>
      <c r="J19" s="3"/>
      <c r="K19" s="3"/>
      <c r="L19" s="3"/>
      <c r="M19" s="3"/>
      <c r="N19" s="3"/>
      <c r="O19" s="3"/>
      <c r="P19" s="3"/>
      <c r="Q19" s="3"/>
      <c r="R19" s="3"/>
      <c r="S19" s="3"/>
      <c r="T19" s="3"/>
      <c r="U19" s="3"/>
      <c r="V19" s="3"/>
      <c r="W19" s="3"/>
      <c r="X19" s="3"/>
      <c r="AG19" t="s">
        <v>445</v>
      </c>
    </row>
    <row r="20" spans="1:33" x14ac:dyDescent="0.25">
      <c r="A20" s="3"/>
      <c r="B20" s="4" t="s">
        <v>592</v>
      </c>
      <c r="C20" s="257" t="s">
        <v>593</v>
      </c>
      <c r="D20" s="6"/>
      <c r="E20" s="3"/>
      <c r="F20" s="3"/>
      <c r="G20" s="3"/>
      <c r="H20" s="3"/>
      <c r="I20" s="3"/>
      <c r="J20" s="3"/>
      <c r="K20" s="3"/>
      <c r="L20" s="3"/>
      <c r="M20" s="3"/>
      <c r="N20" s="3"/>
      <c r="O20" s="3"/>
      <c r="P20" s="3"/>
      <c r="Q20" s="3"/>
      <c r="R20" s="3"/>
      <c r="S20" s="3"/>
      <c r="T20" s="3"/>
      <c r="U20" s="3"/>
      <c r="V20" s="3"/>
      <c r="W20" s="3"/>
      <c r="X20" s="3"/>
      <c r="AG20" t="s">
        <v>448</v>
      </c>
    </row>
    <row r="21" spans="1:33" x14ac:dyDescent="0.25">
      <c r="A21" s="3"/>
      <c r="B21" s="4"/>
      <c r="C21" s="257" t="s">
        <v>594</v>
      </c>
      <c r="D21" s="6"/>
      <c r="E21" s="3"/>
      <c r="F21" s="3"/>
      <c r="G21" s="3"/>
      <c r="H21" s="3"/>
      <c r="I21" s="3"/>
      <c r="J21" s="3"/>
      <c r="K21" s="3"/>
      <c r="L21" s="3"/>
      <c r="M21" s="3"/>
      <c r="N21" s="3"/>
      <c r="O21" s="3"/>
      <c r="P21" s="3"/>
      <c r="Q21" s="3"/>
      <c r="R21" s="3"/>
      <c r="S21" s="3"/>
      <c r="T21" s="3"/>
      <c r="U21" s="3"/>
      <c r="V21" s="3"/>
      <c r="W21" s="3"/>
      <c r="X21" s="3"/>
      <c r="AG21" t="s">
        <v>450</v>
      </c>
    </row>
    <row r="22" spans="1:33" x14ac:dyDescent="0.25">
      <c r="A22" s="3"/>
      <c r="B22" s="4"/>
      <c r="C22" s="257"/>
      <c r="D22" s="6"/>
      <c r="E22" s="3"/>
      <c r="F22" s="3"/>
      <c r="G22" s="3"/>
      <c r="H22" s="3"/>
      <c r="I22" s="3"/>
      <c r="J22" s="3"/>
      <c r="K22" s="3"/>
      <c r="L22" s="3"/>
      <c r="M22" s="3"/>
      <c r="N22" s="3"/>
      <c r="O22" s="3"/>
      <c r="P22" s="3"/>
      <c r="Q22" s="3"/>
      <c r="R22" s="3"/>
      <c r="S22" s="3"/>
      <c r="T22" s="3"/>
      <c r="U22" s="3"/>
      <c r="V22" s="3"/>
      <c r="W22" s="3"/>
      <c r="X22" s="3"/>
    </row>
    <row r="23" spans="1:33" x14ac:dyDescent="0.25">
      <c r="C23" s="259"/>
      <c r="D23" s="10"/>
      <c r="AG23" t="s">
        <v>385</v>
      </c>
    </row>
    <row r="24" spans="1:33" x14ac:dyDescent="0.25">
      <c r="D24" s="10"/>
    </row>
    <row r="25" spans="1:33" x14ac:dyDescent="0.25">
      <c r="D25" s="10"/>
    </row>
    <row r="26" spans="1:33" x14ac:dyDescent="0.25">
      <c r="D26" s="10"/>
    </row>
    <row r="27" spans="1:33" x14ac:dyDescent="0.25">
      <c r="D27" s="10"/>
    </row>
    <row r="28" spans="1:33" x14ac:dyDescent="0.25">
      <c r="D28" s="10"/>
    </row>
    <row r="29" spans="1:33" x14ac:dyDescent="0.25">
      <c r="D29" s="10"/>
    </row>
    <row r="30" spans="1:33" x14ac:dyDescent="0.25">
      <c r="D30" s="10"/>
    </row>
    <row r="31" spans="1:33" x14ac:dyDescent="0.25">
      <c r="D31" s="10"/>
    </row>
    <row r="32" spans="1:33"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EM0scVlcOkBfYL/oV6ecP1NEslpokO3EVqsKVwGRf8uD5vxw/yPs6bUx3gAfnfxQZZmgMBFrd+hJxSiiL/WEQ==" saltValue="l3QHFLLBxuA+zoKP+koB7Q==" spinCount="100000" sheet="1"/>
  <mergeCells count="5">
    <mergeCell ref="A1:G1"/>
    <mergeCell ref="C2:G2"/>
    <mergeCell ref="C3:G3"/>
    <mergeCell ref="C4:G4"/>
    <mergeCell ref="A18:B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3F38-A3D9-4ACA-B9D1-C1B3452C134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72</v>
      </c>
      <c r="C3" s="201" t="s">
        <v>73</v>
      </c>
      <c r="D3" s="199"/>
      <c r="E3" s="199"/>
      <c r="F3" s="199"/>
      <c r="G3" s="200"/>
      <c r="AC3" s="177" t="s">
        <v>264</v>
      </c>
      <c r="AG3" t="s">
        <v>266</v>
      </c>
    </row>
    <row r="4" spans="1:60" ht="25.05" customHeight="1" x14ac:dyDescent="0.25">
      <c r="A4" s="202" t="s">
        <v>9</v>
      </c>
      <c r="B4" s="203" t="s">
        <v>74</v>
      </c>
      <c r="C4" s="204" t="s">
        <v>75</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SUMIF(AG9:AG49,"&lt;&gt;NOR",G9:G49)</f>
        <v>0</v>
      </c>
      <c r="H8" s="231"/>
      <c r="I8" s="231">
        <f>SUM(I9:I49)</f>
        <v>0</v>
      </c>
      <c r="J8" s="231"/>
      <c r="K8" s="231">
        <f>SUM(K9:K49)</f>
        <v>0</v>
      </c>
      <c r="L8" s="231"/>
      <c r="M8" s="231">
        <f>SUM(M9:M49)</f>
        <v>0</v>
      </c>
      <c r="N8" s="231"/>
      <c r="O8" s="231">
        <f>SUM(O9:O49)</f>
        <v>0</v>
      </c>
      <c r="P8" s="231"/>
      <c r="Q8" s="231">
        <f>SUM(Q9:Q49)</f>
        <v>0</v>
      </c>
      <c r="R8" s="231"/>
      <c r="S8" s="231"/>
      <c r="T8" s="232"/>
      <c r="U8" s="226"/>
      <c r="V8" s="226">
        <f>SUM(V9:V49)</f>
        <v>0</v>
      </c>
      <c r="W8" s="226"/>
      <c r="X8" s="226"/>
      <c r="AG8" t="s">
        <v>290</v>
      </c>
    </row>
    <row r="9" spans="1:60" outlineLevel="1" x14ac:dyDescent="0.25">
      <c r="A9" s="233">
        <v>1</v>
      </c>
      <c r="B9" s="234" t="s">
        <v>607</v>
      </c>
      <c r="C9" s="252" t="s">
        <v>608</v>
      </c>
      <c r="D9" s="235" t="s">
        <v>434</v>
      </c>
      <c r="E9" s="236">
        <v>2</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609</v>
      </c>
      <c r="D10" s="224"/>
      <c r="E10" s="225"/>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5" t="s">
        <v>196</v>
      </c>
      <c r="D11" s="224"/>
      <c r="E11" s="225">
        <v>2</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2</v>
      </c>
      <c r="B12" s="234" t="s">
        <v>610</v>
      </c>
      <c r="C12" s="252" t="s">
        <v>611</v>
      </c>
      <c r="D12" s="235" t="s">
        <v>434</v>
      </c>
      <c r="E12" s="236">
        <v>50</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302</v>
      </c>
      <c r="T12" s="23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5" t="s">
        <v>612</v>
      </c>
      <c r="D13" s="224"/>
      <c r="E13" s="225"/>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5" t="s">
        <v>613</v>
      </c>
      <c r="D14" s="224"/>
      <c r="E14" s="225">
        <v>50</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3">
        <v>3</v>
      </c>
      <c r="B15" s="234" t="s">
        <v>614</v>
      </c>
      <c r="C15" s="252" t="s">
        <v>615</v>
      </c>
      <c r="D15" s="235" t="s">
        <v>434</v>
      </c>
      <c r="E15" s="236">
        <v>11</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302</v>
      </c>
      <c r="T15" s="23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5" t="s">
        <v>616</v>
      </c>
      <c r="D16" s="224"/>
      <c r="E16" s="225"/>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5" t="s">
        <v>617</v>
      </c>
      <c r="D17" s="224"/>
      <c r="E17" s="225">
        <v>11</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33">
        <v>4</v>
      </c>
      <c r="B18" s="234" t="s">
        <v>618</v>
      </c>
      <c r="C18" s="252" t="s">
        <v>619</v>
      </c>
      <c r="D18" s="235" t="s">
        <v>434</v>
      </c>
      <c r="E18" s="236">
        <v>50</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302</v>
      </c>
      <c r="T18" s="23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5" t="s">
        <v>620</v>
      </c>
      <c r="D19" s="224"/>
      <c r="E19" s="225"/>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5" t="s">
        <v>613</v>
      </c>
      <c r="D20" s="224"/>
      <c r="E20" s="225">
        <v>50</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310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33">
        <v>5</v>
      </c>
      <c r="B21" s="234" t="s">
        <v>621</v>
      </c>
      <c r="C21" s="252" t="s">
        <v>622</v>
      </c>
      <c r="D21" s="235" t="s">
        <v>434</v>
      </c>
      <c r="E21" s="236">
        <v>178</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302</v>
      </c>
      <c r="T21" s="23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5" t="s">
        <v>623</v>
      </c>
      <c r="D22" s="224"/>
      <c r="E22" s="225"/>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5" t="s">
        <v>624</v>
      </c>
      <c r="D23" s="224"/>
      <c r="E23" s="225">
        <v>178</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3">
        <v>6</v>
      </c>
      <c r="B24" s="234" t="s">
        <v>625</v>
      </c>
      <c r="C24" s="252" t="s">
        <v>626</v>
      </c>
      <c r="D24" s="235" t="s">
        <v>434</v>
      </c>
      <c r="E24" s="236">
        <v>1190</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c r="S24" s="238" t="s">
        <v>302</v>
      </c>
      <c r="T24" s="23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5" t="s">
        <v>627</v>
      </c>
      <c r="D25" s="224"/>
      <c r="E25" s="225"/>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5" t="s">
        <v>628</v>
      </c>
      <c r="D26" s="224"/>
      <c r="E26" s="225">
        <v>1190</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310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33">
        <v>7</v>
      </c>
      <c r="B27" s="234" t="s">
        <v>629</v>
      </c>
      <c r="C27" s="252" t="s">
        <v>630</v>
      </c>
      <c r="D27" s="235" t="s">
        <v>453</v>
      </c>
      <c r="E27" s="236">
        <v>185</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c r="S27" s="238" t="s">
        <v>302</v>
      </c>
      <c r="T27" s="23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5" t="s">
        <v>631</v>
      </c>
      <c r="D28" s="224"/>
      <c r="E28" s="225"/>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632</v>
      </c>
      <c r="D29" s="224"/>
      <c r="E29" s="225"/>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55" t="s">
        <v>633</v>
      </c>
      <c r="D30" s="224"/>
      <c r="E30" s="225"/>
      <c r="F30" s="222"/>
      <c r="G30" s="222"/>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310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634</v>
      </c>
      <c r="D31" s="224"/>
      <c r="E31" s="225"/>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5" t="s">
        <v>635</v>
      </c>
      <c r="D32" s="224"/>
      <c r="E32" s="225"/>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310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5" t="s">
        <v>636</v>
      </c>
      <c r="D33" s="224"/>
      <c r="E33" s="225"/>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5" t="s">
        <v>637</v>
      </c>
      <c r="D34" s="224"/>
      <c r="E34" s="225">
        <v>185</v>
      </c>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310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33">
        <v>8</v>
      </c>
      <c r="B35" s="234" t="s">
        <v>638</v>
      </c>
      <c r="C35" s="252" t="s">
        <v>639</v>
      </c>
      <c r="D35" s="235" t="s">
        <v>394</v>
      </c>
      <c r="E35" s="236">
        <v>187</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c r="S35" s="238" t="s">
        <v>302</v>
      </c>
      <c r="T35" s="23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5" t="s">
        <v>640</v>
      </c>
      <c r="D36" s="224"/>
      <c r="E36" s="225"/>
      <c r="F36" s="222"/>
      <c r="G36" s="222"/>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310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5" t="s">
        <v>641</v>
      </c>
      <c r="D37" s="224"/>
      <c r="E37" s="225">
        <v>187</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33">
        <v>9</v>
      </c>
      <c r="B38" s="234" t="s">
        <v>642</v>
      </c>
      <c r="C38" s="252" t="s">
        <v>643</v>
      </c>
      <c r="D38" s="235" t="s">
        <v>394</v>
      </c>
      <c r="E38" s="236">
        <v>56.1</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c r="S38" s="238" t="s">
        <v>302</v>
      </c>
      <c r="T38" s="23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55" t="s">
        <v>644</v>
      </c>
      <c r="D39" s="224"/>
      <c r="E39" s="225"/>
      <c r="F39" s="222"/>
      <c r="G39" s="222"/>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310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645</v>
      </c>
      <c r="D40" s="224"/>
      <c r="E40" s="225">
        <v>56.1</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33">
        <v>10</v>
      </c>
      <c r="B41" s="234" t="s">
        <v>407</v>
      </c>
      <c r="C41" s="252" t="s">
        <v>408</v>
      </c>
      <c r="D41" s="235" t="s">
        <v>394</v>
      </c>
      <c r="E41" s="236">
        <v>187</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c r="S41" s="238" t="s">
        <v>302</v>
      </c>
      <c r="T41" s="23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5" t="s">
        <v>646</v>
      </c>
      <c r="D42" s="224"/>
      <c r="E42" s="225"/>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310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5" t="s">
        <v>641</v>
      </c>
      <c r="D43" s="224"/>
      <c r="E43" s="225">
        <v>187</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11</v>
      </c>
      <c r="B44" s="244" t="s">
        <v>416</v>
      </c>
      <c r="C44" s="256" t="s">
        <v>417</v>
      </c>
      <c r="D44" s="245" t="s">
        <v>394</v>
      </c>
      <c r="E44" s="246">
        <v>187</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12</v>
      </c>
      <c r="B45" s="244" t="s">
        <v>421</v>
      </c>
      <c r="C45" s="256" t="s">
        <v>422</v>
      </c>
      <c r="D45" s="245" t="s">
        <v>394</v>
      </c>
      <c r="E45" s="246">
        <v>187</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33">
        <v>13</v>
      </c>
      <c r="B46" s="234" t="s">
        <v>647</v>
      </c>
      <c r="C46" s="252" t="s">
        <v>648</v>
      </c>
      <c r="D46" s="235" t="s">
        <v>434</v>
      </c>
      <c r="E46" s="236">
        <v>8145</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302</v>
      </c>
      <c r="T46" s="23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3" t="s">
        <v>649</v>
      </c>
      <c r="D47" s="240"/>
      <c r="E47" s="240"/>
      <c r="F47" s="240"/>
      <c r="G47" s="240"/>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299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5" t="s">
        <v>650</v>
      </c>
      <c r="D48" s="224"/>
      <c r="E48" s="225"/>
      <c r="F48" s="222"/>
      <c r="G48" s="222"/>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310</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651</v>
      </c>
      <c r="D49" s="224"/>
      <c r="E49" s="225">
        <v>8145</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5">
      <c r="A50" s="227" t="s">
        <v>289</v>
      </c>
      <c r="B50" s="228" t="s">
        <v>196</v>
      </c>
      <c r="C50" s="251" t="s">
        <v>197</v>
      </c>
      <c r="D50" s="229"/>
      <c r="E50" s="230"/>
      <c r="F50" s="231"/>
      <c r="G50" s="231">
        <f>SUMIF(AG51:AG57,"&lt;&gt;NOR",G51:G57)</f>
        <v>0</v>
      </c>
      <c r="H50" s="231"/>
      <c r="I50" s="231">
        <f>SUM(I51:I57)</f>
        <v>0</v>
      </c>
      <c r="J50" s="231"/>
      <c r="K50" s="231">
        <f>SUM(K51:K57)</f>
        <v>0</v>
      </c>
      <c r="L50" s="231"/>
      <c r="M50" s="231">
        <f>SUM(M51:M57)</f>
        <v>0</v>
      </c>
      <c r="N50" s="231"/>
      <c r="O50" s="231">
        <f>SUM(O51:O57)</f>
        <v>0</v>
      </c>
      <c r="P50" s="231"/>
      <c r="Q50" s="231">
        <f>SUM(Q51:Q57)</f>
        <v>0</v>
      </c>
      <c r="R50" s="231"/>
      <c r="S50" s="231"/>
      <c r="T50" s="232"/>
      <c r="U50" s="226"/>
      <c r="V50" s="226">
        <f>SUM(V51:V57)</f>
        <v>0</v>
      </c>
      <c r="W50" s="226"/>
      <c r="X50" s="226"/>
      <c r="AG50" t="s">
        <v>290</v>
      </c>
    </row>
    <row r="51" spans="1:60" outlineLevel="1" x14ac:dyDescent="0.25">
      <c r="A51" s="233">
        <v>14</v>
      </c>
      <c r="B51" s="234" t="s">
        <v>652</v>
      </c>
      <c r="C51" s="252" t="s">
        <v>653</v>
      </c>
      <c r="D51" s="235" t="s">
        <v>394</v>
      </c>
      <c r="E51" s="236">
        <v>187</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302</v>
      </c>
      <c r="T51" s="23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5" t="s">
        <v>654</v>
      </c>
      <c r="D52" s="224"/>
      <c r="E52" s="225"/>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5" t="s">
        <v>641</v>
      </c>
      <c r="D53" s="224"/>
      <c r="E53" s="225">
        <v>187</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310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33">
        <v>15</v>
      </c>
      <c r="B54" s="234" t="s">
        <v>655</v>
      </c>
      <c r="C54" s="252" t="s">
        <v>656</v>
      </c>
      <c r="D54" s="235" t="s">
        <v>453</v>
      </c>
      <c r="E54" s="236">
        <v>935</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c r="S54" s="238" t="s">
        <v>302</v>
      </c>
      <c r="T54" s="23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3" t="s">
        <v>649</v>
      </c>
      <c r="D55" s="240"/>
      <c r="E55" s="240"/>
      <c r="F55" s="240"/>
      <c r="G55" s="240"/>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299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5" t="s">
        <v>657</v>
      </c>
      <c r="D56" s="224"/>
      <c r="E56" s="225"/>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310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658</v>
      </c>
      <c r="D57" s="224"/>
      <c r="E57" s="225">
        <v>935</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5">
      <c r="A58" s="227" t="s">
        <v>289</v>
      </c>
      <c r="B58" s="228" t="s">
        <v>201</v>
      </c>
      <c r="C58" s="251" t="s">
        <v>186</v>
      </c>
      <c r="D58" s="229"/>
      <c r="E58" s="230"/>
      <c r="F58" s="231"/>
      <c r="G58" s="231">
        <f>SUMIF(AG59:AG93,"&lt;&gt;NOR",G59:G93)</f>
        <v>0</v>
      </c>
      <c r="H58" s="231"/>
      <c r="I58" s="231">
        <f>SUM(I59:I93)</f>
        <v>0</v>
      </c>
      <c r="J58" s="231"/>
      <c r="K58" s="231">
        <f>SUM(K59:K93)</f>
        <v>0</v>
      </c>
      <c r="L58" s="231"/>
      <c r="M58" s="231">
        <f>SUM(M59:M93)</f>
        <v>0</v>
      </c>
      <c r="N58" s="231"/>
      <c r="O58" s="231">
        <f>SUM(O59:O93)</f>
        <v>0</v>
      </c>
      <c r="P58" s="231"/>
      <c r="Q58" s="231">
        <f>SUM(Q59:Q93)</f>
        <v>0</v>
      </c>
      <c r="R58" s="231"/>
      <c r="S58" s="231"/>
      <c r="T58" s="232"/>
      <c r="U58" s="226"/>
      <c r="V58" s="226">
        <f>SUM(V59:V93)</f>
        <v>0</v>
      </c>
      <c r="W58" s="226"/>
      <c r="X58" s="226"/>
      <c r="AG58" t="s">
        <v>290</v>
      </c>
    </row>
    <row r="59" spans="1:60" outlineLevel="1" x14ac:dyDescent="0.25">
      <c r="A59" s="233">
        <v>16</v>
      </c>
      <c r="B59" s="234" t="s">
        <v>659</v>
      </c>
      <c r="C59" s="252" t="s">
        <v>660</v>
      </c>
      <c r="D59" s="235" t="s">
        <v>434</v>
      </c>
      <c r="E59" s="236">
        <v>6443</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302</v>
      </c>
      <c r="T59" s="23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55" t="s">
        <v>661</v>
      </c>
      <c r="D60" s="224"/>
      <c r="E60" s="225"/>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310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5" t="s">
        <v>662</v>
      </c>
      <c r="D61" s="224"/>
      <c r="E61" s="225"/>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5" t="s">
        <v>663</v>
      </c>
      <c r="D62" s="224"/>
      <c r="E62" s="225">
        <v>6443</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33">
        <v>17</v>
      </c>
      <c r="B63" s="234" t="s">
        <v>664</v>
      </c>
      <c r="C63" s="252" t="s">
        <v>665</v>
      </c>
      <c r="D63" s="235" t="s">
        <v>434</v>
      </c>
      <c r="E63" s="236">
        <v>1702</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c r="S63" s="238" t="s">
        <v>302</v>
      </c>
      <c r="T63" s="239" t="s">
        <v>295</v>
      </c>
      <c r="U63" s="222">
        <v>0</v>
      </c>
      <c r="V63" s="222">
        <f>ROUND(E63*U63,2)</f>
        <v>0</v>
      </c>
      <c r="W63" s="222"/>
      <c r="X63" s="222" t="s">
        <v>389</v>
      </c>
      <c r="Y63" s="212"/>
      <c r="Z63" s="212"/>
      <c r="AA63" s="212"/>
      <c r="AB63" s="212"/>
      <c r="AC63" s="212"/>
      <c r="AD63" s="212"/>
      <c r="AE63" s="212"/>
      <c r="AF63" s="212"/>
      <c r="AG63" s="212" t="s">
        <v>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5" t="s">
        <v>666</v>
      </c>
      <c r="D64" s="224"/>
      <c r="E64" s="225"/>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5" t="s">
        <v>667</v>
      </c>
      <c r="D65" s="224"/>
      <c r="E65" s="225">
        <v>1702</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310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3">
        <v>18</v>
      </c>
      <c r="B66" s="234" t="s">
        <v>668</v>
      </c>
      <c r="C66" s="252" t="s">
        <v>669</v>
      </c>
      <c r="D66" s="235" t="s">
        <v>434</v>
      </c>
      <c r="E66" s="236">
        <v>5416</v>
      </c>
      <c r="F66" s="237"/>
      <c r="G66" s="238">
        <f>ROUND(E66*F66,2)</f>
        <v>0</v>
      </c>
      <c r="H66" s="237"/>
      <c r="I66" s="238">
        <f>ROUND(E66*H66,2)</f>
        <v>0</v>
      </c>
      <c r="J66" s="237"/>
      <c r="K66" s="238">
        <f>ROUND(E66*J66,2)</f>
        <v>0</v>
      </c>
      <c r="L66" s="238">
        <v>21</v>
      </c>
      <c r="M66" s="238">
        <f>G66*(1+L66/100)</f>
        <v>0</v>
      </c>
      <c r="N66" s="238">
        <v>0</v>
      </c>
      <c r="O66" s="238">
        <f>ROUND(E66*N66,2)</f>
        <v>0</v>
      </c>
      <c r="P66" s="238">
        <v>0</v>
      </c>
      <c r="Q66" s="238">
        <f>ROUND(E66*P66,2)</f>
        <v>0</v>
      </c>
      <c r="R66" s="238"/>
      <c r="S66" s="238" t="s">
        <v>302</v>
      </c>
      <c r="T66" s="239" t="s">
        <v>295</v>
      </c>
      <c r="U66" s="222">
        <v>0</v>
      </c>
      <c r="V66" s="222">
        <f>ROUND(E66*U66,2)</f>
        <v>0</v>
      </c>
      <c r="W66" s="222"/>
      <c r="X66" s="222" t="s">
        <v>389</v>
      </c>
      <c r="Y66" s="212"/>
      <c r="Z66" s="212"/>
      <c r="AA66" s="212"/>
      <c r="AB66" s="212"/>
      <c r="AC66" s="212"/>
      <c r="AD66" s="212"/>
      <c r="AE66" s="212"/>
      <c r="AF66" s="212"/>
      <c r="AG66" s="212" t="s">
        <v>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5" t="s">
        <v>670</v>
      </c>
      <c r="D67" s="224"/>
      <c r="E67" s="225"/>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310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5" t="s">
        <v>671</v>
      </c>
      <c r="D68" s="224"/>
      <c r="E68" s="225">
        <v>5416</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310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33">
        <v>19</v>
      </c>
      <c r="B69" s="234" t="s">
        <v>672</v>
      </c>
      <c r="C69" s="252" t="s">
        <v>673</v>
      </c>
      <c r="D69" s="235" t="s">
        <v>434</v>
      </c>
      <c r="E69" s="236">
        <v>5416</v>
      </c>
      <c r="F69" s="237"/>
      <c r="G69" s="238">
        <f>ROUND(E69*F69,2)</f>
        <v>0</v>
      </c>
      <c r="H69" s="237"/>
      <c r="I69" s="238">
        <f>ROUND(E69*H69,2)</f>
        <v>0</v>
      </c>
      <c r="J69" s="237"/>
      <c r="K69" s="238">
        <f>ROUND(E69*J69,2)</f>
        <v>0</v>
      </c>
      <c r="L69" s="238">
        <v>21</v>
      </c>
      <c r="M69" s="238">
        <f>G69*(1+L69/100)</f>
        <v>0</v>
      </c>
      <c r="N69" s="238">
        <v>0</v>
      </c>
      <c r="O69" s="238">
        <f>ROUND(E69*N69,2)</f>
        <v>0</v>
      </c>
      <c r="P69" s="238">
        <v>0</v>
      </c>
      <c r="Q69" s="238">
        <f>ROUND(E69*P69,2)</f>
        <v>0</v>
      </c>
      <c r="R69" s="238"/>
      <c r="S69" s="238" t="s">
        <v>302</v>
      </c>
      <c r="T69" s="239" t="s">
        <v>295</v>
      </c>
      <c r="U69" s="222">
        <v>0</v>
      </c>
      <c r="V69" s="222">
        <f>ROUND(E69*U69,2)</f>
        <v>0</v>
      </c>
      <c r="W69" s="222"/>
      <c r="X69" s="222" t="s">
        <v>389</v>
      </c>
      <c r="Y69" s="212"/>
      <c r="Z69" s="212"/>
      <c r="AA69" s="212"/>
      <c r="AB69" s="212"/>
      <c r="AC69" s="212"/>
      <c r="AD69" s="212"/>
      <c r="AE69" s="212"/>
      <c r="AF69" s="212"/>
      <c r="AG69" s="212" t="s">
        <v>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5" t="s">
        <v>674</v>
      </c>
      <c r="D70" s="224"/>
      <c r="E70" s="225"/>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310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5" t="s">
        <v>671</v>
      </c>
      <c r="D71" s="224"/>
      <c r="E71" s="225">
        <v>5416</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310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33">
        <v>20</v>
      </c>
      <c r="B72" s="234" t="s">
        <v>675</v>
      </c>
      <c r="C72" s="252" t="s">
        <v>676</v>
      </c>
      <c r="D72" s="235" t="s">
        <v>434</v>
      </c>
      <c r="E72" s="236">
        <v>5416</v>
      </c>
      <c r="F72" s="237"/>
      <c r="G72" s="238">
        <f>ROUND(E72*F72,2)</f>
        <v>0</v>
      </c>
      <c r="H72" s="237"/>
      <c r="I72" s="238">
        <f>ROUND(E72*H72,2)</f>
        <v>0</v>
      </c>
      <c r="J72" s="237"/>
      <c r="K72" s="238">
        <f>ROUND(E72*J72,2)</f>
        <v>0</v>
      </c>
      <c r="L72" s="238">
        <v>21</v>
      </c>
      <c r="M72" s="238">
        <f>G72*(1+L72/100)</f>
        <v>0</v>
      </c>
      <c r="N72" s="238">
        <v>0</v>
      </c>
      <c r="O72" s="238">
        <f>ROUND(E72*N72,2)</f>
        <v>0</v>
      </c>
      <c r="P72" s="238">
        <v>0</v>
      </c>
      <c r="Q72" s="238">
        <f>ROUND(E72*P72,2)</f>
        <v>0</v>
      </c>
      <c r="R72" s="238"/>
      <c r="S72" s="238" t="s">
        <v>302</v>
      </c>
      <c r="T72" s="239" t="s">
        <v>295</v>
      </c>
      <c r="U72" s="222">
        <v>0</v>
      </c>
      <c r="V72" s="222">
        <f>ROUND(E72*U72,2)</f>
        <v>0</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5" t="s">
        <v>677</v>
      </c>
      <c r="D73" s="224"/>
      <c r="E73" s="225"/>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5" t="s">
        <v>671</v>
      </c>
      <c r="D74" s="224"/>
      <c r="E74" s="225">
        <v>5416</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310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3">
        <v>21</v>
      </c>
      <c r="B75" s="234" t="s">
        <v>678</v>
      </c>
      <c r="C75" s="252" t="s">
        <v>679</v>
      </c>
      <c r="D75" s="235" t="s">
        <v>434</v>
      </c>
      <c r="E75" s="236">
        <v>11954</v>
      </c>
      <c r="F75" s="237"/>
      <c r="G75" s="238">
        <f>ROUND(E75*F75,2)</f>
        <v>0</v>
      </c>
      <c r="H75" s="237"/>
      <c r="I75" s="238">
        <f>ROUND(E75*H75,2)</f>
        <v>0</v>
      </c>
      <c r="J75" s="237"/>
      <c r="K75" s="238">
        <f>ROUND(E75*J75,2)</f>
        <v>0</v>
      </c>
      <c r="L75" s="238">
        <v>21</v>
      </c>
      <c r="M75" s="238">
        <f>G75*(1+L75/100)</f>
        <v>0</v>
      </c>
      <c r="N75" s="238">
        <v>0</v>
      </c>
      <c r="O75" s="238">
        <f>ROUND(E75*N75,2)</f>
        <v>0</v>
      </c>
      <c r="P75" s="238">
        <v>0</v>
      </c>
      <c r="Q75" s="238">
        <f>ROUND(E75*P75,2)</f>
        <v>0</v>
      </c>
      <c r="R75" s="238"/>
      <c r="S75" s="238" t="s">
        <v>302</v>
      </c>
      <c r="T75" s="23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5" t="s">
        <v>680</v>
      </c>
      <c r="D76" s="224"/>
      <c r="E76" s="225"/>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310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5" t="s">
        <v>681</v>
      </c>
      <c r="D77" s="224"/>
      <c r="E77" s="225">
        <v>11954</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33">
        <v>22</v>
      </c>
      <c r="B78" s="234" t="s">
        <v>682</v>
      </c>
      <c r="C78" s="252" t="s">
        <v>683</v>
      </c>
      <c r="D78" s="235" t="s">
        <v>434</v>
      </c>
      <c r="E78" s="236">
        <v>6538</v>
      </c>
      <c r="F78" s="237"/>
      <c r="G78" s="238">
        <f>ROUND(E78*F78,2)</f>
        <v>0</v>
      </c>
      <c r="H78" s="237"/>
      <c r="I78" s="238">
        <f>ROUND(E78*H78,2)</f>
        <v>0</v>
      </c>
      <c r="J78" s="237"/>
      <c r="K78" s="238">
        <f>ROUND(E78*J78,2)</f>
        <v>0</v>
      </c>
      <c r="L78" s="238">
        <v>21</v>
      </c>
      <c r="M78" s="238">
        <f>G78*(1+L78/100)</f>
        <v>0</v>
      </c>
      <c r="N78" s="238">
        <v>0</v>
      </c>
      <c r="O78" s="238">
        <f>ROUND(E78*N78,2)</f>
        <v>0</v>
      </c>
      <c r="P78" s="238">
        <v>0</v>
      </c>
      <c r="Q78" s="238">
        <f>ROUND(E78*P78,2)</f>
        <v>0</v>
      </c>
      <c r="R78" s="238"/>
      <c r="S78" s="238" t="s">
        <v>302</v>
      </c>
      <c r="T78" s="239" t="s">
        <v>295</v>
      </c>
      <c r="U78" s="222">
        <v>0</v>
      </c>
      <c r="V78" s="222">
        <f>ROUND(E78*U78,2)</f>
        <v>0</v>
      </c>
      <c r="W78" s="222"/>
      <c r="X78" s="222" t="s">
        <v>389</v>
      </c>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5" t="s">
        <v>684</v>
      </c>
      <c r="D79" s="224"/>
      <c r="E79" s="225"/>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310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685</v>
      </c>
      <c r="D80" s="224"/>
      <c r="E80" s="225">
        <v>6538</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33">
        <v>23</v>
      </c>
      <c r="B81" s="234" t="s">
        <v>686</v>
      </c>
      <c r="C81" s="252" t="s">
        <v>687</v>
      </c>
      <c r="D81" s="235" t="s">
        <v>434</v>
      </c>
      <c r="E81" s="236">
        <v>5416</v>
      </c>
      <c r="F81" s="237"/>
      <c r="G81" s="238">
        <f>ROUND(E81*F81,2)</f>
        <v>0</v>
      </c>
      <c r="H81" s="237"/>
      <c r="I81" s="238">
        <f>ROUND(E81*H81,2)</f>
        <v>0</v>
      </c>
      <c r="J81" s="237"/>
      <c r="K81" s="238">
        <f>ROUND(E81*J81,2)</f>
        <v>0</v>
      </c>
      <c r="L81" s="238">
        <v>21</v>
      </c>
      <c r="M81" s="238">
        <f>G81*(1+L81/100)</f>
        <v>0</v>
      </c>
      <c r="N81" s="238">
        <v>0</v>
      </c>
      <c r="O81" s="238">
        <f>ROUND(E81*N81,2)</f>
        <v>0</v>
      </c>
      <c r="P81" s="238">
        <v>0</v>
      </c>
      <c r="Q81" s="238">
        <f>ROUND(E81*P81,2)</f>
        <v>0</v>
      </c>
      <c r="R81" s="238"/>
      <c r="S81" s="238" t="s">
        <v>302</v>
      </c>
      <c r="T81" s="239" t="s">
        <v>295</v>
      </c>
      <c r="U81" s="222">
        <v>0</v>
      </c>
      <c r="V81" s="222">
        <f>ROUND(E81*U81,2)</f>
        <v>0</v>
      </c>
      <c r="W81" s="222"/>
      <c r="X81" s="222" t="s">
        <v>389</v>
      </c>
      <c r="Y81" s="212"/>
      <c r="Z81" s="212"/>
      <c r="AA81" s="212"/>
      <c r="AB81" s="212"/>
      <c r="AC81" s="212"/>
      <c r="AD81" s="212"/>
      <c r="AE81" s="212"/>
      <c r="AF81" s="212"/>
      <c r="AG81" s="212" t="s">
        <v>390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5" t="s">
        <v>688</v>
      </c>
      <c r="D82" s="224"/>
      <c r="E82" s="225"/>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310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5" t="s">
        <v>671</v>
      </c>
      <c r="D83" s="224"/>
      <c r="E83" s="225">
        <v>5416</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33">
        <v>24</v>
      </c>
      <c r="B84" s="234" t="s">
        <v>689</v>
      </c>
      <c r="C84" s="252" t="s">
        <v>690</v>
      </c>
      <c r="D84" s="235" t="s">
        <v>434</v>
      </c>
      <c r="E84" s="236">
        <v>1702</v>
      </c>
      <c r="F84" s="237"/>
      <c r="G84" s="238">
        <f>ROUND(E84*F84,2)</f>
        <v>0</v>
      </c>
      <c r="H84" s="237"/>
      <c r="I84" s="238">
        <f>ROUND(E84*H84,2)</f>
        <v>0</v>
      </c>
      <c r="J84" s="237"/>
      <c r="K84" s="238">
        <f>ROUND(E84*J84,2)</f>
        <v>0</v>
      </c>
      <c r="L84" s="238">
        <v>21</v>
      </c>
      <c r="M84" s="238">
        <f>G84*(1+L84/100)</f>
        <v>0</v>
      </c>
      <c r="N84" s="238">
        <v>0</v>
      </c>
      <c r="O84" s="238">
        <f>ROUND(E84*N84,2)</f>
        <v>0</v>
      </c>
      <c r="P84" s="238">
        <v>0</v>
      </c>
      <c r="Q84" s="238">
        <f>ROUND(E84*P84,2)</f>
        <v>0</v>
      </c>
      <c r="R84" s="238"/>
      <c r="S84" s="238" t="s">
        <v>302</v>
      </c>
      <c r="T84" s="239" t="s">
        <v>295</v>
      </c>
      <c r="U84" s="222">
        <v>0</v>
      </c>
      <c r="V84" s="222">
        <f>ROUND(E84*U84,2)</f>
        <v>0</v>
      </c>
      <c r="W84" s="222"/>
      <c r="X84" s="222" t="s">
        <v>389</v>
      </c>
      <c r="Y84" s="212"/>
      <c r="Z84" s="212"/>
      <c r="AA84" s="212"/>
      <c r="AB84" s="212"/>
      <c r="AC84" s="212"/>
      <c r="AD84" s="212"/>
      <c r="AE84" s="212"/>
      <c r="AF84" s="212"/>
      <c r="AG84" s="212" t="s">
        <v>390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5" t="s">
        <v>691</v>
      </c>
      <c r="D85" s="224"/>
      <c r="E85" s="225"/>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5" t="s">
        <v>667</v>
      </c>
      <c r="D86" s="224"/>
      <c r="E86" s="225">
        <v>1702</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310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0.399999999999999" outlineLevel="1" x14ac:dyDescent="0.25">
      <c r="A87" s="243">
        <v>25</v>
      </c>
      <c r="B87" s="244" t="s">
        <v>692</v>
      </c>
      <c r="C87" s="256" t="s">
        <v>693</v>
      </c>
      <c r="D87" s="245" t="s">
        <v>434</v>
      </c>
      <c r="E87" s="246">
        <v>39</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3">
        <v>26</v>
      </c>
      <c r="B88" s="234" t="s">
        <v>694</v>
      </c>
      <c r="C88" s="252" t="s">
        <v>695</v>
      </c>
      <c r="D88" s="235" t="s">
        <v>434</v>
      </c>
      <c r="E88" s="236">
        <v>40.17</v>
      </c>
      <c r="F88" s="237"/>
      <c r="G88" s="238">
        <f>ROUND(E88*F88,2)</f>
        <v>0</v>
      </c>
      <c r="H88" s="237"/>
      <c r="I88" s="238">
        <f>ROUND(E88*H88,2)</f>
        <v>0</v>
      </c>
      <c r="J88" s="237"/>
      <c r="K88" s="238">
        <f>ROUND(E88*J88,2)</f>
        <v>0</v>
      </c>
      <c r="L88" s="238">
        <v>21</v>
      </c>
      <c r="M88" s="238">
        <f>G88*(1+L88/100)</f>
        <v>0</v>
      </c>
      <c r="N88" s="238">
        <v>0</v>
      </c>
      <c r="O88" s="238">
        <f>ROUND(E88*N88,2)</f>
        <v>0</v>
      </c>
      <c r="P88" s="238">
        <v>0</v>
      </c>
      <c r="Q88" s="238">
        <f>ROUND(E88*P88,2)</f>
        <v>0</v>
      </c>
      <c r="R88" s="238"/>
      <c r="S88" s="238" t="s">
        <v>302</v>
      </c>
      <c r="T88" s="239" t="s">
        <v>295</v>
      </c>
      <c r="U88" s="222">
        <v>0</v>
      </c>
      <c r="V88" s="222">
        <f>ROUND(E88*U88,2)</f>
        <v>0</v>
      </c>
      <c r="W88" s="222"/>
      <c r="X88" s="222" t="s">
        <v>389</v>
      </c>
      <c r="Y88" s="212"/>
      <c r="Z88" s="212"/>
      <c r="AA88" s="212"/>
      <c r="AB88" s="212"/>
      <c r="AC88" s="212"/>
      <c r="AD88" s="212"/>
      <c r="AE88" s="212"/>
      <c r="AF88" s="212"/>
      <c r="AG88" s="212" t="s">
        <v>390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5" t="s">
        <v>696</v>
      </c>
      <c r="D89" s="224"/>
      <c r="E89" s="225"/>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310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5" t="s">
        <v>697</v>
      </c>
      <c r="D90" s="224"/>
      <c r="E90" s="225">
        <v>40.17</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310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33">
        <v>27</v>
      </c>
      <c r="B91" s="234" t="s">
        <v>698</v>
      </c>
      <c r="C91" s="252" t="s">
        <v>699</v>
      </c>
      <c r="D91" s="235" t="s">
        <v>434</v>
      </c>
      <c r="E91" s="236">
        <v>1712.89</v>
      </c>
      <c r="F91" s="237"/>
      <c r="G91" s="238">
        <f>ROUND(E91*F91,2)</f>
        <v>0</v>
      </c>
      <c r="H91" s="237"/>
      <c r="I91" s="238">
        <f>ROUND(E91*H91,2)</f>
        <v>0</v>
      </c>
      <c r="J91" s="237"/>
      <c r="K91" s="238">
        <f>ROUND(E91*J91,2)</f>
        <v>0</v>
      </c>
      <c r="L91" s="238">
        <v>21</v>
      </c>
      <c r="M91" s="238">
        <f>G91*(1+L91/100)</f>
        <v>0</v>
      </c>
      <c r="N91" s="238">
        <v>0</v>
      </c>
      <c r="O91" s="238">
        <f>ROUND(E91*N91,2)</f>
        <v>0</v>
      </c>
      <c r="P91" s="238">
        <v>0</v>
      </c>
      <c r="Q91" s="238">
        <f>ROUND(E91*P91,2)</f>
        <v>0</v>
      </c>
      <c r="R91" s="238"/>
      <c r="S91" s="238" t="s">
        <v>302</v>
      </c>
      <c r="T91" s="239" t="s">
        <v>295</v>
      </c>
      <c r="U91" s="222">
        <v>0</v>
      </c>
      <c r="V91" s="222">
        <f>ROUND(E91*U91,2)</f>
        <v>0</v>
      </c>
      <c r="W91" s="222"/>
      <c r="X91" s="222" t="s">
        <v>362</v>
      </c>
      <c r="Y91" s="212"/>
      <c r="Z91" s="212"/>
      <c r="AA91" s="212"/>
      <c r="AB91" s="212"/>
      <c r="AC91" s="212"/>
      <c r="AD91" s="212"/>
      <c r="AE91" s="212"/>
      <c r="AF91" s="212"/>
      <c r="AG91" s="212" t="s">
        <v>603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5" t="s">
        <v>700</v>
      </c>
      <c r="D92" s="224"/>
      <c r="E92" s="225"/>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310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5" t="s">
        <v>701</v>
      </c>
      <c r="D93" s="224"/>
      <c r="E93" s="225">
        <v>1712.89</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310</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5">
      <c r="A94" s="227" t="s">
        <v>289</v>
      </c>
      <c r="B94" s="228" t="s">
        <v>208</v>
      </c>
      <c r="C94" s="251" t="s">
        <v>190</v>
      </c>
      <c r="D94" s="229"/>
      <c r="E94" s="230"/>
      <c r="F94" s="231"/>
      <c r="G94" s="231">
        <f>SUMIF(AG95:AG99,"&lt;&gt;NOR",G95:G99)</f>
        <v>0</v>
      </c>
      <c r="H94" s="231"/>
      <c r="I94" s="231">
        <f>SUM(I95:I99)</f>
        <v>0</v>
      </c>
      <c r="J94" s="231"/>
      <c r="K94" s="231">
        <f>SUM(K95:K99)</f>
        <v>0</v>
      </c>
      <c r="L94" s="231"/>
      <c r="M94" s="231">
        <f>SUM(M95:M99)</f>
        <v>0</v>
      </c>
      <c r="N94" s="231"/>
      <c r="O94" s="231">
        <f>SUM(O95:O99)</f>
        <v>0</v>
      </c>
      <c r="P94" s="231"/>
      <c r="Q94" s="231">
        <f>SUM(Q95:Q99)</f>
        <v>0</v>
      </c>
      <c r="R94" s="231"/>
      <c r="S94" s="231"/>
      <c r="T94" s="232"/>
      <c r="U94" s="226"/>
      <c r="V94" s="226">
        <f>SUM(V95:V99)</f>
        <v>0</v>
      </c>
      <c r="W94" s="226"/>
      <c r="X94" s="226"/>
      <c r="AG94" t="s">
        <v>290</v>
      </c>
    </row>
    <row r="95" spans="1:60" outlineLevel="1" x14ac:dyDescent="0.25">
      <c r="A95" s="233">
        <v>28</v>
      </c>
      <c r="B95" s="234" t="s">
        <v>702</v>
      </c>
      <c r="C95" s="252" t="s">
        <v>703</v>
      </c>
      <c r="D95" s="235" t="s">
        <v>602</v>
      </c>
      <c r="E95" s="236">
        <v>46</v>
      </c>
      <c r="F95" s="237"/>
      <c r="G95" s="238">
        <f>ROUND(E95*F95,2)</f>
        <v>0</v>
      </c>
      <c r="H95" s="237"/>
      <c r="I95" s="238">
        <f>ROUND(E95*H95,2)</f>
        <v>0</v>
      </c>
      <c r="J95" s="237"/>
      <c r="K95" s="238">
        <f>ROUND(E95*J95,2)</f>
        <v>0</v>
      </c>
      <c r="L95" s="238">
        <v>21</v>
      </c>
      <c r="M95" s="238">
        <f>G95*(1+L95/100)</f>
        <v>0</v>
      </c>
      <c r="N95" s="238">
        <v>0</v>
      </c>
      <c r="O95" s="238">
        <f>ROUND(E95*N95,2)</f>
        <v>0</v>
      </c>
      <c r="P95" s="238">
        <v>0</v>
      </c>
      <c r="Q95" s="238">
        <f>ROUND(E95*P95,2)</f>
        <v>0</v>
      </c>
      <c r="R95" s="238"/>
      <c r="S95" s="238" t="s">
        <v>302</v>
      </c>
      <c r="T95" s="239" t="s">
        <v>295</v>
      </c>
      <c r="U95" s="222">
        <v>0</v>
      </c>
      <c r="V95" s="222">
        <f>ROUND(E95*U95,2)</f>
        <v>0</v>
      </c>
      <c r="W95" s="222"/>
      <c r="X95" s="222" t="s">
        <v>389</v>
      </c>
      <c r="Y95" s="212"/>
      <c r="Z95" s="212"/>
      <c r="AA95" s="212"/>
      <c r="AB95" s="212"/>
      <c r="AC95" s="212"/>
      <c r="AD95" s="212"/>
      <c r="AE95" s="212"/>
      <c r="AF95" s="212"/>
      <c r="AG95" s="212" t="s">
        <v>390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5" t="s">
        <v>704</v>
      </c>
      <c r="D96" s="224"/>
      <c r="E96" s="225"/>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5" t="s">
        <v>705</v>
      </c>
      <c r="D97" s="224"/>
      <c r="E97" s="225">
        <v>46</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310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29</v>
      </c>
      <c r="B98" s="244" t="s">
        <v>706</v>
      </c>
      <c r="C98" s="256" t="s">
        <v>707</v>
      </c>
      <c r="D98" s="245" t="s">
        <v>602</v>
      </c>
      <c r="E98" s="246">
        <v>1</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302</v>
      </c>
      <c r="T98" s="249" t="s">
        <v>295</v>
      </c>
      <c r="U98" s="222">
        <v>0</v>
      </c>
      <c r="V98" s="222">
        <f>ROUND(E98*U98,2)</f>
        <v>0</v>
      </c>
      <c r="W98" s="222"/>
      <c r="X98" s="222" t="s">
        <v>389</v>
      </c>
      <c r="Y98" s="212"/>
      <c r="Z98" s="212"/>
      <c r="AA98" s="212"/>
      <c r="AB98" s="212"/>
      <c r="AC98" s="212"/>
      <c r="AD98" s="212"/>
      <c r="AE98" s="212"/>
      <c r="AF98" s="212"/>
      <c r="AG98" s="212" t="s">
        <v>390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30</v>
      </c>
      <c r="B99" s="244" t="s">
        <v>708</v>
      </c>
      <c r="C99" s="256" t="s">
        <v>709</v>
      </c>
      <c r="D99" s="245" t="s">
        <v>602</v>
      </c>
      <c r="E99" s="246">
        <v>1</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302</v>
      </c>
      <c r="T99" s="249" t="s">
        <v>295</v>
      </c>
      <c r="U99" s="222">
        <v>0</v>
      </c>
      <c r="V99" s="222">
        <f>ROUND(E99*U99,2)</f>
        <v>0</v>
      </c>
      <c r="W99" s="222"/>
      <c r="X99" s="222" t="s">
        <v>389</v>
      </c>
      <c r="Y99" s="212"/>
      <c r="Z99" s="212"/>
      <c r="AA99" s="212"/>
      <c r="AB99" s="212"/>
      <c r="AC99" s="212"/>
      <c r="AD99" s="212"/>
      <c r="AE99" s="212"/>
      <c r="AF99" s="212"/>
      <c r="AG99" s="212" t="s">
        <v>390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5">
      <c r="A100" s="227" t="s">
        <v>289</v>
      </c>
      <c r="B100" s="228" t="s">
        <v>212</v>
      </c>
      <c r="C100" s="251" t="s">
        <v>213</v>
      </c>
      <c r="D100" s="229"/>
      <c r="E100" s="230"/>
      <c r="F100" s="231"/>
      <c r="G100" s="231">
        <f>SUMIF(AG101:AG205,"&lt;&gt;NOR",G101:G205)</f>
        <v>0</v>
      </c>
      <c r="H100" s="231"/>
      <c r="I100" s="231">
        <f>SUM(I101:I205)</f>
        <v>0</v>
      </c>
      <c r="J100" s="231"/>
      <c r="K100" s="231">
        <f>SUM(K101:K205)</f>
        <v>0</v>
      </c>
      <c r="L100" s="231"/>
      <c r="M100" s="231">
        <f>SUM(M101:M205)</f>
        <v>0</v>
      </c>
      <c r="N100" s="231"/>
      <c r="O100" s="231">
        <f>SUM(O101:O205)</f>
        <v>0</v>
      </c>
      <c r="P100" s="231"/>
      <c r="Q100" s="231">
        <f>SUM(Q101:Q205)</f>
        <v>0</v>
      </c>
      <c r="R100" s="231"/>
      <c r="S100" s="231"/>
      <c r="T100" s="232"/>
      <c r="U100" s="226"/>
      <c r="V100" s="226">
        <f>SUM(V101:V205)</f>
        <v>0</v>
      </c>
      <c r="W100" s="226"/>
      <c r="X100" s="226"/>
      <c r="AG100" t="s">
        <v>290</v>
      </c>
    </row>
    <row r="101" spans="1:60" outlineLevel="1" x14ac:dyDescent="0.25">
      <c r="A101" s="233">
        <v>31</v>
      </c>
      <c r="B101" s="234" t="s">
        <v>710</v>
      </c>
      <c r="C101" s="252" t="s">
        <v>711</v>
      </c>
      <c r="D101" s="235" t="s">
        <v>602</v>
      </c>
      <c r="E101" s="236">
        <v>12</v>
      </c>
      <c r="F101" s="237"/>
      <c r="G101" s="238">
        <f>ROUND(E101*F101,2)</f>
        <v>0</v>
      </c>
      <c r="H101" s="237"/>
      <c r="I101" s="238">
        <f>ROUND(E101*H101,2)</f>
        <v>0</v>
      </c>
      <c r="J101" s="237"/>
      <c r="K101" s="238">
        <f>ROUND(E101*J101,2)</f>
        <v>0</v>
      </c>
      <c r="L101" s="238">
        <v>21</v>
      </c>
      <c r="M101" s="238">
        <f>G101*(1+L101/100)</f>
        <v>0</v>
      </c>
      <c r="N101" s="238">
        <v>0</v>
      </c>
      <c r="O101" s="238">
        <f>ROUND(E101*N101,2)</f>
        <v>0</v>
      </c>
      <c r="P101" s="238">
        <v>0</v>
      </c>
      <c r="Q101" s="238">
        <f>ROUND(E101*P101,2)</f>
        <v>0</v>
      </c>
      <c r="R101" s="238"/>
      <c r="S101" s="238" t="s">
        <v>302</v>
      </c>
      <c r="T101" s="239" t="s">
        <v>295</v>
      </c>
      <c r="U101" s="222">
        <v>0</v>
      </c>
      <c r="V101" s="222">
        <f>ROUND(E101*U101,2)</f>
        <v>0</v>
      </c>
      <c r="W101" s="222"/>
      <c r="X101" s="222" t="s">
        <v>389</v>
      </c>
      <c r="Y101" s="212"/>
      <c r="Z101" s="212"/>
      <c r="AA101" s="212"/>
      <c r="AB101" s="212"/>
      <c r="AC101" s="212"/>
      <c r="AD101" s="212"/>
      <c r="AE101" s="212"/>
      <c r="AF101" s="212"/>
      <c r="AG101" s="212" t="s">
        <v>390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5" t="s">
        <v>712</v>
      </c>
      <c r="D102" s="224"/>
      <c r="E102" s="225"/>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310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5" t="s">
        <v>713</v>
      </c>
      <c r="D103" s="224"/>
      <c r="E103" s="225">
        <v>12</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310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33">
        <v>32</v>
      </c>
      <c r="B104" s="234" t="s">
        <v>714</v>
      </c>
      <c r="C104" s="252" t="s">
        <v>715</v>
      </c>
      <c r="D104" s="235" t="s">
        <v>602</v>
      </c>
      <c r="E104" s="236">
        <v>14</v>
      </c>
      <c r="F104" s="237"/>
      <c r="G104" s="238">
        <f>ROUND(E104*F104,2)</f>
        <v>0</v>
      </c>
      <c r="H104" s="237"/>
      <c r="I104" s="238">
        <f>ROUND(E104*H104,2)</f>
        <v>0</v>
      </c>
      <c r="J104" s="237"/>
      <c r="K104" s="238">
        <f>ROUND(E104*J104,2)</f>
        <v>0</v>
      </c>
      <c r="L104" s="238">
        <v>21</v>
      </c>
      <c r="M104" s="238">
        <f>G104*(1+L104/100)</f>
        <v>0</v>
      </c>
      <c r="N104" s="238">
        <v>0</v>
      </c>
      <c r="O104" s="238">
        <f>ROUND(E104*N104,2)</f>
        <v>0</v>
      </c>
      <c r="P104" s="238">
        <v>0</v>
      </c>
      <c r="Q104" s="238">
        <f>ROUND(E104*P104,2)</f>
        <v>0</v>
      </c>
      <c r="R104" s="238"/>
      <c r="S104" s="238" t="s">
        <v>302</v>
      </c>
      <c r="T104" s="239" t="s">
        <v>295</v>
      </c>
      <c r="U104" s="222">
        <v>0</v>
      </c>
      <c r="V104" s="222">
        <f>ROUND(E104*U104,2)</f>
        <v>0</v>
      </c>
      <c r="W104" s="222"/>
      <c r="X104" s="222" t="s">
        <v>389</v>
      </c>
      <c r="Y104" s="212"/>
      <c r="Z104" s="212"/>
      <c r="AA104" s="212"/>
      <c r="AB104" s="212"/>
      <c r="AC104" s="212"/>
      <c r="AD104" s="212"/>
      <c r="AE104" s="212"/>
      <c r="AF104" s="212"/>
      <c r="AG104" s="212" t="s">
        <v>390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5" t="s">
        <v>712</v>
      </c>
      <c r="D105" s="224"/>
      <c r="E105" s="225"/>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55" t="s">
        <v>716</v>
      </c>
      <c r="D106" s="224"/>
      <c r="E106" s="225"/>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310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5" t="s">
        <v>717</v>
      </c>
      <c r="D107" s="224"/>
      <c r="E107" s="225">
        <v>14</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310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33">
        <v>33</v>
      </c>
      <c r="B108" s="234" t="s">
        <v>718</v>
      </c>
      <c r="C108" s="252" t="s">
        <v>719</v>
      </c>
      <c r="D108" s="235" t="s">
        <v>602</v>
      </c>
      <c r="E108" s="236">
        <v>2</v>
      </c>
      <c r="F108" s="237"/>
      <c r="G108" s="238">
        <f>ROUND(E108*F108,2)</f>
        <v>0</v>
      </c>
      <c r="H108" s="237"/>
      <c r="I108" s="238">
        <f>ROUND(E108*H108,2)</f>
        <v>0</v>
      </c>
      <c r="J108" s="237"/>
      <c r="K108" s="238">
        <f>ROUND(E108*J108,2)</f>
        <v>0</v>
      </c>
      <c r="L108" s="238">
        <v>21</v>
      </c>
      <c r="M108" s="238">
        <f>G108*(1+L108/100)</f>
        <v>0</v>
      </c>
      <c r="N108" s="238">
        <v>0</v>
      </c>
      <c r="O108" s="238">
        <f>ROUND(E108*N108,2)</f>
        <v>0</v>
      </c>
      <c r="P108" s="238">
        <v>0</v>
      </c>
      <c r="Q108" s="238">
        <f>ROUND(E108*P108,2)</f>
        <v>0</v>
      </c>
      <c r="R108" s="238"/>
      <c r="S108" s="238" t="s">
        <v>302</v>
      </c>
      <c r="T108" s="239" t="s">
        <v>295</v>
      </c>
      <c r="U108" s="222">
        <v>0</v>
      </c>
      <c r="V108" s="222">
        <f>ROUND(E108*U108,2)</f>
        <v>0</v>
      </c>
      <c r="W108" s="222"/>
      <c r="X108" s="222" t="s">
        <v>362</v>
      </c>
      <c r="Y108" s="212"/>
      <c r="Z108" s="212"/>
      <c r="AA108" s="212"/>
      <c r="AB108" s="212"/>
      <c r="AC108" s="212"/>
      <c r="AD108" s="212"/>
      <c r="AE108" s="212"/>
      <c r="AF108" s="212"/>
      <c r="AG108" s="212" t="s">
        <v>603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55" t="s">
        <v>720</v>
      </c>
      <c r="D109" s="224"/>
      <c r="E109" s="225"/>
      <c r="F109" s="222"/>
      <c r="G109" s="222"/>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310</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5" t="s">
        <v>196</v>
      </c>
      <c r="D110" s="224"/>
      <c r="E110" s="225">
        <v>2</v>
      </c>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310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33">
        <v>34</v>
      </c>
      <c r="B111" s="234" t="s">
        <v>721</v>
      </c>
      <c r="C111" s="252" t="s">
        <v>722</v>
      </c>
      <c r="D111" s="235" t="s">
        <v>602</v>
      </c>
      <c r="E111" s="236">
        <v>2</v>
      </c>
      <c r="F111" s="237"/>
      <c r="G111" s="238">
        <f>ROUND(E111*F111,2)</f>
        <v>0</v>
      </c>
      <c r="H111" s="237"/>
      <c r="I111" s="238">
        <f>ROUND(E111*H111,2)</f>
        <v>0</v>
      </c>
      <c r="J111" s="237"/>
      <c r="K111" s="238">
        <f>ROUND(E111*J111,2)</f>
        <v>0</v>
      </c>
      <c r="L111" s="238">
        <v>21</v>
      </c>
      <c r="M111" s="238">
        <f>G111*(1+L111/100)</f>
        <v>0</v>
      </c>
      <c r="N111" s="238">
        <v>0</v>
      </c>
      <c r="O111" s="238">
        <f>ROUND(E111*N111,2)</f>
        <v>0</v>
      </c>
      <c r="P111" s="238">
        <v>0</v>
      </c>
      <c r="Q111" s="238">
        <f>ROUND(E111*P111,2)</f>
        <v>0</v>
      </c>
      <c r="R111" s="238"/>
      <c r="S111" s="238" t="s">
        <v>302</v>
      </c>
      <c r="T111" s="239" t="s">
        <v>295</v>
      </c>
      <c r="U111" s="222">
        <v>0</v>
      </c>
      <c r="V111" s="222">
        <f>ROUND(E111*U111,2)</f>
        <v>0</v>
      </c>
      <c r="W111" s="222"/>
      <c r="X111" s="222" t="s">
        <v>362</v>
      </c>
      <c r="Y111" s="212"/>
      <c r="Z111" s="212"/>
      <c r="AA111" s="212"/>
      <c r="AB111" s="212"/>
      <c r="AC111" s="212"/>
      <c r="AD111" s="212"/>
      <c r="AE111" s="212"/>
      <c r="AF111" s="212"/>
      <c r="AG111" s="212" t="s">
        <v>603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5" t="s">
        <v>723</v>
      </c>
      <c r="D112" s="224"/>
      <c r="E112" s="225"/>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55" t="s">
        <v>196</v>
      </c>
      <c r="D113" s="224"/>
      <c r="E113" s="225">
        <v>2</v>
      </c>
      <c r="F113" s="222"/>
      <c r="G113" s="222"/>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310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33">
        <v>35</v>
      </c>
      <c r="B114" s="234" t="s">
        <v>724</v>
      </c>
      <c r="C114" s="252" t="s">
        <v>725</v>
      </c>
      <c r="D114" s="235" t="s">
        <v>602</v>
      </c>
      <c r="E114" s="236">
        <v>1</v>
      </c>
      <c r="F114" s="237"/>
      <c r="G114" s="238">
        <f>ROUND(E114*F114,2)</f>
        <v>0</v>
      </c>
      <c r="H114" s="237"/>
      <c r="I114" s="238">
        <f>ROUND(E114*H114,2)</f>
        <v>0</v>
      </c>
      <c r="J114" s="237"/>
      <c r="K114" s="238">
        <f>ROUND(E114*J114,2)</f>
        <v>0</v>
      </c>
      <c r="L114" s="238">
        <v>21</v>
      </c>
      <c r="M114" s="238">
        <f>G114*(1+L114/100)</f>
        <v>0</v>
      </c>
      <c r="N114" s="238">
        <v>0</v>
      </c>
      <c r="O114" s="238">
        <f>ROUND(E114*N114,2)</f>
        <v>0</v>
      </c>
      <c r="P114" s="238">
        <v>0</v>
      </c>
      <c r="Q114" s="238">
        <f>ROUND(E114*P114,2)</f>
        <v>0</v>
      </c>
      <c r="R114" s="238"/>
      <c r="S114" s="238" t="s">
        <v>302</v>
      </c>
      <c r="T114" s="239" t="s">
        <v>295</v>
      </c>
      <c r="U114" s="222">
        <v>0</v>
      </c>
      <c r="V114" s="222">
        <f>ROUND(E114*U114,2)</f>
        <v>0</v>
      </c>
      <c r="W114" s="222"/>
      <c r="X114" s="222" t="s">
        <v>362</v>
      </c>
      <c r="Y114" s="212"/>
      <c r="Z114" s="212"/>
      <c r="AA114" s="212"/>
      <c r="AB114" s="212"/>
      <c r="AC114" s="212"/>
      <c r="AD114" s="212"/>
      <c r="AE114" s="212"/>
      <c r="AF114" s="212"/>
      <c r="AG114" s="212" t="s">
        <v>603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5" t="s">
        <v>726</v>
      </c>
      <c r="D115" s="224"/>
      <c r="E115" s="225"/>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310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5" t="s">
        <v>195</v>
      </c>
      <c r="D116" s="224"/>
      <c r="E116" s="225">
        <v>1</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310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3">
        <v>36</v>
      </c>
      <c r="B117" s="234" t="s">
        <v>727</v>
      </c>
      <c r="C117" s="252" t="s">
        <v>728</v>
      </c>
      <c r="D117" s="235" t="s">
        <v>602</v>
      </c>
      <c r="E117" s="236">
        <v>5</v>
      </c>
      <c r="F117" s="237"/>
      <c r="G117" s="238">
        <f>ROUND(E117*F117,2)</f>
        <v>0</v>
      </c>
      <c r="H117" s="237"/>
      <c r="I117" s="238">
        <f>ROUND(E117*H117,2)</f>
        <v>0</v>
      </c>
      <c r="J117" s="237"/>
      <c r="K117" s="238">
        <f>ROUND(E117*J117,2)</f>
        <v>0</v>
      </c>
      <c r="L117" s="238">
        <v>21</v>
      </c>
      <c r="M117" s="238">
        <f>G117*(1+L117/100)</f>
        <v>0</v>
      </c>
      <c r="N117" s="238">
        <v>0</v>
      </c>
      <c r="O117" s="238">
        <f>ROUND(E117*N117,2)</f>
        <v>0</v>
      </c>
      <c r="P117" s="238">
        <v>0</v>
      </c>
      <c r="Q117" s="238">
        <f>ROUND(E117*P117,2)</f>
        <v>0</v>
      </c>
      <c r="R117" s="238"/>
      <c r="S117" s="238" t="s">
        <v>302</v>
      </c>
      <c r="T117" s="239" t="s">
        <v>295</v>
      </c>
      <c r="U117" s="222">
        <v>0</v>
      </c>
      <c r="V117" s="222">
        <f>ROUND(E117*U117,2)</f>
        <v>0</v>
      </c>
      <c r="W117" s="222"/>
      <c r="X117" s="222" t="s">
        <v>362</v>
      </c>
      <c r="Y117" s="212"/>
      <c r="Z117" s="212"/>
      <c r="AA117" s="212"/>
      <c r="AB117" s="212"/>
      <c r="AC117" s="212"/>
      <c r="AD117" s="212"/>
      <c r="AE117" s="212"/>
      <c r="AF117" s="212"/>
      <c r="AG117" s="212" t="s">
        <v>603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5" t="s">
        <v>729</v>
      </c>
      <c r="D118" s="224"/>
      <c r="E118" s="225"/>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310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5" t="s">
        <v>730</v>
      </c>
      <c r="D119" s="224"/>
      <c r="E119" s="225"/>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310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5" t="s">
        <v>201</v>
      </c>
      <c r="D120" s="224"/>
      <c r="E120" s="225">
        <v>5</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310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33">
        <v>37</v>
      </c>
      <c r="B121" s="234" t="s">
        <v>731</v>
      </c>
      <c r="C121" s="252" t="s">
        <v>732</v>
      </c>
      <c r="D121" s="235" t="s">
        <v>602</v>
      </c>
      <c r="E121" s="236">
        <v>2</v>
      </c>
      <c r="F121" s="237"/>
      <c r="G121" s="238">
        <f>ROUND(E121*F121,2)</f>
        <v>0</v>
      </c>
      <c r="H121" s="237"/>
      <c r="I121" s="238">
        <f>ROUND(E121*H121,2)</f>
        <v>0</v>
      </c>
      <c r="J121" s="237"/>
      <c r="K121" s="238">
        <f>ROUND(E121*J121,2)</f>
        <v>0</v>
      </c>
      <c r="L121" s="238">
        <v>21</v>
      </c>
      <c r="M121" s="238">
        <f>G121*(1+L121/100)</f>
        <v>0</v>
      </c>
      <c r="N121" s="238">
        <v>0</v>
      </c>
      <c r="O121" s="238">
        <f>ROUND(E121*N121,2)</f>
        <v>0</v>
      </c>
      <c r="P121" s="238">
        <v>0</v>
      </c>
      <c r="Q121" s="238">
        <f>ROUND(E121*P121,2)</f>
        <v>0</v>
      </c>
      <c r="R121" s="238"/>
      <c r="S121" s="238" t="s">
        <v>302</v>
      </c>
      <c r="T121" s="239" t="s">
        <v>295</v>
      </c>
      <c r="U121" s="222">
        <v>0</v>
      </c>
      <c r="V121" s="222">
        <f>ROUND(E121*U121,2)</f>
        <v>0</v>
      </c>
      <c r="W121" s="222"/>
      <c r="X121" s="222" t="s">
        <v>362</v>
      </c>
      <c r="Y121" s="212"/>
      <c r="Z121" s="212"/>
      <c r="AA121" s="212"/>
      <c r="AB121" s="212"/>
      <c r="AC121" s="212"/>
      <c r="AD121" s="212"/>
      <c r="AE121" s="212"/>
      <c r="AF121" s="212"/>
      <c r="AG121" s="212" t="s">
        <v>603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5" t="s">
        <v>733</v>
      </c>
      <c r="D122" s="224"/>
      <c r="E122" s="225"/>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310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5" t="s">
        <v>196</v>
      </c>
      <c r="D123" s="224"/>
      <c r="E123" s="225">
        <v>2</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310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33">
        <v>38</v>
      </c>
      <c r="B124" s="234" t="s">
        <v>734</v>
      </c>
      <c r="C124" s="252" t="s">
        <v>735</v>
      </c>
      <c r="D124" s="235" t="s">
        <v>602</v>
      </c>
      <c r="E124" s="236">
        <v>12</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c r="S124" s="238" t="s">
        <v>302</v>
      </c>
      <c r="T124" s="239" t="s">
        <v>295</v>
      </c>
      <c r="U124" s="222">
        <v>0</v>
      </c>
      <c r="V124" s="222">
        <f>ROUND(E124*U124,2)</f>
        <v>0</v>
      </c>
      <c r="W124" s="222"/>
      <c r="X124" s="222" t="s">
        <v>362</v>
      </c>
      <c r="Y124" s="212"/>
      <c r="Z124" s="212"/>
      <c r="AA124" s="212"/>
      <c r="AB124" s="212"/>
      <c r="AC124" s="212"/>
      <c r="AD124" s="212"/>
      <c r="AE124" s="212"/>
      <c r="AF124" s="212"/>
      <c r="AG124" s="212" t="s">
        <v>603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5" t="s">
        <v>736</v>
      </c>
      <c r="D125" s="224"/>
      <c r="E125" s="225"/>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310</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5" t="s">
        <v>713</v>
      </c>
      <c r="D126" s="224"/>
      <c r="E126" s="225">
        <v>12</v>
      </c>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310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33">
        <v>39</v>
      </c>
      <c r="B127" s="234" t="s">
        <v>737</v>
      </c>
      <c r="C127" s="252" t="s">
        <v>738</v>
      </c>
      <c r="D127" s="235" t="s">
        <v>602</v>
      </c>
      <c r="E127" s="236">
        <v>14</v>
      </c>
      <c r="F127" s="237"/>
      <c r="G127" s="238">
        <f>ROUND(E127*F127,2)</f>
        <v>0</v>
      </c>
      <c r="H127" s="237"/>
      <c r="I127" s="238">
        <f>ROUND(E127*H127,2)</f>
        <v>0</v>
      </c>
      <c r="J127" s="237"/>
      <c r="K127" s="238">
        <f>ROUND(E127*J127,2)</f>
        <v>0</v>
      </c>
      <c r="L127" s="238">
        <v>21</v>
      </c>
      <c r="M127" s="238">
        <f>G127*(1+L127/100)</f>
        <v>0</v>
      </c>
      <c r="N127" s="238">
        <v>0</v>
      </c>
      <c r="O127" s="238">
        <f>ROUND(E127*N127,2)</f>
        <v>0</v>
      </c>
      <c r="P127" s="238">
        <v>0</v>
      </c>
      <c r="Q127" s="238">
        <f>ROUND(E127*P127,2)</f>
        <v>0</v>
      </c>
      <c r="R127" s="238"/>
      <c r="S127" s="238" t="s">
        <v>302</v>
      </c>
      <c r="T127" s="239" t="s">
        <v>295</v>
      </c>
      <c r="U127" s="222">
        <v>0</v>
      </c>
      <c r="V127" s="222">
        <f>ROUND(E127*U127,2)</f>
        <v>0</v>
      </c>
      <c r="W127" s="222"/>
      <c r="X127" s="222" t="s">
        <v>362</v>
      </c>
      <c r="Y127" s="212"/>
      <c r="Z127" s="212"/>
      <c r="AA127" s="212"/>
      <c r="AB127" s="212"/>
      <c r="AC127" s="212"/>
      <c r="AD127" s="212"/>
      <c r="AE127" s="212"/>
      <c r="AF127" s="212"/>
      <c r="AG127" s="212" t="s">
        <v>603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55" t="s">
        <v>739</v>
      </c>
      <c r="D128" s="224"/>
      <c r="E128" s="225"/>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310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5" t="s">
        <v>717</v>
      </c>
      <c r="D129" s="224"/>
      <c r="E129" s="225">
        <v>14</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310</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43">
        <v>40</v>
      </c>
      <c r="B130" s="244" t="s">
        <v>740</v>
      </c>
      <c r="C130" s="256" t="s">
        <v>741</v>
      </c>
      <c r="D130" s="245" t="s">
        <v>602</v>
      </c>
      <c r="E130" s="246">
        <v>12</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302</v>
      </c>
      <c r="T130" s="249" t="s">
        <v>295</v>
      </c>
      <c r="U130" s="222">
        <v>0</v>
      </c>
      <c r="V130" s="222">
        <f>ROUND(E130*U130,2)</f>
        <v>0</v>
      </c>
      <c r="W130" s="222"/>
      <c r="X130" s="222" t="s">
        <v>362</v>
      </c>
      <c r="Y130" s="212"/>
      <c r="Z130" s="212"/>
      <c r="AA130" s="212"/>
      <c r="AB130" s="212"/>
      <c r="AC130" s="212"/>
      <c r="AD130" s="212"/>
      <c r="AE130" s="212"/>
      <c r="AF130" s="212"/>
      <c r="AG130" s="212" t="s">
        <v>603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33">
        <v>41</v>
      </c>
      <c r="B131" s="234" t="s">
        <v>742</v>
      </c>
      <c r="C131" s="252" t="s">
        <v>743</v>
      </c>
      <c r="D131" s="235" t="s">
        <v>602</v>
      </c>
      <c r="E131" s="236">
        <v>24</v>
      </c>
      <c r="F131" s="237"/>
      <c r="G131" s="238">
        <f>ROUND(E131*F131,2)</f>
        <v>0</v>
      </c>
      <c r="H131" s="237"/>
      <c r="I131" s="238">
        <f>ROUND(E131*H131,2)</f>
        <v>0</v>
      </c>
      <c r="J131" s="237"/>
      <c r="K131" s="238">
        <f>ROUND(E131*J131,2)</f>
        <v>0</v>
      </c>
      <c r="L131" s="238">
        <v>21</v>
      </c>
      <c r="M131" s="238">
        <f>G131*(1+L131/100)</f>
        <v>0</v>
      </c>
      <c r="N131" s="238">
        <v>0</v>
      </c>
      <c r="O131" s="238">
        <f>ROUND(E131*N131,2)</f>
        <v>0</v>
      </c>
      <c r="P131" s="238">
        <v>0</v>
      </c>
      <c r="Q131" s="238">
        <f>ROUND(E131*P131,2)</f>
        <v>0</v>
      </c>
      <c r="R131" s="238"/>
      <c r="S131" s="238" t="s">
        <v>302</v>
      </c>
      <c r="T131" s="239" t="s">
        <v>295</v>
      </c>
      <c r="U131" s="222">
        <v>0</v>
      </c>
      <c r="V131" s="222">
        <f>ROUND(E131*U131,2)</f>
        <v>0</v>
      </c>
      <c r="W131" s="222"/>
      <c r="X131" s="222" t="s">
        <v>362</v>
      </c>
      <c r="Y131" s="212"/>
      <c r="Z131" s="212"/>
      <c r="AA131" s="212"/>
      <c r="AB131" s="212"/>
      <c r="AC131" s="212"/>
      <c r="AD131" s="212"/>
      <c r="AE131" s="212"/>
      <c r="AF131" s="212"/>
      <c r="AG131" s="212" t="s">
        <v>603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5" t="s">
        <v>744</v>
      </c>
      <c r="D132" s="224"/>
      <c r="E132" s="225"/>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310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5" t="s">
        <v>745</v>
      </c>
      <c r="D133" s="224"/>
      <c r="E133" s="225">
        <v>24</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310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33">
        <v>42</v>
      </c>
      <c r="B134" s="234" t="s">
        <v>746</v>
      </c>
      <c r="C134" s="252" t="s">
        <v>747</v>
      </c>
      <c r="D134" s="235" t="s">
        <v>453</v>
      </c>
      <c r="E134" s="236">
        <v>325</v>
      </c>
      <c r="F134" s="237"/>
      <c r="G134" s="238">
        <f>ROUND(E134*F134,2)</f>
        <v>0</v>
      </c>
      <c r="H134" s="237"/>
      <c r="I134" s="238">
        <f>ROUND(E134*H134,2)</f>
        <v>0</v>
      </c>
      <c r="J134" s="237"/>
      <c r="K134" s="238">
        <f>ROUND(E134*J134,2)</f>
        <v>0</v>
      </c>
      <c r="L134" s="238">
        <v>21</v>
      </c>
      <c r="M134" s="238">
        <f>G134*(1+L134/100)</f>
        <v>0</v>
      </c>
      <c r="N134" s="238">
        <v>0</v>
      </c>
      <c r="O134" s="238">
        <f>ROUND(E134*N134,2)</f>
        <v>0</v>
      </c>
      <c r="P134" s="238">
        <v>0</v>
      </c>
      <c r="Q134" s="238">
        <f>ROUND(E134*P134,2)</f>
        <v>0</v>
      </c>
      <c r="R134" s="238"/>
      <c r="S134" s="238" t="s">
        <v>302</v>
      </c>
      <c r="T134" s="239" t="s">
        <v>295</v>
      </c>
      <c r="U134" s="222">
        <v>0</v>
      </c>
      <c r="V134" s="222">
        <f>ROUND(E134*U134,2)</f>
        <v>0</v>
      </c>
      <c r="W134" s="222"/>
      <c r="X134" s="222" t="s">
        <v>389</v>
      </c>
      <c r="Y134" s="212"/>
      <c r="Z134" s="212"/>
      <c r="AA134" s="212"/>
      <c r="AB134" s="212"/>
      <c r="AC134" s="212"/>
      <c r="AD134" s="212"/>
      <c r="AE134" s="212"/>
      <c r="AF134" s="212"/>
      <c r="AG134" s="212" t="s">
        <v>390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5" t="s">
        <v>748</v>
      </c>
      <c r="D135" s="224"/>
      <c r="E135" s="225"/>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310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5" t="s">
        <v>749</v>
      </c>
      <c r="D136" s="224"/>
      <c r="E136" s="225">
        <v>325</v>
      </c>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310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33">
        <v>43</v>
      </c>
      <c r="B137" s="234" t="s">
        <v>750</v>
      </c>
      <c r="C137" s="252" t="s">
        <v>751</v>
      </c>
      <c r="D137" s="235" t="s">
        <v>453</v>
      </c>
      <c r="E137" s="236">
        <v>18</v>
      </c>
      <c r="F137" s="237"/>
      <c r="G137" s="238">
        <f>ROUND(E137*F137,2)</f>
        <v>0</v>
      </c>
      <c r="H137" s="237"/>
      <c r="I137" s="238">
        <f>ROUND(E137*H137,2)</f>
        <v>0</v>
      </c>
      <c r="J137" s="237"/>
      <c r="K137" s="238">
        <f>ROUND(E137*J137,2)</f>
        <v>0</v>
      </c>
      <c r="L137" s="238">
        <v>21</v>
      </c>
      <c r="M137" s="238">
        <f>G137*(1+L137/100)</f>
        <v>0</v>
      </c>
      <c r="N137" s="238">
        <v>0</v>
      </c>
      <c r="O137" s="238">
        <f>ROUND(E137*N137,2)</f>
        <v>0</v>
      </c>
      <c r="P137" s="238">
        <v>0</v>
      </c>
      <c r="Q137" s="238">
        <f>ROUND(E137*P137,2)</f>
        <v>0</v>
      </c>
      <c r="R137" s="238"/>
      <c r="S137" s="238" t="s">
        <v>302</v>
      </c>
      <c r="T137" s="239" t="s">
        <v>295</v>
      </c>
      <c r="U137" s="222">
        <v>0</v>
      </c>
      <c r="V137" s="222">
        <f>ROUND(E137*U137,2)</f>
        <v>0</v>
      </c>
      <c r="W137" s="222"/>
      <c r="X137" s="222" t="s">
        <v>389</v>
      </c>
      <c r="Y137" s="212"/>
      <c r="Z137" s="212"/>
      <c r="AA137" s="212"/>
      <c r="AB137" s="212"/>
      <c r="AC137" s="212"/>
      <c r="AD137" s="212"/>
      <c r="AE137" s="212"/>
      <c r="AF137" s="212"/>
      <c r="AG137" s="212" t="s">
        <v>390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5" t="s">
        <v>752</v>
      </c>
      <c r="D138" s="224"/>
      <c r="E138" s="225"/>
      <c r="F138" s="222"/>
      <c r="G138" s="222"/>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310</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5" t="s">
        <v>753</v>
      </c>
      <c r="D139" s="224"/>
      <c r="E139" s="225">
        <v>18</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310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33">
        <v>44</v>
      </c>
      <c r="B140" s="234" t="s">
        <v>754</v>
      </c>
      <c r="C140" s="252" t="s">
        <v>755</v>
      </c>
      <c r="D140" s="235" t="s">
        <v>453</v>
      </c>
      <c r="E140" s="236">
        <v>1127</v>
      </c>
      <c r="F140" s="237"/>
      <c r="G140" s="238">
        <f>ROUND(E140*F140,2)</f>
        <v>0</v>
      </c>
      <c r="H140" s="237"/>
      <c r="I140" s="238">
        <f>ROUND(E140*H140,2)</f>
        <v>0</v>
      </c>
      <c r="J140" s="237"/>
      <c r="K140" s="238">
        <f>ROUND(E140*J140,2)</f>
        <v>0</v>
      </c>
      <c r="L140" s="238">
        <v>21</v>
      </c>
      <c r="M140" s="238">
        <f>G140*(1+L140/100)</f>
        <v>0</v>
      </c>
      <c r="N140" s="238">
        <v>0</v>
      </c>
      <c r="O140" s="238">
        <f>ROUND(E140*N140,2)</f>
        <v>0</v>
      </c>
      <c r="P140" s="238">
        <v>0</v>
      </c>
      <c r="Q140" s="238">
        <f>ROUND(E140*P140,2)</f>
        <v>0</v>
      </c>
      <c r="R140" s="238"/>
      <c r="S140" s="238" t="s">
        <v>302</v>
      </c>
      <c r="T140" s="239" t="s">
        <v>295</v>
      </c>
      <c r="U140" s="222">
        <v>0</v>
      </c>
      <c r="V140" s="222">
        <f>ROUND(E140*U140,2)</f>
        <v>0</v>
      </c>
      <c r="W140" s="222"/>
      <c r="X140" s="222" t="s">
        <v>389</v>
      </c>
      <c r="Y140" s="212"/>
      <c r="Z140" s="212"/>
      <c r="AA140" s="212"/>
      <c r="AB140" s="212"/>
      <c r="AC140" s="212"/>
      <c r="AD140" s="212"/>
      <c r="AE140" s="212"/>
      <c r="AF140" s="212"/>
      <c r="AG140" s="212" t="s">
        <v>390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5" t="s">
        <v>756</v>
      </c>
      <c r="D141" s="224"/>
      <c r="E141" s="225"/>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310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5" t="s">
        <v>757</v>
      </c>
      <c r="D142" s="224"/>
      <c r="E142" s="225">
        <v>1127</v>
      </c>
      <c r="F142" s="222"/>
      <c r="G142" s="222"/>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310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33">
        <v>45</v>
      </c>
      <c r="B143" s="234" t="s">
        <v>758</v>
      </c>
      <c r="C143" s="252" t="s">
        <v>759</v>
      </c>
      <c r="D143" s="235" t="s">
        <v>434</v>
      </c>
      <c r="E143" s="236">
        <v>74.375</v>
      </c>
      <c r="F143" s="237"/>
      <c r="G143" s="238">
        <f>ROUND(E143*F143,2)</f>
        <v>0</v>
      </c>
      <c r="H143" s="237"/>
      <c r="I143" s="238">
        <f>ROUND(E143*H143,2)</f>
        <v>0</v>
      </c>
      <c r="J143" s="237"/>
      <c r="K143" s="238">
        <f>ROUND(E143*J143,2)</f>
        <v>0</v>
      </c>
      <c r="L143" s="238">
        <v>21</v>
      </c>
      <c r="M143" s="238">
        <f>G143*(1+L143/100)</f>
        <v>0</v>
      </c>
      <c r="N143" s="238">
        <v>0</v>
      </c>
      <c r="O143" s="238">
        <f>ROUND(E143*N143,2)</f>
        <v>0</v>
      </c>
      <c r="P143" s="238">
        <v>0</v>
      </c>
      <c r="Q143" s="238">
        <f>ROUND(E143*P143,2)</f>
        <v>0</v>
      </c>
      <c r="R143" s="238"/>
      <c r="S143" s="238" t="s">
        <v>302</v>
      </c>
      <c r="T143" s="239" t="s">
        <v>295</v>
      </c>
      <c r="U143" s="222">
        <v>0</v>
      </c>
      <c r="V143" s="222">
        <f>ROUND(E143*U143,2)</f>
        <v>0</v>
      </c>
      <c r="W143" s="222"/>
      <c r="X143" s="222" t="s">
        <v>389</v>
      </c>
      <c r="Y143" s="212"/>
      <c r="Z143" s="212"/>
      <c r="AA143" s="212"/>
      <c r="AB143" s="212"/>
      <c r="AC143" s="212"/>
      <c r="AD143" s="212"/>
      <c r="AE143" s="212"/>
      <c r="AF143" s="212"/>
      <c r="AG143" s="212" t="s">
        <v>390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5" t="s">
        <v>760</v>
      </c>
      <c r="D144" s="224"/>
      <c r="E144" s="225"/>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310</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5" t="s">
        <v>761</v>
      </c>
      <c r="D145" s="224"/>
      <c r="E145" s="225"/>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310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55" t="s">
        <v>762</v>
      </c>
      <c r="D146" s="224"/>
      <c r="E146" s="225"/>
      <c r="F146" s="222"/>
      <c r="G146" s="222"/>
      <c r="H146" s="222"/>
      <c r="I146" s="222"/>
      <c r="J146" s="222"/>
      <c r="K146" s="222"/>
      <c r="L146" s="222"/>
      <c r="M146" s="222"/>
      <c r="N146" s="222"/>
      <c r="O146" s="222"/>
      <c r="P146" s="222"/>
      <c r="Q146" s="222"/>
      <c r="R146" s="222"/>
      <c r="S146" s="222"/>
      <c r="T146" s="222"/>
      <c r="U146" s="222"/>
      <c r="V146" s="222"/>
      <c r="W146" s="222"/>
      <c r="X146" s="222"/>
      <c r="Y146" s="212"/>
      <c r="Z146" s="212"/>
      <c r="AA146" s="212"/>
      <c r="AB146" s="212"/>
      <c r="AC146" s="212"/>
      <c r="AD146" s="212"/>
      <c r="AE146" s="212"/>
      <c r="AF146" s="212"/>
      <c r="AG146" s="212" t="s">
        <v>310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5" t="s">
        <v>763</v>
      </c>
      <c r="D147" s="224"/>
      <c r="E147" s="225"/>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310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5" t="s">
        <v>764</v>
      </c>
      <c r="D148" s="224"/>
      <c r="E148" s="225"/>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310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5" t="s">
        <v>765</v>
      </c>
      <c r="D149" s="224"/>
      <c r="E149" s="225"/>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310</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5" t="s">
        <v>766</v>
      </c>
      <c r="D150" s="224"/>
      <c r="E150" s="225">
        <v>74.38</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310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33">
        <v>46</v>
      </c>
      <c r="B151" s="234" t="s">
        <v>767</v>
      </c>
      <c r="C151" s="252" t="s">
        <v>768</v>
      </c>
      <c r="D151" s="235" t="s">
        <v>453</v>
      </c>
      <c r="E151" s="236">
        <v>49.5</v>
      </c>
      <c r="F151" s="237"/>
      <c r="G151" s="238">
        <f>ROUND(E151*F151,2)</f>
        <v>0</v>
      </c>
      <c r="H151" s="237"/>
      <c r="I151" s="238">
        <f>ROUND(E151*H151,2)</f>
        <v>0</v>
      </c>
      <c r="J151" s="237"/>
      <c r="K151" s="238">
        <f>ROUND(E151*J151,2)</f>
        <v>0</v>
      </c>
      <c r="L151" s="238">
        <v>21</v>
      </c>
      <c r="M151" s="238">
        <f>G151*(1+L151/100)</f>
        <v>0</v>
      </c>
      <c r="N151" s="238">
        <v>0</v>
      </c>
      <c r="O151" s="238">
        <f>ROUND(E151*N151,2)</f>
        <v>0</v>
      </c>
      <c r="P151" s="238">
        <v>0</v>
      </c>
      <c r="Q151" s="238">
        <f>ROUND(E151*P151,2)</f>
        <v>0</v>
      </c>
      <c r="R151" s="238"/>
      <c r="S151" s="238" t="s">
        <v>302</v>
      </c>
      <c r="T151" s="239" t="s">
        <v>295</v>
      </c>
      <c r="U151" s="222">
        <v>0</v>
      </c>
      <c r="V151" s="222">
        <f>ROUND(E151*U151,2)</f>
        <v>0</v>
      </c>
      <c r="W151" s="222"/>
      <c r="X151" s="222" t="s">
        <v>389</v>
      </c>
      <c r="Y151" s="212"/>
      <c r="Z151" s="212"/>
      <c r="AA151" s="212"/>
      <c r="AB151" s="212"/>
      <c r="AC151" s="212"/>
      <c r="AD151" s="212"/>
      <c r="AE151" s="212"/>
      <c r="AF151" s="212"/>
      <c r="AG151" s="212" t="s">
        <v>390</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5" t="s">
        <v>769</v>
      </c>
      <c r="D152" s="224"/>
      <c r="E152" s="225"/>
      <c r="F152" s="222"/>
      <c r="G152" s="22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310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5" t="s">
        <v>770</v>
      </c>
      <c r="D153" s="224"/>
      <c r="E153" s="225">
        <v>49.5</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310</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0.399999999999999" outlineLevel="1" x14ac:dyDescent="0.25">
      <c r="A154" s="233">
        <v>47</v>
      </c>
      <c r="B154" s="234" t="s">
        <v>771</v>
      </c>
      <c r="C154" s="252" t="s">
        <v>772</v>
      </c>
      <c r="D154" s="235" t="s">
        <v>453</v>
      </c>
      <c r="E154" s="236">
        <v>1357</v>
      </c>
      <c r="F154" s="237"/>
      <c r="G154" s="238">
        <f>ROUND(E154*F154,2)</f>
        <v>0</v>
      </c>
      <c r="H154" s="237"/>
      <c r="I154" s="238">
        <f>ROUND(E154*H154,2)</f>
        <v>0</v>
      </c>
      <c r="J154" s="237"/>
      <c r="K154" s="238">
        <f>ROUND(E154*J154,2)</f>
        <v>0</v>
      </c>
      <c r="L154" s="238">
        <v>21</v>
      </c>
      <c r="M154" s="238">
        <f>G154*(1+L154/100)</f>
        <v>0</v>
      </c>
      <c r="N154" s="238">
        <v>0</v>
      </c>
      <c r="O154" s="238">
        <f>ROUND(E154*N154,2)</f>
        <v>0</v>
      </c>
      <c r="P154" s="238">
        <v>0</v>
      </c>
      <c r="Q154" s="238">
        <f>ROUND(E154*P154,2)</f>
        <v>0</v>
      </c>
      <c r="R154" s="238"/>
      <c r="S154" s="238" t="s">
        <v>302</v>
      </c>
      <c r="T154" s="239" t="s">
        <v>295</v>
      </c>
      <c r="U154" s="222">
        <v>0</v>
      </c>
      <c r="V154" s="222">
        <f>ROUND(E154*U154,2)</f>
        <v>0</v>
      </c>
      <c r="W154" s="222"/>
      <c r="X154" s="222" t="s">
        <v>389</v>
      </c>
      <c r="Y154" s="212"/>
      <c r="Z154" s="212"/>
      <c r="AA154" s="212"/>
      <c r="AB154" s="212"/>
      <c r="AC154" s="212"/>
      <c r="AD154" s="212"/>
      <c r="AE154" s="212"/>
      <c r="AF154" s="212"/>
      <c r="AG154" s="212" t="s">
        <v>390</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5" t="s">
        <v>773</v>
      </c>
      <c r="D155" s="224"/>
      <c r="E155" s="225"/>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310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5" t="s">
        <v>774</v>
      </c>
      <c r="D156" s="224"/>
      <c r="E156" s="225">
        <v>1357</v>
      </c>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310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33">
        <v>48</v>
      </c>
      <c r="B157" s="234" t="s">
        <v>775</v>
      </c>
      <c r="C157" s="252" t="s">
        <v>776</v>
      </c>
      <c r="D157" s="235" t="s">
        <v>453</v>
      </c>
      <c r="E157" s="236">
        <v>6785</v>
      </c>
      <c r="F157" s="237"/>
      <c r="G157" s="238">
        <f>ROUND(E157*F157,2)</f>
        <v>0</v>
      </c>
      <c r="H157" s="237"/>
      <c r="I157" s="238">
        <f>ROUND(E157*H157,2)</f>
        <v>0</v>
      </c>
      <c r="J157" s="237"/>
      <c r="K157" s="238">
        <f>ROUND(E157*J157,2)</f>
        <v>0</v>
      </c>
      <c r="L157" s="238">
        <v>21</v>
      </c>
      <c r="M157" s="238">
        <f>G157*(1+L157/100)</f>
        <v>0</v>
      </c>
      <c r="N157" s="238">
        <v>0</v>
      </c>
      <c r="O157" s="238">
        <f>ROUND(E157*N157,2)</f>
        <v>0</v>
      </c>
      <c r="P157" s="238">
        <v>0</v>
      </c>
      <c r="Q157" s="238">
        <f>ROUND(E157*P157,2)</f>
        <v>0</v>
      </c>
      <c r="R157" s="238"/>
      <c r="S157" s="238" t="s">
        <v>302</v>
      </c>
      <c r="T157" s="239" t="s">
        <v>295</v>
      </c>
      <c r="U157" s="222">
        <v>0</v>
      </c>
      <c r="V157" s="222">
        <f>ROUND(E157*U157,2)</f>
        <v>0</v>
      </c>
      <c r="W157" s="222"/>
      <c r="X157" s="222" t="s">
        <v>389</v>
      </c>
      <c r="Y157" s="212"/>
      <c r="Z157" s="212"/>
      <c r="AA157" s="212"/>
      <c r="AB157" s="212"/>
      <c r="AC157" s="212"/>
      <c r="AD157" s="212"/>
      <c r="AE157" s="212"/>
      <c r="AF157" s="212"/>
      <c r="AG157" s="212" t="s">
        <v>390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5" t="s">
        <v>777</v>
      </c>
      <c r="D158" s="224"/>
      <c r="E158" s="225"/>
      <c r="F158" s="222"/>
      <c r="G158" s="22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310</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5" t="s">
        <v>778</v>
      </c>
      <c r="D159" s="224"/>
      <c r="E159" s="225">
        <v>6785</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310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33">
        <v>49</v>
      </c>
      <c r="B160" s="234" t="s">
        <v>779</v>
      </c>
      <c r="C160" s="252" t="s">
        <v>780</v>
      </c>
      <c r="D160" s="235" t="s">
        <v>453</v>
      </c>
      <c r="E160" s="236">
        <v>1384.14</v>
      </c>
      <c r="F160" s="237"/>
      <c r="G160" s="238">
        <f>ROUND(E160*F160,2)</f>
        <v>0</v>
      </c>
      <c r="H160" s="237"/>
      <c r="I160" s="238">
        <f>ROUND(E160*H160,2)</f>
        <v>0</v>
      </c>
      <c r="J160" s="237"/>
      <c r="K160" s="238">
        <f>ROUND(E160*J160,2)</f>
        <v>0</v>
      </c>
      <c r="L160" s="238">
        <v>21</v>
      </c>
      <c r="M160" s="238">
        <f>G160*(1+L160/100)</f>
        <v>0</v>
      </c>
      <c r="N160" s="238">
        <v>0</v>
      </c>
      <c r="O160" s="238">
        <f>ROUND(E160*N160,2)</f>
        <v>0</v>
      </c>
      <c r="P160" s="238">
        <v>0</v>
      </c>
      <c r="Q160" s="238">
        <f>ROUND(E160*P160,2)</f>
        <v>0</v>
      </c>
      <c r="R160" s="238"/>
      <c r="S160" s="238" t="s">
        <v>302</v>
      </c>
      <c r="T160" s="239" t="s">
        <v>295</v>
      </c>
      <c r="U160" s="222">
        <v>0</v>
      </c>
      <c r="V160" s="222">
        <f>ROUND(E160*U160,2)</f>
        <v>0</v>
      </c>
      <c r="W160" s="222"/>
      <c r="X160" s="222" t="s">
        <v>362</v>
      </c>
      <c r="Y160" s="212"/>
      <c r="Z160" s="212"/>
      <c r="AA160" s="212"/>
      <c r="AB160" s="212"/>
      <c r="AC160" s="212"/>
      <c r="AD160" s="212"/>
      <c r="AE160" s="212"/>
      <c r="AF160" s="212"/>
      <c r="AG160" s="212" t="s">
        <v>603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55" t="s">
        <v>781</v>
      </c>
      <c r="D161" s="224"/>
      <c r="E161" s="225"/>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310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5" t="s">
        <v>782</v>
      </c>
      <c r="D162" s="224"/>
      <c r="E162" s="225">
        <v>1384.14</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310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33">
        <v>50</v>
      </c>
      <c r="B163" s="234" t="s">
        <v>783</v>
      </c>
      <c r="C163" s="252" t="s">
        <v>784</v>
      </c>
      <c r="D163" s="235" t="s">
        <v>453</v>
      </c>
      <c r="E163" s="236">
        <v>17</v>
      </c>
      <c r="F163" s="237"/>
      <c r="G163" s="238">
        <f>ROUND(E163*F163,2)</f>
        <v>0</v>
      </c>
      <c r="H163" s="237"/>
      <c r="I163" s="238">
        <f>ROUND(E163*H163,2)</f>
        <v>0</v>
      </c>
      <c r="J163" s="237"/>
      <c r="K163" s="238">
        <f>ROUND(E163*J163,2)</f>
        <v>0</v>
      </c>
      <c r="L163" s="238">
        <v>21</v>
      </c>
      <c r="M163" s="238">
        <f>G163*(1+L163/100)</f>
        <v>0</v>
      </c>
      <c r="N163" s="238">
        <v>0</v>
      </c>
      <c r="O163" s="238">
        <f>ROUND(E163*N163,2)</f>
        <v>0</v>
      </c>
      <c r="P163" s="238">
        <v>0</v>
      </c>
      <c r="Q163" s="238">
        <f>ROUND(E163*P163,2)</f>
        <v>0</v>
      </c>
      <c r="R163" s="238"/>
      <c r="S163" s="238" t="s">
        <v>302</v>
      </c>
      <c r="T163" s="239" t="s">
        <v>295</v>
      </c>
      <c r="U163" s="222">
        <v>0</v>
      </c>
      <c r="V163" s="222">
        <f>ROUND(E163*U163,2)</f>
        <v>0</v>
      </c>
      <c r="W163" s="222"/>
      <c r="X163" s="222" t="s">
        <v>389</v>
      </c>
      <c r="Y163" s="212"/>
      <c r="Z163" s="212"/>
      <c r="AA163" s="212"/>
      <c r="AB163" s="212"/>
      <c r="AC163" s="212"/>
      <c r="AD163" s="212"/>
      <c r="AE163" s="212"/>
      <c r="AF163" s="212"/>
      <c r="AG163" s="212" t="s">
        <v>390</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55" t="s">
        <v>785</v>
      </c>
      <c r="D164" s="224"/>
      <c r="E164" s="225"/>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310</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5" t="s">
        <v>786</v>
      </c>
      <c r="D165" s="224"/>
      <c r="E165" s="225">
        <v>17</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310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33">
        <v>51</v>
      </c>
      <c r="B166" s="234" t="s">
        <v>787</v>
      </c>
      <c r="C166" s="252" t="s">
        <v>788</v>
      </c>
      <c r="D166" s="235" t="s">
        <v>453</v>
      </c>
      <c r="E166" s="236">
        <v>1389</v>
      </c>
      <c r="F166" s="237"/>
      <c r="G166" s="238">
        <f>ROUND(E166*F166,2)</f>
        <v>0</v>
      </c>
      <c r="H166" s="237"/>
      <c r="I166" s="238">
        <f>ROUND(E166*H166,2)</f>
        <v>0</v>
      </c>
      <c r="J166" s="237"/>
      <c r="K166" s="238">
        <f>ROUND(E166*J166,2)</f>
        <v>0</v>
      </c>
      <c r="L166" s="238">
        <v>21</v>
      </c>
      <c r="M166" s="238">
        <f>G166*(1+L166/100)</f>
        <v>0</v>
      </c>
      <c r="N166" s="238">
        <v>0</v>
      </c>
      <c r="O166" s="238">
        <f>ROUND(E166*N166,2)</f>
        <v>0</v>
      </c>
      <c r="P166" s="238">
        <v>0</v>
      </c>
      <c r="Q166" s="238">
        <f>ROUND(E166*P166,2)</f>
        <v>0</v>
      </c>
      <c r="R166" s="238"/>
      <c r="S166" s="238" t="s">
        <v>302</v>
      </c>
      <c r="T166" s="239" t="s">
        <v>295</v>
      </c>
      <c r="U166" s="222">
        <v>0</v>
      </c>
      <c r="V166" s="222">
        <f>ROUND(E166*U166,2)</f>
        <v>0</v>
      </c>
      <c r="W166" s="222"/>
      <c r="X166" s="222" t="s">
        <v>389</v>
      </c>
      <c r="Y166" s="212"/>
      <c r="Z166" s="212"/>
      <c r="AA166" s="212"/>
      <c r="AB166" s="212"/>
      <c r="AC166" s="212"/>
      <c r="AD166" s="212"/>
      <c r="AE166" s="212"/>
      <c r="AF166" s="212"/>
      <c r="AG166" s="212" t="s">
        <v>390</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5" t="s">
        <v>789</v>
      </c>
      <c r="D167" s="224"/>
      <c r="E167" s="225"/>
      <c r="F167" s="222"/>
      <c r="G167" s="222"/>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310</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5" t="s">
        <v>790</v>
      </c>
      <c r="D168" s="224"/>
      <c r="E168" s="225"/>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310</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5" t="s">
        <v>791</v>
      </c>
      <c r="D169" s="224"/>
      <c r="E169" s="225"/>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310</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5" t="s">
        <v>792</v>
      </c>
      <c r="D170" s="224"/>
      <c r="E170" s="225"/>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310</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55" t="s">
        <v>793</v>
      </c>
      <c r="D171" s="224"/>
      <c r="E171" s="225">
        <v>1389</v>
      </c>
      <c r="F171" s="222"/>
      <c r="G171" s="222"/>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310</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33">
        <v>52</v>
      </c>
      <c r="B172" s="234" t="s">
        <v>794</v>
      </c>
      <c r="C172" s="252" t="s">
        <v>795</v>
      </c>
      <c r="D172" s="235" t="s">
        <v>453</v>
      </c>
      <c r="E172" s="236">
        <v>64.260000000000005</v>
      </c>
      <c r="F172" s="237"/>
      <c r="G172" s="238">
        <f>ROUND(E172*F172,2)</f>
        <v>0</v>
      </c>
      <c r="H172" s="237"/>
      <c r="I172" s="238">
        <f>ROUND(E172*H172,2)</f>
        <v>0</v>
      </c>
      <c r="J172" s="237"/>
      <c r="K172" s="238">
        <f>ROUND(E172*J172,2)</f>
        <v>0</v>
      </c>
      <c r="L172" s="238">
        <v>21</v>
      </c>
      <c r="M172" s="238">
        <f>G172*(1+L172/100)</f>
        <v>0</v>
      </c>
      <c r="N172" s="238">
        <v>0</v>
      </c>
      <c r="O172" s="238">
        <f>ROUND(E172*N172,2)</f>
        <v>0</v>
      </c>
      <c r="P172" s="238">
        <v>0</v>
      </c>
      <c r="Q172" s="238">
        <f>ROUND(E172*P172,2)</f>
        <v>0</v>
      </c>
      <c r="R172" s="238"/>
      <c r="S172" s="238" t="s">
        <v>302</v>
      </c>
      <c r="T172" s="239" t="s">
        <v>295</v>
      </c>
      <c r="U172" s="222">
        <v>0</v>
      </c>
      <c r="V172" s="222">
        <f>ROUND(E172*U172,2)</f>
        <v>0</v>
      </c>
      <c r="W172" s="222"/>
      <c r="X172" s="222" t="s">
        <v>362</v>
      </c>
      <c r="Y172" s="212"/>
      <c r="Z172" s="212"/>
      <c r="AA172" s="212"/>
      <c r="AB172" s="212"/>
      <c r="AC172" s="212"/>
      <c r="AD172" s="212"/>
      <c r="AE172" s="212"/>
      <c r="AF172" s="212"/>
      <c r="AG172" s="212" t="s">
        <v>603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55" t="s">
        <v>796</v>
      </c>
      <c r="D173" s="224"/>
      <c r="E173" s="225"/>
      <c r="F173" s="222"/>
      <c r="G173" s="222"/>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310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5" t="s">
        <v>797</v>
      </c>
      <c r="D174" s="224"/>
      <c r="E174" s="225">
        <v>64.260000000000005</v>
      </c>
      <c r="F174" s="222"/>
      <c r="G174" s="222"/>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310</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33">
        <v>53</v>
      </c>
      <c r="B175" s="234" t="s">
        <v>798</v>
      </c>
      <c r="C175" s="252" t="s">
        <v>799</v>
      </c>
      <c r="D175" s="235" t="s">
        <v>453</v>
      </c>
      <c r="E175" s="236">
        <v>24.48</v>
      </c>
      <c r="F175" s="237"/>
      <c r="G175" s="238">
        <f>ROUND(E175*F175,2)</f>
        <v>0</v>
      </c>
      <c r="H175" s="237"/>
      <c r="I175" s="238">
        <f>ROUND(E175*H175,2)</f>
        <v>0</v>
      </c>
      <c r="J175" s="237"/>
      <c r="K175" s="238">
        <f>ROUND(E175*J175,2)</f>
        <v>0</v>
      </c>
      <c r="L175" s="238">
        <v>21</v>
      </c>
      <c r="M175" s="238">
        <f>G175*(1+L175/100)</f>
        <v>0</v>
      </c>
      <c r="N175" s="238">
        <v>0</v>
      </c>
      <c r="O175" s="238">
        <f>ROUND(E175*N175,2)</f>
        <v>0</v>
      </c>
      <c r="P175" s="238">
        <v>0</v>
      </c>
      <c r="Q175" s="238">
        <f>ROUND(E175*P175,2)</f>
        <v>0</v>
      </c>
      <c r="R175" s="238"/>
      <c r="S175" s="238" t="s">
        <v>302</v>
      </c>
      <c r="T175" s="239" t="s">
        <v>295</v>
      </c>
      <c r="U175" s="222">
        <v>0</v>
      </c>
      <c r="V175" s="222">
        <f>ROUND(E175*U175,2)</f>
        <v>0</v>
      </c>
      <c r="W175" s="222"/>
      <c r="X175" s="222" t="s">
        <v>362</v>
      </c>
      <c r="Y175" s="212"/>
      <c r="Z175" s="212"/>
      <c r="AA175" s="212"/>
      <c r="AB175" s="212"/>
      <c r="AC175" s="212"/>
      <c r="AD175" s="212"/>
      <c r="AE175" s="212"/>
      <c r="AF175" s="212"/>
      <c r="AG175" s="212" t="s">
        <v>603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5" t="s">
        <v>800</v>
      </c>
      <c r="D176" s="224"/>
      <c r="E176" s="225"/>
      <c r="F176" s="222"/>
      <c r="G176" s="222"/>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310</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55" t="s">
        <v>801</v>
      </c>
      <c r="D177" s="224"/>
      <c r="E177" s="225">
        <v>24.48</v>
      </c>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310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33">
        <v>54</v>
      </c>
      <c r="B178" s="234" t="s">
        <v>802</v>
      </c>
      <c r="C178" s="252" t="s">
        <v>803</v>
      </c>
      <c r="D178" s="235" t="s">
        <v>453</v>
      </c>
      <c r="E178" s="236">
        <v>1345.38</v>
      </c>
      <c r="F178" s="237"/>
      <c r="G178" s="238">
        <f>ROUND(E178*F178,2)</f>
        <v>0</v>
      </c>
      <c r="H178" s="237"/>
      <c r="I178" s="238">
        <f>ROUND(E178*H178,2)</f>
        <v>0</v>
      </c>
      <c r="J178" s="237"/>
      <c r="K178" s="238">
        <f>ROUND(E178*J178,2)</f>
        <v>0</v>
      </c>
      <c r="L178" s="238">
        <v>21</v>
      </c>
      <c r="M178" s="238">
        <f>G178*(1+L178/100)</f>
        <v>0</v>
      </c>
      <c r="N178" s="238">
        <v>0</v>
      </c>
      <c r="O178" s="238">
        <f>ROUND(E178*N178,2)</f>
        <v>0</v>
      </c>
      <c r="P178" s="238">
        <v>0</v>
      </c>
      <c r="Q178" s="238">
        <f>ROUND(E178*P178,2)</f>
        <v>0</v>
      </c>
      <c r="R178" s="238"/>
      <c r="S178" s="238" t="s">
        <v>302</v>
      </c>
      <c r="T178" s="239" t="s">
        <v>295</v>
      </c>
      <c r="U178" s="222">
        <v>0</v>
      </c>
      <c r="V178" s="222">
        <f>ROUND(E178*U178,2)</f>
        <v>0</v>
      </c>
      <c r="W178" s="222"/>
      <c r="X178" s="222" t="s">
        <v>362</v>
      </c>
      <c r="Y178" s="212"/>
      <c r="Z178" s="212"/>
      <c r="AA178" s="212"/>
      <c r="AB178" s="212"/>
      <c r="AC178" s="212"/>
      <c r="AD178" s="212"/>
      <c r="AE178" s="212"/>
      <c r="AF178" s="212"/>
      <c r="AG178" s="212" t="s">
        <v>603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5" t="s">
        <v>804</v>
      </c>
      <c r="D179" s="224"/>
      <c r="E179" s="225"/>
      <c r="F179" s="222"/>
      <c r="G179" s="222"/>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310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5" t="s">
        <v>805</v>
      </c>
      <c r="D180" s="224"/>
      <c r="E180" s="225">
        <v>1345.38</v>
      </c>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310</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ht="20.399999999999999" outlineLevel="1" x14ac:dyDescent="0.25">
      <c r="A181" s="233">
        <v>55</v>
      </c>
      <c r="B181" s="234" t="s">
        <v>806</v>
      </c>
      <c r="C181" s="252" t="s">
        <v>807</v>
      </c>
      <c r="D181" s="235" t="s">
        <v>453</v>
      </c>
      <c r="E181" s="236">
        <v>1291</v>
      </c>
      <c r="F181" s="237"/>
      <c r="G181" s="238">
        <f>ROUND(E181*F181,2)</f>
        <v>0</v>
      </c>
      <c r="H181" s="237"/>
      <c r="I181" s="238">
        <f>ROUND(E181*H181,2)</f>
        <v>0</v>
      </c>
      <c r="J181" s="237"/>
      <c r="K181" s="238">
        <f>ROUND(E181*J181,2)</f>
        <v>0</v>
      </c>
      <c r="L181" s="238">
        <v>21</v>
      </c>
      <c r="M181" s="238">
        <f>G181*(1+L181/100)</f>
        <v>0</v>
      </c>
      <c r="N181" s="238">
        <v>0</v>
      </c>
      <c r="O181" s="238">
        <f>ROUND(E181*N181,2)</f>
        <v>0</v>
      </c>
      <c r="P181" s="238">
        <v>0</v>
      </c>
      <c r="Q181" s="238">
        <f>ROUND(E181*P181,2)</f>
        <v>0</v>
      </c>
      <c r="R181" s="238"/>
      <c r="S181" s="238" t="s">
        <v>302</v>
      </c>
      <c r="T181" s="239" t="s">
        <v>295</v>
      </c>
      <c r="U181" s="222">
        <v>0</v>
      </c>
      <c r="V181" s="222">
        <f>ROUND(E181*U181,2)</f>
        <v>0</v>
      </c>
      <c r="W181" s="222"/>
      <c r="X181" s="222" t="s">
        <v>389</v>
      </c>
      <c r="Y181" s="212"/>
      <c r="Z181" s="212"/>
      <c r="AA181" s="212"/>
      <c r="AB181" s="212"/>
      <c r="AC181" s="212"/>
      <c r="AD181" s="212"/>
      <c r="AE181" s="212"/>
      <c r="AF181" s="212"/>
      <c r="AG181" s="212" t="s">
        <v>390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5" t="s">
        <v>808</v>
      </c>
      <c r="D182" s="224"/>
      <c r="E182" s="225"/>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310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5" t="s">
        <v>809</v>
      </c>
      <c r="D183" s="224"/>
      <c r="E183" s="225">
        <v>1291</v>
      </c>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310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33">
        <v>56</v>
      </c>
      <c r="B184" s="234" t="s">
        <v>810</v>
      </c>
      <c r="C184" s="252" t="s">
        <v>811</v>
      </c>
      <c r="D184" s="235" t="s">
        <v>453</v>
      </c>
      <c r="E184" s="236">
        <v>1316.82</v>
      </c>
      <c r="F184" s="237"/>
      <c r="G184" s="238">
        <f>ROUND(E184*F184,2)</f>
        <v>0</v>
      </c>
      <c r="H184" s="237"/>
      <c r="I184" s="238">
        <f>ROUND(E184*H184,2)</f>
        <v>0</v>
      </c>
      <c r="J184" s="237"/>
      <c r="K184" s="238">
        <f>ROUND(E184*J184,2)</f>
        <v>0</v>
      </c>
      <c r="L184" s="238">
        <v>21</v>
      </c>
      <c r="M184" s="238">
        <f>G184*(1+L184/100)</f>
        <v>0</v>
      </c>
      <c r="N184" s="238">
        <v>0</v>
      </c>
      <c r="O184" s="238">
        <f>ROUND(E184*N184,2)</f>
        <v>0</v>
      </c>
      <c r="P184" s="238">
        <v>0</v>
      </c>
      <c r="Q184" s="238">
        <f>ROUND(E184*P184,2)</f>
        <v>0</v>
      </c>
      <c r="R184" s="238"/>
      <c r="S184" s="238" t="s">
        <v>302</v>
      </c>
      <c r="T184" s="239" t="s">
        <v>295</v>
      </c>
      <c r="U184" s="222">
        <v>0</v>
      </c>
      <c r="V184" s="222">
        <f>ROUND(E184*U184,2)</f>
        <v>0</v>
      </c>
      <c r="W184" s="222"/>
      <c r="X184" s="222" t="s">
        <v>362</v>
      </c>
      <c r="Y184" s="212"/>
      <c r="Z184" s="212"/>
      <c r="AA184" s="212"/>
      <c r="AB184" s="212"/>
      <c r="AC184" s="212"/>
      <c r="AD184" s="212"/>
      <c r="AE184" s="212"/>
      <c r="AF184" s="212"/>
      <c r="AG184" s="212" t="s">
        <v>603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5" t="s">
        <v>812</v>
      </c>
      <c r="D185" s="224"/>
      <c r="E185" s="225"/>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310</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5" t="s">
        <v>813</v>
      </c>
      <c r="D186" s="224"/>
      <c r="E186" s="225">
        <v>1316.82</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310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33">
        <v>57</v>
      </c>
      <c r="B187" s="234" t="s">
        <v>814</v>
      </c>
      <c r="C187" s="252" t="s">
        <v>815</v>
      </c>
      <c r="D187" s="235" t="s">
        <v>394</v>
      </c>
      <c r="E187" s="236">
        <v>60.97</v>
      </c>
      <c r="F187" s="237"/>
      <c r="G187" s="238">
        <f>ROUND(E187*F187,2)</f>
        <v>0</v>
      </c>
      <c r="H187" s="237"/>
      <c r="I187" s="238">
        <f>ROUND(E187*H187,2)</f>
        <v>0</v>
      </c>
      <c r="J187" s="237"/>
      <c r="K187" s="238">
        <f>ROUND(E187*J187,2)</f>
        <v>0</v>
      </c>
      <c r="L187" s="238">
        <v>21</v>
      </c>
      <c r="M187" s="238">
        <f>G187*(1+L187/100)</f>
        <v>0</v>
      </c>
      <c r="N187" s="238">
        <v>0</v>
      </c>
      <c r="O187" s="238">
        <f>ROUND(E187*N187,2)</f>
        <v>0</v>
      </c>
      <c r="P187" s="238">
        <v>0</v>
      </c>
      <c r="Q187" s="238">
        <f>ROUND(E187*P187,2)</f>
        <v>0</v>
      </c>
      <c r="R187" s="238"/>
      <c r="S187" s="238" t="s">
        <v>302</v>
      </c>
      <c r="T187" s="239" t="s">
        <v>295</v>
      </c>
      <c r="U187" s="222">
        <v>0</v>
      </c>
      <c r="V187" s="222">
        <f>ROUND(E187*U187,2)</f>
        <v>0</v>
      </c>
      <c r="W187" s="222"/>
      <c r="X187" s="222" t="s">
        <v>389</v>
      </c>
      <c r="Y187" s="212"/>
      <c r="Z187" s="212"/>
      <c r="AA187" s="212"/>
      <c r="AB187" s="212"/>
      <c r="AC187" s="212"/>
      <c r="AD187" s="212"/>
      <c r="AE187" s="212"/>
      <c r="AF187" s="212"/>
      <c r="AG187" s="212" t="s">
        <v>390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5" t="s">
        <v>816</v>
      </c>
      <c r="D188" s="224"/>
      <c r="E188" s="225"/>
      <c r="F188" s="222"/>
      <c r="G188" s="222"/>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310</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5" t="s">
        <v>817</v>
      </c>
      <c r="D189" s="224"/>
      <c r="E189" s="225"/>
      <c r="F189" s="222"/>
      <c r="G189" s="222"/>
      <c r="H189" s="222"/>
      <c r="I189" s="222"/>
      <c r="J189" s="222"/>
      <c r="K189" s="222"/>
      <c r="L189" s="222"/>
      <c r="M189" s="222"/>
      <c r="N189" s="222"/>
      <c r="O189" s="222"/>
      <c r="P189" s="222"/>
      <c r="Q189" s="222"/>
      <c r="R189" s="222"/>
      <c r="S189" s="222"/>
      <c r="T189" s="222"/>
      <c r="U189" s="222"/>
      <c r="V189" s="222"/>
      <c r="W189" s="222"/>
      <c r="X189" s="222"/>
      <c r="Y189" s="212"/>
      <c r="Z189" s="212"/>
      <c r="AA189" s="212"/>
      <c r="AB189" s="212"/>
      <c r="AC189" s="212"/>
      <c r="AD189" s="212"/>
      <c r="AE189" s="212"/>
      <c r="AF189" s="212"/>
      <c r="AG189" s="212" t="s">
        <v>310</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5" t="s">
        <v>818</v>
      </c>
      <c r="D190" s="224"/>
      <c r="E190" s="225">
        <v>60.97</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310</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33">
        <v>58</v>
      </c>
      <c r="B191" s="234" t="s">
        <v>819</v>
      </c>
      <c r="C191" s="252" t="s">
        <v>820</v>
      </c>
      <c r="D191" s="235" t="s">
        <v>453</v>
      </c>
      <c r="E191" s="236">
        <v>128</v>
      </c>
      <c r="F191" s="237"/>
      <c r="G191" s="238">
        <f>ROUND(E191*F191,2)</f>
        <v>0</v>
      </c>
      <c r="H191" s="237"/>
      <c r="I191" s="238">
        <f>ROUND(E191*H191,2)</f>
        <v>0</v>
      </c>
      <c r="J191" s="237"/>
      <c r="K191" s="238">
        <f>ROUND(E191*J191,2)</f>
        <v>0</v>
      </c>
      <c r="L191" s="238">
        <v>21</v>
      </c>
      <c r="M191" s="238">
        <f>G191*(1+L191/100)</f>
        <v>0</v>
      </c>
      <c r="N191" s="238">
        <v>0</v>
      </c>
      <c r="O191" s="238">
        <f>ROUND(E191*N191,2)</f>
        <v>0</v>
      </c>
      <c r="P191" s="238">
        <v>0</v>
      </c>
      <c r="Q191" s="238">
        <f>ROUND(E191*P191,2)</f>
        <v>0</v>
      </c>
      <c r="R191" s="238"/>
      <c r="S191" s="238" t="s">
        <v>302</v>
      </c>
      <c r="T191" s="239" t="s">
        <v>295</v>
      </c>
      <c r="U191" s="222">
        <v>0</v>
      </c>
      <c r="V191" s="222">
        <f>ROUND(E191*U191,2)</f>
        <v>0</v>
      </c>
      <c r="W191" s="222"/>
      <c r="X191" s="222" t="s">
        <v>389</v>
      </c>
      <c r="Y191" s="212"/>
      <c r="Z191" s="212"/>
      <c r="AA191" s="212"/>
      <c r="AB191" s="212"/>
      <c r="AC191" s="212"/>
      <c r="AD191" s="212"/>
      <c r="AE191" s="212"/>
      <c r="AF191" s="212"/>
      <c r="AG191" s="212" t="s">
        <v>390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55" t="s">
        <v>821</v>
      </c>
      <c r="D192" s="224"/>
      <c r="E192" s="225"/>
      <c r="F192" s="222"/>
      <c r="G192" s="222"/>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310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5" t="s">
        <v>822</v>
      </c>
      <c r="D193" s="224"/>
      <c r="E193" s="225">
        <v>128</v>
      </c>
      <c r="F193" s="222"/>
      <c r="G193" s="222"/>
      <c r="H193" s="222"/>
      <c r="I193" s="222"/>
      <c r="J193" s="222"/>
      <c r="K193" s="222"/>
      <c r="L193" s="222"/>
      <c r="M193" s="222"/>
      <c r="N193" s="222"/>
      <c r="O193" s="222"/>
      <c r="P193" s="222"/>
      <c r="Q193" s="222"/>
      <c r="R193" s="222"/>
      <c r="S193" s="222"/>
      <c r="T193" s="222"/>
      <c r="U193" s="222"/>
      <c r="V193" s="222"/>
      <c r="W193" s="222"/>
      <c r="X193" s="222"/>
      <c r="Y193" s="212"/>
      <c r="Z193" s="212"/>
      <c r="AA193" s="212"/>
      <c r="AB193" s="212"/>
      <c r="AC193" s="212"/>
      <c r="AD193" s="212"/>
      <c r="AE193" s="212"/>
      <c r="AF193" s="212"/>
      <c r="AG193" s="212" t="s">
        <v>310</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33">
        <v>59</v>
      </c>
      <c r="B194" s="234" t="s">
        <v>823</v>
      </c>
      <c r="C194" s="252" t="s">
        <v>824</v>
      </c>
      <c r="D194" s="235" t="s">
        <v>453</v>
      </c>
      <c r="E194" s="236">
        <v>212</v>
      </c>
      <c r="F194" s="237"/>
      <c r="G194" s="238">
        <f>ROUND(E194*F194,2)</f>
        <v>0</v>
      </c>
      <c r="H194" s="237"/>
      <c r="I194" s="238">
        <f>ROUND(E194*H194,2)</f>
        <v>0</v>
      </c>
      <c r="J194" s="237"/>
      <c r="K194" s="238">
        <f>ROUND(E194*J194,2)</f>
        <v>0</v>
      </c>
      <c r="L194" s="238">
        <v>21</v>
      </c>
      <c r="M194" s="238">
        <f>G194*(1+L194/100)</f>
        <v>0</v>
      </c>
      <c r="N194" s="238">
        <v>0</v>
      </c>
      <c r="O194" s="238">
        <f>ROUND(E194*N194,2)</f>
        <v>0</v>
      </c>
      <c r="P194" s="238">
        <v>0</v>
      </c>
      <c r="Q194" s="238">
        <f>ROUND(E194*P194,2)</f>
        <v>0</v>
      </c>
      <c r="R194" s="238"/>
      <c r="S194" s="238" t="s">
        <v>302</v>
      </c>
      <c r="T194" s="239" t="s">
        <v>295</v>
      </c>
      <c r="U194" s="222">
        <v>0</v>
      </c>
      <c r="V194" s="222">
        <f>ROUND(E194*U194,2)</f>
        <v>0</v>
      </c>
      <c r="W194" s="222"/>
      <c r="X194" s="222" t="s">
        <v>389</v>
      </c>
      <c r="Y194" s="212"/>
      <c r="Z194" s="212"/>
      <c r="AA194" s="212"/>
      <c r="AB194" s="212"/>
      <c r="AC194" s="212"/>
      <c r="AD194" s="212"/>
      <c r="AE194" s="212"/>
      <c r="AF194" s="212"/>
      <c r="AG194" s="212" t="s">
        <v>390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5" t="s">
        <v>825</v>
      </c>
      <c r="D195" s="224"/>
      <c r="E195" s="225"/>
      <c r="F195" s="222"/>
      <c r="G195" s="222"/>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310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19"/>
      <c r="B196" s="220"/>
      <c r="C196" s="255" t="s">
        <v>826</v>
      </c>
      <c r="D196" s="224"/>
      <c r="E196" s="225">
        <v>212</v>
      </c>
      <c r="F196" s="222"/>
      <c r="G196" s="222"/>
      <c r="H196" s="222"/>
      <c r="I196" s="222"/>
      <c r="J196" s="222"/>
      <c r="K196" s="222"/>
      <c r="L196" s="222"/>
      <c r="M196" s="222"/>
      <c r="N196" s="222"/>
      <c r="O196" s="222"/>
      <c r="P196" s="222"/>
      <c r="Q196" s="222"/>
      <c r="R196" s="222"/>
      <c r="S196" s="222"/>
      <c r="T196" s="222"/>
      <c r="U196" s="222"/>
      <c r="V196" s="222"/>
      <c r="W196" s="222"/>
      <c r="X196" s="222"/>
      <c r="Y196" s="212"/>
      <c r="Z196" s="212"/>
      <c r="AA196" s="212"/>
      <c r="AB196" s="212"/>
      <c r="AC196" s="212"/>
      <c r="AD196" s="212"/>
      <c r="AE196" s="212"/>
      <c r="AF196" s="212"/>
      <c r="AG196" s="212" t="s">
        <v>310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33">
        <v>60</v>
      </c>
      <c r="B197" s="234" t="s">
        <v>827</v>
      </c>
      <c r="C197" s="252" t="s">
        <v>828</v>
      </c>
      <c r="D197" s="235" t="s">
        <v>434</v>
      </c>
      <c r="E197" s="236">
        <v>127.2</v>
      </c>
      <c r="F197" s="237"/>
      <c r="G197" s="238">
        <f>ROUND(E197*F197,2)</f>
        <v>0</v>
      </c>
      <c r="H197" s="237"/>
      <c r="I197" s="238">
        <f>ROUND(E197*H197,2)</f>
        <v>0</v>
      </c>
      <c r="J197" s="237"/>
      <c r="K197" s="238">
        <f>ROUND(E197*J197,2)</f>
        <v>0</v>
      </c>
      <c r="L197" s="238">
        <v>21</v>
      </c>
      <c r="M197" s="238">
        <f>G197*(1+L197/100)</f>
        <v>0</v>
      </c>
      <c r="N197" s="238">
        <v>0</v>
      </c>
      <c r="O197" s="238">
        <f>ROUND(E197*N197,2)</f>
        <v>0</v>
      </c>
      <c r="P197" s="238">
        <v>0</v>
      </c>
      <c r="Q197" s="238">
        <f>ROUND(E197*P197,2)</f>
        <v>0</v>
      </c>
      <c r="R197" s="238"/>
      <c r="S197" s="238" t="s">
        <v>302</v>
      </c>
      <c r="T197" s="239" t="s">
        <v>295</v>
      </c>
      <c r="U197" s="222">
        <v>0</v>
      </c>
      <c r="V197" s="222">
        <f>ROUND(E197*U197,2)</f>
        <v>0</v>
      </c>
      <c r="W197" s="222"/>
      <c r="X197" s="222" t="s">
        <v>389</v>
      </c>
      <c r="Y197" s="212"/>
      <c r="Z197" s="212"/>
      <c r="AA197" s="212"/>
      <c r="AB197" s="212"/>
      <c r="AC197" s="212"/>
      <c r="AD197" s="212"/>
      <c r="AE197" s="212"/>
      <c r="AF197" s="212"/>
      <c r="AG197" s="212" t="s">
        <v>390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5" t="s">
        <v>829</v>
      </c>
      <c r="D198" s="224"/>
      <c r="E198" s="225"/>
      <c r="F198" s="222"/>
      <c r="G198" s="222"/>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310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55" t="s">
        <v>830</v>
      </c>
      <c r="D199" s="224"/>
      <c r="E199" s="225">
        <v>127.2</v>
      </c>
      <c r="F199" s="222"/>
      <c r="G199" s="222"/>
      <c r="H199" s="222"/>
      <c r="I199" s="222"/>
      <c r="J199" s="222"/>
      <c r="K199" s="222"/>
      <c r="L199" s="222"/>
      <c r="M199" s="222"/>
      <c r="N199" s="222"/>
      <c r="O199" s="222"/>
      <c r="P199" s="222"/>
      <c r="Q199" s="222"/>
      <c r="R199" s="222"/>
      <c r="S199" s="222"/>
      <c r="T199" s="222"/>
      <c r="U199" s="222"/>
      <c r="V199" s="222"/>
      <c r="W199" s="222"/>
      <c r="X199" s="222"/>
      <c r="Y199" s="212"/>
      <c r="Z199" s="212"/>
      <c r="AA199" s="212"/>
      <c r="AB199" s="212"/>
      <c r="AC199" s="212"/>
      <c r="AD199" s="212"/>
      <c r="AE199" s="212"/>
      <c r="AF199" s="212"/>
      <c r="AG199" s="212" t="s">
        <v>310</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33">
        <v>61</v>
      </c>
      <c r="B200" s="234" t="s">
        <v>831</v>
      </c>
      <c r="C200" s="252" t="s">
        <v>832</v>
      </c>
      <c r="D200" s="235" t="s">
        <v>602</v>
      </c>
      <c r="E200" s="236">
        <v>432.48</v>
      </c>
      <c r="F200" s="237"/>
      <c r="G200" s="238">
        <f>ROUND(E200*F200,2)</f>
        <v>0</v>
      </c>
      <c r="H200" s="237"/>
      <c r="I200" s="238">
        <f>ROUND(E200*H200,2)</f>
        <v>0</v>
      </c>
      <c r="J200" s="237"/>
      <c r="K200" s="238">
        <f>ROUND(E200*J200,2)</f>
        <v>0</v>
      </c>
      <c r="L200" s="238">
        <v>21</v>
      </c>
      <c r="M200" s="238">
        <f>G200*(1+L200/100)</f>
        <v>0</v>
      </c>
      <c r="N200" s="238">
        <v>0</v>
      </c>
      <c r="O200" s="238">
        <f>ROUND(E200*N200,2)</f>
        <v>0</v>
      </c>
      <c r="P200" s="238">
        <v>0</v>
      </c>
      <c r="Q200" s="238">
        <f>ROUND(E200*P200,2)</f>
        <v>0</v>
      </c>
      <c r="R200" s="238"/>
      <c r="S200" s="238" t="s">
        <v>302</v>
      </c>
      <c r="T200" s="239" t="s">
        <v>295</v>
      </c>
      <c r="U200" s="222">
        <v>0</v>
      </c>
      <c r="V200" s="222">
        <f>ROUND(E200*U200,2)</f>
        <v>0</v>
      </c>
      <c r="W200" s="222"/>
      <c r="X200" s="222" t="s">
        <v>389</v>
      </c>
      <c r="Y200" s="212"/>
      <c r="Z200" s="212"/>
      <c r="AA200" s="212"/>
      <c r="AB200" s="212"/>
      <c r="AC200" s="212"/>
      <c r="AD200" s="212"/>
      <c r="AE200" s="212"/>
      <c r="AF200" s="212"/>
      <c r="AG200" s="212" t="s">
        <v>390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55" t="s">
        <v>833</v>
      </c>
      <c r="D201" s="224"/>
      <c r="E201" s="225"/>
      <c r="F201" s="222"/>
      <c r="G201" s="222"/>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310</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5" t="s">
        <v>834</v>
      </c>
      <c r="D202" s="224"/>
      <c r="E202" s="225">
        <v>432.48</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310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33">
        <v>62</v>
      </c>
      <c r="B203" s="234" t="s">
        <v>835</v>
      </c>
      <c r="C203" s="252" t="s">
        <v>836</v>
      </c>
      <c r="D203" s="235" t="s">
        <v>602</v>
      </c>
      <c r="E203" s="236">
        <v>2</v>
      </c>
      <c r="F203" s="237"/>
      <c r="G203" s="238">
        <f>ROUND(E203*F203,2)</f>
        <v>0</v>
      </c>
      <c r="H203" s="237"/>
      <c r="I203" s="238">
        <f>ROUND(E203*H203,2)</f>
        <v>0</v>
      </c>
      <c r="J203" s="237"/>
      <c r="K203" s="238">
        <f>ROUND(E203*J203,2)</f>
        <v>0</v>
      </c>
      <c r="L203" s="238">
        <v>21</v>
      </c>
      <c r="M203" s="238">
        <f>G203*(1+L203/100)</f>
        <v>0</v>
      </c>
      <c r="N203" s="238">
        <v>0</v>
      </c>
      <c r="O203" s="238">
        <f>ROUND(E203*N203,2)</f>
        <v>0</v>
      </c>
      <c r="P203" s="238">
        <v>0</v>
      </c>
      <c r="Q203" s="238">
        <f>ROUND(E203*P203,2)</f>
        <v>0</v>
      </c>
      <c r="R203" s="238"/>
      <c r="S203" s="238" t="s">
        <v>302</v>
      </c>
      <c r="T203" s="239" t="s">
        <v>295</v>
      </c>
      <c r="U203" s="222">
        <v>0</v>
      </c>
      <c r="V203" s="222">
        <f>ROUND(E203*U203,2)</f>
        <v>0</v>
      </c>
      <c r="W203" s="222"/>
      <c r="X203" s="222" t="s">
        <v>389</v>
      </c>
      <c r="Y203" s="212"/>
      <c r="Z203" s="212"/>
      <c r="AA203" s="212"/>
      <c r="AB203" s="212"/>
      <c r="AC203" s="212"/>
      <c r="AD203" s="212"/>
      <c r="AE203" s="212"/>
      <c r="AF203" s="212"/>
      <c r="AG203" s="212" t="s">
        <v>390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55" t="s">
        <v>837</v>
      </c>
      <c r="D204" s="224"/>
      <c r="E204" s="225"/>
      <c r="F204" s="222"/>
      <c r="G204" s="222"/>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310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55" t="s">
        <v>196</v>
      </c>
      <c r="D205" s="224"/>
      <c r="E205" s="225">
        <v>2</v>
      </c>
      <c r="F205" s="222"/>
      <c r="G205" s="222"/>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310</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x14ac:dyDescent="0.25">
      <c r="A206" s="227" t="s">
        <v>289</v>
      </c>
      <c r="B206" s="228" t="s">
        <v>257</v>
      </c>
      <c r="C206" s="251" t="s">
        <v>258</v>
      </c>
      <c r="D206" s="229"/>
      <c r="E206" s="230"/>
      <c r="F206" s="231"/>
      <c r="G206" s="231">
        <f>SUMIF(AG207:AG242,"&lt;&gt;NOR",G207:G242)</f>
        <v>0</v>
      </c>
      <c r="H206" s="231"/>
      <c r="I206" s="231">
        <f>SUM(I207:I242)</f>
        <v>0</v>
      </c>
      <c r="J206" s="231"/>
      <c r="K206" s="231">
        <f>SUM(K207:K242)</f>
        <v>0</v>
      </c>
      <c r="L206" s="231"/>
      <c r="M206" s="231">
        <f>SUM(M207:M242)</f>
        <v>0</v>
      </c>
      <c r="N206" s="231"/>
      <c r="O206" s="231">
        <f>SUM(O207:O242)</f>
        <v>0</v>
      </c>
      <c r="P206" s="231"/>
      <c r="Q206" s="231">
        <f>SUM(Q207:Q242)</f>
        <v>0</v>
      </c>
      <c r="R206" s="231"/>
      <c r="S206" s="231"/>
      <c r="T206" s="232"/>
      <c r="U206" s="226"/>
      <c r="V206" s="226">
        <f>SUM(V207:V242)</f>
        <v>0</v>
      </c>
      <c r="W206" s="226"/>
      <c r="X206" s="226"/>
      <c r="AG206" t="s">
        <v>290</v>
      </c>
    </row>
    <row r="207" spans="1:60" outlineLevel="1" x14ac:dyDescent="0.25">
      <c r="A207" s="233">
        <v>63</v>
      </c>
      <c r="B207" s="234" t="s">
        <v>838</v>
      </c>
      <c r="C207" s="252" t="s">
        <v>839</v>
      </c>
      <c r="D207" s="235" t="s">
        <v>441</v>
      </c>
      <c r="E207" s="236">
        <v>197.13800000000001</v>
      </c>
      <c r="F207" s="237"/>
      <c r="G207" s="238">
        <f>ROUND(E207*F207,2)</f>
        <v>0</v>
      </c>
      <c r="H207" s="237"/>
      <c r="I207" s="238">
        <f>ROUND(E207*H207,2)</f>
        <v>0</v>
      </c>
      <c r="J207" s="237"/>
      <c r="K207" s="238">
        <f>ROUND(E207*J207,2)</f>
        <v>0</v>
      </c>
      <c r="L207" s="238">
        <v>21</v>
      </c>
      <c r="M207" s="238">
        <f>G207*(1+L207/100)</f>
        <v>0</v>
      </c>
      <c r="N207" s="238">
        <v>0</v>
      </c>
      <c r="O207" s="238">
        <f>ROUND(E207*N207,2)</f>
        <v>0</v>
      </c>
      <c r="P207" s="238">
        <v>0</v>
      </c>
      <c r="Q207" s="238">
        <f>ROUND(E207*P207,2)</f>
        <v>0</v>
      </c>
      <c r="R207" s="238"/>
      <c r="S207" s="238" t="s">
        <v>302</v>
      </c>
      <c r="T207" s="239" t="s">
        <v>295</v>
      </c>
      <c r="U207" s="222">
        <v>0</v>
      </c>
      <c r="V207" s="222">
        <f>ROUND(E207*U207,2)</f>
        <v>0</v>
      </c>
      <c r="W207" s="222"/>
      <c r="X207" s="222" t="s">
        <v>389</v>
      </c>
      <c r="Y207" s="212"/>
      <c r="Z207" s="212"/>
      <c r="AA207" s="212"/>
      <c r="AB207" s="212"/>
      <c r="AC207" s="212"/>
      <c r="AD207" s="212"/>
      <c r="AE207" s="212"/>
      <c r="AF207" s="212"/>
      <c r="AG207" s="212" t="s">
        <v>390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5" t="s">
        <v>840</v>
      </c>
      <c r="D208" s="224"/>
      <c r="E208" s="225"/>
      <c r="F208" s="222"/>
      <c r="G208" s="222"/>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310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5" t="s">
        <v>841</v>
      </c>
      <c r="D209" s="224"/>
      <c r="E209" s="225"/>
      <c r="F209" s="222"/>
      <c r="G209" s="222"/>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310</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5" t="s">
        <v>842</v>
      </c>
      <c r="D210" s="224"/>
      <c r="E210" s="225">
        <v>197.14</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310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33">
        <v>64</v>
      </c>
      <c r="B211" s="234" t="s">
        <v>843</v>
      </c>
      <c r="C211" s="252" t="s">
        <v>844</v>
      </c>
      <c r="D211" s="235" t="s">
        <v>441</v>
      </c>
      <c r="E211" s="236">
        <v>788.55200000000002</v>
      </c>
      <c r="F211" s="237"/>
      <c r="G211" s="238">
        <f>ROUND(E211*F211,2)</f>
        <v>0</v>
      </c>
      <c r="H211" s="237"/>
      <c r="I211" s="238">
        <f>ROUND(E211*H211,2)</f>
        <v>0</v>
      </c>
      <c r="J211" s="237"/>
      <c r="K211" s="238">
        <f>ROUND(E211*J211,2)</f>
        <v>0</v>
      </c>
      <c r="L211" s="238">
        <v>21</v>
      </c>
      <c r="M211" s="238">
        <f>G211*(1+L211/100)</f>
        <v>0</v>
      </c>
      <c r="N211" s="238">
        <v>0</v>
      </c>
      <c r="O211" s="238">
        <f>ROUND(E211*N211,2)</f>
        <v>0</v>
      </c>
      <c r="P211" s="238">
        <v>0</v>
      </c>
      <c r="Q211" s="238">
        <f>ROUND(E211*P211,2)</f>
        <v>0</v>
      </c>
      <c r="R211" s="238"/>
      <c r="S211" s="238" t="s">
        <v>302</v>
      </c>
      <c r="T211" s="239" t="s">
        <v>295</v>
      </c>
      <c r="U211" s="222">
        <v>0</v>
      </c>
      <c r="V211" s="222">
        <f>ROUND(E211*U211,2)</f>
        <v>0</v>
      </c>
      <c r="W211" s="222"/>
      <c r="X211" s="222" t="s">
        <v>389</v>
      </c>
      <c r="Y211" s="212"/>
      <c r="Z211" s="212"/>
      <c r="AA211" s="212"/>
      <c r="AB211" s="212"/>
      <c r="AC211" s="212"/>
      <c r="AD211" s="212"/>
      <c r="AE211" s="212"/>
      <c r="AF211" s="212"/>
      <c r="AG211" s="212" t="s">
        <v>390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5" t="s">
        <v>845</v>
      </c>
      <c r="D212" s="224"/>
      <c r="E212" s="225"/>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310</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5" t="s">
        <v>846</v>
      </c>
      <c r="D213" s="224"/>
      <c r="E213" s="225"/>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310</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5" t="s">
        <v>847</v>
      </c>
      <c r="D214" s="224"/>
      <c r="E214" s="225"/>
      <c r="F214" s="222"/>
      <c r="G214" s="222"/>
      <c r="H214" s="222"/>
      <c r="I214" s="222"/>
      <c r="J214" s="222"/>
      <c r="K214" s="222"/>
      <c r="L214" s="222"/>
      <c r="M214" s="222"/>
      <c r="N214" s="222"/>
      <c r="O214" s="222"/>
      <c r="P214" s="222"/>
      <c r="Q214" s="222"/>
      <c r="R214" s="222"/>
      <c r="S214" s="222"/>
      <c r="T214" s="222"/>
      <c r="U214" s="222"/>
      <c r="V214" s="222"/>
      <c r="W214" s="222"/>
      <c r="X214" s="222"/>
      <c r="Y214" s="212"/>
      <c r="Z214" s="212"/>
      <c r="AA214" s="212"/>
      <c r="AB214" s="212"/>
      <c r="AC214" s="212"/>
      <c r="AD214" s="212"/>
      <c r="AE214" s="212"/>
      <c r="AF214" s="212"/>
      <c r="AG214" s="212" t="s">
        <v>310</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5" t="s">
        <v>848</v>
      </c>
      <c r="D215" s="224"/>
      <c r="E215" s="225">
        <v>788.55</v>
      </c>
      <c r="F215" s="222"/>
      <c r="G215" s="222"/>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310</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33">
        <v>65</v>
      </c>
      <c r="B216" s="234" t="s">
        <v>849</v>
      </c>
      <c r="C216" s="252" t="s">
        <v>850</v>
      </c>
      <c r="D216" s="235" t="s">
        <v>441</v>
      </c>
      <c r="E216" s="236">
        <v>49.7</v>
      </c>
      <c r="F216" s="237"/>
      <c r="G216" s="238">
        <f>ROUND(E216*F216,2)</f>
        <v>0</v>
      </c>
      <c r="H216" s="237"/>
      <c r="I216" s="238">
        <f>ROUND(E216*H216,2)</f>
        <v>0</v>
      </c>
      <c r="J216" s="237"/>
      <c r="K216" s="238">
        <f>ROUND(E216*J216,2)</f>
        <v>0</v>
      </c>
      <c r="L216" s="238">
        <v>21</v>
      </c>
      <c r="M216" s="238">
        <f>G216*(1+L216/100)</f>
        <v>0</v>
      </c>
      <c r="N216" s="238">
        <v>0</v>
      </c>
      <c r="O216" s="238">
        <f>ROUND(E216*N216,2)</f>
        <v>0</v>
      </c>
      <c r="P216" s="238">
        <v>0</v>
      </c>
      <c r="Q216" s="238">
        <f>ROUND(E216*P216,2)</f>
        <v>0</v>
      </c>
      <c r="R216" s="238"/>
      <c r="S216" s="238" t="s">
        <v>302</v>
      </c>
      <c r="T216" s="239" t="s">
        <v>295</v>
      </c>
      <c r="U216" s="222">
        <v>0</v>
      </c>
      <c r="V216" s="222">
        <f>ROUND(E216*U216,2)</f>
        <v>0</v>
      </c>
      <c r="W216" s="222"/>
      <c r="X216" s="222" t="s">
        <v>389</v>
      </c>
      <c r="Y216" s="212"/>
      <c r="Z216" s="212"/>
      <c r="AA216" s="212"/>
      <c r="AB216" s="212"/>
      <c r="AC216" s="212"/>
      <c r="AD216" s="212"/>
      <c r="AE216" s="212"/>
      <c r="AF216" s="212"/>
      <c r="AG216" s="212" t="s">
        <v>390</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55" t="s">
        <v>851</v>
      </c>
      <c r="D217" s="224"/>
      <c r="E217" s="225"/>
      <c r="F217" s="222"/>
      <c r="G217" s="222"/>
      <c r="H217" s="222"/>
      <c r="I217" s="222"/>
      <c r="J217" s="222"/>
      <c r="K217" s="222"/>
      <c r="L217" s="222"/>
      <c r="M217" s="222"/>
      <c r="N217" s="222"/>
      <c r="O217" s="222"/>
      <c r="P217" s="222"/>
      <c r="Q217" s="222"/>
      <c r="R217" s="222"/>
      <c r="S217" s="222"/>
      <c r="T217" s="222"/>
      <c r="U217" s="222"/>
      <c r="V217" s="222"/>
      <c r="W217" s="222"/>
      <c r="X217" s="222"/>
      <c r="Y217" s="212"/>
      <c r="Z217" s="212"/>
      <c r="AA217" s="212"/>
      <c r="AB217" s="212"/>
      <c r="AC217" s="212"/>
      <c r="AD217" s="212"/>
      <c r="AE217" s="212"/>
      <c r="AF217" s="212"/>
      <c r="AG217" s="212" t="s">
        <v>310</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55" t="s">
        <v>852</v>
      </c>
      <c r="D218" s="224"/>
      <c r="E218" s="225"/>
      <c r="F218" s="222"/>
      <c r="G218" s="222"/>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310</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55" t="s">
        <v>853</v>
      </c>
      <c r="D219" s="224"/>
      <c r="E219" s="225"/>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310</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55" t="s">
        <v>854</v>
      </c>
      <c r="D220" s="224"/>
      <c r="E220" s="225">
        <v>49.7</v>
      </c>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310</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33">
        <v>66</v>
      </c>
      <c r="B221" s="234" t="s">
        <v>855</v>
      </c>
      <c r="C221" s="252" t="s">
        <v>856</v>
      </c>
      <c r="D221" s="235" t="s">
        <v>441</v>
      </c>
      <c r="E221" s="236">
        <v>198.8</v>
      </c>
      <c r="F221" s="237"/>
      <c r="G221" s="238">
        <f>ROUND(E221*F221,2)</f>
        <v>0</v>
      </c>
      <c r="H221" s="237"/>
      <c r="I221" s="238">
        <f>ROUND(E221*H221,2)</f>
        <v>0</v>
      </c>
      <c r="J221" s="237"/>
      <c r="K221" s="238">
        <f>ROUND(E221*J221,2)</f>
        <v>0</v>
      </c>
      <c r="L221" s="238">
        <v>21</v>
      </c>
      <c r="M221" s="238">
        <f>G221*(1+L221/100)</f>
        <v>0</v>
      </c>
      <c r="N221" s="238">
        <v>0</v>
      </c>
      <c r="O221" s="238">
        <f>ROUND(E221*N221,2)</f>
        <v>0</v>
      </c>
      <c r="P221" s="238">
        <v>0</v>
      </c>
      <c r="Q221" s="238">
        <f>ROUND(E221*P221,2)</f>
        <v>0</v>
      </c>
      <c r="R221" s="238"/>
      <c r="S221" s="238" t="s">
        <v>302</v>
      </c>
      <c r="T221" s="239" t="s">
        <v>295</v>
      </c>
      <c r="U221" s="222">
        <v>0</v>
      </c>
      <c r="V221" s="222">
        <f>ROUND(E221*U221,2)</f>
        <v>0</v>
      </c>
      <c r="W221" s="222"/>
      <c r="X221" s="222" t="s">
        <v>389</v>
      </c>
      <c r="Y221" s="212"/>
      <c r="Z221" s="212"/>
      <c r="AA221" s="212"/>
      <c r="AB221" s="212"/>
      <c r="AC221" s="212"/>
      <c r="AD221" s="212"/>
      <c r="AE221" s="212"/>
      <c r="AF221" s="212"/>
      <c r="AG221" s="212" t="s">
        <v>390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55" t="s">
        <v>845</v>
      </c>
      <c r="D222" s="224"/>
      <c r="E222" s="225"/>
      <c r="F222" s="222"/>
      <c r="G222" s="222"/>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310</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55" t="s">
        <v>857</v>
      </c>
      <c r="D223" s="224"/>
      <c r="E223" s="225"/>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310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55" t="s">
        <v>858</v>
      </c>
      <c r="D224" s="224"/>
      <c r="E224" s="225"/>
      <c r="F224" s="222"/>
      <c r="G224" s="222"/>
      <c r="H224" s="222"/>
      <c r="I224" s="222"/>
      <c r="J224" s="222"/>
      <c r="K224" s="222"/>
      <c r="L224" s="222"/>
      <c r="M224" s="222"/>
      <c r="N224" s="222"/>
      <c r="O224" s="222"/>
      <c r="P224" s="222"/>
      <c r="Q224" s="222"/>
      <c r="R224" s="222"/>
      <c r="S224" s="222"/>
      <c r="T224" s="222"/>
      <c r="U224" s="222"/>
      <c r="V224" s="222"/>
      <c r="W224" s="222"/>
      <c r="X224" s="222"/>
      <c r="Y224" s="212"/>
      <c r="Z224" s="212"/>
      <c r="AA224" s="212"/>
      <c r="AB224" s="212"/>
      <c r="AC224" s="212"/>
      <c r="AD224" s="212"/>
      <c r="AE224" s="212"/>
      <c r="AF224" s="212"/>
      <c r="AG224" s="212" t="s">
        <v>310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19"/>
      <c r="B225" s="220"/>
      <c r="C225" s="255" t="s">
        <v>859</v>
      </c>
      <c r="D225" s="224"/>
      <c r="E225" s="225"/>
      <c r="F225" s="222"/>
      <c r="G225" s="222"/>
      <c r="H225" s="222"/>
      <c r="I225" s="222"/>
      <c r="J225" s="222"/>
      <c r="K225" s="222"/>
      <c r="L225" s="222"/>
      <c r="M225" s="222"/>
      <c r="N225" s="222"/>
      <c r="O225" s="222"/>
      <c r="P225" s="222"/>
      <c r="Q225" s="222"/>
      <c r="R225" s="222"/>
      <c r="S225" s="222"/>
      <c r="T225" s="222"/>
      <c r="U225" s="222"/>
      <c r="V225" s="222"/>
      <c r="W225" s="222"/>
      <c r="X225" s="222"/>
      <c r="Y225" s="212"/>
      <c r="Z225" s="212"/>
      <c r="AA225" s="212"/>
      <c r="AB225" s="212"/>
      <c r="AC225" s="212"/>
      <c r="AD225" s="212"/>
      <c r="AE225" s="212"/>
      <c r="AF225" s="212"/>
      <c r="AG225" s="212" t="s">
        <v>310</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c r="B226" s="220"/>
      <c r="C226" s="255" t="s">
        <v>860</v>
      </c>
      <c r="D226" s="224"/>
      <c r="E226" s="225">
        <v>198.8</v>
      </c>
      <c r="F226" s="222"/>
      <c r="G226" s="222"/>
      <c r="H226" s="222"/>
      <c r="I226" s="222"/>
      <c r="J226" s="222"/>
      <c r="K226" s="222"/>
      <c r="L226" s="222"/>
      <c r="M226" s="222"/>
      <c r="N226" s="222"/>
      <c r="O226" s="222"/>
      <c r="P226" s="222"/>
      <c r="Q226" s="222"/>
      <c r="R226" s="222"/>
      <c r="S226" s="222"/>
      <c r="T226" s="222"/>
      <c r="U226" s="222"/>
      <c r="V226" s="222"/>
      <c r="W226" s="222"/>
      <c r="X226" s="222"/>
      <c r="Y226" s="212"/>
      <c r="Z226" s="212"/>
      <c r="AA226" s="212"/>
      <c r="AB226" s="212"/>
      <c r="AC226" s="212"/>
      <c r="AD226" s="212"/>
      <c r="AE226" s="212"/>
      <c r="AF226" s="212"/>
      <c r="AG226" s="212" t="s">
        <v>310</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33">
        <v>67</v>
      </c>
      <c r="B227" s="234" t="s">
        <v>861</v>
      </c>
      <c r="C227" s="252" t="s">
        <v>862</v>
      </c>
      <c r="D227" s="235" t="s">
        <v>441</v>
      </c>
      <c r="E227" s="236">
        <v>49.7</v>
      </c>
      <c r="F227" s="237"/>
      <c r="G227" s="238">
        <f>ROUND(E227*F227,2)</f>
        <v>0</v>
      </c>
      <c r="H227" s="237"/>
      <c r="I227" s="238">
        <f>ROUND(E227*H227,2)</f>
        <v>0</v>
      </c>
      <c r="J227" s="237"/>
      <c r="K227" s="238">
        <f>ROUND(E227*J227,2)</f>
        <v>0</v>
      </c>
      <c r="L227" s="238">
        <v>21</v>
      </c>
      <c r="M227" s="238">
        <f>G227*(1+L227/100)</f>
        <v>0</v>
      </c>
      <c r="N227" s="238">
        <v>0</v>
      </c>
      <c r="O227" s="238">
        <f>ROUND(E227*N227,2)</f>
        <v>0</v>
      </c>
      <c r="P227" s="238">
        <v>0</v>
      </c>
      <c r="Q227" s="238">
        <f>ROUND(E227*P227,2)</f>
        <v>0</v>
      </c>
      <c r="R227" s="238"/>
      <c r="S227" s="238" t="s">
        <v>302</v>
      </c>
      <c r="T227" s="239" t="s">
        <v>295</v>
      </c>
      <c r="U227" s="222">
        <v>0</v>
      </c>
      <c r="V227" s="222">
        <f>ROUND(E227*U227,2)</f>
        <v>0</v>
      </c>
      <c r="W227" s="222"/>
      <c r="X227" s="222" t="s">
        <v>389</v>
      </c>
      <c r="Y227" s="212"/>
      <c r="Z227" s="212"/>
      <c r="AA227" s="212"/>
      <c r="AB227" s="212"/>
      <c r="AC227" s="212"/>
      <c r="AD227" s="212"/>
      <c r="AE227" s="212"/>
      <c r="AF227" s="212"/>
      <c r="AG227" s="212" t="s">
        <v>390</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19"/>
      <c r="B228" s="220"/>
      <c r="C228" s="255" t="s">
        <v>851</v>
      </c>
      <c r="D228" s="224"/>
      <c r="E228" s="225"/>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310</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55" t="s">
        <v>852</v>
      </c>
      <c r="D229" s="224"/>
      <c r="E229" s="225"/>
      <c r="F229" s="222"/>
      <c r="G229" s="222"/>
      <c r="H229" s="222"/>
      <c r="I229" s="222"/>
      <c r="J229" s="222"/>
      <c r="K229" s="222"/>
      <c r="L229" s="222"/>
      <c r="M229" s="222"/>
      <c r="N229" s="222"/>
      <c r="O229" s="222"/>
      <c r="P229" s="222"/>
      <c r="Q229" s="222"/>
      <c r="R229" s="222"/>
      <c r="S229" s="222"/>
      <c r="T229" s="222"/>
      <c r="U229" s="222"/>
      <c r="V229" s="222"/>
      <c r="W229" s="222"/>
      <c r="X229" s="222"/>
      <c r="Y229" s="212"/>
      <c r="Z229" s="212"/>
      <c r="AA229" s="212"/>
      <c r="AB229" s="212"/>
      <c r="AC229" s="212"/>
      <c r="AD229" s="212"/>
      <c r="AE229" s="212"/>
      <c r="AF229" s="212"/>
      <c r="AG229" s="212" t="s">
        <v>310</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55" t="s">
        <v>853</v>
      </c>
      <c r="D230" s="224"/>
      <c r="E230" s="225"/>
      <c r="F230" s="222"/>
      <c r="G230" s="222"/>
      <c r="H230" s="222"/>
      <c r="I230" s="222"/>
      <c r="J230" s="222"/>
      <c r="K230" s="222"/>
      <c r="L230" s="222"/>
      <c r="M230" s="222"/>
      <c r="N230" s="222"/>
      <c r="O230" s="222"/>
      <c r="P230" s="222"/>
      <c r="Q230" s="222"/>
      <c r="R230" s="222"/>
      <c r="S230" s="222"/>
      <c r="T230" s="222"/>
      <c r="U230" s="222"/>
      <c r="V230" s="222"/>
      <c r="W230" s="222"/>
      <c r="X230" s="222"/>
      <c r="Y230" s="212"/>
      <c r="Z230" s="212"/>
      <c r="AA230" s="212"/>
      <c r="AB230" s="212"/>
      <c r="AC230" s="212"/>
      <c r="AD230" s="212"/>
      <c r="AE230" s="212"/>
      <c r="AF230" s="212"/>
      <c r="AG230" s="212" t="s">
        <v>310</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55" t="s">
        <v>854</v>
      </c>
      <c r="D231" s="224"/>
      <c r="E231" s="225">
        <v>49.7</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310</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0.399999999999999" outlineLevel="1" x14ac:dyDescent="0.25">
      <c r="A232" s="233">
        <v>68</v>
      </c>
      <c r="B232" s="234" t="s">
        <v>863</v>
      </c>
      <c r="C232" s="252" t="s">
        <v>864</v>
      </c>
      <c r="D232" s="235" t="s">
        <v>441</v>
      </c>
      <c r="E232" s="236">
        <v>44.8</v>
      </c>
      <c r="F232" s="237"/>
      <c r="G232" s="238">
        <f>ROUND(E232*F232,2)</f>
        <v>0</v>
      </c>
      <c r="H232" s="237"/>
      <c r="I232" s="238">
        <f>ROUND(E232*H232,2)</f>
        <v>0</v>
      </c>
      <c r="J232" s="237"/>
      <c r="K232" s="238">
        <f>ROUND(E232*J232,2)</f>
        <v>0</v>
      </c>
      <c r="L232" s="238">
        <v>21</v>
      </c>
      <c r="M232" s="238">
        <f>G232*(1+L232/100)</f>
        <v>0</v>
      </c>
      <c r="N232" s="238">
        <v>0</v>
      </c>
      <c r="O232" s="238">
        <f>ROUND(E232*N232,2)</f>
        <v>0</v>
      </c>
      <c r="P232" s="238">
        <v>0</v>
      </c>
      <c r="Q232" s="238">
        <f>ROUND(E232*P232,2)</f>
        <v>0</v>
      </c>
      <c r="R232" s="238"/>
      <c r="S232" s="238" t="s">
        <v>302</v>
      </c>
      <c r="T232" s="239" t="s">
        <v>295</v>
      </c>
      <c r="U232" s="222">
        <v>0</v>
      </c>
      <c r="V232" s="222">
        <f>ROUND(E232*U232,2)</f>
        <v>0</v>
      </c>
      <c r="W232" s="222"/>
      <c r="X232" s="222" t="s">
        <v>389</v>
      </c>
      <c r="Y232" s="212"/>
      <c r="Z232" s="212"/>
      <c r="AA232" s="212"/>
      <c r="AB232" s="212"/>
      <c r="AC232" s="212"/>
      <c r="AD232" s="212"/>
      <c r="AE232" s="212"/>
      <c r="AF232" s="212"/>
      <c r="AG232" s="212" t="s">
        <v>390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19"/>
      <c r="B233" s="220"/>
      <c r="C233" s="255" t="s">
        <v>852</v>
      </c>
      <c r="D233" s="224"/>
      <c r="E233" s="225"/>
      <c r="F233" s="222"/>
      <c r="G233" s="222"/>
      <c r="H233" s="222"/>
      <c r="I233" s="222"/>
      <c r="J233" s="222"/>
      <c r="K233" s="222"/>
      <c r="L233" s="222"/>
      <c r="M233" s="222"/>
      <c r="N233" s="222"/>
      <c r="O233" s="222"/>
      <c r="P233" s="222"/>
      <c r="Q233" s="222"/>
      <c r="R233" s="222"/>
      <c r="S233" s="222"/>
      <c r="T233" s="222"/>
      <c r="U233" s="222"/>
      <c r="V233" s="222"/>
      <c r="W233" s="222"/>
      <c r="X233" s="222"/>
      <c r="Y233" s="212"/>
      <c r="Z233" s="212"/>
      <c r="AA233" s="212"/>
      <c r="AB233" s="212"/>
      <c r="AC233" s="212"/>
      <c r="AD233" s="212"/>
      <c r="AE233" s="212"/>
      <c r="AF233" s="212"/>
      <c r="AG233" s="212" t="s">
        <v>310</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55" t="s">
        <v>853</v>
      </c>
      <c r="D234" s="224"/>
      <c r="E234" s="225"/>
      <c r="F234" s="222"/>
      <c r="G234" s="222"/>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310</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19"/>
      <c r="B235" s="220"/>
      <c r="C235" s="255" t="s">
        <v>865</v>
      </c>
      <c r="D235" s="224"/>
      <c r="E235" s="225">
        <v>44.8</v>
      </c>
      <c r="F235" s="222"/>
      <c r="G235" s="222"/>
      <c r="H235" s="222"/>
      <c r="I235" s="222"/>
      <c r="J235" s="222"/>
      <c r="K235" s="222"/>
      <c r="L235" s="222"/>
      <c r="M235" s="222"/>
      <c r="N235" s="222"/>
      <c r="O235" s="222"/>
      <c r="P235" s="222"/>
      <c r="Q235" s="222"/>
      <c r="R235" s="222"/>
      <c r="S235" s="222"/>
      <c r="T235" s="222"/>
      <c r="U235" s="222"/>
      <c r="V235" s="222"/>
      <c r="W235" s="222"/>
      <c r="X235" s="222"/>
      <c r="Y235" s="212"/>
      <c r="Z235" s="212"/>
      <c r="AA235" s="212"/>
      <c r="AB235" s="212"/>
      <c r="AC235" s="212"/>
      <c r="AD235" s="212"/>
      <c r="AE235" s="212"/>
      <c r="AF235" s="212"/>
      <c r="AG235" s="212" t="s">
        <v>310</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0.399999999999999" outlineLevel="1" x14ac:dyDescent="0.25">
      <c r="A236" s="233">
        <v>69</v>
      </c>
      <c r="B236" s="234" t="s">
        <v>866</v>
      </c>
      <c r="C236" s="252" t="s">
        <v>867</v>
      </c>
      <c r="D236" s="235" t="s">
        <v>441</v>
      </c>
      <c r="E236" s="236">
        <v>173.03800000000001</v>
      </c>
      <c r="F236" s="237"/>
      <c r="G236" s="238">
        <f>ROUND(E236*F236,2)</f>
        <v>0</v>
      </c>
      <c r="H236" s="237"/>
      <c r="I236" s="238">
        <f>ROUND(E236*H236,2)</f>
        <v>0</v>
      </c>
      <c r="J236" s="237"/>
      <c r="K236" s="238">
        <f>ROUND(E236*J236,2)</f>
        <v>0</v>
      </c>
      <c r="L236" s="238">
        <v>21</v>
      </c>
      <c r="M236" s="238">
        <f>G236*(1+L236/100)</f>
        <v>0</v>
      </c>
      <c r="N236" s="238">
        <v>0</v>
      </c>
      <c r="O236" s="238">
        <f>ROUND(E236*N236,2)</f>
        <v>0</v>
      </c>
      <c r="P236" s="238">
        <v>0</v>
      </c>
      <c r="Q236" s="238">
        <f>ROUND(E236*P236,2)</f>
        <v>0</v>
      </c>
      <c r="R236" s="238"/>
      <c r="S236" s="238" t="s">
        <v>302</v>
      </c>
      <c r="T236" s="239" t="s">
        <v>295</v>
      </c>
      <c r="U236" s="222">
        <v>0</v>
      </c>
      <c r="V236" s="222">
        <f>ROUND(E236*U236,2)</f>
        <v>0</v>
      </c>
      <c r="W236" s="222"/>
      <c r="X236" s="222" t="s">
        <v>389</v>
      </c>
      <c r="Y236" s="212"/>
      <c r="Z236" s="212"/>
      <c r="AA236" s="212"/>
      <c r="AB236" s="212"/>
      <c r="AC236" s="212"/>
      <c r="AD236" s="212"/>
      <c r="AE236" s="212"/>
      <c r="AF236" s="212"/>
      <c r="AG236" s="212" t="s">
        <v>390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19"/>
      <c r="B237" s="220"/>
      <c r="C237" s="255" t="s">
        <v>840</v>
      </c>
      <c r="D237" s="224"/>
      <c r="E237" s="225"/>
      <c r="F237" s="222"/>
      <c r="G237" s="222"/>
      <c r="H237" s="222"/>
      <c r="I237" s="222"/>
      <c r="J237" s="222"/>
      <c r="K237" s="222"/>
      <c r="L237" s="222"/>
      <c r="M237" s="222"/>
      <c r="N237" s="222"/>
      <c r="O237" s="222"/>
      <c r="P237" s="222"/>
      <c r="Q237" s="222"/>
      <c r="R237" s="222"/>
      <c r="S237" s="222"/>
      <c r="T237" s="222"/>
      <c r="U237" s="222"/>
      <c r="V237" s="222"/>
      <c r="W237" s="222"/>
      <c r="X237" s="222"/>
      <c r="Y237" s="212"/>
      <c r="Z237" s="212"/>
      <c r="AA237" s="212"/>
      <c r="AB237" s="212"/>
      <c r="AC237" s="212"/>
      <c r="AD237" s="212"/>
      <c r="AE237" s="212"/>
      <c r="AF237" s="212"/>
      <c r="AG237" s="212" t="s">
        <v>310</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55" t="s">
        <v>851</v>
      </c>
      <c r="D238" s="224"/>
      <c r="E238" s="225"/>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310</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55" t="s">
        <v>868</v>
      </c>
      <c r="D239" s="224"/>
      <c r="E239" s="225">
        <v>173.04</v>
      </c>
      <c r="F239" s="222"/>
      <c r="G239" s="222"/>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310</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33">
        <v>70</v>
      </c>
      <c r="B240" s="234" t="s">
        <v>869</v>
      </c>
      <c r="C240" s="252" t="s">
        <v>870</v>
      </c>
      <c r="D240" s="235" t="s">
        <v>441</v>
      </c>
      <c r="E240" s="236">
        <v>29</v>
      </c>
      <c r="F240" s="237"/>
      <c r="G240" s="238">
        <f>ROUND(E240*F240,2)</f>
        <v>0</v>
      </c>
      <c r="H240" s="237"/>
      <c r="I240" s="238">
        <f>ROUND(E240*H240,2)</f>
        <v>0</v>
      </c>
      <c r="J240" s="237"/>
      <c r="K240" s="238">
        <f>ROUND(E240*J240,2)</f>
        <v>0</v>
      </c>
      <c r="L240" s="238">
        <v>21</v>
      </c>
      <c r="M240" s="238">
        <f>G240*(1+L240/100)</f>
        <v>0</v>
      </c>
      <c r="N240" s="238">
        <v>0</v>
      </c>
      <c r="O240" s="238">
        <f>ROUND(E240*N240,2)</f>
        <v>0</v>
      </c>
      <c r="P240" s="238">
        <v>0</v>
      </c>
      <c r="Q240" s="238">
        <f>ROUND(E240*P240,2)</f>
        <v>0</v>
      </c>
      <c r="R240" s="238"/>
      <c r="S240" s="238" t="s">
        <v>302</v>
      </c>
      <c r="T240" s="239" t="s">
        <v>295</v>
      </c>
      <c r="U240" s="222">
        <v>0</v>
      </c>
      <c r="V240" s="222">
        <f>ROUND(E240*U240,2)</f>
        <v>0</v>
      </c>
      <c r="W240" s="222"/>
      <c r="X240" s="222" t="s">
        <v>389</v>
      </c>
      <c r="Y240" s="212"/>
      <c r="Z240" s="212"/>
      <c r="AA240" s="212"/>
      <c r="AB240" s="212"/>
      <c r="AC240" s="212"/>
      <c r="AD240" s="212"/>
      <c r="AE240" s="212"/>
      <c r="AF240" s="212"/>
      <c r="AG240" s="212" t="s">
        <v>390</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5">
      <c r="A241" s="219"/>
      <c r="B241" s="220"/>
      <c r="C241" s="255" t="s">
        <v>841</v>
      </c>
      <c r="D241" s="224"/>
      <c r="E241" s="225"/>
      <c r="F241" s="222"/>
      <c r="G241" s="222"/>
      <c r="H241" s="222"/>
      <c r="I241" s="222"/>
      <c r="J241" s="222"/>
      <c r="K241" s="222"/>
      <c r="L241" s="222"/>
      <c r="M241" s="222"/>
      <c r="N241" s="222"/>
      <c r="O241" s="222"/>
      <c r="P241" s="222"/>
      <c r="Q241" s="222"/>
      <c r="R241" s="222"/>
      <c r="S241" s="222"/>
      <c r="T241" s="222"/>
      <c r="U241" s="222"/>
      <c r="V241" s="222"/>
      <c r="W241" s="222"/>
      <c r="X241" s="222"/>
      <c r="Y241" s="212"/>
      <c r="Z241" s="212"/>
      <c r="AA241" s="212"/>
      <c r="AB241" s="212"/>
      <c r="AC241" s="212"/>
      <c r="AD241" s="212"/>
      <c r="AE241" s="212"/>
      <c r="AF241" s="212"/>
      <c r="AG241" s="212" t="s">
        <v>310</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5">
      <c r="A242" s="219"/>
      <c r="B242" s="220"/>
      <c r="C242" s="255" t="s">
        <v>871</v>
      </c>
      <c r="D242" s="224"/>
      <c r="E242" s="225">
        <v>29</v>
      </c>
      <c r="F242" s="222"/>
      <c r="G242" s="222"/>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310</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5">
      <c r="A243" s="227" t="s">
        <v>289</v>
      </c>
      <c r="B243" s="228" t="s">
        <v>221</v>
      </c>
      <c r="C243" s="251" t="s">
        <v>222</v>
      </c>
      <c r="D243" s="229"/>
      <c r="E243" s="230"/>
      <c r="F243" s="231"/>
      <c r="G243" s="231">
        <f>SUMIF(AG244:AG250,"&lt;&gt;NOR",G244:G250)</f>
        <v>0</v>
      </c>
      <c r="H243" s="231"/>
      <c r="I243" s="231">
        <f>SUM(I244:I250)</f>
        <v>0</v>
      </c>
      <c r="J243" s="231"/>
      <c r="K243" s="231">
        <f>SUM(K244:K250)</f>
        <v>0</v>
      </c>
      <c r="L243" s="231"/>
      <c r="M243" s="231">
        <f>SUM(M244:M250)</f>
        <v>0</v>
      </c>
      <c r="N243" s="231"/>
      <c r="O243" s="231">
        <f>SUM(O244:O250)</f>
        <v>0</v>
      </c>
      <c r="P243" s="231"/>
      <c r="Q243" s="231">
        <f>SUM(Q244:Q250)</f>
        <v>0</v>
      </c>
      <c r="R243" s="231"/>
      <c r="S243" s="231"/>
      <c r="T243" s="232"/>
      <c r="U243" s="226"/>
      <c r="V243" s="226">
        <f>SUM(V244:V250)</f>
        <v>0</v>
      </c>
      <c r="W243" s="226"/>
      <c r="X243" s="226"/>
      <c r="AG243" t="s">
        <v>290</v>
      </c>
    </row>
    <row r="244" spans="1:60" outlineLevel="1" x14ac:dyDescent="0.25">
      <c r="A244" s="233">
        <v>71</v>
      </c>
      <c r="B244" s="234" t="s">
        <v>872</v>
      </c>
      <c r="C244" s="252" t="s">
        <v>873</v>
      </c>
      <c r="D244" s="235" t="s">
        <v>441</v>
      </c>
      <c r="E244" s="236">
        <v>1563.13087</v>
      </c>
      <c r="F244" s="237"/>
      <c r="G244" s="238">
        <f>ROUND(E244*F244,2)</f>
        <v>0</v>
      </c>
      <c r="H244" s="237"/>
      <c r="I244" s="238">
        <f>ROUND(E244*H244,2)</f>
        <v>0</v>
      </c>
      <c r="J244" s="237"/>
      <c r="K244" s="238">
        <f>ROUND(E244*J244,2)</f>
        <v>0</v>
      </c>
      <c r="L244" s="238">
        <v>21</v>
      </c>
      <c r="M244" s="238">
        <f>G244*(1+L244/100)</f>
        <v>0</v>
      </c>
      <c r="N244" s="238">
        <v>0</v>
      </c>
      <c r="O244" s="238">
        <f>ROUND(E244*N244,2)</f>
        <v>0</v>
      </c>
      <c r="P244" s="238">
        <v>0</v>
      </c>
      <c r="Q244" s="238">
        <f>ROUND(E244*P244,2)</f>
        <v>0</v>
      </c>
      <c r="R244" s="238"/>
      <c r="S244" s="238" t="s">
        <v>302</v>
      </c>
      <c r="T244" s="239" t="s">
        <v>295</v>
      </c>
      <c r="U244" s="222">
        <v>0</v>
      </c>
      <c r="V244" s="222">
        <f>ROUND(E244*U244,2)</f>
        <v>0</v>
      </c>
      <c r="W244" s="222"/>
      <c r="X244" s="222" t="s">
        <v>389</v>
      </c>
      <c r="Y244" s="212"/>
      <c r="Z244" s="212"/>
      <c r="AA244" s="212"/>
      <c r="AB244" s="212"/>
      <c r="AC244" s="212"/>
      <c r="AD244" s="212"/>
      <c r="AE244" s="212"/>
      <c r="AF244" s="212"/>
      <c r="AG244" s="212" t="s">
        <v>390</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55" t="s">
        <v>874</v>
      </c>
      <c r="D245" s="224"/>
      <c r="E245" s="225"/>
      <c r="F245" s="222"/>
      <c r="G245" s="222"/>
      <c r="H245" s="222"/>
      <c r="I245" s="222"/>
      <c r="J245" s="222"/>
      <c r="K245" s="222"/>
      <c r="L245" s="222"/>
      <c r="M245" s="222"/>
      <c r="N245" s="222"/>
      <c r="O245" s="222"/>
      <c r="P245" s="222"/>
      <c r="Q245" s="222"/>
      <c r="R245" s="222"/>
      <c r="S245" s="222"/>
      <c r="T245" s="222"/>
      <c r="U245" s="222"/>
      <c r="V245" s="222"/>
      <c r="W245" s="222"/>
      <c r="X245" s="222"/>
      <c r="Y245" s="212"/>
      <c r="Z245" s="212"/>
      <c r="AA245" s="212"/>
      <c r="AB245" s="212"/>
      <c r="AC245" s="212"/>
      <c r="AD245" s="212"/>
      <c r="AE245" s="212"/>
      <c r="AF245" s="212"/>
      <c r="AG245" s="212" t="s">
        <v>310</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55" t="s">
        <v>875</v>
      </c>
      <c r="D246" s="224"/>
      <c r="E246" s="225"/>
      <c r="F246" s="222"/>
      <c r="G246" s="222"/>
      <c r="H246" s="222"/>
      <c r="I246" s="222"/>
      <c r="J246" s="222"/>
      <c r="K246" s="222"/>
      <c r="L246" s="222"/>
      <c r="M246" s="222"/>
      <c r="N246" s="222"/>
      <c r="O246" s="222"/>
      <c r="P246" s="222"/>
      <c r="Q246" s="222"/>
      <c r="R246" s="222"/>
      <c r="S246" s="222"/>
      <c r="T246" s="222"/>
      <c r="U246" s="222"/>
      <c r="V246" s="222"/>
      <c r="W246" s="222"/>
      <c r="X246" s="222"/>
      <c r="Y246" s="212"/>
      <c r="Z246" s="212"/>
      <c r="AA246" s="212"/>
      <c r="AB246" s="212"/>
      <c r="AC246" s="212"/>
      <c r="AD246" s="212"/>
      <c r="AE246" s="212"/>
      <c r="AF246" s="212"/>
      <c r="AG246" s="212" t="s">
        <v>310</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5">
      <c r="A247" s="219"/>
      <c r="B247" s="220"/>
      <c r="C247" s="255" t="s">
        <v>876</v>
      </c>
      <c r="D247" s="224"/>
      <c r="E247" s="225">
        <v>1563.13</v>
      </c>
      <c r="F247" s="222"/>
      <c r="G247" s="222"/>
      <c r="H247" s="222"/>
      <c r="I247" s="222"/>
      <c r="J247" s="222"/>
      <c r="K247" s="222"/>
      <c r="L247" s="222"/>
      <c r="M247" s="222"/>
      <c r="N247" s="222"/>
      <c r="O247" s="222"/>
      <c r="P247" s="222"/>
      <c r="Q247" s="222"/>
      <c r="R247" s="222"/>
      <c r="S247" s="222"/>
      <c r="T247" s="222"/>
      <c r="U247" s="222"/>
      <c r="V247" s="222"/>
      <c r="W247" s="222"/>
      <c r="X247" s="222"/>
      <c r="Y247" s="212"/>
      <c r="Z247" s="212"/>
      <c r="AA247" s="212"/>
      <c r="AB247" s="212"/>
      <c r="AC247" s="212"/>
      <c r="AD247" s="212"/>
      <c r="AE247" s="212"/>
      <c r="AF247" s="212"/>
      <c r="AG247" s="212" t="s">
        <v>310</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0.399999999999999" outlineLevel="1" x14ac:dyDescent="0.25">
      <c r="A248" s="233">
        <v>72</v>
      </c>
      <c r="B248" s="234" t="s">
        <v>439</v>
      </c>
      <c r="C248" s="252" t="s">
        <v>440</v>
      </c>
      <c r="D248" s="235" t="s">
        <v>441</v>
      </c>
      <c r="E248" s="236">
        <v>7779.6986299999999</v>
      </c>
      <c r="F248" s="237"/>
      <c r="G248" s="238">
        <f>ROUND(E248*F248,2)</f>
        <v>0</v>
      </c>
      <c r="H248" s="237"/>
      <c r="I248" s="238">
        <f>ROUND(E248*H248,2)</f>
        <v>0</v>
      </c>
      <c r="J248" s="237"/>
      <c r="K248" s="238">
        <f>ROUND(E248*J248,2)</f>
        <v>0</v>
      </c>
      <c r="L248" s="238">
        <v>21</v>
      </c>
      <c r="M248" s="238">
        <f>G248*(1+L248/100)</f>
        <v>0</v>
      </c>
      <c r="N248" s="238">
        <v>0</v>
      </c>
      <c r="O248" s="238">
        <f>ROUND(E248*N248,2)</f>
        <v>0</v>
      </c>
      <c r="P248" s="238">
        <v>0</v>
      </c>
      <c r="Q248" s="238">
        <f>ROUND(E248*P248,2)</f>
        <v>0</v>
      </c>
      <c r="R248" s="238"/>
      <c r="S248" s="238" t="s">
        <v>302</v>
      </c>
      <c r="T248" s="239" t="s">
        <v>295</v>
      </c>
      <c r="U248" s="222">
        <v>0</v>
      </c>
      <c r="V248" s="222">
        <f>ROUND(E248*U248,2)</f>
        <v>0</v>
      </c>
      <c r="W248" s="222"/>
      <c r="X248" s="222" t="s">
        <v>389</v>
      </c>
      <c r="Y248" s="212"/>
      <c r="Z248" s="212"/>
      <c r="AA248" s="212"/>
      <c r="AB248" s="212"/>
      <c r="AC248" s="212"/>
      <c r="AD248" s="212"/>
      <c r="AE248" s="212"/>
      <c r="AF248" s="212"/>
      <c r="AG248" s="212" t="s">
        <v>390</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19"/>
      <c r="B249" s="220"/>
      <c r="C249" s="255" t="s">
        <v>877</v>
      </c>
      <c r="D249" s="224"/>
      <c r="E249" s="225"/>
      <c r="F249" s="222"/>
      <c r="G249" s="222"/>
      <c r="H249" s="222"/>
      <c r="I249" s="222"/>
      <c r="J249" s="222"/>
      <c r="K249" s="222"/>
      <c r="L249" s="222"/>
      <c r="M249" s="222"/>
      <c r="N249" s="222"/>
      <c r="O249" s="222"/>
      <c r="P249" s="222"/>
      <c r="Q249" s="222"/>
      <c r="R249" s="222"/>
      <c r="S249" s="222"/>
      <c r="T249" s="222"/>
      <c r="U249" s="222"/>
      <c r="V249" s="222"/>
      <c r="W249" s="222"/>
      <c r="X249" s="222"/>
      <c r="Y249" s="212"/>
      <c r="Z249" s="212"/>
      <c r="AA249" s="212"/>
      <c r="AB249" s="212"/>
      <c r="AC249" s="212"/>
      <c r="AD249" s="212"/>
      <c r="AE249" s="212"/>
      <c r="AF249" s="212"/>
      <c r="AG249" s="212" t="s">
        <v>310</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55" t="s">
        <v>878</v>
      </c>
      <c r="D250" s="224"/>
      <c r="E250" s="225">
        <v>7779.7</v>
      </c>
      <c r="F250" s="222"/>
      <c r="G250" s="22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310</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5">
      <c r="A251" s="3"/>
      <c r="B251" s="4"/>
      <c r="C251" s="257"/>
      <c r="D251" s="6"/>
      <c r="E251" s="3"/>
      <c r="F251" s="3"/>
      <c r="G251" s="3"/>
      <c r="H251" s="3"/>
      <c r="I251" s="3"/>
      <c r="J251" s="3"/>
      <c r="K251" s="3"/>
      <c r="L251" s="3"/>
      <c r="M251" s="3"/>
      <c r="N251" s="3"/>
      <c r="O251" s="3"/>
      <c r="P251" s="3"/>
      <c r="Q251" s="3"/>
      <c r="R251" s="3"/>
      <c r="S251" s="3"/>
      <c r="T251" s="3"/>
      <c r="U251" s="3"/>
      <c r="V251" s="3"/>
      <c r="W251" s="3"/>
      <c r="X251" s="3"/>
      <c r="AE251">
        <v>15</v>
      </c>
      <c r="AF251">
        <v>21</v>
      </c>
      <c r="AG251" t="s">
        <v>276</v>
      </c>
    </row>
    <row r="252" spans="1:60" x14ac:dyDescent="0.25">
      <c r="A252" s="215"/>
      <c r="B252" s="216" t="s">
        <v>29</v>
      </c>
      <c r="C252" s="258"/>
      <c r="D252" s="217"/>
      <c r="E252" s="218"/>
      <c r="F252" s="218"/>
      <c r="G252" s="250">
        <f>G8+G50+G58+G94+G100+G206+G243</f>
        <v>0</v>
      </c>
      <c r="H252" s="3"/>
      <c r="I252" s="3"/>
      <c r="J252" s="3"/>
      <c r="K252" s="3"/>
      <c r="L252" s="3"/>
      <c r="M252" s="3"/>
      <c r="N252" s="3"/>
      <c r="O252" s="3"/>
      <c r="P252" s="3"/>
      <c r="Q252" s="3"/>
      <c r="R252" s="3"/>
      <c r="S252" s="3"/>
      <c r="T252" s="3"/>
      <c r="U252" s="3"/>
      <c r="V252" s="3"/>
      <c r="W252" s="3"/>
      <c r="X252" s="3"/>
      <c r="AE252">
        <f>SUMIF(L7:L250,AE251,G7:G250)</f>
        <v>0</v>
      </c>
      <c r="AF252">
        <f>SUMIF(L7:L250,AF251,G7:G250)</f>
        <v>0</v>
      </c>
      <c r="AG252" t="s">
        <v>383</v>
      </c>
    </row>
    <row r="253" spans="1:60" x14ac:dyDescent="0.25">
      <c r="A253" s="260" t="s">
        <v>442</v>
      </c>
      <c r="B253" s="260"/>
      <c r="C253" s="257"/>
      <c r="D253" s="6"/>
      <c r="E253" s="3"/>
      <c r="F253" s="3"/>
      <c r="G253" s="3"/>
      <c r="H253" s="3"/>
      <c r="I253" s="3"/>
      <c r="J253" s="3"/>
      <c r="K253" s="3"/>
      <c r="L253" s="3"/>
      <c r="M253" s="3"/>
      <c r="N253" s="3"/>
      <c r="O253" s="3"/>
      <c r="P253" s="3"/>
      <c r="Q253" s="3"/>
      <c r="R253" s="3"/>
      <c r="S253" s="3"/>
      <c r="T253" s="3"/>
      <c r="U253" s="3"/>
      <c r="V253" s="3"/>
      <c r="W253" s="3"/>
      <c r="X253" s="3"/>
    </row>
    <row r="254" spans="1:60" x14ac:dyDescent="0.25">
      <c r="A254" s="3"/>
      <c r="B254" s="4" t="s">
        <v>879</v>
      </c>
      <c r="C254" s="257" t="s">
        <v>880</v>
      </c>
      <c r="D254" s="6"/>
      <c r="E254" s="3"/>
      <c r="F254" s="3"/>
      <c r="G254" s="3"/>
      <c r="H254" s="3"/>
      <c r="I254" s="3"/>
      <c r="J254" s="3"/>
      <c r="K254" s="3"/>
      <c r="L254" s="3"/>
      <c r="M254" s="3"/>
      <c r="N254" s="3"/>
      <c r="O254" s="3"/>
      <c r="P254" s="3"/>
      <c r="Q254" s="3"/>
      <c r="R254" s="3"/>
      <c r="S254" s="3"/>
      <c r="T254" s="3"/>
      <c r="U254" s="3"/>
      <c r="V254" s="3"/>
      <c r="W254" s="3"/>
      <c r="X254" s="3"/>
      <c r="AG254" t="s">
        <v>445</v>
      </c>
    </row>
    <row r="255" spans="1:60" x14ac:dyDescent="0.25">
      <c r="A255" s="3"/>
      <c r="B255" s="4" t="s">
        <v>446</v>
      </c>
      <c r="C255" s="257" t="s">
        <v>881</v>
      </c>
      <c r="D255" s="6"/>
      <c r="E255" s="3"/>
      <c r="F255" s="3"/>
      <c r="G255" s="3"/>
      <c r="H255" s="3"/>
      <c r="I255" s="3"/>
      <c r="J255" s="3"/>
      <c r="K255" s="3"/>
      <c r="L255" s="3"/>
      <c r="M255" s="3"/>
      <c r="N255" s="3"/>
      <c r="O255" s="3"/>
      <c r="P255" s="3"/>
      <c r="Q255" s="3"/>
      <c r="R255" s="3"/>
      <c r="S255" s="3"/>
      <c r="T255" s="3"/>
      <c r="U255" s="3"/>
      <c r="V255" s="3"/>
      <c r="W255" s="3"/>
      <c r="X255" s="3"/>
      <c r="AG255" t="s">
        <v>448</v>
      </c>
    </row>
    <row r="256" spans="1:60" x14ac:dyDescent="0.25">
      <c r="A256" s="3"/>
      <c r="B256" s="4"/>
      <c r="C256" s="257" t="s">
        <v>449</v>
      </c>
      <c r="D256" s="6"/>
      <c r="E256" s="3"/>
      <c r="F256" s="3"/>
      <c r="G256" s="3"/>
      <c r="H256" s="3"/>
      <c r="I256" s="3"/>
      <c r="J256" s="3"/>
      <c r="K256" s="3"/>
      <c r="L256" s="3"/>
      <c r="M256" s="3"/>
      <c r="N256" s="3"/>
      <c r="O256" s="3"/>
      <c r="P256" s="3"/>
      <c r="Q256" s="3"/>
      <c r="R256" s="3"/>
      <c r="S256" s="3"/>
      <c r="T256" s="3"/>
      <c r="U256" s="3"/>
      <c r="V256" s="3"/>
      <c r="W256" s="3"/>
      <c r="X256" s="3"/>
      <c r="AG256" t="s">
        <v>450</v>
      </c>
    </row>
    <row r="257" spans="1:33" x14ac:dyDescent="0.25">
      <c r="A257" s="3"/>
      <c r="B257" s="4"/>
      <c r="C257" s="257"/>
      <c r="D257" s="6"/>
      <c r="E257" s="3"/>
      <c r="F257" s="3"/>
      <c r="G257" s="3"/>
      <c r="H257" s="3"/>
      <c r="I257" s="3"/>
      <c r="J257" s="3"/>
      <c r="K257" s="3"/>
      <c r="L257" s="3"/>
      <c r="M257" s="3"/>
      <c r="N257" s="3"/>
      <c r="O257" s="3"/>
      <c r="P257" s="3"/>
      <c r="Q257" s="3"/>
      <c r="R257" s="3"/>
      <c r="S257" s="3"/>
      <c r="T257" s="3"/>
      <c r="U257" s="3"/>
      <c r="V257" s="3"/>
      <c r="W257" s="3"/>
      <c r="X257" s="3"/>
    </row>
    <row r="258" spans="1:33" x14ac:dyDescent="0.25">
      <c r="C258" s="259"/>
      <c r="D258" s="10"/>
      <c r="AG258" t="s">
        <v>385</v>
      </c>
    </row>
    <row r="259" spans="1:33" x14ac:dyDescent="0.25">
      <c r="D259" s="10"/>
    </row>
    <row r="260" spans="1:33" x14ac:dyDescent="0.25">
      <c r="D260" s="10"/>
    </row>
    <row r="261" spans="1:33" x14ac:dyDescent="0.25">
      <c r="D261" s="10"/>
    </row>
    <row r="262" spans="1:33" x14ac:dyDescent="0.25">
      <c r="D262" s="10"/>
    </row>
    <row r="263" spans="1:33" x14ac:dyDescent="0.25">
      <c r="D263" s="10"/>
    </row>
    <row r="264" spans="1:33" x14ac:dyDescent="0.25">
      <c r="D264" s="10"/>
    </row>
    <row r="265" spans="1:33" x14ac:dyDescent="0.25">
      <c r="D265" s="10"/>
    </row>
    <row r="266" spans="1:33" x14ac:dyDescent="0.25">
      <c r="D266" s="10"/>
    </row>
    <row r="267" spans="1:33" x14ac:dyDescent="0.25">
      <c r="D267" s="10"/>
    </row>
    <row r="268" spans="1:33" x14ac:dyDescent="0.25">
      <c r="D268" s="10"/>
    </row>
    <row r="269" spans="1:33" x14ac:dyDescent="0.25">
      <c r="D269" s="10"/>
    </row>
    <row r="270" spans="1:33" x14ac:dyDescent="0.25">
      <c r="D270" s="10"/>
    </row>
    <row r="271" spans="1:33" x14ac:dyDescent="0.25">
      <c r="D271" s="10"/>
    </row>
    <row r="272" spans="1:33"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xf69aMEUmfmBls15KuCcJa5XtMUPjiywwuTspBSKaaFyAP1x2vxzA7DhuVv13xA8jPZGlZ8gL4QZQdQ9GBt2Q==" saltValue="GI9pR+rf30u1nEM0i7GjAQ==" spinCount="100000" sheet="1"/>
  <mergeCells count="7">
    <mergeCell ref="A1:G1"/>
    <mergeCell ref="C2:G2"/>
    <mergeCell ref="C3:G3"/>
    <mergeCell ref="C4:G4"/>
    <mergeCell ref="A253:B253"/>
    <mergeCell ref="C47:G47"/>
    <mergeCell ref="C55:G5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5B6F-D4BA-4969-BCFB-48BB10E472E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76</v>
      </c>
      <c r="C3" s="201" t="s">
        <v>77</v>
      </c>
      <c r="D3" s="199"/>
      <c r="E3" s="199"/>
      <c r="F3" s="199"/>
      <c r="G3" s="200"/>
      <c r="AC3" s="177" t="s">
        <v>264</v>
      </c>
      <c r="AG3" t="s">
        <v>266</v>
      </c>
    </row>
    <row r="4" spans="1:60" ht="25.05" customHeight="1" x14ac:dyDescent="0.25">
      <c r="A4" s="202" t="s">
        <v>9</v>
      </c>
      <c r="B4" s="203" t="s">
        <v>78</v>
      </c>
      <c r="C4" s="204" t="s">
        <v>77</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SUMIF(AG9:AG34,"&lt;&gt;NOR",G9:G34)</f>
        <v>0</v>
      </c>
      <c r="H8" s="231"/>
      <c r="I8" s="231">
        <f>SUM(I9:I34)</f>
        <v>0</v>
      </c>
      <c r="J8" s="231"/>
      <c r="K8" s="231">
        <f>SUM(K9:K34)</f>
        <v>0</v>
      </c>
      <c r="L8" s="231"/>
      <c r="M8" s="231">
        <f>SUM(M9:M34)</f>
        <v>0</v>
      </c>
      <c r="N8" s="231"/>
      <c r="O8" s="231">
        <f>SUM(O9:O34)</f>
        <v>934.53</v>
      </c>
      <c r="P8" s="231"/>
      <c r="Q8" s="231">
        <f>SUM(Q9:Q34)</f>
        <v>0</v>
      </c>
      <c r="R8" s="231"/>
      <c r="S8" s="231"/>
      <c r="T8" s="232"/>
      <c r="U8" s="226"/>
      <c r="V8" s="226">
        <f>SUM(V9:V34)</f>
        <v>0</v>
      </c>
      <c r="W8" s="226"/>
      <c r="X8" s="226"/>
      <c r="AG8" t="s">
        <v>290</v>
      </c>
    </row>
    <row r="9" spans="1:60" outlineLevel="1" x14ac:dyDescent="0.25">
      <c r="A9" s="243">
        <v>1</v>
      </c>
      <c r="B9" s="244" t="s">
        <v>882</v>
      </c>
      <c r="C9" s="256" t="s">
        <v>883</v>
      </c>
      <c r="D9" s="245" t="s">
        <v>360</v>
      </c>
      <c r="E9" s="246">
        <v>18.36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0.399999999999999" outlineLevel="1" x14ac:dyDescent="0.25">
      <c r="A10" s="243">
        <v>2</v>
      </c>
      <c r="B10" s="244" t="s">
        <v>884</v>
      </c>
      <c r="C10" s="256" t="s">
        <v>885</v>
      </c>
      <c r="D10" s="245" t="s">
        <v>360</v>
      </c>
      <c r="E10" s="246">
        <v>215.2</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886</v>
      </c>
      <c r="C11" s="256" t="s">
        <v>887</v>
      </c>
      <c r="D11" s="245" t="s">
        <v>360</v>
      </c>
      <c r="E11" s="246">
        <v>896.14467000000002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888</v>
      </c>
      <c r="C12" s="256" t="s">
        <v>889</v>
      </c>
      <c r="D12" s="245" t="s">
        <v>360</v>
      </c>
      <c r="E12" s="246">
        <v>557.98329999999999</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890</v>
      </c>
      <c r="C13" s="256" t="s">
        <v>891</v>
      </c>
      <c r="D13" s="245" t="s">
        <v>360</v>
      </c>
      <c r="E13" s="246">
        <v>169.08584999999999</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892</v>
      </c>
      <c r="C14" s="256" t="s">
        <v>893</v>
      </c>
      <c r="D14" s="245" t="s">
        <v>360</v>
      </c>
      <c r="E14" s="246">
        <v>67.634339999999995</v>
      </c>
      <c r="F14" s="247"/>
      <c r="G14" s="248">
        <f>ROUND(E14*F14,2)</f>
        <v>0</v>
      </c>
      <c r="H14" s="247"/>
      <c r="I14" s="248">
        <f>ROUND(E14*H14,2)</f>
        <v>0</v>
      </c>
      <c r="J14" s="247"/>
      <c r="K14" s="248">
        <f>ROUND(E14*J14,2)</f>
        <v>0</v>
      </c>
      <c r="L14" s="248">
        <v>21</v>
      </c>
      <c r="M14" s="248">
        <f>G14*(1+L14/100)</f>
        <v>0</v>
      </c>
      <c r="N14" s="248">
        <v>1.0460000000000001E-2</v>
      </c>
      <c r="O14" s="248">
        <f>ROUND(E14*N14,2)</f>
        <v>0.71</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894</v>
      </c>
      <c r="C15" s="256" t="s">
        <v>895</v>
      </c>
      <c r="D15" s="245" t="s">
        <v>360</v>
      </c>
      <c r="E15" s="246">
        <v>278.99149999999997</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896</v>
      </c>
      <c r="C16" s="256" t="s">
        <v>897</v>
      </c>
      <c r="D16" s="245" t="s">
        <v>360</v>
      </c>
      <c r="E16" s="246">
        <v>84.543000000000006</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898</v>
      </c>
      <c r="C17" s="256" t="s">
        <v>899</v>
      </c>
      <c r="D17" s="245" t="s">
        <v>434</v>
      </c>
      <c r="E17" s="246">
        <v>2976.48</v>
      </c>
      <c r="F17" s="247"/>
      <c r="G17" s="248">
        <f>ROUND(E17*F17,2)</f>
        <v>0</v>
      </c>
      <c r="H17" s="247"/>
      <c r="I17" s="248">
        <f>ROUND(E17*H17,2)</f>
        <v>0</v>
      </c>
      <c r="J17" s="247"/>
      <c r="K17" s="248">
        <f>ROUND(E17*J17,2)</f>
        <v>0</v>
      </c>
      <c r="L17" s="248">
        <v>21</v>
      </c>
      <c r="M17" s="248">
        <f>G17*(1+L17/100)</f>
        <v>0</v>
      </c>
      <c r="N17" s="248">
        <v>8.4000000000000003E-4</v>
      </c>
      <c r="O17" s="248">
        <f>ROUND(E17*N17,2)</f>
        <v>2.5</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900</v>
      </c>
      <c r="C18" s="256" t="s">
        <v>901</v>
      </c>
      <c r="D18" s="245" t="s">
        <v>434</v>
      </c>
      <c r="E18" s="246">
        <v>2976.48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902</v>
      </c>
      <c r="C19" s="256" t="s">
        <v>903</v>
      </c>
      <c r="D19" s="245" t="s">
        <v>360</v>
      </c>
      <c r="E19" s="246">
        <v>845.41949999999997</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904</v>
      </c>
      <c r="C20" s="256" t="s">
        <v>905</v>
      </c>
      <c r="D20" s="245" t="s">
        <v>360</v>
      </c>
      <c r="E20" s="246">
        <v>558.43200000000002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43">
        <v>13</v>
      </c>
      <c r="B21" s="244" t="s">
        <v>906</v>
      </c>
      <c r="C21" s="256" t="s">
        <v>907</v>
      </c>
      <c r="D21" s="245" t="s">
        <v>360</v>
      </c>
      <c r="E21" s="246">
        <v>3350.5920000000001</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908</v>
      </c>
      <c r="C22" s="256" t="s">
        <v>909</v>
      </c>
      <c r="D22" s="245" t="s">
        <v>360</v>
      </c>
      <c r="E22" s="246">
        <v>558.43200000000002</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910</v>
      </c>
      <c r="C23" s="256" t="s">
        <v>911</v>
      </c>
      <c r="D23" s="245" t="s">
        <v>360</v>
      </c>
      <c r="E23" s="246">
        <v>1127.472</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912</v>
      </c>
      <c r="C24" s="256" t="s">
        <v>913</v>
      </c>
      <c r="D24" s="245" t="s">
        <v>453</v>
      </c>
      <c r="E24" s="246">
        <v>628.79999999999995</v>
      </c>
      <c r="F24" s="247"/>
      <c r="G24" s="248">
        <f>ROUND(E24*F24,2)</f>
        <v>0</v>
      </c>
      <c r="H24" s="247"/>
      <c r="I24" s="248">
        <f>ROUND(E24*H24,2)</f>
        <v>0</v>
      </c>
      <c r="J24" s="247"/>
      <c r="K24" s="248">
        <f>ROUND(E24*J24,2)</f>
        <v>0</v>
      </c>
      <c r="L24" s="248">
        <v>21</v>
      </c>
      <c r="M24" s="248">
        <f>G24*(1+L24/100)</f>
        <v>0</v>
      </c>
      <c r="N24" s="248">
        <v>1.269E-2</v>
      </c>
      <c r="O24" s="248">
        <f>ROUND(E24*N24,2)</f>
        <v>7.98</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914</v>
      </c>
      <c r="C25" s="256" t="s">
        <v>915</v>
      </c>
      <c r="D25" s="245" t="s">
        <v>453</v>
      </c>
      <c r="E25" s="246">
        <v>52</v>
      </c>
      <c r="F25" s="247"/>
      <c r="G25" s="248">
        <f>ROUND(E25*F25,2)</f>
        <v>0</v>
      </c>
      <c r="H25" s="247"/>
      <c r="I25" s="248">
        <f>ROUND(E25*H25,2)</f>
        <v>0</v>
      </c>
      <c r="J25" s="247"/>
      <c r="K25" s="248">
        <f>ROUND(E25*J25,2)</f>
        <v>0</v>
      </c>
      <c r="L25" s="248">
        <v>21</v>
      </c>
      <c r="M25" s="248">
        <f>G25*(1+L25/100)</f>
        <v>0</v>
      </c>
      <c r="N25" s="248">
        <v>3.6900000000000002E-2</v>
      </c>
      <c r="O25" s="248">
        <f>ROUND(E25*N25,2)</f>
        <v>1.92</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916</v>
      </c>
      <c r="C26" s="256" t="s">
        <v>917</v>
      </c>
      <c r="D26" s="245" t="s">
        <v>918</v>
      </c>
      <c r="E26" s="246">
        <v>350</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919</v>
      </c>
      <c r="C27" s="256" t="s">
        <v>920</v>
      </c>
      <c r="D27" s="245" t="s">
        <v>921</v>
      </c>
      <c r="E27" s="246">
        <v>35</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922</v>
      </c>
      <c r="C28" s="256" t="s">
        <v>923</v>
      </c>
      <c r="D28" s="245" t="s">
        <v>441</v>
      </c>
      <c r="E28" s="246">
        <v>1061.0208</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924</v>
      </c>
      <c r="C29" s="256" t="s">
        <v>925</v>
      </c>
      <c r="D29" s="245" t="s">
        <v>360</v>
      </c>
      <c r="E29" s="246">
        <v>465.36</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926</v>
      </c>
      <c r="C30" s="256" t="s">
        <v>927</v>
      </c>
      <c r="D30" s="245" t="s">
        <v>434</v>
      </c>
      <c r="E30" s="246">
        <v>183.6</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43">
        <v>23</v>
      </c>
      <c r="B31" s="244" t="s">
        <v>928</v>
      </c>
      <c r="C31" s="256" t="s">
        <v>929</v>
      </c>
      <c r="D31" s="245" t="s">
        <v>434</v>
      </c>
      <c r="E31" s="246">
        <v>183.6</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930</v>
      </c>
      <c r="C32" s="256" t="s">
        <v>931</v>
      </c>
      <c r="D32" s="245" t="s">
        <v>434</v>
      </c>
      <c r="E32" s="246">
        <v>183.6</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932</v>
      </c>
      <c r="C33" s="256" t="s">
        <v>933</v>
      </c>
      <c r="D33" s="245" t="s">
        <v>521</v>
      </c>
      <c r="E33" s="246">
        <v>9.18</v>
      </c>
      <c r="F33" s="247"/>
      <c r="G33" s="248">
        <f>ROUND(E33*F33,2)</f>
        <v>0</v>
      </c>
      <c r="H33" s="247"/>
      <c r="I33" s="248">
        <f>ROUND(E33*H33,2)</f>
        <v>0</v>
      </c>
      <c r="J33" s="247"/>
      <c r="K33" s="248">
        <f>ROUND(E33*J33,2)</f>
        <v>0</v>
      </c>
      <c r="L33" s="248">
        <v>21</v>
      </c>
      <c r="M33" s="248">
        <f>G33*(1+L33/100)</f>
        <v>0</v>
      </c>
      <c r="N33" s="248">
        <v>1E-3</v>
      </c>
      <c r="O33" s="248">
        <f>ROUND(E33*N33,2)</f>
        <v>0.01</v>
      </c>
      <c r="P33" s="248">
        <v>0</v>
      </c>
      <c r="Q33" s="248">
        <f>ROUND(E33*P33,2)</f>
        <v>0</v>
      </c>
      <c r="R33" s="248"/>
      <c r="S33" s="248" t="s">
        <v>302</v>
      </c>
      <c r="T33" s="249" t="s">
        <v>295</v>
      </c>
      <c r="U33" s="222">
        <v>0</v>
      </c>
      <c r="V33" s="222">
        <f>ROUND(E33*U33,2)</f>
        <v>0</v>
      </c>
      <c r="W33" s="222"/>
      <c r="X33" s="222" t="s">
        <v>362</v>
      </c>
      <c r="Y33" s="212"/>
      <c r="Z33" s="212"/>
      <c r="AA33" s="212"/>
      <c r="AB33" s="212"/>
      <c r="AC33" s="212"/>
      <c r="AD33" s="212"/>
      <c r="AE33" s="212"/>
      <c r="AF33" s="212"/>
      <c r="AG33" s="212" t="s">
        <v>363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934</v>
      </c>
      <c r="C34" s="256" t="s">
        <v>935</v>
      </c>
      <c r="D34" s="245" t="s">
        <v>441</v>
      </c>
      <c r="E34" s="246">
        <v>921.41279999999995</v>
      </c>
      <c r="F34" s="247"/>
      <c r="G34" s="248">
        <f>ROUND(E34*F34,2)</f>
        <v>0</v>
      </c>
      <c r="H34" s="247"/>
      <c r="I34" s="248">
        <f>ROUND(E34*H34,2)</f>
        <v>0</v>
      </c>
      <c r="J34" s="247"/>
      <c r="K34" s="248">
        <f>ROUND(E34*J34,2)</f>
        <v>0</v>
      </c>
      <c r="L34" s="248">
        <v>21</v>
      </c>
      <c r="M34" s="248">
        <f>G34*(1+L34/100)</f>
        <v>0</v>
      </c>
      <c r="N34" s="248">
        <v>1</v>
      </c>
      <c r="O34" s="248">
        <f>ROUND(E34*N34,2)</f>
        <v>921.41</v>
      </c>
      <c r="P34" s="248">
        <v>0</v>
      </c>
      <c r="Q34" s="248">
        <f>ROUND(E34*P34,2)</f>
        <v>0</v>
      </c>
      <c r="R34" s="248"/>
      <c r="S34" s="248" t="s">
        <v>302</v>
      </c>
      <c r="T34" s="249" t="s">
        <v>295</v>
      </c>
      <c r="U34" s="222">
        <v>0</v>
      </c>
      <c r="V34" s="222">
        <f>ROUND(E34*U34,2)</f>
        <v>0</v>
      </c>
      <c r="W34" s="222"/>
      <c r="X34" s="222" t="s">
        <v>362</v>
      </c>
      <c r="Y34" s="212"/>
      <c r="Z34" s="212"/>
      <c r="AA34" s="212"/>
      <c r="AB34" s="212"/>
      <c r="AC34" s="212"/>
      <c r="AD34" s="212"/>
      <c r="AE34" s="212"/>
      <c r="AF34" s="212"/>
      <c r="AG34" s="212" t="s">
        <v>363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227" t="s">
        <v>289</v>
      </c>
      <c r="B35" s="228" t="s">
        <v>179</v>
      </c>
      <c r="C35" s="251" t="s">
        <v>180</v>
      </c>
      <c r="D35" s="229"/>
      <c r="E35" s="230"/>
      <c r="F35" s="231"/>
      <c r="G35" s="231">
        <f>SUMIF(AG36:AG36,"&lt;&gt;NOR",G36:G36)</f>
        <v>0</v>
      </c>
      <c r="H35" s="231"/>
      <c r="I35" s="231">
        <f>SUM(I36:I36)</f>
        <v>0</v>
      </c>
      <c r="J35" s="231"/>
      <c r="K35" s="231">
        <f>SUM(K36:K36)</f>
        <v>0</v>
      </c>
      <c r="L35" s="231"/>
      <c r="M35" s="231">
        <f>SUM(M36:M36)</f>
        <v>0</v>
      </c>
      <c r="N35" s="231"/>
      <c r="O35" s="231">
        <f>SUM(O36:O36)</f>
        <v>0.3</v>
      </c>
      <c r="P35" s="231"/>
      <c r="Q35" s="231">
        <f>SUM(Q36:Q36)</f>
        <v>0</v>
      </c>
      <c r="R35" s="231"/>
      <c r="S35" s="231"/>
      <c r="T35" s="232"/>
      <c r="U35" s="226"/>
      <c r="V35" s="226">
        <f>SUM(V36:V36)</f>
        <v>0</v>
      </c>
      <c r="W35" s="226"/>
      <c r="X35" s="226"/>
      <c r="AG35" t="s">
        <v>290</v>
      </c>
    </row>
    <row r="36" spans="1:60" outlineLevel="1" x14ac:dyDescent="0.25">
      <c r="A36" s="243">
        <v>27</v>
      </c>
      <c r="B36" s="244" t="s">
        <v>936</v>
      </c>
      <c r="C36" s="256" t="s">
        <v>937</v>
      </c>
      <c r="D36" s="245" t="s">
        <v>453</v>
      </c>
      <c r="E36" s="246">
        <v>603.79999999999995</v>
      </c>
      <c r="F36" s="247"/>
      <c r="G36" s="248">
        <f>ROUND(E36*F36,2)</f>
        <v>0</v>
      </c>
      <c r="H36" s="247"/>
      <c r="I36" s="248">
        <f>ROUND(E36*H36,2)</f>
        <v>0</v>
      </c>
      <c r="J36" s="247"/>
      <c r="K36" s="248">
        <f>ROUND(E36*J36,2)</f>
        <v>0</v>
      </c>
      <c r="L36" s="248">
        <v>21</v>
      </c>
      <c r="M36" s="248">
        <f>G36*(1+L36/100)</f>
        <v>0</v>
      </c>
      <c r="N36" s="248">
        <v>4.8999999999999998E-4</v>
      </c>
      <c r="O36" s="248">
        <f>ROUND(E36*N36,2)</f>
        <v>0.3</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27" t="s">
        <v>289</v>
      </c>
      <c r="B37" s="228" t="s">
        <v>183</v>
      </c>
      <c r="C37" s="251" t="s">
        <v>184</v>
      </c>
      <c r="D37" s="229"/>
      <c r="E37" s="230"/>
      <c r="F37" s="231"/>
      <c r="G37" s="231">
        <f>SUMIF(AG38:AG40,"&lt;&gt;NOR",G38:G40)</f>
        <v>0</v>
      </c>
      <c r="H37" s="231"/>
      <c r="I37" s="231">
        <f>SUM(I38:I40)</f>
        <v>0</v>
      </c>
      <c r="J37" s="231"/>
      <c r="K37" s="231">
        <f>SUM(K38:K40)</f>
        <v>0</v>
      </c>
      <c r="L37" s="231"/>
      <c r="M37" s="231">
        <f>SUM(M38:M40)</f>
        <v>0</v>
      </c>
      <c r="N37" s="231"/>
      <c r="O37" s="231">
        <f>SUM(O38:O40)</f>
        <v>185.54</v>
      </c>
      <c r="P37" s="231"/>
      <c r="Q37" s="231">
        <f>SUM(Q38:Q40)</f>
        <v>0</v>
      </c>
      <c r="R37" s="231"/>
      <c r="S37" s="231"/>
      <c r="T37" s="232"/>
      <c r="U37" s="226"/>
      <c r="V37" s="226">
        <f>SUM(V38:V40)</f>
        <v>0</v>
      </c>
      <c r="W37" s="226"/>
      <c r="X37" s="226"/>
      <c r="AG37" t="s">
        <v>290</v>
      </c>
    </row>
    <row r="38" spans="1:60" outlineLevel="1" x14ac:dyDescent="0.25">
      <c r="A38" s="243">
        <v>28</v>
      </c>
      <c r="B38" s="244" t="s">
        <v>938</v>
      </c>
      <c r="C38" s="256" t="s">
        <v>939</v>
      </c>
      <c r="D38" s="245" t="s">
        <v>360</v>
      </c>
      <c r="E38" s="246">
        <v>93.072000000000003</v>
      </c>
      <c r="F38" s="247"/>
      <c r="G38" s="248">
        <f>ROUND(E38*F38,2)</f>
        <v>0</v>
      </c>
      <c r="H38" s="247"/>
      <c r="I38" s="248">
        <f>ROUND(E38*H38,2)</f>
        <v>0</v>
      </c>
      <c r="J38" s="247"/>
      <c r="K38" s="248">
        <f>ROUND(E38*J38,2)</f>
        <v>0</v>
      </c>
      <c r="L38" s="248">
        <v>21</v>
      </c>
      <c r="M38" s="248">
        <f>G38*(1+L38/100)</f>
        <v>0</v>
      </c>
      <c r="N38" s="248">
        <v>1.8907700000000001</v>
      </c>
      <c r="O38" s="248">
        <f>ROUND(E38*N38,2)</f>
        <v>175.98</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43">
        <v>29</v>
      </c>
      <c r="B39" s="244" t="s">
        <v>940</v>
      </c>
      <c r="C39" s="256" t="s">
        <v>941</v>
      </c>
      <c r="D39" s="245" t="s">
        <v>360</v>
      </c>
      <c r="E39" s="246">
        <v>4.2</v>
      </c>
      <c r="F39" s="247"/>
      <c r="G39" s="248">
        <f>ROUND(E39*F39,2)</f>
        <v>0</v>
      </c>
      <c r="H39" s="247"/>
      <c r="I39" s="248">
        <f>ROUND(E39*H39,2)</f>
        <v>0</v>
      </c>
      <c r="J39" s="247"/>
      <c r="K39" s="248">
        <f>ROUND(E39*J39,2)</f>
        <v>0</v>
      </c>
      <c r="L39" s="248">
        <v>21</v>
      </c>
      <c r="M39" s="248">
        <f>G39*(1+L39/100)</f>
        <v>0</v>
      </c>
      <c r="N39" s="248">
        <v>2.234</v>
      </c>
      <c r="O39" s="248">
        <f>ROUND(E39*N39,2)</f>
        <v>9.3800000000000008</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30</v>
      </c>
      <c r="B40" s="244" t="s">
        <v>942</v>
      </c>
      <c r="C40" s="256" t="s">
        <v>943</v>
      </c>
      <c r="D40" s="245" t="s">
        <v>434</v>
      </c>
      <c r="E40" s="246">
        <v>28.13</v>
      </c>
      <c r="F40" s="247"/>
      <c r="G40" s="248">
        <f>ROUND(E40*F40,2)</f>
        <v>0</v>
      </c>
      <c r="H40" s="247"/>
      <c r="I40" s="248">
        <f>ROUND(E40*H40,2)</f>
        <v>0</v>
      </c>
      <c r="J40" s="247"/>
      <c r="K40" s="248">
        <f>ROUND(E40*J40,2)</f>
        <v>0</v>
      </c>
      <c r="L40" s="248">
        <v>21</v>
      </c>
      <c r="M40" s="248">
        <f>G40*(1+L40/100)</f>
        <v>0</v>
      </c>
      <c r="N40" s="248">
        <v>6.3899999999999998E-3</v>
      </c>
      <c r="O40" s="248">
        <f>ROUND(E40*N40,2)</f>
        <v>0.18</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5">
      <c r="A41" s="227" t="s">
        <v>289</v>
      </c>
      <c r="B41" s="228" t="s">
        <v>185</v>
      </c>
      <c r="C41" s="251" t="s">
        <v>186</v>
      </c>
      <c r="D41" s="229"/>
      <c r="E41" s="230"/>
      <c r="F41" s="231"/>
      <c r="G41" s="231">
        <f>SUMIF(AG42:AG43,"&lt;&gt;NOR",G42:G43)</f>
        <v>0</v>
      </c>
      <c r="H41" s="231"/>
      <c r="I41" s="231">
        <f>SUM(I42:I43)</f>
        <v>0</v>
      </c>
      <c r="J41" s="231"/>
      <c r="K41" s="231">
        <f>SUM(K42:K43)</f>
        <v>0</v>
      </c>
      <c r="L41" s="231"/>
      <c r="M41" s="231">
        <f>SUM(M42:M43)</f>
        <v>0</v>
      </c>
      <c r="N41" s="231"/>
      <c r="O41" s="231">
        <f>SUM(O42:O43)</f>
        <v>4.75</v>
      </c>
      <c r="P41" s="231"/>
      <c r="Q41" s="231">
        <f>SUM(Q42:Q43)</f>
        <v>0</v>
      </c>
      <c r="R41" s="231"/>
      <c r="S41" s="231"/>
      <c r="T41" s="232"/>
      <c r="U41" s="226"/>
      <c r="V41" s="226">
        <f>SUM(V42:V43)</f>
        <v>0</v>
      </c>
      <c r="W41" s="226"/>
      <c r="X41" s="226"/>
      <c r="AG41" t="s">
        <v>290</v>
      </c>
    </row>
    <row r="42" spans="1:60" ht="20.399999999999999" outlineLevel="1" x14ac:dyDescent="0.25">
      <c r="A42" s="243">
        <v>31</v>
      </c>
      <c r="B42" s="244" t="s">
        <v>944</v>
      </c>
      <c r="C42" s="256" t="s">
        <v>945</v>
      </c>
      <c r="D42" s="245" t="s">
        <v>434</v>
      </c>
      <c r="E42" s="246">
        <v>11.2608</v>
      </c>
      <c r="F42" s="247"/>
      <c r="G42" s="248">
        <f>ROUND(E42*F42,2)</f>
        <v>0</v>
      </c>
      <c r="H42" s="247"/>
      <c r="I42" s="248">
        <f>ROUND(E42*H42,2)</f>
        <v>0</v>
      </c>
      <c r="J42" s="247"/>
      <c r="K42" s="248">
        <f>ROUND(E42*J42,2)</f>
        <v>0</v>
      </c>
      <c r="L42" s="248">
        <v>21</v>
      </c>
      <c r="M42" s="248">
        <f>G42*(1+L42/100)</f>
        <v>0</v>
      </c>
      <c r="N42" s="248">
        <v>0.19536000000000001</v>
      </c>
      <c r="O42" s="248">
        <f>ROUND(E42*N42,2)</f>
        <v>2.2000000000000002</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32</v>
      </c>
      <c r="B43" s="244" t="s">
        <v>946</v>
      </c>
      <c r="C43" s="256" t="s">
        <v>947</v>
      </c>
      <c r="D43" s="245" t="s">
        <v>434</v>
      </c>
      <c r="E43" s="246">
        <v>11.486219999999999</v>
      </c>
      <c r="F43" s="247"/>
      <c r="G43" s="248">
        <f>ROUND(E43*F43,2)</f>
        <v>0</v>
      </c>
      <c r="H43" s="247"/>
      <c r="I43" s="248">
        <f>ROUND(E43*H43,2)</f>
        <v>0</v>
      </c>
      <c r="J43" s="247"/>
      <c r="K43" s="248">
        <f>ROUND(E43*J43,2)</f>
        <v>0</v>
      </c>
      <c r="L43" s="248">
        <v>21</v>
      </c>
      <c r="M43" s="248">
        <f>G43*(1+L43/100)</f>
        <v>0</v>
      </c>
      <c r="N43" s="248">
        <v>0.222</v>
      </c>
      <c r="O43" s="248">
        <f>ROUND(E43*N43,2)</f>
        <v>2.5499999999999998</v>
      </c>
      <c r="P43" s="248">
        <v>0</v>
      </c>
      <c r="Q43" s="248">
        <f>ROUND(E43*P43,2)</f>
        <v>0</v>
      </c>
      <c r="R43" s="248"/>
      <c r="S43" s="248" t="s">
        <v>302</v>
      </c>
      <c r="T43" s="249" t="s">
        <v>295</v>
      </c>
      <c r="U43" s="222">
        <v>0</v>
      </c>
      <c r="V43" s="222">
        <f>ROUND(E43*U43,2)</f>
        <v>0</v>
      </c>
      <c r="W43" s="222"/>
      <c r="X43" s="222" t="s">
        <v>362</v>
      </c>
      <c r="Y43" s="212"/>
      <c r="Z43" s="212"/>
      <c r="AA43" s="212"/>
      <c r="AB43" s="212"/>
      <c r="AC43" s="212"/>
      <c r="AD43" s="212"/>
      <c r="AE43" s="212"/>
      <c r="AF43" s="212"/>
      <c r="AG43" s="212" t="s">
        <v>363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227" t="s">
        <v>289</v>
      </c>
      <c r="B44" s="228" t="s">
        <v>189</v>
      </c>
      <c r="C44" s="251" t="s">
        <v>190</v>
      </c>
      <c r="D44" s="229"/>
      <c r="E44" s="230"/>
      <c r="F44" s="231"/>
      <c r="G44" s="231">
        <f>SUMIF(AG45:AG140,"&lt;&gt;NOR",G45:G140)</f>
        <v>0</v>
      </c>
      <c r="H44" s="231"/>
      <c r="I44" s="231">
        <f>SUM(I45:I140)</f>
        <v>0</v>
      </c>
      <c r="J44" s="231"/>
      <c r="K44" s="231">
        <f>SUM(K45:K140)</f>
        <v>0</v>
      </c>
      <c r="L44" s="231"/>
      <c r="M44" s="231">
        <f>SUM(M45:M140)</f>
        <v>0</v>
      </c>
      <c r="N44" s="231"/>
      <c r="O44" s="231">
        <f>SUM(O45:O140)</f>
        <v>34.480000000000004</v>
      </c>
      <c r="P44" s="231"/>
      <c r="Q44" s="231">
        <f>SUM(Q45:Q140)</f>
        <v>0</v>
      </c>
      <c r="R44" s="231"/>
      <c r="S44" s="231"/>
      <c r="T44" s="232"/>
      <c r="U44" s="226"/>
      <c r="V44" s="226">
        <f>SUM(V45:V140)</f>
        <v>0</v>
      </c>
      <c r="W44" s="226"/>
      <c r="X44" s="226"/>
      <c r="AG44" t="s">
        <v>290</v>
      </c>
    </row>
    <row r="45" spans="1:60" outlineLevel="1" x14ac:dyDescent="0.25">
      <c r="A45" s="243">
        <v>33</v>
      </c>
      <c r="B45" s="244" t="s">
        <v>948</v>
      </c>
      <c r="C45" s="256" t="s">
        <v>949</v>
      </c>
      <c r="D45" s="245" t="s">
        <v>453</v>
      </c>
      <c r="E45" s="246">
        <v>28</v>
      </c>
      <c r="F45" s="247"/>
      <c r="G45" s="248">
        <f>ROUND(E45*F45,2)</f>
        <v>0</v>
      </c>
      <c r="H45" s="247"/>
      <c r="I45" s="248">
        <f>ROUND(E45*H45,2)</f>
        <v>0</v>
      </c>
      <c r="J45" s="247"/>
      <c r="K45" s="248">
        <f>ROUND(E45*J45,2)</f>
        <v>0</v>
      </c>
      <c r="L45" s="248">
        <v>21</v>
      </c>
      <c r="M45" s="248">
        <f>G45*(1+L45/100)</f>
        <v>0</v>
      </c>
      <c r="N45" s="248">
        <v>5.7200000000000003E-3</v>
      </c>
      <c r="O45" s="248">
        <f>ROUND(E45*N45,2)</f>
        <v>0.16</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34</v>
      </c>
      <c r="B46" s="244" t="s">
        <v>950</v>
      </c>
      <c r="C46" s="256" t="s">
        <v>951</v>
      </c>
      <c r="D46" s="245" t="s">
        <v>539</v>
      </c>
      <c r="E46" s="246">
        <v>15</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35</v>
      </c>
      <c r="B47" s="244" t="s">
        <v>952</v>
      </c>
      <c r="C47" s="256" t="s">
        <v>953</v>
      </c>
      <c r="D47" s="245" t="s">
        <v>539</v>
      </c>
      <c r="E47" s="246">
        <v>19</v>
      </c>
      <c r="F47" s="247"/>
      <c r="G47" s="248">
        <f>ROUND(E47*F47,2)</f>
        <v>0</v>
      </c>
      <c r="H47" s="247"/>
      <c r="I47" s="248">
        <f>ROUND(E47*H47,2)</f>
        <v>0</v>
      </c>
      <c r="J47" s="247"/>
      <c r="K47" s="248">
        <f>ROUND(E47*J47,2)</f>
        <v>0</v>
      </c>
      <c r="L47" s="248">
        <v>21</v>
      </c>
      <c r="M47" s="248">
        <f>G47*(1+L47/100)</f>
        <v>0</v>
      </c>
      <c r="N47" s="248">
        <v>1.67E-3</v>
      </c>
      <c r="O47" s="248">
        <f>ROUND(E47*N47,2)</f>
        <v>0.03</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36</v>
      </c>
      <c r="B48" s="244" t="s">
        <v>954</v>
      </c>
      <c r="C48" s="256" t="s">
        <v>955</v>
      </c>
      <c r="D48" s="245" t="s">
        <v>539</v>
      </c>
      <c r="E48" s="246">
        <v>8</v>
      </c>
      <c r="F48" s="247"/>
      <c r="G48" s="248">
        <f>ROUND(E48*F48,2)</f>
        <v>0</v>
      </c>
      <c r="H48" s="247"/>
      <c r="I48" s="248">
        <f>ROUND(E48*H48,2)</f>
        <v>0</v>
      </c>
      <c r="J48" s="247"/>
      <c r="K48" s="248">
        <f>ROUND(E48*J48,2)</f>
        <v>0</v>
      </c>
      <c r="L48" s="248">
        <v>21</v>
      </c>
      <c r="M48" s="248">
        <f>G48*(1+L48/100)</f>
        <v>0</v>
      </c>
      <c r="N48" s="248">
        <v>1.67E-3</v>
      </c>
      <c r="O48" s="248">
        <f>ROUND(E48*N48,2)</f>
        <v>0.01</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37</v>
      </c>
      <c r="B49" s="244" t="s">
        <v>956</v>
      </c>
      <c r="C49" s="256" t="s">
        <v>957</v>
      </c>
      <c r="D49" s="245" t="s">
        <v>539</v>
      </c>
      <c r="E49" s="246">
        <v>8</v>
      </c>
      <c r="F49" s="247"/>
      <c r="G49" s="248">
        <f>ROUND(E49*F49,2)</f>
        <v>0</v>
      </c>
      <c r="H49" s="247"/>
      <c r="I49" s="248">
        <f>ROUND(E49*H49,2)</f>
        <v>0</v>
      </c>
      <c r="J49" s="247"/>
      <c r="K49" s="248">
        <f>ROUND(E49*J49,2)</f>
        <v>0</v>
      </c>
      <c r="L49" s="248">
        <v>21</v>
      </c>
      <c r="M49" s="248">
        <f>G49*(1+L49/100)</f>
        <v>0</v>
      </c>
      <c r="N49" s="248">
        <v>2.96E-3</v>
      </c>
      <c r="O49" s="248">
        <f>ROUND(E49*N49,2)</f>
        <v>0.02</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38</v>
      </c>
      <c r="B50" s="244" t="s">
        <v>958</v>
      </c>
      <c r="C50" s="256" t="s">
        <v>959</v>
      </c>
      <c r="D50" s="245" t="s">
        <v>539</v>
      </c>
      <c r="E50" s="246">
        <v>1</v>
      </c>
      <c r="F50" s="247"/>
      <c r="G50" s="248">
        <f>ROUND(E50*F50,2)</f>
        <v>0</v>
      </c>
      <c r="H50" s="247"/>
      <c r="I50" s="248">
        <f>ROUND(E50*H50,2)</f>
        <v>0</v>
      </c>
      <c r="J50" s="247"/>
      <c r="K50" s="248">
        <f>ROUND(E50*J50,2)</f>
        <v>0</v>
      </c>
      <c r="L50" s="248">
        <v>21</v>
      </c>
      <c r="M50" s="248">
        <f>G50*(1+L50/100)</f>
        <v>0</v>
      </c>
      <c r="N50" s="248">
        <v>3.8E-3</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39</v>
      </c>
      <c r="B51" s="244" t="s">
        <v>960</v>
      </c>
      <c r="C51" s="256" t="s">
        <v>961</v>
      </c>
      <c r="D51" s="245" t="s">
        <v>539</v>
      </c>
      <c r="E51" s="246">
        <v>4</v>
      </c>
      <c r="F51" s="247"/>
      <c r="G51" s="248">
        <f>ROUND(E51*F51,2)</f>
        <v>0</v>
      </c>
      <c r="H51" s="247"/>
      <c r="I51" s="248">
        <f>ROUND(E51*H51,2)</f>
        <v>0</v>
      </c>
      <c r="J51" s="247"/>
      <c r="K51" s="248">
        <f>ROUND(E51*J51,2)</f>
        <v>0</v>
      </c>
      <c r="L51" s="248">
        <v>21</v>
      </c>
      <c r="M51" s="248">
        <f>G51*(1+L51/100)</f>
        <v>0</v>
      </c>
      <c r="N51" s="248">
        <v>5.0499999999999998E-3</v>
      </c>
      <c r="O51" s="248">
        <f>ROUND(E51*N51,2)</f>
        <v>0.02</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40</v>
      </c>
      <c r="B52" s="244" t="s">
        <v>962</v>
      </c>
      <c r="C52" s="256" t="s">
        <v>963</v>
      </c>
      <c r="D52" s="245" t="s">
        <v>539</v>
      </c>
      <c r="E52" s="246">
        <v>1</v>
      </c>
      <c r="F52" s="247"/>
      <c r="G52" s="248">
        <f>ROUND(E52*F52,2)</f>
        <v>0</v>
      </c>
      <c r="H52" s="247"/>
      <c r="I52" s="248">
        <f>ROUND(E52*H52,2)</f>
        <v>0</v>
      </c>
      <c r="J52" s="247"/>
      <c r="K52" s="248">
        <f>ROUND(E52*J52,2)</f>
        <v>0</v>
      </c>
      <c r="L52" s="248">
        <v>21</v>
      </c>
      <c r="M52" s="248">
        <f>G52*(1+L52/100)</f>
        <v>0</v>
      </c>
      <c r="N52" s="248">
        <v>6.5700000000000003E-3</v>
      </c>
      <c r="O52" s="248">
        <f>ROUND(E52*N52,2)</f>
        <v>0.01</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41</v>
      </c>
      <c r="B53" s="244" t="s">
        <v>964</v>
      </c>
      <c r="C53" s="256" t="s">
        <v>965</v>
      </c>
      <c r="D53" s="245" t="s">
        <v>539</v>
      </c>
      <c r="E53" s="246">
        <v>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430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42</v>
      </c>
      <c r="B54" s="244" t="s">
        <v>966</v>
      </c>
      <c r="C54" s="256" t="s">
        <v>967</v>
      </c>
      <c r="D54" s="245" t="s">
        <v>539</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430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43</v>
      </c>
      <c r="B55" s="244" t="s">
        <v>968</v>
      </c>
      <c r="C55" s="256" t="s">
        <v>969</v>
      </c>
      <c r="D55" s="245" t="s">
        <v>539</v>
      </c>
      <c r="E55" s="246">
        <v>2</v>
      </c>
      <c r="F55" s="247"/>
      <c r="G55" s="248">
        <f>ROUND(E55*F55,2)</f>
        <v>0</v>
      </c>
      <c r="H55" s="247"/>
      <c r="I55" s="248">
        <f>ROUND(E55*H55,2)</f>
        <v>0</v>
      </c>
      <c r="J55" s="247"/>
      <c r="K55" s="248">
        <f>ROUND(E55*J55,2)</f>
        <v>0</v>
      </c>
      <c r="L55" s="248">
        <v>21</v>
      </c>
      <c r="M55" s="248">
        <f>G55*(1+L55/100)</f>
        <v>0</v>
      </c>
      <c r="N55" s="248">
        <v>1.2919999999999999E-2</v>
      </c>
      <c r="O55" s="248">
        <f>ROUND(E55*N55,2)</f>
        <v>0.03</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44</v>
      </c>
      <c r="B56" s="244" t="s">
        <v>970</v>
      </c>
      <c r="C56" s="256" t="s">
        <v>971</v>
      </c>
      <c r="D56" s="245" t="s">
        <v>539</v>
      </c>
      <c r="E56" s="246">
        <v>1</v>
      </c>
      <c r="F56" s="247"/>
      <c r="G56" s="248">
        <f>ROUND(E56*F56,2)</f>
        <v>0</v>
      </c>
      <c r="H56" s="247"/>
      <c r="I56" s="248">
        <f>ROUND(E56*H56,2)</f>
        <v>0</v>
      </c>
      <c r="J56" s="247"/>
      <c r="K56" s="248">
        <f>ROUND(E56*J56,2)</f>
        <v>0</v>
      </c>
      <c r="L56" s="248">
        <v>21</v>
      </c>
      <c r="M56" s="248">
        <f>G56*(1+L56/100)</f>
        <v>0</v>
      </c>
      <c r="N56" s="248">
        <v>1.652E-2</v>
      </c>
      <c r="O56" s="248">
        <f>ROUND(E56*N56,2)</f>
        <v>0.02</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45</v>
      </c>
      <c r="B57" s="244" t="s">
        <v>972</v>
      </c>
      <c r="C57" s="256" t="s">
        <v>973</v>
      </c>
      <c r="D57" s="245" t="s">
        <v>539</v>
      </c>
      <c r="E57" s="246">
        <v>6</v>
      </c>
      <c r="F57" s="247"/>
      <c r="G57" s="248">
        <f>ROUND(E57*F57,2)</f>
        <v>0</v>
      </c>
      <c r="H57" s="247"/>
      <c r="I57" s="248">
        <f>ROUND(E57*H57,2)</f>
        <v>0</v>
      </c>
      <c r="J57" s="247"/>
      <c r="K57" s="248">
        <f>ROUND(E57*J57,2)</f>
        <v>0</v>
      </c>
      <c r="L57" s="248">
        <v>21</v>
      </c>
      <c r="M57" s="248">
        <f>G57*(1+L57/100)</f>
        <v>0</v>
      </c>
      <c r="N57" s="248">
        <v>1.6199999999999999E-3</v>
      </c>
      <c r="O57" s="248">
        <f>ROUND(E57*N57,2)</f>
        <v>0.01</v>
      </c>
      <c r="P57" s="248">
        <v>0</v>
      </c>
      <c r="Q57" s="248">
        <f>ROUND(E57*P57,2)</f>
        <v>0</v>
      </c>
      <c r="R57" s="248"/>
      <c r="S57" s="248" t="s">
        <v>302</v>
      </c>
      <c r="T57" s="249" t="s">
        <v>295</v>
      </c>
      <c r="U57" s="222">
        <v>0</v>
      </c>
      <c r="V57" s="222">
        <f>ROUND(E57*U57,2)</f>
        <v>0</v>
      </c>
      <c r="W57" s="222"/>
      <c r="X57" s="222" t="s">
        <v>389</v>
      </c>
      <c r="Y57" s="212"/>
      <c r="Z57" s="212"/>
      <c r="AA57" s="212"/>
      <c r="AB57" s="212"/>
      <c r="AC57" s="212"/>
      <c r="AD57" s="212"/>
      <c r="AE57" s="212"/>
      <c r="AF57" s="212"/>
      <c r="AG57" s="212" t="s">
        <v>390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46</v>
      </c>
      <c r="B58" s="244" t="s">
        <v>974</v>
      </c>
      <c r="C58" s="256" t="s">
        <v>975</v>
      </c>
      <c r="D58" s="245" t="s">
        <v>539</v>
      </c>
      <c r="E58" s="246">
        <v>7</v>
      </c>
      <c r="F58" s="247"/>
      <c r="G58" s="248">
        <f>ROUND(E58*F58,2)</f>
        <v>0</v>
      </c>
      <c r="H58" s="247"/>
      <c r="I58" s="248">
        <f>ROUND(E58*H58,2)</f>
        <v>0</v>
      </c>
      <c r="J58" s="247"/>
      <c r="K58" s="248">
        <f>ROUND(E58*J58,2)</f>
        <v>0</v>
      </c>
      <c r="L58" s="248">
        <v>21</v>
      </c>
      <c r="M58" s="248">
        <f>G58*(1+L58/100)</f>
        <v>0</v>
      </c>
      <c r="N58" s="248">
        <v>1.65E-3</v>
      </c>
      <c r="O58" s="248">
        <f>ROUND(E58*N58,2)</f>
        <v>0.01</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47</v>
      </c>
      <c r="B59" s="244" t="s">
        <v>976</v>
      </c>
      <c r="C59" s="256" t="s">
        <v>977</v>
      </c>
      <c r="D59" s="245" t="s">
        <v>539</v>
      </c>
      <c r="E59" s="246">
        <v>1</v>
      </c>
      <c r="F59" s="247"/>
      <c r="G59" s="248">
        <f>ROUND(E59*F59,2)</f>
        <v>0</v>
      </c>
      <c r="H59" s="247"/>
      <c r="I59" s="248">
        <f>ROUND(E59*H59,2)</f>
        <v>0</v>
      </c>
      <c r="J59" s="247"/>
      <c r="K59" s="248">
        <f>ROUND(E59*J59,2)</f>
        <v>0</v>
      </c>
      <c r="L59" s="248">
        <v>21</v>
      </c>
      <c r="M59" s="248">
        <f>G59*(1+L59/100)</f>
        <v>0</v>
      </c>
      <c r="N59" s="248">
        <v>2.96E-3</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48</v>
      </c>
      <c r="B60" s="244" t="s">
        <v>978</v>
      </c>
      <c r="C60" s="256" t="s">
        <v>979</v>
      </c>
      <c r="D60" s="245" t="s">
        <v>539</v>
      </c>
      <c r="E60" s="246">
        <v>1</v>
      </c>
      <c r="F60" s="247"/>
      <c r="G60" s="248">
        <f>ROUND(E60*F60,2)</f>
        <v>0</v>
      </c>
      <c r="H60" s="247"/>
      <c r="I60" s="248">
        <f>ROUND(E60*H60,2)</f>
        <v>0</v>
      </c>
      <c r="J60" s="247"/>
      <c r="K60" s="248">
        <f>ROUND(E60*J60,2)</f>
        <v>0</v>
      </c>
      <c r="L60" s="248">
        <v>21</v>
      </c>
      <c r="M60" s="248">
        <f>G60*(1+L60/100)</f>
        <v>0</v>
      </c>
      <c r="N60" s="248">
        <v>5.0800000000000003E-3</v>
      </c>
      <c r="O60" s="248">
        <f>ROUND(E60*N60,2)</f>
        <v>0.01</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49</v>
      </c>
      <c r="B61" s="244" t="s">
        <v>980</v>
      </c>
      <c r="C61" s="256" t="s">
        <v>981</v>
      </c>
      <c r="D61" s="245" t="s">
        <v>453</v>
      </c>
      <c r="E61" s="246">
        <v>775.6</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389</v>
      </c>
      <c r="Y61" s="212"/>
      <c r="Z61" s="212"/>
      <c r="AA61" s="212"/>
      <c r="AB61" s="212"/>
      <c r="AC61" s="212"/>
      <c r="AD61" s="212"/>
      <c r="AE61" s="212"/>
      <c r="AF61" s="212"/>
      <c r="AG61" s="212" t="s">
        <v>390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50</v>
      </c>
      <c r="B62" s="244" t="s">
        <v>982</v>
      </c>
      <c r="C62" s="256" t="s">
        <v>983</v>
      </c>
      <c r="D62" s="245" t="s">
        <v>453</v>
      </c>
      <c r="E62" s="246">
        <v>775.6</v>
      </c>
      <c r="F62" s="247"/>
      <c r="G62" s="248">
        <f>ROUND(E62*F62,2)</f>
        <v>0</v>
      </c>
      <c r="H62" s="247"/>
      <c r="I62" s="248">
        <f>ROUND(E62*H62,2)</f>
        <v>0</v>
      </c>
      <c r="J62" s="247"/>
      <c r="K62" s="248">
        <f>ROUND(E62*J62,2)</f>
        <v>0</v>
      </c>
      <c r="L62" s="248">
        <v>21</v>
      </c>
      <c r="M62" s="248">
        <f>G62*(1+L62/100)</f>
        <v>0</v>
      </c>
      <c r="N62" s="248">
        <v>1.9000000000000001E-4</v>
      </c>
      <c r="O62" s="248">
        <f>ROUND(E62*N62,2)</f>
        <v>0.15</v>
      </c>
      <c r="P62" s="248">
        <v>0</v>
      </c>
      <c r="Q62" s="248">
        <f>ROUND(E62*P62,2)</f>
        <v>0</v>
      </c>
      <c r="R62" s="248"/>
      <c r="S62" s="248" t="s">
        <v>302</v>
      </c>
      <c r="T62" s="249" t="s">
        <v>295</v>
      </c>
      <c r="U62" s="222">
        <v>0</v>
      </c>
      <c r="V62" s="222">
        <f>ROUND(E62*U62,2)</f>
        <v>0</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51</v>
      </c>
      <c r="B63" s="244" t="s">
        <v>984</v>
      </c>
      <c r="C63" s="256" t="s">
        <v>985</v>
      </c>
      <c r="D63" s="245" t="s">
        <v>453</v>
      </c>
      <c r="E63" s="246">
        <v>775.6</v>
      </c>
      <c r="F63" s="247"/>
      <c r="G63" s="248">
        <f>ROUND(E63*F63,2)</f>
        <v>0</v>
      </c>
      <c r="H63" s="247"/>
      <c r="I63" s="248">
        <f>ROUND(E63*H63,2)</f>
        <v>0</v>
      </c>
      <c r="J63" s="247"/>
      <c r="K63" s="248">
        <f>ROUND(E63*J63,2)</f>
        <v>0</v>
      </c>
      <c r="L63" s="248">
        <v>21</v>
      </c>
      <c r="M63" s="248">
        <f>G63*(1+L63/100)</f>
        <v>0</v>
      </c>
      <c r="N63" s="248">
        <v>9.0000000000000006E-5</v>
      </c>
      <c r="O63" s="248">
        <f>ROUND(E63*N63,2)</f>
        <v>7.0000000000000007E-2</v>
      </c>
      <c r="P63" s="248">
        <v>0</v>
      </c>
      <c r="Q63" s="248">
        <f>ROUND(E63*P63,2)</f>
        <v>0</v>
      </c>
      <c r="R63" s="248"/>
      <c r="S63" s="248" t="s">
        <v>302</v>
      </c>
      <c r="T63" s="249" t="s">
        <v>295</v>
      </c>
      <c r="U63" s="222">
        <v>0</v>
      </c>
      <c r="V63" s="222">
        <f>ROUND(E63*U63,2)</f>
        <v>0</v>
      </c>
      <c r="W63" s="222"/>
      <c r="X63" s="222" t="s">
        <v>389</v>
      </c>
      <c r="Y63" s="212"/>
      <c r="Z63" s="212"/>
      <c r="AA63" s="212"/>
      <c r="AB63" s="212"/>
      <c r="AC63" s="212"/>
      <c r="AD63" s="212"/>
      <c r="AE63" s="212"/>
      <c r="AF63" s="212"/>
      <c r="AG63" s="212" t="s">
        <v>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43">
        <v>52</v>
      </c>
      <c r="B64" s="244" t="s">
        <v>986</v>
      </c>
      <c r="C64" s="256" t="s">
        <v>987</v>
      </c>
      <c r="D64" s="245" t="s">
        <v>539</v>
      </c>
      <c r="E64" s="246">
        <v>7</v>
      </c>
      <c r="F64" s="247"/>
      <c r="G64" s="248">
        <f>ROUND(E64*F64,2)</f>
        <v>0</v>
      </c>
      <c r="H64" s="247"/>
      <c r="I64" s="248">
        <f>ROUND(E64*H64,2)</f>
        <v>0</v>
      </c>
      <c r="J64" s="247"/>
      <c r="K64" s="248">
        <f>ROUND(E64*J64,2)</f>
        <v>0</v>
      </c>
      <c r="L64" s="248">
        <v>21</v>
      </c>
      <c r="M64" s="248">
        <f>G64*(1+L64/100)</f>
        <v>0</v>
      </c>
      <c r="N64" s="248">
        <v>0.46005000000000001</v>
      </c>
      <c r="O64" s="248">
        <f>ROUND(E64*N64,2)</f>
        <v>3.22</v>
      </c>
      <c r="P64" s="248">
        <v>0</v>
      </c>
      <c r="Q64" s="248">
        <f>ROUND(E64*P64,2)</f>
        <v>0</v>
      </c>
      <c r="R64" s="248"/>
      <c r="S64" s="248" t="s">
        <v>302</v>
      </c>
      <c r="T64" s="249" t="s">
        <v>295</v>
      </c>
      <c r="U64" s="222">
        <v>0</v>
      </c>
      <c r="V64" s="222">
        <f>ROUND(E64*U64,2)</f>
        <v>0</v>
      </c>
      <c r="W64" s="222"/>
      <c r="X64" s="222" t="s">
        <v>389</v>
      </c>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0.399999999999999" outlineLevel="1" x14ac:dyDescent="0.25">
      <c r="A65" s="243">
        <v>53</v>
      </c>
      <c r="B65" s="244" t="s">
        <v>988</v>
      </c>
      <c r="C65" s="256" t="s">
        <v>989</v>
      </c>
      <c r="D65" s="245" t="s">
        <v>453</v>
      </c>
      <c r="E65" s="246">
        <v>145.30000000000001</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302</v>
      </c>
      <c r="T65" s="249" t="s">
        <v>295</v>
      </c>
      <c r="U65" s="222">
        <v>0</v>
      </c>
      <c r="V65" s="222">
        <f>ROUND(E65*U65,2)</f>
        <v>0</v>
      </c>
      <c r="W65" s="222"/>
      <c r="X65" s="222" t="s">
        <v>389</v>
      </c>
      <c r="Y65" s="212"/>
      <c r="Z65" s="212"/>
      <c r="AA65" s="212"/>
      <c r="AB65" s="212"/>
      <c r="AC65" s="212"/>
      <c r="AD65" s="212"/>
      <c r="AE65" s="212"/>
      <c r="AF65" s="212"/>
      <c r="AG65" s="212" t="s">
        <v>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0.399999999999999" outlineLevel="1" x14ac:dyDescent="0.25">
      <c r="A66" s="243">
        <v>54</v>
      </c>
      <c r="B66" s="244" t="s">
        <v>990</v>
      </c>
      <c r="C66" s="256" t="s">
        <v>991</v>
      </c>
      <c r="D66" s="245" t="s">
        <v>453</v>
      </c>
      <c r="E66" s="246">
        <v>628.79999999999995</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302</v>
      </c>
      <c r="T66" s="249" t="s">
        <v>295</v>
      </c>
      <c r="U66" s="222">
        <v>0</v>
      </c>
      <c r="V66" s="222">
        <f>ROUND(E66*U66,2)</f>
        <v>0</v>
      </c>
      <c r="W66" s="222"/>
      <c r="X66" s="222" t="s">
        <v>389</v>
      </c>
      <c r="Y66" s="212"/>
      <c r="Z66" s="212"/>
      <c r="AA66" s="212"/>
      <c r="AB66" s="212"/>
      <c r="AC66" s="212"/>
      <c r="AD66" s="212"/>
      <c r="AE66" s="212"/>
      <c r="AF66" s="212"/>
      <c r="AG66" s="212" t="s">
        <v>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0.399999999999999" outlineLevel="1" x14ac:dyDescent="0.25">
      <c r="A67" s="243">
        <v>55</v>
      </c>
      <c r="B67" s="244" t="s">
        <v>992</v>
      </c>
      <c r="C67" s="256" t="s">
        <v>993</v>
      </c>
      <c r="D67" s="245" t="s">
        <v>453</v>
      </c>
      <c r="E67" s="246">
        <v>1.5</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302</v>
      </c>
      <c r="T67" s="249" t="s">
        <v>295</v>
      </c>
      <c r="U67" s="222">
        <v>0</v>
      </c>
      <c r="V67" s="222">
        <f>ROUND(E67*U67,2)</f>
        <v>0</v>
      </c>
      <c r="W67" s="222"/>
      <c r="X67" s="222" t="s">
        <v>389</v>
      </c>
      <c r="Y67" s="212"/>
      <c r="Z67" s="212"/>
      <c r="AA67" s="212"/>
      <c r="AB67" s="212"/>
      <c r="AC67" s="212"/>
      <c r="AD67" s="212"/>
      <c r="AE67" s="212"/>
      <c r="AF67" s="212"/>
      <c r="AG67" s="212" t="s">
        <v>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0.399999999999999" outlineLevel="1" x14ac:dyDescent="0.25">
      <c r="A68" s="243">
        <v>56</v>
      </c>
      <c r="B68" s="244" t="s">
        <v>994</v>
      </c>
      <c r="C68" s="256" t="s">
        <v>995</v>
      </c>
      <c r="D68" s="245" t="s">
        <v>539</v>
      </c>
      <c r="E68" s="246">
        <v>5</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302</v>
      </c>
      <c r="T68" s="249" t="s">
        <v>295</v>
      </c>
      <c r="U68" s="222">
        <v>0</v>
      </c>
      <c r="V68" s="222">
        <f>ROUND(E68*U68,2)</f>
        <v>0</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0.399999999999999" outlineLevel="1" x14ac:dyDescent="0.25">
      <c r="A69" s="243">
        <v>57</v>
      </c>
      <c r="B69" s="244" t="s">
        <v>996</v>
      </c>
      <c r="C69" s="256" t="s">
        <v>997</v>
      </c>
      <c r="D69" s="245" t="s">
        <v>539</v>
      </c>
      <c r="E69" s="246">
        <v>17</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302</v>
      </c>
      <c r="T69" s="249" t="s">
        <v>295</v>
      </c>
      <c r="U69" s="222">
        <v>0</v>
      </c>
      <c r="V69" s="222">
        <f>ROUND(E69*U69,2)</f>
        <v>0</v>
      </c>
      <c r="W69" s="222"/>
      <c r="X69" s="222" t="s">
        <v>389</v>
      </c>
      <c r="Y69" s="212"/>
      <c r="Z69" s="212"/>
      <c r="AA69" s="212"/>
      <c r="AB69" s="212"/>
      <c r="AC69" s="212"/>
      <c r="AD69" s="212"/>
      <c r="AE69" s="212"/>
      <c r="AF69" s="212"/>
      <c r="AG69" s="212" t="s">
        <v>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0.399999999999999" outlineLevel="1" x14ac:dyDescent="0.25">
      <c r="A70" s="243">
        <v>58</v>
      </c>
      <c r="B70" s="244" t="s">
        <v>998</v>
      </c>
      <c r="C70" s="256" t="s">
        <v>999</v>
      </c>
      <c r="D70" s="245" t="s">
        <v>539</v>
      </c>
      <c r="E70" s="246">
        <v>2</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302</v>
      </c>
      <c r="T70" s="249" t="s">
        <v>295</v>
      </c>
      <c r="U70" s="222">
        <v>0</v>
      </c>
      <c r="V70" s="222">
        <f>ROUND(E70*U70,2)</f>
        <v>0</v>
      </c>
      <c r="W70" s="222"/>
      <c r="X70" s="222" t="s">
        <v>389</v>
      </c>
      <c r="Y70" s="212"/>
      <c r="Z70" s="212"/>
      <c r="AA70" s="212"/>
      <c r="AB70" s="212"/>
      <c r="AC70" s="212"/>
      <c r="AD70" s="212"/>
      <c r="AE70" s="212"/>
      <c r="AF70" s="212"/>
      <c r="AG70" s="212" t="s">
        <v>390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59</v>
      </c>
      <c r="B71" s="244" t="s">
        <v>1000</v>
      </c>
      <c r="C71" s="256" t="s">
        <v>1001</v>
      </c>
      <c r="D71" s="245" t="s">
        <v>539</v>
      </c>
      <c r="E71" s="246">
        <v>1</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302</v>
      </c>
      <c r="T71" s="249" t="s">
        <v>295</v>
      </c>
      <c r="U71" s="222">
        <v>0</v>
      </c>
      <c r="V71" s="222">
        <f>ROUND(E71*U71,2)</f>
        <v>0</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60</v>
      </c>
      <c r="B72" s="244" t="s">
        <v>1002</v>
      </c>
      <c r="C72" s="256" t="s">
        <v>1003</v>
      </c>
      <c r="D72" s="245" t="s">
        <v>539</v>
      </c>
      <c r="E72" s="246">
        <v>1</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61</v>
      </c>
      <c r="B73" s="244" t="s">
        <v>1004</v>
      </c>
      <c r="C73" s="256" t="s">
        <v>1005</v>
      </c>
      <c r="D73" s="245" t="s">
        <v>453</v>
      </c>
      <c r="E73" s="246">
        <v>775.6</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390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62</v>
      </c>
      <c r="B74" s="244" t="s">
        <v>1006</v>
      </c>
      <c r="C74" s="256" t="s">
        <v>1007</v>
      </c>
      <c r="D74" s="245" t="s">
        <v>539</v>
      </c>
      <c r="E74" s="246">
        <v>6</v>
      </c>
      <c r="F74" s="247"/>
      <c r="G74" s="248">
        <f>ROUND(E74*F74,2)</f>
        <v>0</v>
      </c>
      <c r="H74" s="247"/>
      <c r="I74" s="248">
        <f>ROUND(E74*H74,2)</f>
        <v>0</v>
      </c>
      <c r="J74" s="247"/>
      <c r="K74" s="248">
        <f>ROUND(E74*J74,2)</f>
        <v>0</v>
      </c>
      <c r="L74" s="248">
        <v>21</v>
      </c>
      <c r="M74" s="248">
        <f>G74*(1+L74/100)</f>
        <v>0</v>
      </c>
      <c r="N74" s="248">
        <v>3.4000000000000002E-4</v>
      </c>
      <c r="O74" s="248">
        <f>ROUND(E74*N74,2)</f>
        <v>0</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3">
        <v>63</v>
      </c>
      <c r="B75" s="244" t="s">
        <v>1008</v>
      </c>
      <c r="C75" s="256" t="s">
        <v>1009</v>
      </c>
      <c r="D75" s="245" t="s">
        <v>539</v>
      </c>
      <c r="E75" s="246">
        <v>1</v>
      </c>
      <c r="F75" s="247"/>
      <c r="G75" s="248">
        <f>ROUND(E75*F75,2)</f>
        <v>0</v>
      </c>
      <c r="H75" s="247"/>
      <c r="I75" s="248">
        <f>ROUND(E75*H75,2)</f>
        <v>0</v>
      </c>
      <c r="J75" s="247"/>
      <c r="K75" s="248">
        <f>ROUND(E75*J75,2)</f>
        <v>0</v>
      </c>
      <c r="L75" s="248">
        <v>21</v>
      </c>
      <c r="M75" s="248">
        <f>G75*(1+L75/100)</f>
        <v>0</v>
      </c>
      <c r="N75" s="248">
        <v>3.6000000000000002E-4</v>
      </c>
      <c r="O75" s="248">
        <f>ROUND(E75*N75,2)</f>
        <v>0</v>
      </c>
      <c r="P75" s="248">
        <v>0</v>
      </c>
      <c r="Q75" s="248">
        <f>ROUND(E75*P75,2)</f>
        <v>0</v>
      </c>
      <c r="R75" s="248"/>
      <c r="S75" s="248" t="s">
        <v>302</v>
      </c>
      <c r="T75" s="24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64</v>
      </c>
      <c r="B76" s="244" t="s">
        <v>1010</v>
      </c>
      <c r="C76" s="256" t="s">
        <v>1011</v>
      </c>
      <c r="D76" s="245" t="s">
        <v>539</v>
      </c>
      <c r="E76" s="246">
        <v>14</v>
      </c>
      <c r="F76" s="247"/>
      <c r="G76" s="248">
        <f>ROUND(E76*F76,2)</f>
        <v>0</v>
      </c>
      <c r="H76" s="247"/>
      <c r="I76" s="248">
        <f>ROUND(E76*H76,2)</f>
        <v>0</v>
      </c>
      <c r="J76" s="247"/>
      <c r="K76" s="248">
        <f>ROUND(E76*J76,2)</f>
        <v>0</v>
      </c>
      <c r="L76" s="248">
        <v>21</v>
      </c>
      <c r="M76" s="248">
        <f>G76*(1+L76/100)</f>
        <v>0</v>
      </c>
      <c r="N76" s="248">
        <v>0.115</v>
      </c>
      <c r="O76" s="248">
        <f>ROUND(E76*N76,2)</f>
        <v>1.61</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65</v>
      </c>
      <c r="B77" s="244" t="s">
        <v>1012</v>
      </c>
      <c r="C77" s="256" t="s">
        <v>1013</v>
      </c>
      <c r="D77" s="245" t="s">
        <v>539</v>
      </c>
      <c r="E77" s="246">
        <v>6</v>
      </c>
      <c r="F77" s="247"/>
      <c r="G77" s="248">
        <f>ROUND(E77*F77,2)</f>
        <v>0</v>
      </c>
      <c r="H77" s="247"/>
      <c r="I77" s="248">
        <f>ROUND(E77*H77,2)</f>
        <v>0</v>
      </c>
      <c r="J77" s="247"/>
      <c r="K77" s="248">
        <f>ROUND(E77*J77,2)</f>
        <v>0</v>
      </c>
      <c r="L77" s="248">
        <v>21</v>
      </c>
      <c r="M77" s="248">
        <f>G77*(1+L77/100)</f>
        <v>0</v>
      </c>
      <c r="N77" s="248">
        <v>0.30703999999999998</v>
      </c>
      <c r="O77" s="248">
        <f>ROUND(E77*N77,2)</f>
        <v>1.84</v>
      </c>
      <c r="P77" s="248">
        <v>0</v>
      </c>
      <c r="Q77" s="248">
        <f>ROUND(E77*P77,2)</f>
        <v>0</v>
      </c>
      <c r="R77" s="248"/>
      <c r="S77" s="248" t="s">
        <v>302</v>
      </c>
      <c r="T77" s="249" t="s">
        <v>295</v>
      </c>
      <c r="U77" s="222">
        <v>0</v>
      </c>
      <c r="V77" s="222">
        <f>ROUND(E77*U77,2)</f>
        <v>0</v>
      </c>
      <c r="W77" s="222"/>
      <c r="X77" s="222" t="s">
        <v>389</v>
      </c>
      <c r="Y77" s="212"/>
      <c r="Z77" s="212"/>
      <c r="AA77" s="212"/>
      <c r="AB77" s="212"/>
      <c r="AC77" s="212"/>
      <c r="AD77" s="212"/>
      <c r="AE77" s="212"/>
      <c r="AF77" s="212"/>
      <c r="AG77" s="212" t="s">
        <v>390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43">
        <v>66</v>
      </c>
      <c r="B78" s="244" t="s">
        <v>1014</v>
      </c>
      <c r="C78" s="256" t="s">
        <v>1015</v>
      </c>
      <c r="D78" s="245" t="s">
        <v>539</v>
      </c>
      <c r="E78" s="246">
        <v>21</v>
      </c>
      <c r="F78" s="247"/>
      <c r="G78" s="248">
        <f>ROUND(E78*F78,2)</f>
        <v>0</v>
      </c>
      <c r="H78" s="247"/>
      <c r="I78" s="248">
        <f>ROUND(E78*H78,2)</f>
        <v>0</v>
      </c>
      <c r="J78" s="247"/>
      <c r="K78" s="248">
        <f>ROUND(E78*J78,2)</f>
        <v>0</v>
      </c>
      <c r="L78" s="248">
        <v>21</v>
      </c>
      <c r="M78" s="248">
        <f>G78*(1+L78/100)</f>
        <v>0</v>
      </c>
      <c r="N78" s="248">
        <v>1.6000000000000001E-4</v>
      </c>
      <c r="O78" s="248">
        <f>ROUND(E78*N78,2)</f>
        <v>0</v>
      </c>
      <c r="P78" s="248">
        <v>0</v>
      </c>
      <c r="Q78" s="248">
        <f>ROUND(E78*P78,2)</f>
        <v>0</v>
      </c>
      <c r="R78" s="248"/>
      <c r="S78" s="248" t="s">
        <v>302</v>
      </c>
      <c r="T78" s="249" t="s">
        <v>295</v>
      </c>
      <c r="U78" s="222">
        <v>0</v>
      </c>
      <c r="V78" s="222">
        <f>ROUND(E78*U78,2)</f>
        <v>0</v>
      </c>
      <c r="W78" s="222"/>
      <c r="X78" s="222" t="s">
        <v>389</v>
      </c>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43">
        <v>67</v>
      </c>
      <c r="B79" s="244" t="s">
        <v>1016</v>
      </c>
      <c r="C79" s="256" t="s">
        <v>1017</v>
      </c>
      <c r="D79" s="245" t="s">
        <v>539</v>
      </c>
      <c r="E79" s="246">
        <v>4</v>
      </c>
      <c r="F79" s="247"/>
      <c r="G79" s="248">
        <f>ROUND(E79*F79,2)</f>
        <v>0</v>
      </c>
      <c r="H79" s="247"/>
      <c r="I79" s="248">
        <f>ROUND(E79*H79,2)</f>
        <v>0</v>
      </c>
      <c r="J79" s="247"/>
      <c r="K79" s="248">
        <f>ROUND(E79*J79,2)</f>
        <v>0</v>
      </c>
      <c r="L79" s="248">
        <v>21</v>
      </c>
      <c r="M79" s="248">
        <f>G79*(1+L79/100)</f>
        <v>0</v>
      </c>
      <c r="N79" s="248">
        <v>1.6199999999999999E-3</v>
      </c>
      <c r="O79" s="248">
        <f>ROUND(E79*N79,2)</f>
        <v>0.01</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390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43">
        <v>68</v>
      </c>
      <c r="B80" s="244" t="s">
        <v>1018</v>
      </c>
      <c r="C80" s="256" t="s">
        <v>1019</v>
      </c>
      <c r="D80" s="245" t="s">
        <v>453</v>
      </c>
      <c r="E80" s="246">
        <v>28</v>
      </c>
      <c r="F80" s="247"/>
      <c r="G80" s="248">
        <f>ROUND(E80*F80,2)</f>
        <v>0</v>
      </c>
      <c r="H80" s="247"/>
      <c r="I80" s="248">
        <f>ROUND(E80*H80,2)</f>
        <v>0</v>
      </c>
      <c r="J80" s="247"/>
      <c r="K80" s="248">
        <f>ROUND(E80*J80,2)</f>
        <v>0</v>
      </c>
      <c r="L80" s="248">
        <v>21</v>
      </c>
      <c r="M80" s="248">
        <f>G80*(1+L80/100)</f>
        <v>0</v>
      </c>
      <c r="N80" s="248">
        <v>4.6999999999999999E-4</v>
      </c>
      <c r="O80" s="248">
        <f>ROUND(E80*N80,2)</f>
        <v>0.01</v>
      </c>
      <c r="P80" s="248">
        <v>0</v>
      </c>
      <c r="Q80" s="248">
        <f>ROUND(E80*P80,2)</f>
        <v>0</v>
      </c>
      <c r="R80" s="248"/>
      <c r="S80" s="248" t="s">
        <v>302</v>
      </c>
      <c r="T80" s="249" t="s">
        <v>295</v>
      </c>
      <c r="U80" s="222">
        <v>0</v>
      </c>
      <c r="V80" s="222">
        <f>ROUND(E80*U80,2)</f>
        <v>0</v>
      </c>
      <c r="W80" s="222"/>
      <c r="X80" s="222" t="s">
        <v>389</v>
      </c>
      <c r="Y80" s="212"/>
      <c r="Z80" s="212"/>
      <c r="AA80" s="212"/>
      <c r="AB80" s="212"/>
      <c r="AC80" s="212"/>
      <c r="AD80" s="212"/>
      <c r="AE80" s="212"/>
      <c r="AF80" s="212"/>
      <c r="AG80" s="212" t="s">
        <v>390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3">
        <v>69</v>
      </c>
      <c r="B81" s="244" t="s">
        <v>1020</v>
      </c>
      <c r="C81" s="256" t="s">
        <v>1021</v>
      </c>
      <c r="D81" s="245" t="s">
        <v>539</v>
      </c>
      <c r="E81" s="246">
        <v>6</v>
      </c>
      <c r="F81" s="247"/>
      <c r="G81" s="248">
        <f>ROUND(E81*F81,2)</f>
        <v>0</v>
      </c>
      <c r="H81" s="247"/>
      <c r="I81" s="248">
        <f>ROUND(E81*H81,2)</f>
        <v>0</v>
      </c>
      <c r="J81" s="247"/>
      <c r="K81" s="248">
        <f>ROUND(E81*J81,2)</f>
        <v>0</v>
      </c>
      <c r="L81" s="248">
        <v>21</v>
      </c>
      <c r="M81" s="248">
        <f>G81*(1+L81/100)</f>
        <v>0</v>
      </c>
      <c r="N81" s="248">
        <v>9.1800000000000007E-3</v>
      </c>
      <c r="O81" s="248">
        <f>ROUND(E81*N81,2)</f>
        <v>0.06</v>
      </c>
      <c r="P81" s="248">
        <v>0</v>
      </c>
      <c r="Q81" s="248">
        <f>ROUND(E81*P81,2)</f>
        <v>0</v>
      </c>
      <c r="R81" s="248"/>
      <c r="S81" s="248" t="s">
        <v>302</v>
      </c>
      <c r="T81" s="249" t="s">
        <v>295</v>
      </c>
      <c r="U81" s="222">
        <v>0</v>
      </c>
      <c r="V81" s="222">
        <f>ROUND(E81*U81,2)</f>
        <v>0</v>
      </c>
      <c r="W81" s="222"/>
      <c r="X81" s="222" t="s">
        <v>389</v>
      </c>
      <c r="Y81" s="212"/>
      <c r="Z81" s="212"/>
      <c r="AA81" s="212"/>
      <c r="AB81" s="212"/>
      <c r="AC81" s="212"/>
      <c r="AD81" s="212"/>
      <c r="AE81" s="212"/>
      <c r="AF81" s="212"/>
      <c r="AG81" s="212" t="s">
        <v>390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70</v>
      </c>
      <c r="B82" s="244" t="s">
        <v>1022</v>
      </c>
      <c r="C82" s="256" t="s">
        <v>1023</v>
      </c>
      <c r="D82" s="245" t="s">
        <v>539</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302</v>
      </c>
      <c r="T82" s="249" t="s">
        <v>295</v>
      </c>
      <c r="U82" s="222">
        <v>0</v>
      </c>
      <c r="V82" s="222">
        <f>ROUND(E82*U82,2)</f>
        <v>0</v>
      </c>
      <c r="W82" s="222"/>
      <c r="X82" s="222" t="s">
        <v>389</v>
      </c>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71</v>
      </c>
      <c r="B83" s="244" t="s">
        <v>1024</v>
      </c>
      <c r="C83" s="256" t="s">
        <v>1025</v>
      </c>
      <c r="D83" s="245" t="s">
        <v>539</v>
      </c>
      <c r="E83" s="246">
        <v>2</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302</v>
      </c>
      <c r="T83" s="249" t="s">
        <v>295</v>
      </c>
      <c r="U83" s="222">
        <v>0</v>
      </c>
      <c r="V83" s="222">
        <f>ROUND(E83*U83,2)</f>
        <v>0</v>
      </c>
      <c r="W83" s="222"/>
      <c r="X83" s="222" t="s">
        <v>389</v>
      </c>
      <c r="Y83" s="212"/>
      <c r="Z83" s="212"/>
      <c r="AA83" s="212"/>
      <c r="AB83" s="212"/>
      <c r="AC83" s="212"/>
      <c r="AD83" s="212"/>
      <c r="AE83" s="212"/>
      <c r="AF83" s="212"/>
      <c r="AG83" s="212" t="s">
        <v>390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43">
        <v>72</v>
      </c>
      <c r="B84" s="244" t="s">
        <v>1026</v>
      </c>
      <c r="C84" s="256" t="s">
        <v>1027</v>
      </c>
      <c r="D84" s="245" t="s">
        <v>539</v>
      </c>
      <c r="E84" s="246">
        <v>6</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302</v>
      </c>
      <c r="T84" s="249" t="s">
        <v>295</v>
      </c>
      <c r="U84" s="222">
        <v>0</v>
      </c>
      <c r="V84" s="222">
        <f>ROUND(E84*U84,2)</f>
        <v>0</v>
      </c>
      <c r="W84" s="222"/>
      <c r="X84" s="222" t="s">
        <v>389</v>
      </c>
      <c r="Y84" s="212"/>
      <c r="Z84" s="212"/>
      <c r="AA84" s="212"/>
      <c r="AB84" s="212"/>
      <c r="AC84" s="212"/>
      <c r="AD84" s="212"/>
      <c r="AE84" s="212"/>
      <c r="AF84" s="212"/>
      <c r="AG84" s="212" t="s">
        <v>390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73</v>
      </c>
      <c r="B85" s="244" t="s">
        <v>1028</v>
      </c>
      <c r="C85" s="256" t="s">
        <v>1029</v>
      </c>
      <c r="D85" s="245" t="s">
        <v>539</v>
      </c>
      <c r="E85" s="246">
        <v>6</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390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43">
        <v>74</v>
      </c>
      <c r="B86" s="244" t="s">
        <v>1030</v>
      </c>
      <c r="C86" s="256" t="s">
        <v>1031</v>
      </c>
      <c r="D86" s="245" t="s">
        <v>539</v>
      </c>
      <c r="E86" s="246">
        <v>14</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302</v>
      </c>
      <c r="T86" s="249" t="s">
        <v>295</v>
      </c>
      <c r="U86" s="222">
        <v>0</v>
      </c>
      <c r="V86" s="222">
        <f>ROUND(E86*U86,2)</f>
        <v>0</v>
      </c>
      <c r="W86" s="222"/>
      <c r="X86" s="222" t="s">
        <v>389</v>
      </c>
      <c r="Y86" s="212"/>
      <c r="Z86" s="212"/>
      <c r="AA86" s="212"/>
      <c r="AB86" s="212"/>
      <c r="AC86" s="212"/>
      <c r="AD86" s="212"/>
      <c r="AE86" s="212"/>
      <c r="AF86" s="212"/>
      <c r="AG86" s="212" t="s">
        <v>390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43">
        <v>75</v>
      </c>
      <c r="B87" s="244" t="s">
        <v>1032</v>
      </c>
      <c r="C87" s="256" t="s">
        <v>1033</v>
      </c>
      <c r="D87" s="245" t="s">
        <v>539</v>
      </c>
      <c r="E87" s="246">
        <v>1</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76</v>
      </c>
      <c r="B88" s="244" t="s">
        <v>1034</v>
      </c>
      <c r="C88" s="256" t="s">
        <v>1035</v>
      </c>
      <c r="D88" s="245" t="s">
        <v>539</v>
      </c>
      <c r="E88" s="246">
        <v>1</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390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77</v>
      </c>
      <c r="B89" s="244" t="s">
        <v>1036</v>
      </c>
      <c r="C89" s="256" t="s">
        <v>1037</v>
      </c>
      <c r="D89" s="245" t="s">
        <v>539</v>
      </c>
      <c r="E89" s="246">
        <v>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78</v>
      </c>
      <c r="B90" s="244" t="s">
        <v>1038</v>
      </c>
      <c r="C90" s="256" t="s">
        <v>1039</v>
      </c>
      <c r="D90" s="245" t="s">
        <v>539</v>
      </c>
      <c r="E90" s="246">
        <v>55</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390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79</v>
      </c>
      <c r="B91" s="244" t="s">
        <v>1040</v>
      </c>
      <c r="C91" s="256" t="s">
        <v>1041</v>
      </c>
      <c r="D91" s="245" t="s">
        <v>539</v>
      </c>
      <c r="E91" s="246">
        <v>7</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390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80</v>
      </c>
      <c r="B92" s="244" t="s">
        <v>1042</v>
      </c>
      <c r="C92" s="256" t="s">
        <v>1043</v>
      </c>
      <c r="D92" s="245" t="s">
        <v>453</v>
      </c>
      <c r="E92" s="246">
        <v>28</v>
      </c>
      <c r="F92" s="247"/>
      <c r="G92" s="248">
        <f>ROUND(E92*F92,2)</f>
        <v>0</v>
      </c>
      <c r="H92" s="247"/>
      <c r="I92" s="248">
        <f>ROUND(E92*H92,2)</f>
        <v>0</v>
      </c>
      <c r="J92" s="247"/>
      <c r="K92" s="248">
        <f>ROUND(E92*J92,2)</f>
        <v>0</v>
      </c>
      <c r="L92" s="248">
        <v>21</v>
      </c>
      <c r="M92" s="248">
        <f>G92*(1+L92/100)</f>
        <v>0</v>
      </c>
      <c r="N92" s="248">
        <v>6.2399999999999997E-2</v>
      </c>
      <c r="O92" s="248">
        <f>ROUND(E92*N92,2)</f>
        <v>1.75</v>
      </c>
      <c r="P92" s="248">
        <v>0</v>
      </c>
      <c r="Q92" s="248">
        <f>ROUND(E92*P92,2)</f>
        <v>0</v>
      </c>
      <c r="R92" s="248"/>
      <c r="S92" s="248" t="s">
        <v>302</v>
      </c>
      <c r="T92" s="249" t="s">
        <v>295</v>
      </c>
      <c r="U92" s="222">
        <v>0</v>
      </c>
      <c r="V92" s="222">
        <f>ROUND(E92*U92,2)</f>
        <v>0</v>
      </c>
      <c r="W92" s="222"/>
      <c r="X92" s="222" t="s">
        <v>362</v>
      </c>
      <c r="Y92" s="212"/>
      <c r="Z92" s="212"/>
      <c r="AA92" s="212"/>
      <c r="AB92" s="212"/>
      <c r="AC92" s="212"/>
      <c r="AD92" s="212"/>
      <c r="AE92" s="212"/>
      <c r="AF92" s="212"/>
      <c r="AG92" s="212" t="s">
        <v>363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43">
        <v>81</v>
      </c>
      <c r="B93" s="244" t="s">
        <v>1044</v>
      </c>
      <c r="C93" s="256" t="s">
        <v>1045</v>
      </c>
      <c r="D93" s="245" t="s">
        <v>539</v>
      </c>
      <c r="E93" s="246">
        <v>14</v>
      </c>
      <c r="F93" s="247"/>
      <c r="G93" s="248">
        <f>ROUND(E93*F93,2)</f>
        <v>0</v>
      </c>
      <c r="H93" s="247"/>
      <c r="I93" s="248">
        <f>ROUND(E93*H93,2)</f>
        <v>0</v>
      </c>
      <c r="J93" s="247"/>
      <c r="K93" s="248">
        <f>ROUND(E93*J93,2)</f>
        <v>0</v>
      </c>
      <c r="L93" s="248">
        <v>21</v>
      </c>
      <c r="M93" s="248">
        <f>G93*(1+L93/100)</f>
        <v>0</v>
      </c>
      <c r="N93" s="248">
        <v>1.3299999999999999E-2</v>
      </c>
      <c r="O93" s="248">
        <f>ROUND(E93*N93,2)</f>
        <v>0.19</v>
      </c>
      <c r="P93" s="248">
        <v>0</v>
      </c>
      <c r="Q93" s="248">
        <f>ROUND(E93*P93,2)</f>
        <v>0</v>
      </c>
      <c r="R93" s="248"/>
      <c r="S93" s="248" t="s">
        <v>302</v>
      </c>
      <c r="T93" s="249" t="s">
        <v>295</v>
      </c>
      <c r="U93" s="222">
        <v>0</v>
      </c>
      <c r="V93" s="222">
        <f>ROUND(E93*U93,2)</f>
        <v>0</v>
      </c>
      <c r="W93" s="222"/>
      <c r="X93" s="222" t="s">
        <v>362</v>
      </c>
      <c r="Y93" s="212"/>
      <c r="Z93" s="212"/>
      <c r="AA93" s="212"/>
      <c r="AB93" s="212"/>
      <c r="AC93" s="212"/>
      <c r="AD93" s="212"/>
      <c r="AE93" s="212"/>
      <c r="AF93" s="212"/>
      <c r="AG93" s="212" t="s">
        <v>363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43">
        <v>82</v>
      </c>
      <c r="B94" s="244" t="s">
        <v>1046</v>
      </c>
      <c r="C94" s="256" t="s">
        <v>1047</v>
      </c>
      <c r="D94" s="245" t="s">
        <v>539</v>
      </c>
      <c r="E94" s="246">
        <v>6</v>
      </c>
      <c r="F94" s="247"/>
      <c r="G94" s="248">
        <f>ROUND(E94*F94,2)</f>
        <v>0</v>
      </c>
      <c r="H94" s="247"/>
      <c r="I94" s="248">
        <f>ROUND(E94*H94,2)</f>
        <v>0</v>
      </c>
      <c r="J94" s="247"/>
      <c r="K94" s="248">
        <f>ROUND(E94*J94,2)</f>
        <v>0</v>
      </c>
      <c r="L94" s="248">
        <v>21</v>
      </c>
      <c r="M94" s="248">
        <f>G94*(1+L94/100)</f>
        <v>0</v>
      </c>
      <c r="N94" s="248">
        <v>6.7000000000000004E-2</v>
      </c>
      <c r="O94" s="248">
        <f>ROUND(E94*N94,2)</f>
        <v>0.4</v>
      </c>
      <c r="P94" s="248">
        <v>0</v>
      </c>
      <c r="Q94" s="248">
        <f>ROUND(E94*P94,2)</f>
        <v>0</v>
      </c>
      <c r="R94" s="248"/>
      <c r="S94" s="248" t="s">
        <v>302</v>
      </c>
      <c r="T94" s="249" t="s">
        <v>295</v>
      </c>
      <c r="U94" s="222">
        <v>0</v>
      </c>
      <c r="V94" s="222">
        <f>ROUND(E94*U94,2)</f>
        <v>0</v>
      </c>
      <c r="W94" s="222"/>
      <c r="X94" s="222" t="s">
        <v>362</v>
      </c>
      <c r="Y94" s="212"/>
      <c r="Z94" s="212"/>
      <c r="AA94" s="212"/>
      <c r="AB94" s="212"/>
      <c r="AC94" s="212"/>
      <c r="AD94" s="212"/>
      <c r="AE94" s="212"/>
      <c r="AF94" s="212"/>
      <c r="AG94" s="212" t="s">
        <v>363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43">
        <v>83</v>
      </c>
      <c r="B95" s="244" t="s">
        <v>1048</v>
      </c>
      <c r="C95" s="256" t="s">
        <v>1049</v>
      </c>
      <c r="D95" s="245" t="s">
        <v>539</v>
      </c>
      <c r="E95" s="246">
        <v>6</v>
      </c>
      <c r="F95" s="247"/>
      <c r="G95" s="248">
        <f>ROUND(E95*F95,2)</f>
        <v>0</v>
      </c>
      <c r="H95" s="247"/>
      <c r="I95" s="248">
        <f>ROUND(E95*H95,2)</f>
        <v>0</v>
      </c>
      <c r="J95" s="247"/>
      <c r="K95" s="248">
        <f>ROUND(E95*J95,2)</f>
        <v>0</v>
      </c>
      <c r="L95" s="248">
        <v>21</v>
      </c>
      <c r="M95" s="248">
        <f>G95*(1+L95/100)</f>
        <v>0</v>
      </c>
      <c r="N95" s="248">
        <v>1.847E-2</v>
      </c>
      <c r="O95" s="248">
        <f>ROUND(E95*N95,2)</f>
        <v>0.11</v>
      </c>
      <c r="P95" s="248">
        <v>0</v>
      </c>
      <c r="Q95" s="248">
        <f>ROUND(E95*P95,2)</f>
        <v>0</v>
      </c>
      <c r="R95" s="248"/>
      <c r="S95" s="248" t="s">
        <v>302</v>
      </c>
      <c r="T95" s="249" t="s">
        <v>295</v>
      </c>
      <c r="U95" s="222">
        <v>0</v>
      </c>
      <c r="V95" s="222">
        <f>ROUND(E95*U95,2)</f>
        <v>0</v>
      </c>
      <c r="W95" s="222"/>
      <c r="X95" s="222" t="s">
        <v>362</v>
      </c>
      <c r="Y95" s="212"/>
      <c r="Z95" s="212"/>
      <c r="AA95" s="212"/>
      <c r="AB95" s="212"/>
      <c r="AC95" s="212"/>
      <c r="AD95" s="212"/>
      <c r="AE95" s="212"/>
      <c r="AF95" s="212"/>
      <c r="AG95" s="212" t="s">
        <v>363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3">
        <v>84</v>
      </c>
      <c r="B96" s="244" t="s">
        <v>1050</v>
      </c>
      <c r="C96" s="256" t="s">
        <v>1051</v>
      </c>
      <c r="D96" s="245" t="s">
        <v>539</v>
      </c>
      <c r="E96" s="246">
        <v>7</v>
      </c>
      <c r="F96" s="247"/>
      <c r="G96" s="248">
        <f>ROUND(E96*F96,2)</f>
        <v>0</v>
      </c>
      <c r="H96" s="247"/>
      <c r="I96" s="248">
        <f>ROUND(E96*H96,2)</f>
        <v>0</v>
      </c>
      <c r="J96" s="247"/>
      <c r="K96" s="248">
        <f>ROUND(E96*J96,2)</f>
        <v>0</v>
      </c>
      <c r="L96" s="248">
        <v>21</v>
      </c>
      <c r="M96" s="248">
        <f>G96*(1+L96/100)</f>
        <v>0</v>
      </c>
      <c r="N96" s="248">
        <v>2.4500000000000001E-2</v>
      </c>
      <c r="O96" s="248">
        <f>ROUND(E96*N96,2)</f>
        <v>0.17</v>
      </c>
      <c r="P96" s="248">
        <v>0</v>
      </c>
      <c r="Q96" s="248">
        <f>ROUND(E96*P96,2)</f>
        <v>0</v>
      </c>
      <c r="R96" s="248"/>
      <c r="S96" s="248" t="s">
        <v>302</v>
      </c>
      <c r="T96" s="249" t="s">
        <v>295</v>
      </c>
      <c r="U96" s="222">
        <v>0</v>
      </c>
      <c r="V96" s="222">
        <f>ROUND(E96*U96,2)</f>
        <v>0</v>
      </c>
      <c r="W96" s="222"/>
      <c r="X96" s="222" t="s">
        <v>362</v>
      </c>
      <c r="Y96" s="212"/>
      <c r="Z96" s="212"/>
      <c r="AA96" s="212"/>
      <c r="AB96" s="212"/>
      <c r="AC96" s="212"/>
      <c r="AD96" s="212"/>
      <c r="AE96" s="212"/>
      <c r="AF96" s="212"/>
      <c r="AG96" s="212" t="s">
        <v>363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43">
        <v>85</v>
      </c>
      <c r="B97" s="244" t="s">
        <v>1052</v>
      </c>
      <c r="C97" s="256" t="s">
        <v>1053</v>
      </c>
      <c r="D97" s="245" t="s">
        <v>539</v>
      </c>
      <c r="E97" s="246">
        <v>1</v>
      </c>
      <c r="F97" s="247"/>
      <c r="G97" s="248">
        <f>ROUND(E97*F97,2)</f>
        <v>0</v>
      </c>
      <c r="H97" s="247"/>
      <c r="I97" s="248">
        <f>ROUND(E97*H97,2)</f>
        <v>0</v>
      </c>
      <c r="J97" s="247"/>
      <c r="K97" s="248">
        <f>ROUND(E97*J97,2)</f>
        <v>0</v>
      </c>
      <c r="L97" s="248">
        <v>21</v>
      </c>
      <c r="M97" s="248">
        <f>G97*(1+L97/100)</f>
        <v>0</v>
      </c>
      <c r="N97" s="248">
        <v>4.0500000000000001E-2</v>
      </c>
      <c r="O97" s="248">
        <f>ROUND(E97*N97,2)</f>
        <v>0.04</v>
      </c>
      <c r="P97" s="248">
        <v>0</v>
      </c>
      <c r="Q97" s="248">
        <f>ROUND(E97*P97,2)</f>
        <v>0</v>
      </c>
      <c r="R97" s="248"/>
      <c r="S97" s="248" t="s">
        <v>302</v>
      </c>
      <c r="T97" s="249" t="s">
        <v>295</v>
      </c>
      <c r="U97" s="222">
        <v>0</v>
      </c>
      <c r="V97" s="222">
        <f>ROUND(E97*U97,2)</f>
        <v>0</v>
      </c>
      <c r="W97" s="222"/>
      <c r="X97" s="222" t="s">
        <v>362</v>
      </c>
      <c r="Y97" s="212"/>
      <c r="Z97" s="212"/>
      <c r="AA97" s="212"/>
      <c r="AB97" s="212"/>
      <c r="AC97" s="212"/>
      <c r="AD97" s="212"/>
      <c r="AE97" s="212"/>
      <c r="AF97" s="212"/>
      <c r="AG97" s="212" t="s">
        <v>363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86</v>
      </c>
      <c r="B98" s="244" t="s">
        <v>1054</v>
      </c>
      <c r="C98" s="256" t="s">
        <v>1055</v>
      </c>
      <c r="D98" s="245" t="s">
        <v>539</v>
      </c>
      <c r="E98" s="246">
        <v>1</v>
      </c>
      <c r="F98" s="247"/>
      <c r="G98" s="248">
        <f>ROUND(E98*F98,2)</f>
        <v>0</v>
      </c>
      <c r="H98" s="247"/>
      <c r="I98" s="248">
        <f>ROUND(E98*H98,2)</f>
        <v>0</v>
      </c>
      <c r="J98" s="247"/>
      <c r="K98" s="248">
        <f>ROUND(E98*J98,2)</f>
        <v>0</v>
      </c>
      <c r="L98" s="248">
        <v>21</v>
      </c>
      <c r="M98" s="248">
        <f>G98*(1+L98/100)</f>
        <v>0</v>
      </c>
      <c r="N98" s="248">
        <v>0.26700000000000002</v>
      </c>
      <c r="O98" s="248">
        <f>ROUND(E98*N98,2)</f>
        <v>0.27</v>
      </c>
      <c r="P98" s="248">
        <v>0</v>
      </c>
      <c r="Q98" s="248">
        <f>ROUND(E98*P98,2)</f>
        <v>0</v>
      </c>
      <c r="R98" s="248"/>
      <c r="S98" s="248" t="s">
        <v>302</v>
      </c>
      <c r="T98" s="249" t="s">
        <v>295</v>
      </c>
      <c r="U98" s="222">
        <v>0</v>
      </c>
      <c r="V98" s="222">
        <f>ROUND(E98*U98,2)</f>
        <v>0</v>
      </c>
      <c r="W98" s="222"/>
      <c r="X98" s="222" t="s">
        <v>362</v>
      </c>
      <c r="Y98" s="212"/>
      <c r="Z98" s="212"/>
      <c r="AA98" s="212"/>
      <c r="AB98" s="212"/>
      <c r="AC98" s="212"/>
      <c r="AD98" s="212"/>
      <c r="AE98" s="212"/>
      <c r="AF98" s="212"/>
      <c r="AG98" s="212" t="s">
        <v>363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87</v>
      </c>
      <c r="B99" s="244" t="s">
        <v>1056</v>
      </c>
      <c r="C99" s="256" t="s">
        <v>1057</v>
      </c>
      <c r="D99" s="245" t="s">
        <v>539</v>
      </c>
      <c r="E99" s="246">
        <v>2</v>
      </c>
      <c r="F99" s="247"/>
      <c r="G99" s="248">
        <f>ROUND(E99*F99,2)</f>
        <v>0</v>
      </c>
      <c r="H99" s="247"/>
      <c r="I99" s="248">
        <f>ROUND(E99*H99,2)</f>
        <v>0</v>
      </c>
      <c r="J99" s="247"/>
      <c r="K99" s="248">
        <f>ROUND(E99*J99,2)</f>
        <v>0</v>
      </c>
      <c r="L99" s="248">
        <v>21</v>
      </c>
      <c r="M99" s="248">
        <f>G99*(1+L99/100)</f>
        <v>0</v>
      </c>
      <c r="N99" s="248">
        <v>4.5999999999999999E-2</v>
      </c>
      <c r="O99" s="248">
        <f>ROUND(E99*N99,2)</f>
        <v>0.09</v>
      </c>
      <c r="P99" s="248">
        <v>0</v>
      </c>
      <c r="Q99" s="248">
        <f>ROUND(E99*P99,2)</f>
        <v>0</v>
      </c>
      <c r="R99" s="248"/>
      <c r="S99" s="248" t="s">
        <v>302</v>
      </c>
      <c r="T99" s="249" t="s">
        <v>295</v>
      </c>
      <c r="U99" s="222">
        <v>0</v>
      </c>
      <c r="V99" s="222">
        <f>ROUND(E99*U99,2)</f>
        <v>0</v>
      </c>
      <c r="W99" s="222"/>
      <c r="X99" s="222" t="s">
        <v>362</v>
      </c>
      <c r="Y99" s="212"/>
      <c r="Z99" s="212"/>
      <c r="AA99" s="212"/>
      <c r="AB99" s="212"/>
      <c r="AC99" s="212"/>
      <c r="AD99" s="212"/>
      <c r="AE99" s="212"/>
      <c r="AF99" s="212"/>
      <c r="AG99" s="212" t="s">
        <v>363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43">
        <v>88</v>
      </c>
      <c r="B100" s="244" t="s">
        <v>1058</v>
      </c>
      <c r="C100" s="256" t="s">
        <v>1059</v>
      </c>
      <c r="D100" s="245" t="s">
        <v>539</v>
      </c>
      <c r="E100" s="246">
        <v>4</v>
      </c>
      <c r="F100" s="247"/>
      <c r="G100" s="248">
        <f>ROUND(E100*F100,2)</f>
        <v>0</v>
      </c>
      <c r="H100" s="247"/>
      <c r="I100" s="248">
        <f>ROUND(E100*H100,2)</f>
        <v>0</v>
      </c>
      <c r="J100" s="247"/>
      <c r="K100" s="248">
        <f>ROUND(E100*J100,2)</f>
        <v>0</v>
      </c>
      <c r="L100" s="248">
        <v>21</v>
      </c>
      <c r="M100" s="248">
        <f>G100*(1+L100/100)</f>
        <v>0</v>
      </c>
      <c r="N100" s="248">
        <v>4.8000000000000001E-2</v>
      </c>
      <c r="O100" s="248">
        <f>ROUND(E100*N100,2)</f>
        <v>0.19</v>
      </c>
      <c r="P100" s="248">
        <v>0</v>
      </c>
      <c r="Q100" s="248">
        <f>ROUND(E100*P100,2)</f>
        <v>0</v>
      </c>
      <c r="R100" s="248"/>
      <c r="S100" s="248" t="s">
        <v>302</v>
      </c>
      <c r="T100" s="249" t="s">
        <v>295</v>
      </c>
      <c r="U100" s="222">
        <v>0</v>
      </c>
      <c r="V100" s="222">
        <f>ROUND(E100*U100,2)</f>
        <v>0</v>
      </c>
      <c r="W100" s="222"/>
      <c r="X100" s="222" t="s">
        <v>362</v>
      </c>
      <c r="Y100" s="212"/>
      <c r="Z100" s="212"/>
      <c r="AA100" s="212"/>
      <c r="AB100" s="212"/>
      <c r="AC100" s="212"/>
      <c r="AD100" s="212"/>
      <c r="AE100" s="212"/>
      <c r="AF100" s="212"/>
      <c r="AG100" s="212" t="s">
        <v>363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43">
        <v>89</v>
      </c>
      <c r="B101" s="244" t="s">
        <v>1060</v>
      </c>
      <c r="C101" s="256" t="s">
        <v>1061</v>
      </c>
      <c r="D101" s="245" t="s">
        <v>539</v>
      </c>
      <c r="E101" s="246">
        <v>1</v>
      </c>
      <c r="F101" s="247"/>
      <c r="G101" s="248">
        <f>ROUND(E101*F101,2)</f>
        <v>0</v>
      </c>
      <c r="H101" s="247"/>
      <c r="I101" s="248">
        <f>ROUND(E101*H101,2)</f>
        <v>0</v>
      </c>
      <c r="J101" s="247"/>
      <c r="K101" s="248">
        <f>ROUND(E101*J101,2)</f>
        <v>0</v>
      </c>
      <c r="L101" s="248">
        <v>21</v>
      </c>
      <c r="M101" s="248">
        <f>G101*(1+L101/100)</f>
        <v>0</v>
      </c>
      <c r="N101" s="248">
        <v>9.5000000000000001E-2</v>
      </c>
      <c r="O101" s="248">
        <f>ROUND(E101*N101,2)</f>
        <v>0.1</v>
      </c>
      <c r="P101" s="248">
        <v>0</v>
      </c>
      <c r="Q101" s="248">
        <f>ROUND(E101*P101,2)</f>
        <v>0</v>
      </c>
      <c r="R101" s="248"/>
      <c r="S101" s="248" t="s">
        <v>302</v>
      </c>
      <c r="T101" s="249" t="s">
        <v>295</v>
      </c>
      <c r="U101" s="222">
        <v>0</v>
      </c>
      <c r="V101" s="222">
        <f>ROUND(E101*U101,2)</f>
        <v>0</v>
      </c>
      <c r="W101" s="222"/>
      <c r="X101" s="222" t="s">
        <v>362</v>
      </c>
      <c r="Y101" s="212"/>
      <c r="Z101" s="212"/>
      <c r="AA101" s="212"/>
      <c r="AB101" s="212"/>
      <c r="AC101" s="212"/>
      <c r="AD101" s="212"/>
      <c r="AE101" s="212"/>
      <c r="AF101" s="212"/>
      <c r="AG101" s="212" t="s">
        <v>363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3">
        <v>90</v>
      </c>
      <c r="B102" s="244" t="s">
        <v>1062</v>
      </c>
      <c r="C102" s="256" t="s">
        <v>1063</v>
      </c>
      <c r="D102" s="245" t="s">
        <v>539</v>
      </c>
      <c r="E102" s="246">
        <v>5</v>
      </c>
      <c r="F102" s="247"/>
      <c r="G102" s="248">
        <f>ROUND(E102*F102,2)</f>
        <v>0</v>
      </c>
      <c r="H102" s="247"/>
      <c r="I102" s="248">
        <f>ROUND(E102*H102,2)</f>
        <v>0</v>
      </c>
      <c r="J102" s="247"/>
      <c r="K102" s="248">
        <f>ROUND(E102*J102,2)</f>
        <v>0</v>
      </c>
      <c r="L102" s="248">
        <v>21</v>
      </c>
      <c r="M102" s="248">
        <f>G102*(1+L102/100)</f>
        <v>0</v>
      </c>
      <c r="N102" s="248">
        <v>6.0000000000000001E-3</v>
      </c>
      <c r="O102" s="248">
        <f>ROUND(E102*N102,2)</f>
        <v>0.03</v>
      </c>
      <c r="P102" s="248">
        <v>0</v>
      </c>
      <c r="Q102" s="248">
        <f>ROUND(E102*P102,2)</f>
        <v>0</v>
      </c>
      <c r="R102" s="248"/>
      <c r="S102" s="248" t="s">
        <v>302</v>
      </c>
      <c r="T102" s="249" t="s">
        <v>295</v>
      </c>
      <c r="U102" s="222">
        <v>0</v>
      </c>
      <c r="V102" s="222">
        <f>ROUND(E102*U102,2)</f>
        <v>0</v>
      </c>
      <c r="W102" s="222"/>
      <c r="X102" s="222" t="s">
        <v>362</v>
      </c>
      <c r="Y102" s="212"/>
      <c r="Z102" s="212"/>
      <c r="AA102" s="212"/>
      <c r="AB102" s="212"/>
      <c r="AC102" s="212"/>
      <c r="AD102" s="212"/>
      <c r="AE102" s="212"/>
      <c r="AF102" s="212"/>
      <c r="AG102" s="212" t="s">
        <v>363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43">
        <v>91</v>
      </c>
      <c r="B103" s="244" t="s">
        <v>1064</v>
      </c>
      <c r="C103" s="256" t="s">
        <v>1065</v>
      </c>
      <c r="D103" s="245" t="s">
        <v>539</v>
      </c>
      <c r="E103" s="246">
        <v>1</v>
      </c>
      <c r="F103" s="247"/>
      <c r="G103" s="248">
        <f>ROUND(E103*F103,2)</f>
        <v>0</v>
      </c>
      <c r="H103" s="247"/>
      <c r="I103" s="248">
        <f>ROUND(E103*H103,2)</f>
        <v>0</v>
      </c>
      <c r="J103" s="247"/>
      <c r="K103" s="248">
        <f>ROUND(E103*J103,2)</f>
        <v>0</v>
      </c>
      <c r="L103" s="248">
        <v>21</v>
      </c>
      <c r="M103" s="248">
        <f>G103*(1+L103/100)</f>
        <v>0</v>
      </c>
      <c r="N103" s="248">
        <v>6.0000000000000001E-3</v>
      </c>
      <c r="O103" s="248">
        <f>ROUND(E103*N103,2)</f>
        <v>0.01</v>
      </c>
      <c r="P103" s="248">
        <v>0</v>
      </c>
      <c r="Q103" s="248">
        <f>ROUND(E103*P103,2)</f>
        <v>0</v>
      </c>
      <c r="R103" s="248"/>
      <c r="S103" s="248" t="s">
        <v>302</v>
      </c>
      <c r="T103" s="249" t="s">
        <v>295</v>
      </c>
      <c r="U103" s="222">
        <v>0</v>
      </c>
      <c r="V103" s="222">
        <f>ROUND(E103*U103,2)</f>
        <v>0</v>
      </c>
      <c r="W103" s="222"/>
      <c r="X103" s="222" t="s">
        <v>362</v>
      </c>
      <c r="Y103" s="212"/>
      <c r="Z103" s="212"/>
      <c r="AA103" s="212"/>
      <c r="AB103" s="212"/>
      <c r="AC103" s="212"/>
      <c r="AD103" s="212"/>
      <c r="AE103" s="212"/>
      <c r="AF103" s="212"/>
      <c r="AG103" s="212" t="s">
        <v>363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3">
        <v>92</v>
      </c>
      <c r="B104" s="244" t="s">
        <v>1066</v>
      </c>
      <c r="C104" s="256" t="s">
        <v>1067</v>
      </c>
      <c r="D104" s="245" t="s">
        <v>539</v>
      </c>
      <c r="E104" s="246">
        <v>4</v>
      </c>
      <c r="F104" s="247"/>
      <c r="G104" s="248">
        <f>ROUND(E104*F104,2)</f>
        <v>0</v>
      </c>
      <c r="H104" s="247"/>
      <c r="I104" s="248">
        <f>ROUND(E104*H104,2)</f>
        <v>0</v>
      </c>
      <c r="J104" s="247"/>
      <c r="K104" s="248">
        <f>ROUND(E104*J104,2)</f>
        <v>0</v>
      </c>
      <c r="L104" s="248">
        <v>21</v>
      </c>
      <c r="M104" s="248">
        <f>G104*(1+L104/100)</f>
        <v>0</v>
      </c>
      <c r="N104" s="248">
        <v>6.0000000000000001E-3</v>
      </c>
      <c r="O104" s="248">
        <f>ROUND(E104*N104,2)</f>
        <v>0.02</v>
      </c>
      <c r="P104" s="248">
        <v>0</v>
      </c>
      <c r="Q104" s="248">
        <f>ROUND(E104*P104,2)</f>
        <v>0</v>
      </c>
      <c r="R104" s="248"/>
      <c r="S104" s="248" t="s">
        <v>302</v>
      </c>
      <c r="T104" s="249" t="s">
        <v>295</v>
      </c>
      <c r="U104" s="222">
        <v>0</v>
      </c>
      <c r="V104" s="222">
        <f>ROUND(E104*U104,2)</f>
        <v>0</v>
      </c>
      <c r="W104" s="222"/>
      <c r="X104" s="222" t="s">
        <v>362</v>
      </c>
      <c r="Y104" s="212"/>
      <c r="Z104" s="212"/>
      <c r="AA104" s="212"/>
      <c r="AB104" s="212"/>
      <c r="AC104" s="212"/>
      <c r="AD104" s="212"/>
      <c r="AE104" s="212"/>
      <c r="AF104" s="212"/>
      <c r="AG104" s="212" t="s">
        <v>363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43">
        <v>93</v>
      </c>
      <c r="B105" s="244" t="s">
        <v>1068</v>
      </c>
      <c r="C105" s="256" t="s">
        <v>1069</v>
      </c>
      <c r="D105" s="245" t="s">
        <v>539</v>
      </c>
      <c r="E105" s="246">
        <v>4</v>
      </c>
      <c r="F105" s="247"/>
      <c r="G105" s="248">
        <f>ROUND(E105*F105,2)</f>
        <v>0</v>
      </c>
      <c r="H105" s="247"/>
      <c r="I105" s="248">
        <f>ROUND(E105*H105,2)</f>
        <v>0</v>
      </c>
      <c r="J105" s="247"/>
      <c r="K105" s="248">
        <f>ROUND(E105*J105,2)</f>
        <v>0</v>
      </c>
      <c r="L105" s="248">
        <v>21</v>
      </c>
      <c r="M105" s="248">
        <f>G105*(1+L105/100)</f>
        <v>0</v>
      </c>
      <c r="N105" s="248">
        <v>6.0000000000000001E-3</v>
      </c>
      <c r="O105" s="248">
        <f>ROUND(E105*N105,2)</f>
        <v>0.02</v>
      </c>
      <c r="P105" s="248">
        <v>0</v>
      </c>
      <c r="Q105" s="248">
        <f>ROUND(E105*P105,2)</f>
        <v>0</v>
      </c>
      <c r="R105" s="248"/>
      <c r="S105" s="248" t="s">
        <v>302</v>
      </c>
      <c r="T105" s="249" t="s">
        <v>295</v>
      </c>
      <c r="U105" s="222">
        <v>0</v>
      </c>
      <c r="V105" s="222">
        <f>ROUND(E105*U105,2)</f>
        <v>0</v>
      </c>
      <c r="W105" s="222"/>
      <c r="X105" s="222" t="s">
        <v>362</v>
      </c>
      <c r="Y105" s="212"/>
      <c r="Z105" s="212"/>
      <c r="AA105" s="212"/>
      <c r="AB105" s="212"/>
      <c r="AC105" s="212"/>
      <c r="AD105" s="212"/>
      <c r="AE105" s="212"/>
      <c r="AF105" s="212"/>
      <c r="AG105" s="212" t="s">
        <v>363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43">
        <v>94</v>
      </c>
      <c r="B106" s="244" t="s">
        <v>1070</v>
      </c>
      <c r="C106" s="256" t="s">
        <v>1071</v>
      </c>
      <c r="D106" s="245" t="s">
        <v>339</v>
      </c>
      <c r="E106" s="246">
        <v>21</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302</v>
      </c>
      <c r="T106" s="249" t="s">
        <v>295</v>
      </c>
      <c r="U106" s="222">
        <v>0</v>
      </c>
      <c r="V106" s="222">
        <f>ROUND(E106*U106,2)</f>
        <v>0</v>
      </c>
      <c r="W106" s="222"/>
      <c r="X106" s="222" t="s">
        <v>362</v>
      </c>
      <c r="Y106" s="212"/>
      <c r="Z106" s="212"/>
      <c r="AA106" s="212"/>
      <c r="AB106" s="212"/>
      <c r="AC106" s="212"/>
      <c r="AD106" s="212"/>
      <c r="AE106" s="212"/>
      <c r="AF106" s="212"/>
      <c r="AG106" s="212" t="s">
        <v>363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43">
        <v>95</v>
      </c>
      <c r="B107" s="244" t="s">
        <v>1072</v>
      </c>
      <c r="C107" s="256" t="s">
        <v>1073</v>
      </c>
      <c r="D107" s="245" t="s">
        <v>339</v>
      </c>
      <c r="E107" s="246">
        <v>14</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c r="S107" s="248" t="s">
        <v>302</v>
      </c>
      <c r="T107" s="249" t="s">
        <v>295</v>
      </c>
      <c r="U107" s="222">
        <v>0</v>
      </c>
      <c r="V107" s="222">
        <f>ROUND(E107*U107,2)</f>
        <v>0</v>
      </c>
      <c r="W107" s="222"/>
      <c r="X107" s="222" t="s">
        <v>362</v>
      </c>
      <c r="Y107" s="212"/>
      <c r="Z107" s="212"/>
      <c r="AA107" s="212"/>
      <c r="AB107" s="212"/>
      <c r="AC107" s="212"/>
      <c r="AD107" s="212"/>
      <c r="AE107" s="212"/>
      <c r="AF107" s="212"/>
      <c r="AG107" s="212" t="s">
        <v>1074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43">
        <v>96</v>
      </c>
      <c r="B108" s="244" t="s">
        <v>1075</v>
      </c>
      <c r="C108" s="256" t="s">
        <v>1076</v>
      </c>
      <c r="D108" s="245" t="s">
        <v>539</v>
      </c>
      <c r="E108" s="246">
        <v>1</v>
      </c>
      <c r="F108" s="247"/>
      <c r="G108" s="248">
        <f>ROUND(E108*F108,2)</f>
        <v>0</v>
      </c>
      <c r="H108" s="247"/>
      <c r="I108" s="248">
        <f>ROUND(E108*H108,2)</f>
        <v>0</v>
      </c>
      <c r="J108" s="247"/>
      <c r="K108" s="248">
        <f>ROUND(E108*J108,2)</f>
        <v>0</v>
      </c>
      <c r="L108" s="248">
        <v>21</v>
      </c>
      <c r="M108" s="248">
        <f>G108*(1+L108/100)</f>
        <v>0</v>
      </c>
      <c r="N108" s="248">
        <v>7.4999999999999997E-2</v>
      </c>
      <c r="O108" s="248">
        <f>ROUND(E108*N108,2)</f>
        <v>0.08</v>
      </c>
      <c r="P108" s="248">
        <v>0</v>
      </c>
      <c r="Q108" s="248">
        <f>ROUND(E108*P108,2)</f>
        <v>0</v>
      </c>
      <c r="R108" s="248"/>
      <c r="S108" s="248" t="s">
        <v>302</v>
      </c>
      <c r="T108" s="249" t="s">
        <v>295</v>
      </c>
      <c r="U108" s="222">
        <v>0</v>
      </c>
      <c r="V108" s="222">
        <f>ROUND(E108*U108,2)</f>
        <v>0</v>
      </c>
      <c r="W108" s="222"/>
      <c r="X108" s="222" t="s">
        <v>362</v>
      </c>
      <c r="Y108" s="212"/>
      <c r="Z108" s="212"/>
      <c r="AA108" s="212"/>
      <c r="AB108" s="212"/>
      <c r="AC108" s="212"/>
      <c r="AD108" s="212"/>
      <c r="AE108" s="212"/>
      <c r="AF108" s="212"/>
      <c r="AG108" s="212" t="s">
        <v>363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3">
        <v>97</v>
      </c>
      <c r="B109" s="244" t="s">
        <v>1077</v>
      </c>
      <c r="C109" s="256" t="s">
        <v>1078</v>
      </c>
      <c r="D109" s="245" t="s">
        <v>539</v>
      </c>
      <c r="E109" s="246">
        <v>1</v>
      </c>
      <c r="F109" s="247"/>
      <c r="G109" s="248">
        <f>ROUND(E109*F109,2)</f>
        <v>0</v>
      </c>
      <c r="H109" s="247"/>
      <c r="I109" s="248">
        <f>ROUND(E109*H109,2)</f>
        <v>0</v>
      </c>
      <c r="J109" s="247"/>
      <c r="K109" s="248">
        <f>ROUND(E109*J109,2)</f>
        <v>0</v>
      </c>
      <c r="L109" s="248">
        <v>21</v>
      </c>
      <c r="M109" s="248">
        <f>G109*(1+L109/100)</f>
        <v>0</v>
      </c>
      <c r="N109" s="248">
        <v>3.1E-2</v>
      </c>
      <c r="O109" s="248">
        <f>ROUND(E109*N109,2)</f>
        <v>0.03</v>
      </c>
      <c r="P109" s="248">
        <v>0</v>
      </c>
      <c r="Q109" s="248">
        <f>ROUND(E109*P109,2)</f>
        <v>0</v>
      </c>
      <c r="R109" s="248"/>
      <c r="S109" s="248" t="s">
        <v>302</v>
      </c>
      <c r="T109" s="249" t="s">
        <v>295</v>
      </c>
      <c r="U109" s="222">
        <v>0</v>
      </c>
      <c r="V109" s="222">
        <f>ROUND(E109*U109,2)</f>
        <v>0</v>
      </c>
      <c r="W109" s="222"/>
      <c r="X109" s="222" t="s">
        <v>362</v>
      </c>
      <c r="Y109" s="212"/>
      <c r="Z109" s="212"/>
      <c r="AA109" s="212"/>
      <c r="AB109" s="212"/>
      <c r="AC109" s="212"/>
      <c r="AD109" s="212"/>
      <c r="AE109" s="212"/>
      <c r="AF109" s="212"/>
      <c r="AG109" s="212" t="s">
        <v>363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43">
        <v>98</v>
      </c>
      <c r="B110" s="244" t="s">
        <v>1079</v>
      </c>
      <c r="C110" s="256" t="s">
        <v>1080</v>
      </c>
      <c r="D110" s="245" t="s">
        <v>539</v>
      </c>
      <c r="E110" s="246">
        <v>1</v>
      </c>
      <c r="F110" s="247"/>
      <c r="G110" s="248">
        <f>ROUND(E110*F110,2)</f>
        <v>0</v>
      </c>
      <c r="H110" s="247"/>
      <c r="I110" s="248">
        <f>ROUND(E110*H110,2)</f>
        <v>0</v>
      </c>
      <c r="J110" s="247"/>
      <c r="K110" s="248">
        <f>ROUND(E110*J110,2)</f>
        <v>0</v>
      </c>
      <c r="L110" s="248">
        <v>21</v>
      </c>
      <c r="M110" s="248">
        <f>G110*(1+L110/100)</f>
        <v>0</v>
      </c>
      <c r="N110" s="248">
        <v>6.3E-2</v>
      </c>
      <c r="O110" s="248">
        <f>ROUND(E110*N110,2)</f>
        <v>0.06</v>
      </c>
      <c r="P110" s="248">
        <v>0</v>
      </c>
      <c r="Q110" s="248">
        <f>ROUND(E110*P110,2)</f>
        <v>0</v>
      </c>
      <c r="R110" s="248"/>
      <c r="S110" s="248" t="s">
        <v>302</v>
      </c>
      <c r="T110" s="249" t="s">
        <v>295</v>
      </c>
      <c r="U110" s="222">
        <v>0</v>
      </c>
      <c r="V110" s="222">
        <f>ROUND(E110*U110,2)</f>
        <v>0</v>
      </c>
      <c r="W110" s="222"/>
      <c r="X110" s="222" t="s">
        <v>362</v>
      </c>
      <c r="Y110" s="212"/>
      <c r="Z110" s="212"/>
      <c r="AA110" s="212"/>
      <c r="AB110" s="212"/>
      <c r="AC110" s="212"/>
      <c r="AD110" s="212"/>
      <c r="AE110" s="212"/>
      <c r="AF110" s="212"/>
      <c r="AG110" s="212" t="s">
        <v>363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43">
        <v>99</v>
      </c>
      <c r="B111" s="244" t="s">
        <v>1081</v>
      </c>
      <c r="C111" s="256" t="s">
        <v>1082</v>
      </c>
      <c r="D111" s="245" t="s">
        <v>453</v>
      </c>
      <c r="E111" s="246">
        <v>150</v>
      </c>
      <c r="F111" s="247"/>
      <c r="G111" s="248">
        <f>ROUND(E111*F111,2)</f>
        <v>0</v>
      </c>
      <c r="H111" s="247"/>
      <c r="I111" s="248">
        <f>ROUND(E111*H111,2)</f>
        <v>0</v>
      </c>
      <c r="J111" s="247"/>
      <c r="K111" s="248">
        <f>ROUND(E111*J111,2)</f>
        <v>0</v>
      </c>
      <c r="L111" s="248">
        <v>21</v>
      </c>
      <c r="M111" s="248">
        <f>G111*(1+L111/100)</f>
        <v>0</v>
      </c>
      <c r="N111" s="248">
        <v>1.593E-2</v>
      </c>
      <c r="O111" s="248">
        <f>ROUND(E111*N111,2)</f>
        <v>2.39</v>
      </c>
      <c r="P111" s="248">
        <v>0</v>
      </c>
      <c r="Q111" s="248">
        <f>ROUND(E111*P111,2)</f>
        <v>0</v>
      </c>
      <c r="R111" s="248"/>
      <c r="S111" s="248" t="s">
        <v>302</v>
      </c>
      <c r="T111" s="249" t="s">
        <v>295</v>
      </c>
      <c r="U111" s="222">
        <v>0</v>
      </c>
      <c r="V111" s="222">
        <f>ROUND(E111*U111,2)</f>
        <v>0</v>
      </c>
      <c r="W111" s="222"/>
      <c r="X111" s="222" t="s">
        <v>362</v>
      </c>
      <c r="Y111" s="212"/>
      <c r="Z111" s="212"/>
      <c r="AA111" s="212"/>
      <c r="AB111" s="212"/>
      <c r="AC111" s="212"/>
      <c r="AD111" s="212"/>
      <c r="AE111" s="212"/>
      <c r="AF111" s="212"/>
      <c r="AG111" s="212" t="s">
        <v>363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43">
        <v>100</v>
      </c>
      <c r="B112" s="244" t="s">
        <v>1083</v>
      </c>
      <c r="C112" s="256" t="s">
        <v>1084</v>
      </c>
      <c r="D112" s="245" t="s">
        <v>453</v>
      </c>
      <c r="E112" s="246">
        <v>630</v>
      </c>
      <c r="F112" s="247"/>
      <c r="G112" s="248">
        <f>ROUND(E112*F112,2)</f>
        <v>0</v>
      </c>
      <c r="H112" s="247"/>
      <c r="I112" s="248">
        <f>ROUND(E112*H112,2)</f>
        <v>0</v>
      </c>
      <c r="J112" s="247"/>
      <c r="K112" s="248">
        <f>ROUND(E112*J112,2)</f>
        <v>0</v>
      </c>
      <c r="L112" s="248">
        <v>21</v>
      </c>
      <c r="M112" s="248">
        <f>G112*(1+L112/100)</f>
        <v>0</v>
      </c>
      <c r="N112" s="248">
        <v>2.4160000000000001E-2</v>
      </c>
      <c r="O112" s="248">
        <f>ROUND(E112*N112,2)</f>
        <v>15.22</v>
      </c>
      <c r="P112" s="248">
        <v>0</v>
      </c>
      <c r="Q112" s="248">
        <f>ROUND(E112*P112,2)</f>
        <v>0</v>
      </c>
      <c r="R112" s="248"/>
      <c r="S112" s="248" t="s">
        <v>302</v>
      </c>
      <c r="T112" s="249" t="s">
        <v>295</v>
      </c>
      <c r="U112" s="222">
        <v>0</v>
      </c>
      <c r="V112" s="222">
        <f>ROUND(E112*U112,2)</f>
        <v>0</v>
      </c>
      <c r="W112" s="222"/>
      <c r="X112" s="222" t="s">
        <v>362</v>
      </c>
      <c r="Y112" s="212"/>
      <c r="Z112" s="212"/>
      <c r="AA112" s="212"/>
      <c r="AB112" s="212"/>
      <c r="AC112" s="212"/>
      <c r="AD112" s="212"/>
      <c r="AE112" s="212"/>
      <c r="AF112" s="212"/>
      <c r="AG112" s="212" t="s">
        <v>363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43">
        <v>101</v>
      </c>
      <c r="B113" s="244" t="s">
        <v>1085</v>
      </c>
      <c r="C113" s="256" t="s">
        <v>1086</v>
      </c>
      <c r="D113" s="245" t="s">
        <v>453</v>
      </c>
      <c r="E113" s="246">
        <v>6</v>
      </c>
      <c r="F113" s="247"/>
      <c r="G113" s="248">
        <f>ROUND(E113*F113,2)</f>
        <v>0</v>
      </c>
      <c r="H113" s="247"/>
      <c r="I113" s="248">
        <f>ROUND(E113*H113,2)</f>
        <v>0</v>
      </c>
      <c r="J113" s="247"/>
      <c r="K113" s="248">
        <f>ROUND(E113*J113,2)</f>
        <v>0</v>
      </c>
      <c r="L113" s="248">
        <v>21</v>
      </c>
      <c r="M113" s="248">
        <f>G113*(1+L113/100)</f>
        <v>0</v>
      </c>
      <c r="N113" s="248">
        <v>4.4540000000000003E-2</v>
      </c>
      <c r="O113" s="248">
        <f>ROUND(E113*N113,2)</f>
        <v>0.27</v>
      </c>
      <c r="P113" s="248">
        <v>0</v>
      </c>
      <c r="Q113" s="248">
        <f>ROUND(E113*P113,2)</f>
        <v>0</v>
      </c>
      <c r="R113" s="248"/>
      <c r="S113" s="248" t="s">
        <v>302</v>
      </c>
      <c r="T113" s="249" t="s">
        <v>295</v>
      </c>
      <c r="U113" s="222">
        <v>0</v>
      </c>
      <c r="V113" s="222">
        <f>ROUND(E113*U113,2)</f>
        <v>0</v>
      </c>
      <c r="W113" s="222"/>
      <c r="X113" s="222" t="s">
        <v>362</v>
      </c>
      <c r="Y113" s="212"/>
      <c r="Z113" s="212"/>
      <c r="AA113" s="212"/>
      <c r="AB113" s="212"/>
      <c r="AC113" s="212"/>
      <c r="AD113" s="212"/>
      <c r="AE113" s="212"/>
      <c r="AF113" s="212"/>
      <c r="AG113" s="212" t="s">
        <v>363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43">
        <v>102</v>
      </c>
      <c r="B114" s="244" t="s">
        <v>1087</v>
      </c>
      <c r="C114" s="256" t="s">
        <v>1088</v>
      </c>
      <c r="D114" s="245" t="s">
        <v>539</v>
      </c>
      <c r="E114" s="246">
        <v>6</v>
      </c>
      <c r="F114" s="247"/>
      <c r="G114" s="248">
        <f>ROUND(E114*F114,2)</f>
        <v>0</v>
      </c>
      <c r="H114" s="247"/>
      <c r="I114" s="248">
        <f>ROUND(E114*H114,2)</f>
        <v>0</v>
      </c>
      <c r="J114" s="247"/>
      <c r="K114" s="248">
        <f>ROUND(E114*J114,2)</f>
        <v>0</v>
      </c>
      <c r="L114" s="248">
        <v>21</v>
      </c>
      <c r="M114" s="248">
        <f>G114*(1+L114/100)</f>
        <v>0</v>
      </c>
      <c r="N114" s="248">
        <v>5.534E-2</v>
      </c>
      <c r="O114" s="248">
        <f>ROUND(E114*N114,2)</f>
        <v>0.33</v>
      </c>
      <c r="P114" s="248">
        <v>0</v>
      </c>
      <c r="Q114" s="248">
        <f>ROUND(E114*P114,2)</f>
        <v>0</v>
      </c>
      <c r="R114" s="248"/>
      <c r="S114" s="248" t="s">
        <v>302</v>
      </c>
      <c r="T114" s="249" t="s">
        <v>295</v>
      </c>
      <c r="U114" s="222">
        <v>0</v>
      </c>
      <c r="V114" s="222">
        <f>ROUND(E114*U114,2)</f>
        <v>0</v>
      </c>
      <c r="W114" s="222"/>
      <c r="X114" s="222" t="s">
        <v>362</v>
      </c>
      <c r="Y114" s="212"/>
      <c r="Z114" s="212"/>
      <c r="AA114" s="212"/>
      <c r="AB114" s="212"/>
      <c r="AC114" s="212"/>
      <c r="AD114" s="212"/>
      <c r="AE114" s="212"/>
      <c r="AF114" s="212"/>
      <c r="AG114" s="212" t="s">
        <v>363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43">
        <v>103</v>
      </c>
      <c r="B115" s="244" t="s">
        <v>1089</v>
      </c>
      <c r="C115" s="256" t="s">
        <v>1090</v>
      </c>
      <c r="D115" s="245" t="s">
        <v>539</v>
      </c>
      <c r="E115" s="246">
        <v>1</v>
      </c>
      <c r="F115" s="247"/>
      <c r="G115" s="248">
        <f>ROUND(E115*F115,2)</f>
        <v>0</v>
      </c>
      <c r="H115" s="247"/>
      <c r="I115" s="248">
        <f>ROUND(E115*H115,2)</f>
        <v>0</v>
      </c>
      <c r="J115" s="247"/>
      <c r="K115" s="248">
        <f>ROUND(E115*J115,2)</f>
        <v>0</v>
      </c>
      <c r="L115" s="248">
        <v>21</v>
      </c>
      <c r="M115" s="248">
        <f>G115*(1+L115/100)</f>
        <v>0</v>
      </c>
      <c r="N115" s="248">
        <v>2.8000000000000001E-2</v>
      </c>
      <c r="O115" s="248">
        <f>ROUND(E115*N115,2)</f>
        <v>0.03</v>
      </c>
      <c r="P115" s="248">
        <v>0</v>
      </c>
      <c r="Q115" s="248">
        <f>ROUND(E115*P115,2)</f>
        <v>0</v>
      </c>
      <c r="R115" s="248"/>
      <c r="S115" s="248" t="s">
        <v>302</v>
      </c>
      <c r="T115" s="249" t="s">
        <v>295</v>
      </c>
      <c r="U115" s="222">
        <v>0</v>
      </c>
      <c r="V115" s="222">
        <f>ROUND(E115*U115,2)</f>
        <v>0</v>
      </c>
      <c r="W115" s="222"/>
      <c r="X115" s="222" t="s">
        <v>362</v>
      </c>
      <c r="Y115" s="212"/>
      <c r="Z115" s="212"/>
      <c r="AA115" s="212"/>
      <c r="AB115" s="212"/>
      <c r="AC115" s="212"/>
      <c r="AD115" s="212"/>
      <c r="AE115" s="212"/>
      <c r="AF115" s="212"/>
      <c r="AG115" s="212" t="s">
        <v>363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43">
        <v>104</v>
      </c>
      <c r="B116" s="244" t="s">
        <v>1091</v>
      </c>
      <c r="C116" s="256" t="s">
        <v>1092</v>
      </c>
      <c r="D116" s="245" t="s">
        <v>539</v>
      </c>
      <c r="E116" s="246">
        <v>1</v>
      </c>
      <c r="F116" s="247"/>
      <c r="G116" s="248">
        <f>ROUND(E116*F116,2)</f>
        <v>0</v>
      </c>
      <c r="H116" s="247"/>
      <c r="I116" s="248">
        <f>ROUND(E116*H116,2)</f>
        <v>0</v>
      </c>
      <c r="J116" s="247"/>
      <c r="K116" s="248">
        <f>ROUND(E116*J116,2)</f>
        <v>0</v>
      </c>
      <c r="L116" s="248">
        <v>21</v>
      </c>
      <c r="M116" s="248">
        <f>G116*(1+L116/100)</f>
        <v>0</v>
      </c>
      <c r="N116" s="248">
        <v>9.0999999999999998E-2</v>
      </c>
      <c r="O116" s="248">
        <f>ROUND(E116*N116,2)</f>
        <v>0.09</v>
      </c>
      <c r="P116" s="248">
        <v>0</v>
      </c>
      <c r="Q116" s="248">
        <f>ROUND(E116*P116,2)</f>
        <v>0</v>
      </c>
      <c r="R116" s="248"/>
      <c r="S116" s="248" t="s">
        <v>302</v>
      </c>
      <c r="T116" s="249" t="s">
        <v>295</v>
      </c>
      <c r="U116" s="222">
        <v>0</v>
      </c>
      <c r="V116" s="222">
        <f>ROUND(E116*U116,2)</f>
        <v>0</v>
      </c>
      <c r="W116" s="222"/>
      <c r="X116" s="222" t="s">
        <v>362</v>
      </c>
      <c r="Y116" s="212"/>
      <c r="Z116" s="212"/>
      <c r="AA116" s="212"/>
      <c r="AB116" s="212"/>
      <c r="AC116" s="212"/>
      <c r="AD116" s="212"/>
      <c r="AE116" s="212"/>
      <c r="AF116" s="212"/>
      <c r="AG116" s="212" t="s">
        <v>363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43">
        <v>105</v>
      </c>
      <c r="B117" s="244" t="s">
        <v>1093</v>
      </c>
      <c r="C117" s="256" t="s">
        <v>1094</v>
      </c>
      <c r="D117" s="245" t="s">
        <v>539</v>
      </c>
      <c r="E117" s="246">
        <v>1</v>
      </c>
      <c r="F117" s="247"/>
      <c r="G117" s="248">
        <f>ROUND(E117*F117,2)</f>
        <v>0</v>
      </c>
      <c r="H117" s="247"/>
      <c r="I117" s="248">
        <f>ROUND(E117*H117,2)</f>
        <v>0</v>
      </c>
      <c r="J117" s="247"/>
      <c r="K117" s="248">
        <f>ROUND(E117*J117,2)</f>
        <v>0</v>
      </c>
      <c r="L117" s="248">
        <v>21</v>
      </c>
      <c r="M117" s="248">
        <f>G117*(1+L117/100)</f>
        <v>0</v>
      </c>
      <c r="N117" s="248">
        <v>5.8200000000000002E-2</v>
      </c>
      <c r="O117" s="248">
        <f>ROUND(E117*N117,2)</f>
        <v>0.06</v>
      </c>
      <c r="P117" s="248">
        <v>0</v>
      </c>
      <c r="Q117" s="248">
        <f>ROUND(E117*P117,2)</f>
        <v>0</v>
      </c>
      <c r="R117" s="248"/>
      <c r="S117" s="248" t="s">
        <v>302</v>
      </c>
      <c r="T117" s="249" t="s">
        <v>295</v>
      </c>
      <c r="U117" s="222">
        <v>0</v>
      </c>
      <c r="V117" s="222">
        <f>ROUND(E117*U117,2)</f>
        <v>0</v>
      </c>
      <c r="W117" s="222"/>
      <c r="X117" s="222" t="s">
        <v>362</v>
      </c>
      <c r="Y117" s="212"/>
      <c r="Z117" s="212"/>
      <c r="AA117" s="212"/>
      <c r="AB117" s="212"/>
      <c r="AC117" s="212"/>
      <c r="AD117" s="212"/>
      <c r="AE117" s="212"/>
      <c r="AF117" s="212"/>
      <c r="AG117" s="212" t="s">
        <v>363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43">
        <v>106</v>
      </c>
      <c r="B118" s="244" t="s">
        <v>1095</v>
      </c>
      <c r="C118" s="256" t="s">
        <v>1096</v>
      </c>
      <c r="D118" s="245" t="s">
        <v>539</v>
      </c>
      <c r="E118" s="246">
        <v>1</v>
      </c>
      <c r="F118" s="247"/>
      <c r="G118" s="248">
        <f>ROUND(E118*F118,2)</f>
        <v>0</v>
      </c>
      <c r="H118" s="247"/>
      <c r="I118" s="248">
        <f>ROUND(E118*H118,2)</f>
        <v>0</v>
      </c>
      <c r="J118" s="247"/>
      <c r="K118" s="248">
        <f>ROUND(E118*J118,2)</f>
        <v>0</v>
      </c>
      <c r="L118" s="248">
        <v>21</v>
      </c>
      <c r="M118" s="248">
        <f>G118*(1+L118/100)</f>
        <v>0</v>
      </c>
      <c r="N118" s="248">
        <v>3.3500000000000002E-2</v>
      </c>
      <c r="O118" s="248">
        <f>ROUND(E118*N118,2)</f>
        <v>0.03</v>
      </c>
      <c r="P118" s="248">
        <v>0</v>
      </c>
      <c r="Q118" s="248">
        <f>ROUND(E118*P118,2)</f>
        <v>0</v>
      </c>
      <c r="R118" s="248"/>
      <c r="S118" s="248" t="s">
        <v>302</v>
      </c>
      <c r="T118" s="249" t="s">
        <v>295</v>
      </c>
      <c r="U118" s="222">
        <v>0</v>
      </c>
      <c r="V118" s="222">
        <f>ROUND(E118*U118,2)</f>
        <v>0</v>
      </c>
      <c r="W118" s="222"/>
      <c r="X118" s="222" t="s">
        <v>362</v>
      </c>
      <c r="Y118" s="212"/>
      <c r="Z118" s="212"/>
      <c r="AA118" s="212"/>
      <c r="AB118" s="212"/>
      <c r="AC118" s="212"/>
      <c r="AD118" s="212"/>
      <c r="AE118" s="212"/>
      <c r="AF118" s="212"/>
      <c r="AG118" s="212" t="s">
        <v>363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43">
        <v>107</v>
      </c>
      <c r="B119" s="244" t="s">
        <v>1097</v>
      </c>
      <c r="C119" s="256" t="s">
        <v>1098</v>
      </c>
      <c r="D119" s="245" t="s">
        <v>539</v>
      </c>
      <c r="E119" s="246">
        <v>1</v>
      </c>
      <c r="F119" s="247"/>
      <c r="G119" s="248">
        <f>ROUND(E119*F119,2)</f>
        <v>0</v>
      </c>
      <c r="H119" s="247"/>
      <c r="I119" s="248">
        <f>ROUND(E119*H119,2)</f>
        <v>0</v>
      </c>
      <c r="J119" s="247"/>
      <c r="K119" s="248">
        <f>ROUND(E119*J119,2)</f>
        <v>0</v>
      </c>
      <c r="L119" s="248">
        <v>21</v>
      </c>
      <c r="M119" s="248">
        <f>G119*(1+L119/100)</f>
        <v>0</v>
      </c>
      <c r="N119" s="248">
        <v>6.3899999999999998E-2</v>
      </c>
      <c r="O119" s="248">
        <f>ROUND(E119*N119,2)</f>
        <v>0.06</v>
      </c>
      <c r="P119" s="248">
        <v>0</v>
      </c>
      <c r="Q119" s="248">
        <f>ROUND(E119*P119,2)</f>
        <v>0</v>
      </c>
      <c r="R119" s="248"/>
      <c r="S119" s="248" t="s">
        <v>302</v>
      </c>
      <c r="T119" s="249" t="s">
        <v>295</v>
      </c>
      <c r="U119" s="222">
        <v>0</v>
      </c>
      <c r="V119" s="222">
        <f>ROUND(E119*U119,2)</f>
        <v>0</v>
      </c>
      <c r="W119" s="222"/>
      <c r="X119" s="222" t="s">
        <v>362</v>
      </c>
      <c r="Y119" s="212"/>
      <c r="Z119" s="212"/>
      <c r="AA119" s="212"/>
      <c r="AB119" s="212"/>
      <c r="AC119" s="212"/>
      <c r="AD119" s="212"/>
      <c r="AE119" s="212"/>
      <c r="AF119" s="212"/>
      <c r="AG119" s="212" t="s">
        <v>363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43">
        <v>108</v>
      </c>
      <c r="B120" s="244" t="s">
        <v>1099</v>
      </c>
      <c r="C120" s="256" t="s">
        <v>1100</v>
      </c>
      <c r="D120" s="245" t="s">
        <v>539</v>
      </c>
      <c r="E120" s="246">
        <v>6</v>
      </c>
      <c r="F120" s="247"/>
      <c r="G120" s="248">
        <f>ROUND(E120*F120,2)</f>
        <v>0</v>
      </c>
      <c r="H120" s="247"/>
      <c r="I120" s="248">
        <f>ROUND(E120*H120,2)</f>
        <v>0</v>
      </c>
      <c r="J120" s="247"/>
      <c r="K120" s="248">
        <f>ROUND(E120*J120,2)</f>
        <v>0</v>
      </c>
      <c r="L120" s="248">
        <v>21</v>
      </c>
      <c r="M120" s="248">
        <f>G120*(1+L120/100)</f>
        <v>0</v>
      </c>
      <c r="N120" s="248">
        <v>7.7000000000000002E-3</v>
      </c>
      <c r="O120" s="248">
        <f>ROUND(E120*N120,2)</f>
        <v>0.05</v>
      </c>
      <c r="P120" s="248">
        <v>0</v>
      </c>
      <c r="Q120" s="248">
        <f>ROUND(E120*P120,2)</f>
        <v>0</v>
      </c>
      <c r="R120" s="248"/>
      <c r="S120" s="248" t="s">
        <v>302</v>
      </c>
      <c r="T120" s="249" t="s">
        <v>295</v>
      </c>
      <c r="U120" s="222">
        <v>0</v>
      </c>
      <c r="V120" s="222">
        <f>ROUND(E120*U120,2)</f>
        <v>0</v>
      </c>
      <c r="W120" s="222"/>
      <c r="X120" s="222" t="s">
        <v>362</v>
      </c>
      <c r="Y120" s="212"/>
      <c r="Z120" s="212"/>
      <c r="AA120" s="212"/>
      <c r="AB120" s="212"/>
      <c r="AC120" s="212"/>
      <c r="AD120" s="212"/>
      <c r="AE120" s="212"/>
      <c r="AF120" s="212"/>
      <c r="AG120" s="212" t="s">
        <v>363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43">
        <v>109</v>
      </c>
      <c r="B121" s="244" t="s">
        <v>1101</v>
      </c>
      <c r="C121" s="256" t="s">
        <v>1102</v>
      </c>
      <c r="D121" s="245" t="s">
        <v>539</v>
      </c>
      <c r="E121" s="246">
        <v>1</v>
      </c>
      <c r="F121" s="247"/>
      <c r="G121" s="248">
        <f>ROUND(E121*F121,2)</f>
        <v>0</v>
      </c>
      <c r="H121" s="247"/>
      <c r="I121" s="248">
        <f>ROUND(E121*H121,2)</f>
        <v>0</v>
      </c>
      <c r="J121" s="247"/>
      <c r="K121" s="248">
        <f>ROUND(E121*J121,2)</f>
        <v>0</v>
      </c>
      <c r="L121" s="248">
        <v>21</v>
      </c>
      <c r="M121" s="248">
        <f>G121*(1+L121/100)</f>
        <v>0</v>
      </c>
      <c r="N121" s="248">
        <v>1.5599999999999999E-2</v>
      </c>
      <c r="O121" s="248">
        <f>ROUND(E121*N121,2)</f>
        <v>0.02</v>
      </c>
      <c r="P121" s="248">
        <v>0</v>
      </c>
      <c r="Q121" s="248">
        <f>ROUND(E121*P121,2)</f>
        <v>0</v>
      </c>
      <c r="R121" s="248"/>
      <c r="S121" s="248" t="s">
        <v>302</v>
      </c>
      <c r="T121" s="249" t="s">
        <v>295</v>
      </c>
      <c r="U121" s="222">
        <v>0</v>
      </c>
      <c r="V121" s="222">
        <f>ROUND(E121*U121,2)</f>
        <v>0</v>
      </c>
      <c r="W121" s="222"/>
      <c r="X121" s="222" t="s">
        <v>362</v>
      </c>
      <c r="Y121" s="212"/>
      <c r="Z121" s="212"/>
      <c r="AA121" s="212"/>
      <c r="AB121" s="212"/>
      <c r="AC121" s="212"/>
      <c r="AD121" s="212"/>
      <c r="AE121" s="212"/>
      <c r="AF121" s="212"/>
      <c r="AG121" s="212" t="s">
        <v>363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43">
        <v>110</v>
      </c>
      <c r="B122" s="244" t="s">
        <v>1103</v>
      </c>
      <c r="C122" s="256" t="s">
        <v>1104</v>
      </c>
      <c r="D122" s="245" t="s">
        <v>539</v>
      </c>
      <c r="E122" s="246">
        <v>1</v>
      </c>
      <c r="F122" s="247"/>
      <c r="G122" s="248">
        <f>ROUND(E122*F122,2)</f>
        <v>0</v>
      </c>
      <c r="H122" s="247"/>
      <c r="I122" s="248">
        <f>ROUND(E122*H122,2)</f>
        <v>0</v>
      </c>
      <c r="J122" s="247"/>
      <c r="K122" s="248">
        <f>ROUND(E122*J122,2)</f>
        <v>0</v>
      </c>
      <c r="L122" s="248">
        <v>21</v>
      </c>
      <c r="M122" s="248">
        <f>G122*(1+L122/100)</f>
        <v>0</v>
      </c>
      <c r="N122" s="248">
        <v>4.8999999999999998E-3</v>
      </c>
      <c r="O122" s="248">
        <f>ROUND(E122*N122,2)</f>
        <v>0</v>
      </c>
      <c r="P122" s="248">
        <v>0</v>
      </c>
      <c r="Q122" s="248">
        <f>ROUND(E122*P122,2)</f>
        <v>0</v>
      </c>
      <c r="R122" s="248"/>
      <c r="S122" s="248" t="s">
        <v>302</v>
      </c>
      <c r="T122" s="249" t="s">
        <v>295</v>
      </c>
      <c r="U122" s="222">
        <v>0</v>
      </c>
      <c r="V122" s="222">
        <f>ROUND(E122*U122,2)</f>
        <v>0</v>
      </c>
      <c r="W122" s="222"/>
      <c r="X122" s="222" t="s">
        <v>362</v>
      </c>
      <c r="Y122" s="212"/>
      <c r="Z122" s="212"/>
      <c r="AA122" s="212"/>
      <c r="AB122" s="212"/>
      <c r="AC122" s="212"/>
      <c r="AD122" s="212"/>
      <c r="AE122" s="212"/>
      <c r="AF122" s="212"/>
      <c r="AG122" s="212" t="s">
        <v>363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43">
        <v>111</v>
      </c>
      <c r="B123" s="244" t="s">
        <v>1105</v>
      </c>
      <c r="C123" s="256" t="s">
        <v>1106</v>
      </c>
      <c r="D123" s="245" t="s">
        <v>539</v>
      </c>
      <c r="E123" s="246">
        <v>1</v>
      </c>
      <c r="F123" s="247"/>
      <c r="G123" s="248">
        <f>ROUND(E123*F123,2)</f>
        <v>0</v>
      </c>
      <c r="H123" s="247"/>
      <c r="I123" s="248">
        <f>ROUND(E123*H123,2)</f>
        <v>0</v>
      </c>
      <c r="J123" s="247"/>
      <c r="K123" s="248">
        <f>ROUND(E123*J123,2)</f>
        <v>0</v>
      </c>
      <c r="L123" s="248">
        <v>21</v>
      </c>
      <c r="M123" s="248">
        <f>G123*(1+L123/100)</f>
        <v>0</v>
      </c>
      <c r="N123" s="248">
        <v>7.7000000000000002E-3</v>
      </c>
      <c r="O123" s="248">
        <f>ROUND(E123*N123,2)</f>
        <v>0.01</v>
      </c>
      <c r="P123" s="248">
        <v>0</v>
      </c>
      <c r="Q123" s="248">
        <f>ROUND(E123*P123,2)</f>
        <v>0</v>
      </c>
      <c r="R123" s="248"/>
      <c r="S123" s="248" t="s">
        <v>302</v>
      </c>
      <c r="T123" s="249" t="s">
        <v>295</v>
      </c>
      <c r="U123" s="222">
        <v>0</v>
      </c>
      <c r="V123" s="222">
        <f>ROUND(E123*U123,2)</f>
        <v>0</v>
      </c>
      <c r="W123" s="222"/>
      <c r="X123" s="222" t="s">
        <v>362</v>
      </c>
      <c r="Y123" s="212"/>
      <c r="Z123" s="212"/>
      <c r="AA123" s="212"/>
      <c r="AB123" s="212"/>
      <c r="AC123" s="212"/>
      <c r="AD123" s="212"/>
      <c r="AE123" s="212"/>
      <c r="AF123" s="212"/>
      <c r="AG123" s="212" t="s">
        <v>363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43">
        <v>112</v>
      </c>
      <c r="B124" s="244" t="s">
        <v>1107</v>
      </c>
      <c r="C124" s="256" t="s">
        <v>1108</v>
      </c>
      <c r="D124" s="245" t="s">
        <v>539</v>
      </c>
      <c r="E124" s="246">
        <v>5</v>
      </c>
      <c r="F124" s="247"/>
      <c r="G124" s="248">
        <f>ROUND(E124*F124,2)</f>
        <v>0</v>
      </c>
      <c r="H124" s="247"/>
      <c r="I124" s="248">
        <f>ROUND(E124*H124,2)</f>
        <v>0</v>
      </c>
      <c r="J124" s="247"/>
      <c r="K124" s="248">
        <f>ROUND(E124*J124,2)</f>
        <v>0</v>
      </c>
      <c r="L124" s="248">
        <v>21</v>
      </c>
      <c r="M124" s="248">
        <f>G124*(1+L124/100)</f>
        <v>0</v>
      </c>
      <c r="N124" s="248">
        <v>2.3E-2</v>
      </c>
      <c r="O124" s="248">
        <f>ROUND(E124*N124,2)</f>
        <v>0.12</v>
      </c>
      <c r="P124" s="248">
        <v>0</v>
      </c>
      <c r="Q124" s="248">
        <f>ROUND(E124*P124,2)</f>
        <v>0</v>
      </c>
      <c r="R124" s="248"/>
      <c r="S124" s="248" t="s">
        <v>302</v>
      </c>
      <c r="T124" s="249" t="s">
        <v>295</v>
      </c>
      <c r="U124" s="222">
        <v>0</v>
      </c>
      <c r="V124" s="222">
        <f>ROUND(E124*U124,2)</f>
        <v>0</v>
      </c>
      <c r="W124" s="222"/>
      <c r="X124" s="222" t="s">
        <v>362</v>
      </c>
      <c r="Y124" s="212"/>
      <c r="Z124" s="212"/>
      <c r="AA124" s="212"/>
      <c r="AB124" s="212"/>
      <c r="AC124" s="212"/>
      <c r="AD124" s="212"/>
      <c r="AE124" s="212"/>
      <c r="AF124" s="212"/>
      <c r="AG124" s="212" t="s">
        <v>363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43">
        <v>113</v>
      </c>
      <c r="B125" s="244" t="s">
        <v>1109</v>
      </c>
      <c r="C125" s="256" t="s">
        <v>1110</v>
      </c>
      <c r="D125" s="245" t="s">
        <v>539</v>
      </c>
      <c r="E125" s="246">
        <v>5</v>
      </c>
      <c r="F125" s="247"/>
      <c r="G125" s="248">
        <f>ROUND(E125*F125,2)</f>
        <v>0</v>
      </c>
      <c r="H125" s="247"/>
      <c r="I125" s="248">
        <f>ROUND(E125*H125,2)</f>
        <v>0</v>
      </c>
      <c r="J125" s="247"/>
      <c r="K125" s="248">
        <f>ROUND(E125*J125,2)</f>
        <v>0</v>
      </c>
      <c r="L125" s="248">
        <v>21</v>
      </c>
      <c r="M125" s="248">
        <f>G125*(1+L125/100)</f>
        <v>0</v>
      </c>
      <c r="N125" s="248">
        <v>8.3000000000000001E-3</v>
      </c>
      <c r="O125" s="248">
        <f>ROUND(E125*N125,2)</f>
        <v>0.04</v>
      </c>
      <c r="P125" s="248">
        <v>0</v>
      </c>
      <c r="Q125" s="248">
        <f>ROUND(E125*P125,2)</f>
        <v>0</v>
      </c>
      <c r="R125" s="248"/>
      <c r="S125" s="248" t="s">
        <v>302</v>
      </c>
      <c r="T125" s="249" t="s">
        <v>295</v>
      </c>
      <c r="U125" s="222">
        <v>0</v>
      </c>
      <c r="V125" s="222">
        <f>ROUND(E125*U125,2)</f>
        <v>0</v>
      </c>
      <c r="W125" s="222"/>
      <c r="X125" s="222" t="s">
        <v>362</v>
      </c>
      <c r="Y125" s="212"/>
      <c r="Z125" s="212"/>
      <c r="AA125" s="212"/>
      <c r="AB125" s="212"/>
      <c r="AC125" s="212"/>
      <c r="AD125" s="212"/>
      <c r="AE125" s="212"/>
      <c r="AF125" s="212"/>
      <c r="AG125" s="212" t="s">
        <v>363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43">
        <v>114</v>
      </c>
      <c r="B126" s="244" t="s">
        <v>1111</v>
      </c>
      <c r="C126" s="256" t="s">
        <v>1112</v>
      </c>
      <c r="D126" s="245" t="s">
        <v>539</v>
      </c>
      <c r="E126" s="246">
        <v>1</v>
      </c>
      <c r="F126" s="247"/>
      <c r="G126" s="248">
        <f>ROUND(E126*F126,2)</f>
        <v>0</v>
      </c>
      <c r="H126" s="247"/>
      <c r="I126" s="248">
        <f>ROUND(E126*H126,2)</f>
        <v>0</v>
      </c>
      <c r="J126" s="247"/>
      <c r="K126" s="248">
        <f>ROUND(E126*J126,2)</f>
        <v>0</v>
      </c>
      <c r="L126" s="248">
        <v>21</v>
      </c>
      <c r="M126" s="248">
        <f>G126*(1+L126/100)</f>
        <v>0</v>
      </c>
      <c r="N126" s="248">
        <v>1.04E-2</v>
      </c>
      <c r="O126" s="248">
        <f>ROUND(E126*N126,2)</f>
        <v>0.01</v>
      </c>
      <c r="P126" s="248">
        <v>0</v>
      </c>
      <c r="Q126" s="248">
        <f>ROUND(E126*P126,2)</f>
        <v>0</v>
      </c>
      <c r="R126" s="248"/>
      <c r="S126" s="248" t="s">
        <v>302</v>
      </c>
      <c r="T126" s="249" t="s">
        <v>295</v>
      </c>
      <c r="U126" s="222">
        <v>0</v>
      </c>
      <c r="V126" s="222">
        <f>ROUND(E126*U126,2)</f>
        <v>0</v>
      </c>
      <c r="W126" s="222"/>
      <c r="X126" s="222" t="s">
        <v>362</v>
      </c>
      <c r="Y126" s="212"/>
      <c r="Z126" s="212"/>
      <c r="AA126" s="212"/>
      <c r="AB126" s="212"/>
      <c r="AC126" s="212"/>
      <c r="AD126" s="212"/>
      <c r="AE126" s="212"/>
      <c r="AF126" s="212"/>
      <c r="AG126" s="212" t="s">
        <v>363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43">
        <v>115</v>
      </c>
      <c r="B127" s="244" t="s">
        <v>1113</v>
      </c>
      <c r="C127" s="256" t="s">
        <v>1114</v>
      </c>
      <c r="D127" s="245" t="s">
        <v>539</v>
      </c>
      <c r="E127" s="246">
        <v>5</v>
      </c>
      <c r="F127" s="247"/>
      <c r="G127" s="248">
        <f>ROUND(E127*F127,2)</f>
        <v>0</v>
      </c>
      <c r="H127" s="247"/>
      <c r="I127" s="248">
        <f>ROUND(E127*H127,2)</f>
        <v>0</v>
      </c>
      <c r="J127" s="247"/>
      <c r="K127" s="248">
        <f>ROUND(E127*J127,2)</f>
        <v>0</v>
      </c>
      <c r="L127" s="248">
        <v>21</v>
      </c>
      <c r="M127" s="248">
        <f>G127*(1+L127/100)</f>
        <v>0</v>
      </c>
      <c r="N127" s="248">
        <v>8.8000000000000005E-3</v>
      </c>
      <c r="O127" s="248">
        <f>ROUND(E127*N127,2)</f>
        <v>0.04</v>
      </c>
      <c r="P127" s="248">
        <v>0</v>
      </c>
      <c r="Q127" s="248">
        <f>ROUND(E127*P127,2)</f>
        <v>0</v>
      </c>
      <c r="R127" s="248"/>
      <c r="S127" s="248" t="s">
        <v>302</v>
      </c>
      <c r="T127" s="249" t="s">
        <v>295</v>
      </c>
      <c r="U127" s="222">
        <v>0</v>
      </c>
      <c r="V127" s="222">
        <f>ROUND(E127*U127,2)</f>
        <v>0</v>
      </c>
      <c r="W127" s="222"/>
      <c r="X127" s="222" t="s">
        <v>362</v>
      </c>
      <c r="Y127" s="212"/>
      <c r="Z127" s="212"/>
      <c r="AA127" s="212"/>
      <c r="AB127" s="212"/>
      <c r="AC127" s="212"/>
      <c r="AD127" s="212"/>
      <c r="AE127" s="212"/>
      <c r="AF127" s="212"/>
      <c r="AG127" s="212" t="s">
        <v>363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43">
        <v>116</v>
      </c>
      <c r="B128" s="244" t="s">
        <v>1115</v>
      </c>
      <c r="C128" s="256" t="s">
        <v>1116</v>
      </c>
      <c r="D128" s="245" t="s">
        <v>539</v>
      </c>
      <c r="E128" s="246">
        <v>3</v>
      </c>
      <c r="F128" s="247"/>
      <c r="G128" s="248">
        <f>ROUND(E128*F128,2)</f>
        <v>0</v>
      </c>
      <c r="H128" s="247"/>
      <c r="I128" s="248">
        <f>ROUND(E128*H128,2)</f>
        <v>0</v>
      </c>
      <c r="J128" s="247"/>
      <c r="K128" s="248">
        <f>ROUND(E128*J128,2)</f>
        <v>0</v>
      </c>
      <c r="L128" s="248">
        <v>21</v>
      </c>
      <c r="M128" s="248">
        <f>G128*(1+L128/100)</f>
        <v>0</v>
      </c>
      <c r="N128" s="248">
        <v>1.6E-2</v>
      </c>
      <c r="O128" s="248">
        <f>ROUND(E128*N128,2)</f>
        <v>0.05</v>
      </c>
      <c r="P128" s="248">
        <v>0</v>
      </c>
      <c r="Q128" s="248">
        <f>ROUND(E128*P128,2)</f>
        <v>0</v>
      </c>
      <c r="R128" s="248"/>
      <c r="S128" s="248" t="s">
        <v>302</v>
      </c>
      <c r="T128" s="249" t="s">
        <v>295</v>
      </c>
      <c r="U128" s="222">
        <v>0</v>
      </c>
      <c r="V128" s="222">
        <f>ROUND(E128*U128,2)</f>
        <v>0</v>
      </c>
      <c r="W128" s="222"/>
      <c r="X128" s="222" t="s">
        <v>362</v>
      </c>
      <c r="Y128" s="212"/>
      <c r="Z128" s="212"/>
      <c r="AA128" s="212"/>
      <c r="AB128" s="212"/>
      <c r="AC128" s="212"/>
      <c r="AD128" s="212"/>
      <c r="AE128" s="212"/>
      <c r="AF128" s="212"/>
      <c r="AG128" s="212" t="s">
        <v>363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43">
        <v>117</v>
      </c>
      <c r="B129" s="244" t="s">
        <v>1117</v>
      </c>
      <c r="C129" s="256" t="s">
        <v>1118</v>
      </c>
      <c r="D129" s="245" t="s">
        <v>539</v>
      </c>
      <c r="E129" s="246">
        <v>1</v>
      </c>
      <c r="F129" s="247"/>
      <c r="G129" s="248">
        <f>ROUND(E129*F129,2)</f>
        <v>0</v>
      </c>
      <c r="H129" s="247"/>
      <c r="I129" s="248">
        <f>ROUND(E129*H129,2)</f>
        <v>0</v>
      </c>
      <c r="J129" s="247"/>
      <c r="K129" s="248">
        <f>ROUND(E129*J129,2)</f>
        <v>0</v>
      </c>
      <c r="L129" s="248">
        <v>21</v>
      </c>
      <c r="M129" s="248">
        <f>G129*(1+L129/100)</f>
        <v>0</v>
      </c>
      <c r="N129" s="248">
        <v>3.2500000000000001E-2</v>
      </c>
      <c r="O129" s="248">
        <f>ROUND(E129*N129,2)</f>
        <v>0.03</v>
      </c>
      <c r="P129" s="248">
        <v>0</v>
      </c>
      <c r="Q129" s="248">
        <f>ROUND(E129*P129,2)</f>
        <v>0</v>
      </c>
      <c r="R129" s="248"/>
      <c r="S129" s="248" t="s">
        <v>302</v>
      </c>
      <c r="T129" s="249" t="s">
        <v>295</v>
      </c>
      <c r="U129" s="222">
        <v>0</v>
      </c>
      <c r="V129" s="222">
        <f>ROUND(E129*U129,2)</f>
        <v>0</v>
      </c>
      <c r="W129" s="222"/>
      <c r="X129" s="222" t="s">
        <v>362</v>
      </c>
      <c r="Y129" s="212"/>
      <c r="Z129" s="212"/>
      <c r="AA129" s="212"/>
      <c r="AB129" s="212"/>
      <c r="AC129" s="212"/>
      <c r="AD129" s="212"/>
      <c r="AE129" s="212"/>
      <c r="AF129" s="212"/>
      <c r="AG129" s="212" t="s">
        <v>363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43">
        <v>118</v>
      </c>
      <c r="B130" s="244" t="s">
        <v>1119</v>
      </c>
      <c r="C130" s="256" t="s">
        <v>1120</v>
      </c>
      <c r="D130" s="245" t="s">
        <v>539</v>
      </c>
      <c r="E130" s="246">
        <v>2</v>
      </c>
      <c r="F130" s="247"/>
      <c r="G130" s="248">
        <f>ROUND(E130*F130,2)</f>
        <v>0</v>
      </c>
      <c r="H130" s="247"/>
      <c r="I130" s="248">
        <f>ROUND(E130*H130,2)</f>
        <v>0</v>
      </c>
      <c r="J130" s="247"/>
      <c r="K130" s="248">
        <f>ROUND(E130*J130,2)</f>
        <v>0</v>
      </c>
      <c r="L130" s="248">
        <v>21</v>
      </c>
      <c r="M130" s="248">
        <f>G130*(1+L130/100)</f>
        <v>0</v>
      </c>
      <c r="N130" s="248">
        <v>1.44E-2</v>
      </c>
      <c r="O130" s="248">
        <f>ROUND(E130*N130,2)</f>
        <v>0.03</v>
      </c>
      <c r="P130" s="248">
        <v>0</v>
      </c>
      <c r="Q130" s="248">
        <f>ROUND(E130*P130,2)</f>
        <v>0</v>
      </c>
      <c r="R130" s="248"/>
      <c r="S130" s="248" t="s">
        <v>302</v>
      </c>
      <c r="T130" s="249" t="s">
        <v>295</v>
      </c>
      <c r="U130" s="222">
        <v>0</v>
      </c>
      <c r="V130" s="222">
        <f>ROUND(E130*U130,2)</f>
        <v>0</v>
      </c>
      <c r="W130" s="222"/>
      <c r="X130" s="222" t="s">
        <v>362</v>
      </c>
      <c r="Y130" s="212"/>
      <c r="Z130" s="212"/>
      <c r="AA130" s="212"/>
      <c r="AB130" s="212"/>
      <c r="AC130" s="212"/>
      <c r="AD130" s="212"/>
      <c r="AE130" s="212"/>
      <c r="AF130" s="212"/>
      <c r="AG130" s="212" t="s">
        <v>363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3">
        <v>119</v>
      </c>
      <c r="B131" s="244" t="s">
        <v>1121</v>
      </c>
      <c r="C131" s="256" t="s">
        <v>1122</v>
      </c>
      <c r="D131" s="245" t="s">
        <v>539</v>
      </c>
      <c r="E131" s="246">
        <v>1</v>
      </c>
      <c r="F131" s="247"/>
      <c r="G131" s="248">
        <f>ROUND(E131*F131,2)</f>
        <v>0</v>
      </c>
      <c r="H131" s="247"/>
      <c r="I131" s="248">
        <f>ROUND(E131*H131,2)</f>
        <v>0</v>
      </c>
      <c r="J131" s="247"/>
      <c r="K131" s="248">
        <f>ROUND(E131*J131,2)</f>
        <v>0</v>
      </c>
      <c r="L131" s="248">
        <v>21</v>
      </c>
      <c r="M131" s="248">
        <f>G131*(1+L131/100)</f>
        <v>0</v>
      </c>
      <c r="N131" s="248">
        <v>2.3300000000000001E-2</v>
      </c>
      <c r="O131" s="248">
        <f>ROUND(E131*N131,2)</f>
        <v>0.02</v>
      </c>
      <c r="P131" s="248">
        <v>0</v>
      </c>
      <c r="Q131" s="248">
        <f>ROUND(E131*P131,2)</f>
        <v>0</v>
      </c>
      <c r="R131" s="248"/>
      <c r="S131" s="248" t="s">
        <v>302</v>
      </c>
      <c r="T131" s="249" t="s">
        <v>295</v>
      </c>
      <c r="U131" s="222">
        <v>0</v>
      </c>
      <c r="V131" s="222">
        <f>ROUND(E131*U131,2)</f>
        <v>0</v>
      </c>
      <c r="W131" s="222"/>
      <c r="X131" s="222" t="s">
        <v>362</v>
      </c>
      <c r="Y131" s="212"/>
      <c r="Z131" s="212"/>
      <c r="AA131" s="212"/>
      <c r="AB131" s="212"/>
      <c r="AC131" s="212"/>
      <c r="AD131" s="212"/>
      <c r="AE131" s="212"/>
      <c r="AF131" s="212"/>
      <c r="AG131" s="212" t="s">
        <v>363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43">
        <v>120</v>
      </c>
      <c r="B132" s="244" t="s">
        <v>1123</v>
      </c>
      <c r="C132" s="256" t="s">
        <v>1124</v>
      </c>
      <c r="D132" s="245" t="s">
        <v>539</v>
      </c>
      <c r="E132" s="246">
        <v>1</v>
      </c>
      <c r="F132" s="247"/>
      <c r="G132" s="248">
        <f>ROUND(E132*F132,2)</f>
        <v>0</v>
      </c>
      <c r="H132" s="247"/>
      <c r="I132" s="248">
        <f>ROUND(E132*H132,2)</f>
        <v>0</v>
      </c>
      <c r="J132" s="247"/>
      <c r="K132" s="248">
        <f>ROUND(E132*J132,2)</f>
        <v>0</v>
      </c>
      <c r="L132" s="248">
        <v>21</v>
      </c>
      <c r="M132" s="248">
        <f>G132*(1+L132/100)</f>
        <v>0</v>
      </c>
      <c r="N132" s="248">
        <v>1.37E-2</v>
      </c>
      <c r="O132" s="248">
        <f>ROUND(E132*N132,2)</f>
        <v>0.01</v>
      </c>
      <c r="P132" s="248">
        <v>0</v>
      </c>
      <c r="Q132" s="248">
        <f>ROUND(E132*P132,2)</f>
        <v>0</v>
      </c>
      <c r="R132" s="248"/>
      <c r="S132" s="248" t="s">
        <v>302</v>
      </c>
      <c r="T132" s="249" t="s">
        <v>295</v>
      </c>
      <c r="U132" s="222">
        <v>0</v>
      </c>
      <c r="V132" s="222">
        <f>ROUND(E132*U132,2)</f>
        <v>0</v>
      </c>
      <c r="W132" s="222"/>
      <c r="X132" s="222" t="s">
        <v>362</v>
      </c>
      <c r="Y132" s="212"/>
      <c r="Z132" s="212"/>
      <c r="AA132" s="212"/>
      <c r="AB132" s="212"/>
      <c r="AC132" s="212"/>
      <c r="AD132" s="212"/>
      <c r="AE132" s="212"/>
      <c r="AF132" s="212"/>
      <c r="AG132" s="212" t="s">
        <v>363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43">
        <v>121</v>
      </c>
      <c r="B133" s="244" t="s">
        <v>1125</v>
      </c>
      <c r="C133" s="256" t="s">
        <v>1126</v>
      </c>
      <c r="D133" s="245" t="s">
        <v>539</v>
      </c>
      <c r="E133" s="246">
        <v>4</v>
      </c>
      <c r="F133" s="247"/>
      <c r="G133" s="248">
        <f>ROUND(E133*F133,2)</f>
        <v>0</v>
      </c>
      <c r="H133" s="247"/>
      <c r="I133" s="248">
        <f>ROUND(E133*H133,2)</f>
        <v>0</v>
      </c>
      <c r="J133" s="247"/>
      <c r="K133" s="248">
        <f>ROUND(E133*J133,2)</f>
        <v>0</v>
      </c>
      <c r="L133" s="248">
        <v>21</v>
      </c>
      <c r="M133" s="248">
        <f>G133*(1+L133/100)</f>
        <v>0</v>
      </c>
      <c r="N133" s="248">
        <v>1.4800000000000001E-2</v>
      </c>
      <c r="O133" s="248">
        <f>ROUND(E133*N133,2)</f>
        <v>0.06</v>
      </c>
      <c r="P133" s="248">
        <v>0</v>
      </c>
      <c r="Q133" s="248">
        <f>ROUND(E133*P133,2)</f>
        <v>0</v>
      </c>
      <c r="R133" s="248"/>
      <c r="S133" s="248" t="s">
        <v>302</v>
      </c>
      <c r="T133" s="249" t="s">
        <v>295</v>
      </c>
      <c r="U133" s="222">
        <v>0</v>
      </c>
      <c r="V133" s="222">
        <f>ROUND(E133*U133,2)</f>
        <v>0</v>
      </c>
      <c r="W133" s="222"/>
      <c r="X133" s="222" t="s">
        <v>362</v>
      </c>
      <c r="Y133" s="212"/>
      <c r="Z133" s="212"/>
      <c r="AA133" s="212"/>
      <c r="AB133" s="212"/>
      <c r="AC133" s="212"/>
      <c r="AD133" s="212"/>
      <c r="AE133" s="212"/>
      <c r="AF133" s="212"/>
      <c r="AG133" s="212" t="s">
        <v>363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43">
        <v>122</v>
      </c>
      <c r="B134" s="244" t="s">
        <v>1127</v>
      </c>
      <c r="C134" s="256" t="s">
        <v>1128</v>
      </c>
      <c r="D134" s="245" t="s">
        <v>539</v>
      </c>
      <c r="E134" s="246">
        <v>2</v>
      </c>
      <c r="F134" s="247"/>
      <c r="G134" s="248">
        <f>ROUND(E134*F134,2)</f>
        <v>0</v>
      </c>
      <c r="H134" s="247"/>
      <c r="I134" s="248">
        <f>ROUND(E134*H134,2)</f>
        <v>0</v>
      </c>
      <c r="J134" s="247"/>
      <c r="K134" s="248">
        <f>ROUND(E134*J134,2)</f>
        <v>0</v>
      </c>
      <c r="L134" s="248">
        <v>21</v>
      </c>
      <c r="M134" s="248">
        <f>G134*(1+L134/100)</f>
        <v>0</v>
      </c>
      <c r="N134" s="248">
        <v>1.6500000000000001E-2</v>
      </c>
      <c r="O134" s="248">
        <f>ROUND(E134*N134,2)</f>
        <v>0.03</v>
      </c>
      <c r="P134" s="248">
        <v>0</v>
      </c>
      <c r="Q134" s="248">
        <f>ROUND(E134*P134,2)</f>
        <v>0</v>
      </c>
      <c r="R134" s="248"/>
      <c r="S134" s="248" t="s">
        <v>302</v>
      </c>
      <c r="T134" s="249" t="s">
        <v>295</v>
      </c>
      <c r="U134" s="222">
        <v>0</v>
      </c>
      <c r="V134" s="222">
        <f>ROUND(E134*U134,2)</f>
        <v>0</v>
      </c>
      <c r="W134" s="222"/>
      <c r="X134" s="222" t="s">
        <v>362</v>
      </c>
      <c r="Y134" s="212"/>
      <c r="Z134" s="212"/>
      <c r="AA134" s="212"/>
      <c r="AB134" s="212"/>
      <c r="AC134" s="212"/>
      <c r="AD134" s="212"/>
      <c r="AE134" s="212"/>
      <c r="AF134" s="212"/>
      <c r="AG134" s="212" t="s">
        <v>363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43">
        <v>123</v>
      </c>
      <c r="B135" s="244" t="s">
        <v>1129</v>
      </c>
      <c r="C135" s="256" t="s">
        <v>1130</v>
      </c>
      <c r="D135" s="245" t="s">
        <v>539</v>
      </c>
      <c r="E135" s="246">
        <v>2</v>
      </c>
      <c r="F135" s="247"/>
      <c r="G135" s="248">
        <f>ROUND(E135*F135,2)</f>
        <v>0</v>
      </c>
      <c r="H135" s="247"/>
      <c r="I135" s="248">
        <f>ROUND(E135*H135,2)</f>
        <v>0</v>
      </c>
      <c r="J135" s="247"/>
      <c r="K135" s="248">
        <f>ROUND(E135*J135,2)</f>
        <v>0</v>
      </c>
      <c r="L135" s="248">
        <v>21</v>
      </c>
      <c r="M135" s="248">
        <f>G135*(1+L135/100)</f>
        <v>0</v>
      </c>
      <c r="N135" s="248">
        <v>3.4299999999999997E-2</v>
      </c>
      <c r="O135" s="248">
        <f>ROUND(E135*N135,2)</f>
        <v>7.0000000000000007E-2</v>
      </c>
      <c r="P135" s="248">
        <v>0</v>
      </c>
      <c r="Q135" s="248">
        <f>ROUND(E135*P135,2)</f>
        <v>0</v>
      </c>
      <c r="R135" s="248"/>
      <c r="S135" s="248" t="s">
        <v>302</v>
      </c>
      <c r="T135" s="249" t="s">
        <v>295</v>
      </c>
      <c r="U135" s="222">
        <v>0</v>
      </c>
      <c r="V135" s="222">
        <f>ROUND(E135*U135,2)</f>
        <v>0</v>
      </c>
      <c r="W135" s="222"/>
      <c r="X135" s="222" t="s">
        <v>362</v>
      </c>
      <c r="Y135" s="212"/>
      <c r="Z135" s="212"/>
      <c r="AA135" s="212"/>
      <c r="AB135" s="212"/>
      <c r="AC135" s="212"/>
      <c r="AD135" s="212"/>
      <c r="AE135" s="212"/>
      <c r="AF135" s="212"/>
      <c r="AG135" s="212" t="s">
        <v>363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43">
        <v>124</v>
      </c>
      <c r="B136" s="244" t="s">
        <v>1131</v>
      </c>
      <c r="C136" s="256" t="s">
        <v>1132</v>
      </c>
      <c r="D136" s="245" t="s">
        <v>539</v>
      </c>
      <c r="E136" s="246">
        <v>1</v>
      </c>
      <c r="F136" s="247"/>
      <c r="G136" s="248">
        <f>ROUND(E136*F136,2)</f>
        <v>0</v>
      </c>
      <c r="H136" s="247"/>
      <c r="I136" s="248">
        <f>ROUND(E136*H136,2)</f>
        <v>0</v>
      </c>
      <c r="J136" s="247"/>
      <c r="K136" s="248">
        <f>ROUND(E136*J136,2)</f>
        <v>0</v>
      </c>
      <c r="L136" s="248">
        <v>21</v>
      </c>
      <c r="M136" s="248">
        <f>G136*(1+L136/100)</f>
        <v>0</v>
      </c>
      <c r="N136" s="248">
        <v>1.8599999999999998E-2</v>
      </c>
      <c r="O136" s="248">
        <f>ROUND(E136*N136,2)</f>
        <v>0.02</v>
      </c>
      <c r="P136" s="248">
        <v>0</v>
      </c>
      <c r="Q136" s="248">
        <f>ROUND(E136*P136,2)</f>
        <v>0</v>
      </c>
      <c r="R136" s="248"/>
      <c r="S136" s="248" t="s">
        <v>302</v>
      </c>
      <c r="T136" s="249" t="s">
        <v>295</v>
      </c>
      <c r="U136" s="222">
        <v>0</v>
      </c>
      <c r="V136" s="222">
        <f>ROUND(E136*U136,2)</f>
        <v>0</v>
      </c>
      <c r="W136" s="222"/>
      <c r="X136" s="222" t="s">
        <v>362</v>
      </c>
      <c r="Y136" s="212"/>
      <c r="Z136" s="212"/>
      <c r="AA136" s="212"/>
      <c r="AB136" s="212"/>
      <c r="AC136" s="212"/>
      <c r="AD136" s="212"/>
      <c r="AE136" s="212"/>
      <c r="AF136" s="212"/>
      <c r="AG136" s="212" t="s">
        <v>363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43">
        <v>125</v>
      </c>
      <c r="B137" s="244" t="s">
        <v>1133</v>
      </c>
      <c r="C137" s="256" t="s">
        <v>1134</v>
      </c>
      <c r="D137" s="245" t="s">
        <v>539</v>
      </c>
      <c r="E137" s="246">
        <v>6</v>
      </c>
      <c r="F137" s="247"/>
      <c r="G137" s="248">
        <f>ROUND(E137*F137,2)</f>
        <v>0</v>
      </c>
      <c r="H137" s="247"/>
      <c r="I137" s="248">
        <f>ROUND(E137*H137,2)</f>
        <v>0</v>
      </c>
      <c r="J137" s="247"/>
      <c r="K137" s="248">
        <f>ROUND(E137*J137,2)</f>
        <v>0</v>
      </c>
      <c r="L137" s="248">
        <v>21</v>
      </c>
      <c r="M137" s="248">
        <f>G137*(1+L137/100)</f>
        <v>0</v>
      </c>
      <c r="N137" s="248">
        <v>1.2200000000000001E-2</v>
      </c>
      <c r="O137" s="248">
        <f>ROUND(E137*N137,2)</f>
        <v>7.0000000000000007E-2</v>
      </c>
      <c r="P137" s="248">
        <v>0</v>
      </c>
      <c r="Q137" s="248">
        <f>ROUND(E137*P137,2)</f>
        <v>0</v>
      </c>
      <c r="R137" s="248"/>
      <c r="S137" s="248" t="s">
        <v>302</v>
      </c>
      <c r="T137" s="249" t="s">
        <v>295</v>
      </c>
      <c r="U137" s="222">
        <v>0</v>
      </c>
      <c r="V137" s="222">
        <f>ROUND(E137*U137,2)</f>
        <v>0</v>
      </c>
      <c r="W137" s="222"/>
      <c r="X137" s="222" t="s">
        <v>362</v>
      </c>
      <c r="Y137" s="212"/>
      <c r="Z137" s="212"/>
      <c r="AA137" s="212"/>
      <c r="AB137" s="212"/>
      <c r="AC137" s="212"/>
      <c r="AD137" s="212"/>
      <c r="AE137" s="212"/>
      <c r="AF137" s="212"/>
      <c r="AG137" s="212" t="s">
        <v>363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43">
        <v>126</v>
      </c>
      <c r="B138" s="244" t="s">
        <v>1135</v>
      </c>
      <c r="C138" s="256" t="s">
        <v>1136</v>
      </c>
      <c r="D138" s="245" t="s">
        <v>539</v>
      </c>
      <c r="E138" s="246">
        <v>1</v>
      </c>
      <c r="F138" s="247"/>
      <c r="G138" s="248">
        <f>ROUND(E138*F138,2)</f>
        <v>0</v>
      </c>
      <c r="H138" s="247"/>
      <c r="I138" s="248">
        <f>ROUND(E138*H138,2)</f>
        <v>0</v>
      </c>
      <c r="J138" s="247"/>
      <c r="K138" s="248">
        <f>ROUND(E138*J138,2)</f>
        <v>0</v>
      </c>
      <c r="L138" s="248">
        <v>21</v>
      </c>
      <c r="M138" s="248">
        <f>G138*(1+L138/100)</f>
        <v>0</v>
      </c>
      <c r="N138" s="248">
        <v>1.6799999999999999E-2</v>
      </c>
      <c r="O138" s="248">
        <f>ROUND(E138*N138,2)</f>
        <v>0.02</v>
      </c>
      <c r="P138" s="248">
        <v>0</v>
      </c>
      <c r="Q138" s="248">
        <f>ROUND(E138*P138,2)</f>
        <v>0</v>
      </c>
      <c r="R138" s="248"/>
      <c r="S138" s="248" t="s">
        <v>302</v>
      </c>
      <c r="T138" s="249" t="s">
        <v>295</v>
      </c>
      <c r="U138" s="222">
        <v>0</v>
      </c>
      <c r="V138" s="222">
        <f>ROUND(E138*U138,2)</f>
        <v>0</v>
      </c>
      <c r="W138" s="222"/>
      <c r="X138" s="222" t="s">
        <v>362</v>
      </c>
      <c r="Y138" s="212"/>
      <c r="Z138" s="212"/>
      <c r="AA138" s="212"/>
      <c r="AB138" s="212"/>
      <c r="AC138" s="212"/>
      <c r="AD138" s="212"/>
      <c r="AE138" s="212"/>
      <c r="AF138" s="212"/>
      <c r="AG138" s="212" t="s">
        <v>363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43">
        <v>127</v>
      </c>
      <c r="B139" s="244" t="s">
        <v>1137</v>
      </c>
      <c r="C139" s="256" t="s">
        <v>1138</v>
      </c>
      <c r="D139" s="245" t="s">
        <v>539</v>
      </c>
      <c r="E139" s="246">
        <v>4</v>
      </c>
      <c r="F139" s="247"/>
      <c r="G139" s="248">
        <f>ROUND(E139*F139,2)</f>
        <v>0</v>
      </c>
      <c r="H139" s="247"/>
      <c r="I139" s="248">
        <f>ROUND(E139*H139,2)</f>
        <v>0</v>
      </c>
      <c r="J139" s="247"/>
      <c r="K139" s="248">
        <f>ROUND(E139*J139,2)</f>
        <v>0</v>
      </c>
      <c r="L139" s="248">
        <v>21</v>
      </c>
      <c r="M139" s="248">
        <f>G139*(1+L139/100)</f>
        <v>0</v>
      </c>
      <c r="N139" s="248">
        <v>5.0000000000000001E-4</v>
      </c>
      <c r="O139" s="248">
        <f>ROUND(E139*N139,2)</f>
        <v>0</v>
      </c>
      <c r="P139" s="248">
        <v>0</v>
      </c>
      <c r="Q139" s="248">
        <f>ROUND(E139*P139,2)</f>
        <v>0</v>
      </c>
      <c r="R139" s="248"/>
      <c r="S139" s="248" t="s">
        <v>302</v>
      </c>
      <c r="T139" s="249" t="s">
        <v>295</v>
      </c>
      <c r="U139" s="222">
        <v>0</v>
      </c>
      <c r="V139" s="222">
        <f>ROUND(E139*U139,2)</f>
        <v>0</v>
      </c>
      <c r="W139" s="222"/>
      <c r="X139" s="222" t="s">
        <v>362</v>
      </c>
      <c r="Y139" s="212"/>
      <c r="Z139" s="212"/>
      <c r="AA139" s="212"/>
      <c r="AB139" s="212"/>
      <c r="AC139" s="212"/>
      <c r="AD139" s="212"/>
      <c r="AE139" s="212"/>
      <c r="AF139" s="212"/>
      <c r="AG139" s="212" t="s">
        <v>363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43">
        <v>128</v>
      </c>
      <c r="B140" s="244" t="s">
        <v>1139</v>
      </c>
      <c r="C140" s="256" t="s">
        <v>1140</v>
      </c>
      <c r="D140" s="245" t="s">
        <v>539</v>
      </c>
      <c r="E140" s="246">
        <v>6</v>
      </c>
      <c r="F140" s="247"/>
      <c r="G140" s="248">
        <f>ROUND(E140*F140,2)</f>
        <v>0</v>
      </c>
      <c r="H140" s="247"/>
      <c r="I140" s="248">
        <f>ROUND(E140*H140,2)</f>
        <v>0</v>
      </c>
      <c r="J140" s="247"/>
      <c r="K140" s="248">
        <f>ROUND(E140*J140,2)</f>
        <v>0</v>
      </c>
      <c r="L140" s="248">
        <v>21</v>
      </c>
      <c r="M140" s="248">
        <f>G140*(1+L140/100)</f>
        <v>0</v>
      </c>
      <c r="N140" s="248">
        <v>0.74</v>
      </c>
      <c r="O140" s="248">
        <f>ROUND(E140*N140,2)</f>
        <v>4.4400000000000004</v>
      </c>
      <c r="P140" s="248">
        <v>0</v>
      </c>
      <c r="Q140" s="248">
        <f>ROUND(E140*P140,2)</f>
        <v>0</v>
      </c>
      <c r="R140" s="248"/>
      <c r="S140" s="248" t="s">
        <v>302</v>
      </c>
      <c r="T140" s="249" t="s">
        <v>295</v>
      </c>
      <c r="U140" s="222">
        <v>0</v>
      </c>
      <c r="V140" s="222">
        <f>ROUND(E140*U140,2)</f>
        <v>0</v>
      </c>
      <c r="W140" s="222"/>
      <c r="X140" s="222" t="s">
        <v>362</v>
      </c>
      <c r="Y140" s="212"/>
      <c r="Z140" s="212"/>
      <c r="AA140" s="212"/>
      <c r="AB140" s="212"/>
      <c r="AC140" s="212"/>
      <c r="AD140" s="212"/>
      <c r="AE140" s="212"/>
      <c r="AF140" s="212"/>
      <c r="AG140" s="212" t="s">
        <v>363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5">
      <c r="A141" s="227" t="s">
        <v>289</v>
      </c>
      <c r="B141" s="228" t="s">
        <v>191</v>
      </c>
      <c r="C141" s="251" t="s">
        <v>192</v>
      </c>
      <c r="D141" s="229"/>
      <c r="E141" s="230"/>
      <c r="F141" s="231"/>
      <c r="G141" s="231">
        <f>SUMIF(AG142:AG150,"&lt;&gt;NOR",G142:G150)</f>
        <v>0</v>
      </c>
      <c r="H141" s="231"/>
      <c r="I141" s="231">
        <f>SUM(I142:I150)</f>
        <v>0</v>
      </c>
      <c r="J141" s="231"/>
      <c r="K141" s="231">
        <f>SUM(K142:K150)</f>
        <v>0</v>
      </c>
      <c r="L141" s="231"/>
      <c r="M141" s="231">
        <f>SUM(M142:M150)</f>
        <v>0</v>
      </c>
      <c r="N141" s="231"/>
      <c r="O141" s="231">
        <f>SUM(O142:O150)</f>
        <v>0</v>
      </c>
      <c r="P141" s="231"/>
      <c r="Q141" s="231">
        <f>SUM(Q142:Q150)</f>
        <v>2.71</v>
      </c>
      <c r="R141" s="231"/>
      <c r="S141" s="231"/>
      <c r="T141" s="232"/>
      <c r="U141" s="226"/>
      <c r="V141" s="226">
        <f>SUM(V142:V150)</f>
        <v>0</v>
      </c>
      <c r="W141" s="226"/>
      <c r="X141" s="226"/>
      <c r="AG141" t="s">
        <v>290</v>
      </c>
    </row>
    <row r="142" spans="1:60" outlineLevel="1" x14ac:dyDescent="0.25">
      <c r="A142" s="243">
        <v>129</v>
      </c>
      <c r="B142" s="244" t="s">
        <v>1141</v>
      </c>
      <c r="C142" s="256" t="s">
        <v>1142</v>
      </c>
      <c r="D142" s="245" t="s">
        <v>453</v>
      </c>
      <c r="E142" s="246">
        <v>2.4</v>
      </c>
      <c r="F142" s="247"/>
      <c r="G142" s="248">
        <f>ROUND(E142*F142,2)</f>
        <v>0</v>
      </c>
      <c r="H142" s="247"/>
      <c r="I142" s="248">
        <f>ROUND(E142*H142,2)</f>
        <v>0</v>
      </c>
      <c r="J142" s="247"/>
      <c r="K142" s="248">
        <f>ROUND(E142*J142,2)</f>
        <v>0</v>
      </c>
      <c r="L142" s="248">
        <v>21</v>
      </c>
      <c r="M142" s="248">
        <f>G142*(1+L142/100)</f>
        <v>0</v>
      </c>
      <c r="N142" s="248">
        <v>0</v>
      </c>
      <c r="O142" s="248">
        <f>ROUND(E142*N142,2)</f>
        <v>0</v>
      </c>
      <c r="P142" s="248">
        <v>0</v>
      </c>
      <c r="Q142" s="248">
        <f>ROUND(E142*P142,2)</f>
        <v>0</v>
      </c>
      <c r="R142" s="248"/>
      <c r="S142" s="248" t="s">
        <v>302</v>
      </c>
      <c r="T142" s="249" t="s">
        <v>295</v>
      </c>
      <c r="U142" s="222">
        <v>0</v>
      </c>
      <c r="V142" s="222">
        <f>ROUND(E142*U142,2)</f>
        <v>0</v>
      </c>
      <c r="W142" s="222"/>
      <c r="X142" s="222" t="s">
        <v>389</v>
      </c>
      <c r="Y142" s="212"/>
      <c r="Z142" s="212"/>
      <c r="AA142" s="212"/>
      <c r="AB142" s="212"/>
      <c r="AC142" s="212"/>
      <c r="AD142" s="212"/>
      <c r="AE142" s="212"/>
      <c r="AF142" s="212"/>
      <c r="AG142" s="212" t="s">
        <v>390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43">
        <v>130</v>
      </c>
      <c r="B143" s="244" t="s">
        <v>1143</v>
      </c>
      <c r="C143" s="256" t="s">
        <v>1144</v>
      </c>
      <c r="D143" s="245" t="s">
        <v>453</v>
      </c>
      <c r="E143" s="246">
        <v>0.3</v>
      </c>
      <c r="F143" s="247"/>
      <c r="G143" s="248">
        <f>ROUND(E143*F143,2)</f>
        <v>0</v>
      </c>
      <c r="H143" s="247"/>
      <c r="I143" s="248">
        <f>ROUND(E143*H143,2)</f>
        <v>0</v>
      </c>
      <c r="J143" s="247"/>
      <c r="K143" s="248">
        <f>ROUND(E143*J143,2)</f>
        <v>0</v>
      </c>
      <c r="L143" s="248">
        <v>21</v>
      </c>
      <c r="M143" s="248">
        <f>G143*(1+L143/100)</f>
        <v>0</v>
      </c>
      <c r="N143" s="248">
        <v>5.9899999999999997E-3</v>
      </c>
      <c r="O143" s="248">
        <f>ROUND(E143*N143,2)</f>
        <v>0</v>
      </c>
      <c r="P143" s="248">
        <v>0.502</v>
      </c>
      <c r="Q143" s="248">
        <f>ROUND(E143*P143,2)</f>
        <v>0.15</v>
      </c>
      <c r="R143" s="248"/>
      <c r="S143" s="248" t="s">
        <v>302</v>
      </c>
      <c r="T143" s="249" t="s">
        <v>295</v>
      </c>
      <c r="U143" s="222">
        <v>0</v>
      </c>
      <c r="V143" s="222">
        <f>ROUND(E143*U143,2)</f>
        <v>0</v>
      </c>
      <c r="W143" s="222"/>
      <c r="X143" s="222" t="s">
        <v>389</v>
      </c>
      <c r="Y143" s="212"/>
      <c r="Z143" s="212"/>
      <c r="AA143" s="212"/>
      <c r="AB143" s="212"/>
      <c r="AC143" s="212"/>
      <c r="AD143" s="212"/>
      <c r="AE143" s="212"/>
      <c r="AF143" s="212"/>
      <c r="AG143" s="212" t="s">
        <v>390</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43">
        <v>131</v>
      </c>
      <c r="B144" s="244" t="s">
        <v>1145</v>
      </c>
      <c r="C144" s="256" t="s">
        <v>1146</v>
      </c>
      <c r="D144" s="245" t="s">
        <v>453</v>
      </c>
      <c r="E144" s="246">
        <v>0.3</v>
      </c>
      <c r="F144" s="247"/>
      <c r="G144" s="248">
        <f>ROUND(E144*F144,2)</f>
        <v>0</v>
      </c>
      <c r="H144" s="247"/>
      <c r="I144" s="248">
        <f>ROUND(E144*H144,2)</f>
        <v>0</v>
      </c>
      <c r="J144" s="247"/>
      <c r="K144" s="248">
        <f>ROUND(E144*J144,2)</f>
        <v>0</v>
      </c>
      <c r="L144" s="248">
        <v>21</v>
      </c>
      <c r="M144" s="248">
        <f>G144*(1+L144/100)</f>
        <v>0</v>
      </c>
      <c r="N144" s="248">
        <v>8.9300000000000004E-3</v>
      </c>
      <c r="O144" s="248">
        <f>ROUND(E144*N144,2)</f>
        <v>0</v>
      </c>
      <c r="P144" s="248">
        <v>0.78500000000000003</v>
      </c>
      <c r="Q144" s="248">
        <f>ROUND(E144*P144,2)</f>
        <v>0.24</v>
      </c>
      <c r="R144" s="248"/>
      <c r="S144" s="248" t="s">
        <v>302</v>
      </c>
      <c r="T144" s="249" t="s">
        <v>295</v>
      </c>
      <c r="U144" s="222">
        <v>0</v>
      </c>
      <c r="V144" s="222">
        <f>ROUND(E144*U144,2)</f>
        <v>0</v>
      </c>
      <c r="W144" s="222"/>
      <c r="X144" s="222" t="s">
        <v>389</v>
      </c>
      <c r="Y144" s="212"/>
      <c r="Z144" s="212"/>
      <c r="AA144" s="212"/>
      <c r="AB144" s="212"/>
      <c r="AC144" s="212"/>
      <c r="AD144" s="212"/>
      <c r="AE144" s="212"/>
      <c r="AF144" s="212"/>
      <c r="AG144" s="212" t="s">
        <v>390</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43">
        <v>132</v>
      </c>
      <c r="B145" s="244" t="s">
        <v>1147</v>
      </c>
      <c r="C145" s="256" t="s">
        <v>1148</v>
      </c>
      <c r="D145" s="245" t="s">
        <v>453</v>
      </c>
      <c r="E145" s="246">
        <v>4</v>
      </c>
      <c r="F145" s="247"/>
      <c r="G145" s="248">
        <f>ROUND(E145*F145,2)</f>
        <v>0</v>
      </c>
      <c r="H145" s="247"/>
      <c r="I145" s="248">
        <f>ROUND(E145*H145,2)</f>
        <v>0</v>
      </c>
      <c r="J145" s="247"/>
      <c r="K145" s="248">
        <f>ROUND(E145*J145,2)</f>
        <v>0</v>
      </c>
      <c r="L145" s="248">
        <v>21</v>
      </c>
      <c r="M145" s="248">
        <f>G145*(1+L145/100)</f>
        <v>0</v>
      </c>
      <c r="N145" s="248">
        <v>0</v>
      </c>
      <c r="O145" s="248">
        <f>ROUND(E145*N145,2)</f>
        <v>0</v>
      </c>
      <c r="P145" s="248">
        <v>9.2999999999999999E-2</v>
      </c>
      <c r="Q145" s="248">
        <f>ROUND(E145*P145,2)</f>
        <v>0.37</v>
      </c>
      <c r="R145" s="248"/>
      <c r="S145" s="248" t="s">
        <v>302</v>
      </c>
      <c r="T145" s="249" t="s">
        <v>295</v>
      </c>
      <c r="U145" s="222">
        <v>0</v>
      </c>
      <c r="V145" s="222">
        <f>ROUND(E145*U145,2)</f>
        <v>0</v>
      </c>
      <c r="W145" s="222"/>
      <c r="X145" s="222" t="s">
        <v>389</v>
      </c>
      <c r="Y145" s="212"/>
      <c r="Z145" s="212"/>
      <c r="AA145" s="212"/>
      <c r="AB145" s="212"/>
      <c r="AC145" s="212"/>
      <c r="AD145" s="212"/>
      <c r="AE145" s="212"/>
      <c r="AF145" s="212"/>
      <c r="AG145" s="212" t="s">
        <v>390</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43">
        <v>133</v>
      </c>
      <c r="B146" s="244" t="s">
        <v>1149</v>
      </c>
      <c r="C146" s="256" t="s">
        <v>1150</v>
      </c>
      <c r="D146" s="245" t="s">
        <v>453</v>
      </c>
      <c r="E146" s="246">
        <v>31</v>
      </c>
      <c r="F146" s="247"/>
      <c r="G146" s="248">
        <f>ROUND(E146*F146,2)</f>
        <v>0</v>
      </c>
      <c r="H146" s="247"/>
      <c r="I146" s="248">
        <f>ROUND(E146*H146,2)</f>
        <v>0</v>
      </c>
      <c r="J146" s="247"/>
      <c r="K146" s="248">
        <f>ROUND(E146*J146,2)</f>
        <v>0</v>
      </c>
      <c r="L146" s="248">
        <v>21</v>
      </c>
      <c r="M146" s="248">
        <f>G146*(1+L146/100)</f>
        <v>0</v>
      </c>
      <c r="N146" s="248">
        <v>0</v>
      </c>
      <c r="O146" s="248">
        <f>ROUND(E146*N146,2)</f>
        <v>0</v>
      </c>
      <c r="P146" s="248">
        <v>6.3E-2</v>
      </c>
      <c r="Q146" s="248">
        <f>ROUND(E146*P146,2)</f>
        <v>1.95</v>
      </c>
      <c r="R146" s="248"/>
      <c r="S146" s="248" t="s">
        <v>302</v>
      </c>
      <c r="T146" s="249" t="s">
        <v>295</v>
      </c>
      <c r="U146" s="222">
        <v>0</v>
      </c>
      <c r="V146" s="222">
        <f>ROUND(E146*U146,2)</f>
        <v>0</v>
      </c>
      <c r="W146" s="222"/>
      <c r="X146" s="222" t="s">
        <v>389</v>
      </c>
      <c r="Y146" s="212"/>
      <c r="Z146" s="212"/>
      <c r="AA146" s="212"/>
      <c r="AB146" s="212"/>
      <c r="AC146" s="212"/>
      <c r="AD146" s="212"/>
      <c r="AE146" s="212"/>
      <c r="AF146" s="212"/>
      <c r="AG146" s="212" t="s">
        <v>390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43">
        <v>134</v>
      </c>
      <c r="B147" s="244" t="s">
        <v>1151</v>
      </c>
      <c r="C147" s="256" t="s">
        <v>1152</v>
      </c>
      <c r="D147" s="245" t="s">
        <v>453</v>
      </c>
      <c r="E147" s="246">
        <v>5.0999999999999996</v>
      </c>
      <c r="F147" s="247"/>
      <c r="G147" s="248">
        <f>ROUND(E147*F147,2)</f>
        <v>0</v>
      </c>
      <c r="H147" s="247"/>
      <c r="I147" s="248">
        <f>ROUND(E147*H147,2)</f>
        <v>0</v>
      </c>
      <c r="J147" s="247"/>
      <c r="K147" s="248">
        <f>ROUND(E147*J147,2)</f>
        <v>0</v>
      </c>
      <c r="L147" s="248">
        <v>21</v>
      </c>
      <c r="M147" s="248">
        <f>G147*(1+L147/100)</f>
        <v>0</v>
      </c>
      <c r="N147" s="248">
        <v>2.2000000000000001E-4</v>
      </c>
      <c r="O147" s="248">
        <f>ROUND(E147*N147,2)</f>
        <v>0</v>
      </c>
      <c r="P147" s="248">
        <v>0</v>
      </c>
      <c r="Q147" s="248">
        <f>ROUND(E147*P147,2)</f>
        <v>0</v>
      </c>
      <c r="R147" s="248"/>
      <c r="S147" s="248" t="s">
        <v>302</v>
      </c>
      <c r="T147" s="249" t="s">
        <v>295</v>
      </c>
      <c r="U147" s="222">
        <v>0</v>
      </c>
      <c r="V147" s="222">
        <f>ROUND(E147*U147,2)</f>
        <v>0</v>
      </c>
      <c r="W147" s="222"/>
      <c r="X147" s="222" t="s">
        <v>389</v>
      </c>
      <c r="Y147" s="212"/>
      <c r="Z147" s="212"/>
      <c r="AA147" s="212"/>
      <c r="AB147" s="212"/>
      <c r="AC147" s="212"/>
      <c r="AD147" s="212"/>
      <c r="AE147" s="212"/>
      <c r="AF147" s="212"/>
      <c r="AG147" s="212" t="s">
        <v>390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0.399999999999999" outlineLevel="1" x14ac:dyDescent="0.25">
      <c r="A148" s="243">
        <v>135</v>
      </c>
      <c r="B148" s="244" t="s">
        <v>1153</v>
      </c>
      <c r="C148" s="256" t="s">
        <v>1154</v>
      </c>
      <c r="D148" s="245" t="s">
        <v>1155</v>
      </c>
      <c r="E148" s="246">
        <v>1</v>
      </c>
      <c r="F148" s="247"/>
      <c r="G148" s="248">
        <f>ROUND(E148*F148,2)</f>
        <v>0</v>
      </c>
      <c r="H148" s="247"/>
      <c r="I148" s="248">
        <f>ROUND(E148*H148,2)</f>
        <v>0</v>
      </c>
      <c r="J148" s="247"/>
      <c r="K148" s="248">
        <f>ROUND(E148*J148,2)</f>
        <v>0</v>
      </c>
      <c r="L148" s="248">
        <v>21</v>
      </c>
      <c r="M148" s="248">
        <f>G148*(1+L148/100)</f>
        <v>0</v>
      </c>
      <c r="N148" s="248">
        <v>0</v>
      </c>
      <c r="O148" s="248">
        <f>ROUND(E148*N148,2)</f>
        <v>0</v>
      </c>
      <c r="P148" s="248">
        <v>0</v>
      </c>
      <c r="Q148" s="248">
        <f>ROUND(E148*P148,2)</f>
        <v>0</v>
      </c>
      <c r="R148" s="248"/>
      <c r="S148" s="248" t="s">
        <v>302</v>
      </c>
      <c r="T148" s="249" t="s">
        <v>295</v>
      </c>
      <c r="U148" s="222">
        <v>0</v>
      </c>
      <c r="V148" s="222">
        <f>ROUND(E148*U148,2)</f>
        <v>0</v>
      </c>
      <c r="W148" s="222"/>
      <c r="X148" s="222" t="s">
        <v>389</v>
      </c>
      <c r="Y148" s="212"/>
      <c r="Z148" s="212"/>
      <c r="AA148" s="212"/>
      <c r="AB148" s="212"/>
      <c r="AC148" s="212"/>
      <c r="AD148" s="212"/>
      <c r="AE148" s="212"/>
      <c r="AF148" s="212"/>
      <c r="AG148" s="212" t="s">
        <v>390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43">
        <v>136</v>
      </c>
      <c r="B149" s="244" t="s">
        <v>1156</v>
      </c>
      <c r="C149" s="256" t="s">
        <v>1157</v>
      </c>
      <c r="D149" s="245" t="s">
        <v>539</v>
      </c>
      <c r="E149" s="246">
        <v>2</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302</v>
      </c>
      <c r="T149" s="249" t="s">
        <v>295</v>
      </c>
      <c r="U149" s="222">
        <v>0</v>
      </c>
      <c r="V149" s="222">
        <f>ROUND(E149*U149,2)</f>
        <v>0</v>
      </c>
      <c r="W149" s="222"/>
      <c r="X149" s="222" t="s">
        <v>389</v>
      </c>
      <c r="Y149" s="212"/>
      <c r="Z149" s="212"/>
      <c r="AA149" s="212"/>
      <c r="AB149" s="212"/>
      <c r="AC149" s="212"/>
      <c r="AD149" s="212"/>
      <c r="AE149" s="212"/>
      <c r="AF149" s="212"/>
      <c r="AG149" s="212" t="s">
        <v>390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43">
        <v>137</v>
      </c>
      <c r="B150" s="244" t="s">
        <v>1158</v>
      </c>
      <c r="C150" s="256" t="s">
        <v>1159</v>
      </c>
      <c r="D150" s="245" t="s">
        <v>539</v>
      </c>
      <c r="E150" s="246">
        <v>3</v>
      </c>
      <c r="F150" s="247"/>
      <c r="G150" s="248">
        <f>ROUND(E150*F150,2)</f>
        <v>0</v>
      </c>
      <c r="H150" s="247"/>
      <c r="I150" s="248">
        <f>ROUND(E150*H150,2)</f>
        <v>0</v>
      </c>
      <c r="J150" s="247"/>
      <c r="K150" s="248">
        <f>ROUND(E150*J150,2)</f>
        <v>0</v>
      </c>
      <c r="L150" s="248">
        <v>21</v>
      </c>
      <c r="M150" s="248">
        <f>G150*(1+L150/100)</f>
        <v>0</v>
      </c>
      <c r="N150" s="248">
        <v>1.48E-3</v>
      </c>
      <c r="O150" s="248">
        <f>ROUND(E150*N150,2)</f>
        <v>0</v>
      </c>
      <c r="P150" s="248">
        <v>0</v>
      </c>
      <c r="Q150" s="248">
        <f>ROUND(E150*P150,2)</f>
        <v>0</v>
      </c>
      <c r="R150" s="248"/>
      <c r="S150" s="248" t="s">
        <v>302</v>
      </c>
      <c r="T150" s="249" t="s">
        <v>295</v>
      </c>
      <c r="U150" s="222">
        <v>0</v>
      </c>
      <c r="V150" s="222">
        <f>ROUND(E150*U150,2)</f>
        <v>0</v>
      </c>
      <c r="W150" s="222"/>
      <c r="X150" s="222" t="s">
        <v>362</v>
      </c>
      <c r="Y150" s="212"/>
      <c r="Z150" s="212"/>
      <c r="AA150" s="212"/>
      <c r="AB150" s="212"/>
      <c r="AC150" s="212"/>
      <c r="AD150" s="212"/>
      <c r="AE150" s="212"/>
      <c r="AF150" s="212"/>
      <c r="AG150" s="212" t="s">
        <v>363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5">
      <c r="A151" s="227" t="s">
        <v>289</v>
      </c>
      <c r="B151" s="228" t="s">
        <v>193</v>
      </c>
      <c r="C151" s="251" t="s">
        <v>194</v>
      </c>
      <c r="D151" s="229"/>
      <c r="E151" s="230"/>
      <c r="F151" s="231"/>
      <c r="G151" s="231">
        <f>SUMIF(AG152:AG152,"&lt;&gt;NOR",G152:G152)</f>
        <v>0</v>
      </c>
      <c r="H151" s="231"/>
      <c r="I151" s="231">
        <f>SUM(I152:I152)</f>
        <v>0</v>
      </c>
      <c r="J151" s="231"/>
      <c r="K151" s="231">
        <f>SUM(K152:K152)</f>
        <v>0</v>
      </c>
      <c r="L151" s="231"/>
      <c r="M151" s="231">
        <f>SUM(M152:M152)</f>
        <v>0</v>
      </c>
      <c r="N151" s="231"/>
      <c r="O151" s="231">
        <f>SUM(O152:O152)</f>
        <v>0</v>
      </c>
      <c r="P151" s="231"/>
      <c r="Q151" s="231">
        <f>SUM(Q152:Q152)</f>
        <v>0</v>
      </c>
      <c r="R151" s="231"/>
      <c r="S151" s="231"/>
      <c r="T151" s="232"/>
      <c r="U151" s="226"/>
      <c r="V151" s="226">
        <f>SUM(V152:V152)</f>
        <v>0</v>
      </c>
      <c r="W151" s="226"/>
      <c r="X151" s="226"/>
      <c r="AG151" t="s">
        <v>290</v>
      </c>
    </row>
    <row r="152" spans="1:60" ht="20.399999999999999" outlineLevel="1" x14ac:dyDescent="0.25">
      <c r="A152" s="243">
        <v>138</v>
      </c>
      <c r="B152" s="244" t="s">
        <v>1160</v>
      </c>
      <c r="C152" s="256" t="s">
        <v>1161</v>
      </c>
      <c r="D152" s="245" t="s">
        <v>441</v>
      </c>
      <c r="E152" s="246">
        <v>1159.6198099999999</v>
      </c>
      <c r="F152" s="247"/>
      <c r="G152" s="248">
        <f>ROUND(E152*F152,2)</f>
        <v>0</v>
      </c>
      <c r="H152" s="247"/>
      <c r="I152" s="248">
        <f>ROUND(E152*H152,2)</f>
        <v>0</v>
      </c>
      <c r="J152" s="247"/>
      <c r="K152" s="248">
        <f>ROUND(E152*J152,2)</f>
        <v>0</v>
      </c>
      <c r="L152" s="248">
        <v>21</v>
      </c>
      <c r="M152" s="248">
        <f>G152*(1+L152/100)</f>
        <v>0</v>
      </c>
      <c r="N152" s="248">
        <v>0</v>
      </c>
      <c r="O152" s="248">
        <f>ROUND(E152*N152,2)</f>
        <v>0</v>
      </c>
      <c r="P152" s="248">
        <v>0</v>
      </c>
      <c r="Q152" s="248">
        <f>ROUND(E152*P152,2)</f>
        <v>0</v>
      </c>
      <c r="R152" s="248"/>
      <c r="S152" s="248" t="s">
        <v>302</v>
      </c>
      <c r="T152" s="249" t="s">
        <v>295</v>
      </c>
      <c r="U152" s="222">
        <v>0</v>
      </c>
      <c r="V152" s="222">
        <f>ROUND(E152*U152,2)</f>
        <v>0</v>
      </c>
      <c r="W152" s="222"/>
      <c r="X152" s="222" t="s">
        <v>389</v>
      </c>
      <c r="Y152" s="212"/>
      <c r="Z152" s="212"/>
      <c r="AA152" s="212"/>
      <c r="AB152" s="212"/>
      <c r="AC152" s="212"/>
      <c r="AD152" s="212"/>
      <c r="AE152" s="212"/>
      <c r="AF152" s="212"/>
      <c r="AG152" s="212" t="s">
        <v>390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x14ac:dyDescent="0.25">
      <c r="A153" s="227" t="s">
        <v>289</v>
      </c>
      <c r="B153" s="228" t="s">
        <v>223</v>
      </c>
      <c r="C153" s="251" t="s">
        <v>224</v>
      </c>
      <c r="D153" s="229"/>
      <c r="E153" s="230"/>
      <c r="F153" s="231"/>
      <c r="G153" s="231">
        <f>SUMIF(AG154:AG155,"&lt;&gt;NOR",G154:G155)</f>
        <v>0</v>
      </c>
      <c r="H153" s="231"/>
      <c r="I153" s="231">
        <f>SUM(I154:I155)</f>
        <v>0</v>
      </c>
      <c r="J153" s="231"/>
      <c r="K153" s="231">
        <f>SUM(K154:K155)</f>
        <v>0</v>
      </c>
      <c r="L153" s="231"/>
      <c r="M153" s="231">
        <f>SUM(M154:M155)</f>
        <v>0</v>
      </c>
      <c r="N153" s="231"/>
      <c r="O153" s="231">
        <f>SUM(O154:O155)</f>
        <v>0.01</v>
      </c>
      <c r="P153" s="231"/>
      <c r="Q153" s="231">
        <f>SUM(Q154:Q155)</f>
        <v>0</v>
      </c>
      <c r="R153" s="231"/>
      <c r="S153" s="231"/>
      <c r="T153" s="232"/>
      <c r="U153" s="226"/>
      <c r="V153" s="226">
        <f>SUM(V154:V155)</f>
        <v>0</v>
      </c>
      <c r="W153" s="226"/>
      <c r="X153" s="226"/>
      <c r="AG153" t="s">
        <v>290</v>
      </c>
    </row>
    <row r="154" spans="1:60" outlineLevel="1" x14ac:dyDescent="0.25">
      <c r="A154" s="243">
        <v>139</v>
      </c>
      <c r="B154" s="244" t="s">
        <v>1162</v>
      </c>
      <c r="C154" s="256" t="s">
        <v>1163</v>
      </c>
      <c r="D154" s="245" t="s">
        <v>434</v>
      </c>
      <c r="E154" s="246">
        <v>1</v>
      </c>
      <c r="F154" s="247"/>
      <c r="G154" s="248">
        <f>ROUND(E154*F154,2)</f>
        <v>0</v>
      </c>
      <c r="H154" s="247"/>
      <c r="I154" s="248">
        <f>ROUND(E154*H154,2)</f>
        <v>0</v>
      </c>
      <c r="J154" s="247"/>
      <c r="K154" s="248">
        <f>ROUND(E154*J154,2)</f>
        <v>0</v>
      </c>
      <c r="L154" s="248">
        <v>21</v>
      </c>
      <c r="M154" s="248">
        <f>G154*(1+L154/100)</f>
        <v>0</v>
      </c>
      <c r="N154" s="248">
        <v>4.0000000000000002E-4</v>
      </c>
      <c r="O154" s="248">
        <f>ROUND(E154*N154,2)</f>
        <v>0</v>
      </c>
      <c r="P154" s="248">
        <v>0</v>
      </c>
      <c r="Q154" s="248">
        <f>ROUND(E154*P154,2)</f>
        <v>0</v>
      </c>
      <c r="R154" s="248"/>
      <c r="S154" s="248" t="s">
        <v>302</v>
      </c>
      <c r="T154" s="249" t="s">
        <v>295</v>
      </c>
      <c r="U154" s="222">
        <v>0</v>
      </c>
      <c r="V154" s="222">
        <f>ROUND(E154*U154,2)</f>
        <v>0</v>
      </c>
      <c r="W154" s="222"/>
      <c r="X154" s="222" t="s">
        <v>389</v>
      </c>
      <c r="Y154" s="212"/>
      <c r="Z154" s="212"/>
      <c r="AA154" s="212"/>
      <c r="AB154" s="212"/>
      <c r="AC154" s="212"/>
      <c r="AD154" s="212"/>
      <c r="AE154" s="212"/>
      <c r="AF154" s="212"/>
      <c r="AG154" s="212" t="s">
        <v>1164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43">
        <v>140</v>
      </c>
      <c r="B155" s="244" t="s">
        <v>1165</v>
      </c>
      <c r="C155" s="256" t="s">
        <v>1166</v>
      </c>
      <c r="D155" s="245" t="s">
        <v>434</v>
      </c>
      <c r="E155" s="246">
        <v>1.2</v>
      </c>
      <c r="F155" s="247"/>
      <c r="G155" s="248">
        <f>ROUND(E155*F155,2)</f>
        <v>0</v>
      </c>
      <c r="H155" s="247"/>
      <c r="I155" s="248">
        <f>ROUND(E155*H155,2)</f>
        <v>0</v>
      </c>
      <c r="J155" s="247"/>
      <c r="K155" s="248">
        <f>ROUND(E155*J155,2)</f>
        <v>0</v>
      </c>
      <c r="L155" s="248">
        <v>21</v>
      </c>
      <c r="M155" s="248">
        <f>G155*(1+L155/100)</f>
        <v>0</v>
      </c>
      <c r="N155" s="248">
        <v>4.4999999999999997E-3</v>
      </c>
      <c r="O155" s="248">
        <f>ROUND(E155*N155,2)</f>
        <v>0.01</v>
      </c>
      <c r="P155" s="248">
        <v>0</v>
      </c>
      <c r="Q155" s="248">
        <f>ROUND(E155*P155,2)</f>
        <v>0</v>
      </c>
      <c r="R155" s="248"/>
      <c r="S155" s="248" t="s">
        <v>302</v>
      </c>
      <c r="T155" s="249" t="s">
        <v>295</v>
      </c>
      <c r="U155" s="222">
        <v>0</v>
      </c>
      <c r="V155" s="222">
        <f>ROUND(E155*U155,2)</f>
        <v>0</v>
      </c>
      <c r="W155" s="222"/>
      <c r="X155" s="222" t="s">
        <v>362</v>
      </c>
      <c r="Y155" s="212"/>
      <c r="Z155" s="212"/>
      <c r="AA155" s="212"/>
      <c r="AB155" s="212"/>
      <c r="AC155" s="212"/>
      <c r="AD155" s="212"/>
      <c r="AE155" s="212"/>
      <c r="AF155" s="212"/>
      <c r="AG155" s="212" t="s">
        <v>363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5">
      <c r="A156" s="227" t="s">
        <v>289</v>
      </c>
      <c r="B156" s="228" t="s">
        <v>251</v>
      </c>
      <c r="C156" s="251" t="s">
        <v>252</v>
      </c>
      <c r="D156" s="229"/>
      <c r="E156" s="230"/>
      <c r="F156" s="231"/>
      <c r="G156" s="231">
        <f>SUMIF(AG157:AG162,"&lt;&gt;NOR",G157:G162)</f>
        <v>0</v>
      </c>
      <c r="H156" s="231"/>
      <c r="I156" s="231">
        <f>SUM(I157:I162)</f>
        <v>0</v>
      </c>
      <c r="J156" s="231"/>
      <c r="K156" s="231">
        <f>SUM(K157:K162)</f>
        <v>0</v>
      </c>
      <c r="L156" s="231"/>
      <c r="M156" s="231">
        <f>SUM(M157:M162)</f>
        <v>0</v>
      </c>
      <c r="N156" s="231"/>
      <c r="O156" s="231">
        <f>SUM(O157:O162)</f>
        <v>0.05</v>
      </c>
      <c r="P156" s="231"/>
      <c r="Q156" s="231">
        <f>SUM(Q157:Q162)</f>
        <v>0</v>
      </c>
      <c r="R156" s="231"/>
      <c r="S156" s="231"/>
      <c r="T156" s="232"/>
      <c r="U156" s="226"/>
      <c r="V156" s="226">
        <f>SUM(V157:V162)</f>
        <v>15.01</v>
      </c>
      <c r="W156" s="226"/>
      <c r="X156" s="226"/>
      <c r="AG156" t="s">
        <v>290</v>
      </c>
    </row>
    <row r="157" spans="1:60" outlineLevel="1" x14ac:dyDescent="0.25">
      <c r="A157" s="243">
        <v>141</v>
      </c>
      <c r="B157" s="244" t="s">
        <v>1167</v>
      </c>
      <c r="C157" s="256" t="s">
        <v>1168</v>
      </c>
      <c r="D157" s="245" t="s">
        <v>539</v>
      </c>
      <c r="E157" s="246">
        <v>44</v>
      </c>
      <c r="F157" s="247"/>
      <c r="G157" s="248">
        <f>ROUND(E157*F157,2)</f>
        <v>0</v>
      </c>
      <c r="H157" s="247"/>
      <c r="I157" s="248">
        <f>ROUND(E157*H157,2)</f>
        <v>0</v>
      </c>
      <c r="J157" s="247"/>
      <c r="K157" s="248">
        <f>ROUND(E157*J157,2)</f>
        <v>0</v>
      </c>
      <c r="L157" s="248">
        <v>21</v>
      </c>
      <c r="M157" s="248">
        <f>G157*(1+L157/100)</f>
        <v>0</v>
      </c>
      <c r="N157" s="248">
        <v>0</v>
      </c>
      <c r="O157" s="248">
        <f>ROUND(E157*N157,2)</f>
        <v>0</v>
      </c>
      <c r="P157" s="248">
        <v>0</v>
      </c>
      <c r="Q157" s="248">
        <f>ROUND(E157*P157,2)</f>
        <v>0</v>
      </c>
      <c r="R157" s="248"/>
      <c r="S157" s="248" t="s">
        <v>302</v>
      </c>
      <c r="T157" s="249" t="s">
        <v>295</v>
      </c>
      <c r="U157" s="222">
        <v>0.26</v>
      </c>
      <c r="V157" s="222">
        <f>ROUND(E157*U157,2)</f>
        <v>11.44</v>
      </c>
      <c r="W157" s="222"/>
      <c r="X157" s="222" t="s">
        <v>389</v>
      </c>
      <c r="Y157" s="212"/>
      <c r="Z157" s="212"/>
      <c r="AA157" s="212"/>
      <c r="AB157" s="212"/>
      <c r="AC157" s="212"/>
      <c r="AD157" s="212"/>
      <c r="AE157" s="212"/>
      <c r="AF157" s="212"/>
      <c r="AG157" s="212" t="s">
        <v>430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43">
        <v>142</v>
      </c>
      <c r="B158" s="244" t="s">
        <v>1169</v>
      </c>
      <c r="C158" s="256" t="s">
        <v>1170</v>
      </c>
      <c r="D158" s="245" t="s">
        <v>539</v>
      </c>
      <c r="E158" s="246">
        <v>21</v>
      </c>
      <c r="F158" s="247"/>
      <c r="G158" s="248">
        <f>ROUND(E158*F158,2)</f>
        <v>0</v>
      </c>
      <c r="H158" s="247"/>
      <c r="I158" s="248">
        <f>ROUND(E158*H158,2)</f>
        <v>0</v>
      </c>
      <c r="J158" s="247"/>
      <c r="K158" s="248">
        <f>ROUND(E158*J158,2)</f>
        <v>0</v>
      </c>
      <c r="L158" s="248">
        <v>21</v>
      </c>
      <c r="M158" s="248">
        <f>G158*(1+L158/100)</f>
        <v>0</v>
      </c>
      <c r="N158" s="248">
        <v>0</v>
      </c>
      <c r="O158" s="248">
        <f>ROUND(E158*N158,2)</f>
        <v>0</v>
      </c>
      <c r="P158" s="248">
        <v>0</v>
      </c>
      <c r="Q158" s="248">
        <f>ROUND(E158*P158,2)</f>
        <v>0</v>
      </c>
      <c r="R158" s="248"/>
      <c r="S158" s="248" t="s">
        <v>302</v>
      </c>
      <c r="T158" s="249" t="s">
        <v>295</v>
      </c>
      <c r="U158" s="222">
        <v>0.17</v>
      </c>
      <c r="V158" s="222">
        <f>ROUND(E158*U158,2)</f>
        <v>3.57</v>
      </c>
      <c r="W158" s="222"/>
      <c r="X158" s="222" t="s">
        <v>389</v>
      </c>
      <c r="Y158" s="212"/>
      <c r="Z158" s="212"/>
      <c r="AA158" s="212"/>
      <c r="AB158" s="212"/>
      <c r="AC158" s="212"/>
      <c r="AD158" s="212"/>
      <c r="AE158" s="212"/>
      <c r="AF158" s="212"/>
      <c r="AG158" s="212" t="s">
        <v>430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43">
        <v>143</v>
      </c>
      <c r="B159" s="244" t="s">
        <v>1171</v>
      </c>
      <c r="C159" s="256" t="s">
        <v>1172</v>
      </c>
      <c r="D159" s="245" t="s">
        <v>539</v>
      </c>
      <c r="E159" s="246">
        <v>4</v>
      </c>
      <c r="F159" s="247"/>
      <c r="G159" s="248">
        <f>ROUND(E159*F159,2)</f>
        <v>0</v>
      </c>
      <c r="H159" s="247"/>
      <c r="I159" s="248">
        <f>ROUND(E159*H159,2)</f>
        <v>0</v>
      </c>
      <c r="J159" s="247"/>
      <c r="K159" s="248">
        <f>ROUND(E159*J159,2)</f>
        <v>0</v>
      </c>
      <c r="L159" s="248">
        <v>21</v>
      </c>
      <c r="M159" s="248">
        <f>G159*(1+L159/100)</f>
        <v>0</v>
      </c>
      <c r="N159" s="248">
        <v>1.5E-3</v>
      </c>
      <c r="O159" s="248">
        <f>ROUND(E159*N159,2)</f>
        <v>0.01</v>
      </c>
      <c r="P159" s="248">
        <v>0</v>
      </c>
      <c r="Q159" s="248">
        <f>ROUND(E159*P159,2)</f>
        <v>0</v>
      </c>
      <c r="R159" s="248"/>
      <c r="S159" s="248" t="s">
        <v>302</v>
      </c>
      <c r="T159" s="249" t="s">
        <v>295</v>
      </c>
      <c r="U159" s="222">
        <v>0</v>
      </c>
      <c r="V159" s="222">
        <f>ROUND(E159*U159,2)</f>
        <v>0</v>
      </c>
      <c r="W159" s="222"/>
      <c r="X159" s="222" t="s">
        <v>362</v>
      </c>
      <c r="Y159" s="212"/>
      <c r="Z159" s="212"/>
      <c r="AA159" s="212"/>
      <c r="AB159" s="212"/>
      <c r="AC159" s="212"/>
      <c r="AD159" s="212"/>
      <c r="AE159" s="212"/>
      <c r="AF159" s="212"/>
      <c r="AG159" s="212" t="s">
        <v>363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43">
        <v>144</v>
      </c>
      <c r="B160" s="244" t="s">
        <v>1173</v>
      </c>
      <c r="C160" s="256" t="s">
        <v>1174</v>
      </c>
      <c r="D160" s="245" t="s">
        <v>539</v>
      </c>
      <c r="E160" s="246">
        <v>42</v>
      </c>
      <c r="F160" s="247"/>
      <c r="G160" s="248">
        <f>ROUND(E160*F160,2)</f>
        <v>0</v>
      </c>
      <c r="H160" s="247"/>
      <c r="I160" s="248">
        <f>ROUND(E160*H160,2)</f>
        <v>0</v>
      </c>
      <c r="J160" s="247"/>
      <c r="K160" s="248">
        <f>ROUND(E160*J160,2)</f>
        <v>0</v>
      </c>
      <c r="L160" s="248">
        <v>21</v>
      </c>
      <c r="M160" s="248">
        <f>G160*(1+L160/100)</f>
        <v>0</v>
      </c>
      <c r="N160" s="248">
        <v>6.9999999999999999E-4</v>
      </c>
      <c r="O160" s="248">
        <f>ROUND(E160*N160,2)</f>
        <v>0.03</v>
      </c>
      <c r="P160" s="248">
        <v>0</v>
      </c>
      <c r="Q160" s="248">
        <f>ROUND(E160*P160,2)</f>
        <v>0</v>
      </c>
      <c r="R160" s="248"/>
      <c r="S160" s="248" t="s">
        <v>302</v>
      </c>
      <c r="T160" s="249" t="s">
        <v>295</v>
      </c>
      <c r="U160" s="222">
        <v>0</v>
      </c>
      <c r="V160" s="222">
        <f>ROUND(E160*U160,2)</f>
        <v>0</v>
      </c>
      <c r="W160" s="222"/>
      <c r="X160" s="222" t="s">
        <v>362</v>
      </c>
      <c r="Y160" s="212"/>
      <c r="Z160" s="212"/>
      <c r="AA160" s="212"/>
      <c r="AB160" s="212"/>
      <c r="AC160" s="212"/>
      <c r="AD160" s="212"/>
      <c r="AE160" s="212"/>
      <c r="AF160" s="212"/>
      <c r="AG160" s="212" t="s">
        <v>363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43">
        <v>145</v>
      </c>
      <c r="B161" s="244" t="s">
        <v>1175</v>
      </c>
      <c r="C161" s="256" t="s">
        <v>1176</v>
      </c>
      <c r="D161" s="245" t="s">
        <v>539</v>
      </c>
      <c r="E161" s="246">
        <v>21</v>
      </c>
      <c r="F161" s="247"/>
      <c r="G161" s="248">
        <f>ROUND(E161*F161,2)</f>
        <v>0</v>
      </c>
      <c r="H161" s="247"/>
      <c r="I161" s="248">
        <f>ROUND(E161*H161,2)</f>
        <v>0</v>
      </c>
      <c r="J161" s="247"/>
      <c r="K161" s="248">
        <f>ROUND(E161*J161,2)</f>
        <v>0</v>
      </c>
      <c r="L161" s="248">
        <v>21</v>
      </c>
      <c r="M161" s="248">
        <f>G161*(1+L161/100)</f>
        <v>0</v>
      </c>
      <c r="N161" s="248">
        <v>6.9999999999999999E-4</v>
      </c>
      <c r="O161" s="248">
        <f>ROUND(E161*N161,2)</f>
        <v>0.01</v>
      </c>
      <c r="P161" s="248">
        <v>0</v>
      </c>
      <c r="Q161" s="248">
        <f>ROUND(E161*P161,2)</f>
        <v>0</v>
      </c>
      <c r="R161" s="248"/>
      <c r="S161" s="248" t="s">
        <v>302</v>
      </c>
      <c r="T161" s="249" t="s">
        <v>295</v>
      </c>
      <c r="U161" s="222">
        <v>0</v>
      </c>
      <c r="V161" s="222">
        <f>ROUND(E161*U161,2)</f>
        <v>0</v>
      </c>
      <c r="W161" s="222"/>
      <c r="X161" s="222" t="s">
        <v>362</v>
      </c>
      <c r="Y161" s="212"/>
      <c r="Z161" s="212"/>
      <c r="AA161" s="212"/>
      <c r="AB161" s="212"/>
      <c r="AC161" s="212"/>
      <c r="AD161" s="212"/>
      <c r="AE161" s="212"/>
      <c r="AF161" s="212"/>
      <c r="AG161" s="212" t="s">
        <v>363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33">
        <v>146</v>
      </c>
      <c r="B162" s="234" t="s">
        <v>1177</v>
      </c>
      <c r="C162" s="252" t="s">
        <v>1178</v>
      </c>
      <c r="D162" s="235" t="s">
        <v>539</v>
      </c>
      <c r="E162" s="236">
        <v>1.2</v>
      </c>
      <c r="F162" s="237"/>
      <c r="G162" s="238">
        <f>ROUND(E162*F162,2)</f>
        <v>0</v>
      </c>
      <c r="H162" s="237"/>
      <c r="I162" s="238">
        <f>ROUND(E162*H162,2)</f>
        <v>0</v>
      </c>
      <c r="J162" s="237"/>
      <c r="K162" s="238">
        <f>ROUND(E162*J162,2)</f>
        <v>0</v>
      </c>
      <c r="L162" s="238">
        <v>21</v>
      </c>
      <c r="M162" s="238">
        <f>G162*(1+L162/100)</f>
        <v>0</v>
      </c>
      <c r="N162" s="238">
        <v>8.9999999999999998E-4</v>
      </c>
      <c r="O162" s="238">
        <f>ROUND(E162*N162,2)</f>
        <v>0</v>
      </c>
      <c r="P162" s="238">
        <v>0</v>
      </c>
      <c r="Q162" s="238">
        <f>ROUND(E162*P162,2)</f>
        <v>0</v>
      </c>
      <c r="R162" s="238"/>
      <c r="S162" s="238" t="s">
        <v>302</v>
      </c>
      <c r="T162" s="239" t="s">
        <v>295</v>
      </c>
      <c r="U162" s="222">
        <v>0</v>
      </c>
      <c r="V162" s="222">
        <f>ROUND(E162*U162,2)</f>
        <v>0</v>
      </c>
      <c r="W162" s="222"/>
      <c r="X162" s="222" t="s">
        <v>362</v>
      </c>
      <c r="Y162" s="212"/>
      <c r="Z162" s="212"/>
      <c r="AA162" s="212"/>
      <c r="AB162" s="212"/>
      <c r="AC162" s="212"/>
      <c r="AD162" s="212"/>
      <c r="AE162" s="212"/>
      <c r="AF162" s="212"/>
      <c r="AG162" s="212" t="s">
        <v>363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5">
      <c r="A163" s="3"/>
      <c r="B163" s="4"/>
      <c r="C163" s="257"/>
      <c r="D163" s="6"/>
      <c r="E163" s="3"/>
      <c r="F163" s="3"/>
      <c r="G163" s="3"/>
      <c r="H163" s="3"/>
      <c r="I163" s="3"/>
      <c r="J163" s="3"/>
      <c r="K163" s="3"/>
      <c r="L163" s="3"/>
      <c r="M163" s="3"/>
      <c r="N163" s="3"/>
      <c r="O163" s="3"/>
      <c r="P163" s="3"/>
      <c r="Q163" s="3"/>
      <c r="R163" s="3"/>
      <c r="S163" s="3"/>
      <c r="T163" s="3"/>
      <c r="U163" s="3"/>
      <c r="V163" s="3"/>
      <c r="W163" s="3"/>
      <c r="X163" s="3"/>
      <c r="AE163">
        <v>15</v>
      </c>
      <c r="AF163">
        <v>21</v>
      </c>
      <c r="AG163" t="s">
        <v>276</v>
      </c>
    </row>
    <row r="164" spans="1:60" x14ac:dyDescent="0.25">
      <c r="A164" s="215"/>
      <c r="B164" s="216" t="s">
        <v>29</v>
      </c>
      <c r="C164" s="258"/>
      <c r="D164" s="217"/>
      <c r="E164" s="218"/>
      <c r="F164" s="218"/>
      <c r="G164" s="250">
        <f>G8+G35+G37+G41+G44+G141+G151+G153+G156</f>
        <v>0</v>
      </c>
      <c r="H164" s="3"/>
      <c r="I164" s="3"/>
      <c r="J164" s="3"/>
      <c r="K164" s="3"/>
      <c r="L164" s="3"/>
      <c r="M164" s="3"/>
      <c r="N164" s="3"/>
      <c r="O164" s="3"/>
      <c r="P164" s="3"/>
      <c r="Q164" s="3"/>
      <c r="R164" s="3"/>
      <c r="S164" s="3"/>
      <c r="T164" s="3"/>
      <c r="U164" s="3"/>
      <c r="V164" s="3"/>
      <c r="W164" s="3"/>
      <c r="X164" s="3"/>
      <c r="AE164">
        <f>SUMIF(L7:L162,AE163,G7:G162)</f>
        <v>0</v>
      </c>
      <c r="AF164">
        <f>SUMIF(L7:L162,AF163,G7:G162)</f>
        <v>0</v>
      </c>
      <c r="AG164" t="s">
        <v>383</v>
      </c>
    </row>
    <row r="165" spans="1:60" x14ac:dyDescent="0.25">
      <c r="C165" s="259"/>
      <c r="D165" s="10"/>
      <c r="AG165" t="s">
        <v>385</v>
      </c>
    </row>
    <row r="166" spans="1:60" x14ac:dyDescent="0.25">
      <c r="D166" s="10"/>
    </row>
    <row r="167" spans="1:60" x14ac:dyDescent="0.25">
      <c r="D167" s="10"/>
    </row>
    <row r="168" spans="1:60" x14ac:dyDescent="0.25">
      <c r="D168" s="10"/>
    </row>
    <row r="169" spans="1:60" x14ac:dyDescent="0.25">
      <c r="D169" s="10"/>
    </row>
    <row r="170" spans="1:60" x14ac:dyDescent="0.25">
      <c r="D170" s="10"/>
    </row>
    <row r="171" spans="1:60" x14ac:dyDescent="0.25">
      <c r="D171" s="10"/>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sR+GXCmnUxCLJt8mEv9bValVX62DtECFhxGrPcXUjRiojVRw8TLeOfgWhJbPupGGeOdUT1Vsl+ZYDPmPsJ4Iw==" saltValue="ODj8yqPqgDVr4fKVLS457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F614-07F7-47EC-927C-D6966CACA38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79</v>
      </c>
      <c r="C3" s="201" t="s">
        <v>80</v>
      </c>
      <c r="D3" s="199"/>
      <c r="E3" s="199"/>
      <c r="F3" s="199"/>
      <c r="G3" s="200"/>
      <c r="AC3" s="177" t="s">
        <v>264</v>
      </c>
      <c r="AG3" t="s">
        <v>266</v>
      </c>
    </row>
    <row r="4" spans="1:60" ht="25.05" customHeight="1" x14ac:dyDescent="0.25">
      <c r="A4" s="202" t="s">
        <v>9</v>
      </c>
      <c r="B4" s="203" t="s">
        <v>81</v>
      </c>
      <c r="C4" s="204" t="s">
        <v>82</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SUMIF(AG9:AG133,"&lt;&gt;NOR",G9:G133)</f>
        <v>0</v>
      </c>
      <c r="H8" s="231"/>
      <c r="I8" s="231">
        <f>SUM(I9:I133)</f>
        <v>0</v>
      </c>
      <c r="J8" s="231"/>
      <c r="K8" s="231">
        <f>SUM(K9:K133)</f>
        <v>0</v>
      </c>
      <c r="L8" s="231"/>
      <c r="M8" s="231">
        <f>SUM(M9:M133)</f>
        <v>0</v>
      </c>
      <c r="N8" s="231"/>
      <c r="O8" s="231">
        <f>SUM(O9:O133)</f>
        <v>13.120000000000001</v>
      </c>
      <c r="P8" s="231"/>
      <c r="Q8" s="231">
        <f>SUM(Q9:Q133)</f>
        <v>0</v>
      </c>
      <c r="R8" s="231"/>
      <c r="S8" s="231"/>
      <c r="T8" s="232"/>
      <c r="U8" s="226"/>
      <c r="V8" s="226">
        <f>SUM(V9:V133)</f>
        <v>859.50999999999976</v>
      </c>
      <c r="W8" s="226"/>
      <c r="X8" s="226"/>
      <c r="AG8" t="s">
        <v>290</v>
      </c>
    </row>
    <row r="9" spans="1:60" ht="20.399999999999999" outlineLevel="1" x14ac:dyDescent="0.25">
      <c r="A9" s="233">
        <v>1</v>
      </c>
      <c r="B9" s="234" t="s">
        <v>1179</v>
      </c>
      <c r="C9" s="252" t="s">
        <v>1180</v>
      </c>
      <c r="D9" s="235" t="s">
        <v>453</v>
      </c>
      <c r="E9" s="236">
        <v>3.5</v>
      </c>
      <c r="F9" s="237"/>
      <c r="G9" s="238">
        <f>ROUND(E9*F9,2)</f>
        <v>0</v>
      </c>
      <c r="H9" s="237"/>
      <c r="I9" s="238">
        <f>ROUND(E9*H9,2)</f>
        <v>0</v>
      </c>
      <c r="J9" s="237"/>
      <c r="K9" s="238">
        <f>ROUND(E9*J9,2)</f>
        <v>0</v>
      </c>
      <c r="L9" s="238">
        <v>21</v>
      </c>
      <c r="M9" s="238">
        <f>G9*(1+L9/100)</f>
        <v>0</v>
      </c>
      <c r="N9" s="238">
        <v>1.2710000000000001E-2</v>
      </c>
      <c r="O9" s="238">
        <f>ROUND(E9*N9,2)</f>
        <v>0.04</v>
      </c>
      <c r="P9" s="238">
        <v>0</v>
      </c>
      <c r="Q9" s="238">
        <f>ROUND(E9*P9,2)</f>
        <v>0</v>
      </c>
      <c r="R9" s="238" t="s">
        <v>454</v>
      </c>
      <c r="S9" s="238" t="s">
        <v>294</v>
      </c>
      <c r="T9" s="239" t="s">
        <v>294</v>
      </c>
      <c r="U9" s="222">
        <v>1.153</v>
      </c>
      <c r="V9" s="222">
        <f>ROUND(E9*U9,2)</f>
        <v>4.04</v>
      </c>
      <c r="W9" s="222"/>
      <c r="X9" s="222" t="s">
        <v>389</v>
      </c>
      <c r="Y9" s="212"/>
      <c r="Z9" s="212"/>
      <c r="AA9" s="212"/>
      <c r="AB9" s="212"/>
      <c r="AC9" s="212"/>
      <c r="AD9" s="212"/>
      <c r="AE9" s="212"/>
      <c r="AF9" s="212"/>
      <c r="AG9" s="212" t="s">
        <v>430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68" t="s">
        <v>455</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41"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12"/>
      <c r="BC10" s="212"/>
      <c r="BD10" s="212"/>
      <c r="BE10" s="212"/>
      <c r="BF10" s="212"/>
      <c r="BG10" s="212"/>
      <c r="BH10" s="212"/>
    </row>
    <row r="11" spans="1:60" outlineLevel="1" x14ac:dyDescent="0.25">
      <c r="A11" s="219"/>
      <c r="B11" s="220"/>
      <c r="C11" s="255" t="s">
        <v>1181</v>
      </c>
      <c r="D11" s="224"/>
      <c r="E11" s="225">
        <v>3.5</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2</v>
      </c>
      <c r="B12" s="234" t="s">
        <v>1182</v>
      </c>
      <c r="C12" s="252" t="s">
        <v>1183</v>
      </c>
      <c r="D12" s="235" t="s">
        <v>453</v>
      </c>
      <c r="E12" s="236">
        <v>10</v>
      </c>
      <c r="F12" s="237"/>
      <c r="G12" s="238">
        <f>ROUND(E12*F12,2)</f>
        <v>0</v>
      </c>
      <c r="H12" s="237"/>
      <c r="I12" s="238">
        <f>ROUND(E12*H12,2)</f>
        <v>0</v>
      </c>
      <c r="J12" s="237"/>
      <c r="K12" s="238">
        <f>ROUND(E12*J12,2)</f>
        <v>0</v>
      </c>
      <c r="L12" s="238">
        <v>21</v>
      </c>
      <c r="M12" s="238">
        <f>G12*(1+L12/100)</f>
        <v>0</v>
      </c>
      <c r="N12" s="238">
        <v>6.9629999999999997E-2</v>
      </c>
      <c r="O12" s="238">
        <f>ROUND(E12*N12,2)</f>
        <v>0.7</v>
      </c>
      <c r="P12" s="238">
        <v>0</v>
      </c>
      <c r="Q12" s="238">
        <f>ROUND(E12*P12,2)</f>
        <v>0</v>
      </c>
      <c r="R12" s="238" t="s">
        <v>454</v>
      </c>
      <c r="S12" s="238" t="s">
        <v>294</v>
      </c>
      <c r="T12" s="239" t="s">
        <v>294</v>
      </c>
      <c r="U12" s="222">
        <v>1.246</v>
      </c>
      <c r="V12" s="222">
        <f>ROUND(E12*U12,2)</f>
        <v>12.46</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1" outlineLevel="1" x14ac:dyDescent="0.25">
      <c r="A13" s="219"/>
      <c r="B13" s="220"/>
      <c r="C13" s="268" t="s">
        <v>455</v>
      </c>
      <c r="D13" s="265"/>
      <c r="E13" s="265"/>
      <c r="F13" s="265"/>
      <c r="G13" s="265"/>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456</v>
      </c>
      <c r="AH13" s="212"/>
      <c r="AI13" s="212"/>
      <c r="AJ13" s="212"/>
      <c r="AK13" s="212"/>
      <c r="AL13" s="212"/>
      <c r="AM13" s="212"/>
      <c r="AN13" s="212"/>
      <c r="AO13" s="212"/>
      <c r="AP13" s="212"/>
      <c r="AQ13" s="212"/>
      <c r="AR13" s="212"/>
      <c r="AS13" s="212"/>
      <c r="AT13" s="212"/>
      <c r="AU13" s="212"/>
      <c r="AV13" s="212"/>
      <c r="AW13" s="212"/>
      <c r="AX13" s="212"/>
      <c r="AY13" s="212"/>
      <c r="AZ13" s="212"/>
      <c r="BA13" s="241"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212"/>
      <c r="BC13" s="212"/>
      <c r="BD13" s="212"/>
      <c r="BE13" s="212"/>
      <c r="BF13" s="212"/>
      <c r="BG13" s="212"/>
      <c r="BH13" s="212"/>
    </row>
    <row r="14" spans="1:60" outlineLevel="1" x14ac:dyDescent="0.25">
      <c r="A14" s="219"/>
      <c r="B14" s="220"/>
      <c r="C14" s="255" t="s">
        <v>1184</v>
      </c>
      <c r="D14" s="224"/>
      <c r="E14" s="225">
        <v>10</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3">
        <v>3</v>
      </c>
      <c r="B15" s="234" t="s">
        <v>457</v>
      </c>
      <c r="C15" s="252" t="s">
        <v>458</v>
      </c>
      <c r="D15" s="235" t="s">
        <v>360</v>
      </c>
      <c r="E15" s="236">
        <v>6.9457500000000003</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t="s">
        <v>454</v>
      </c>
      <c r="S15" s="238" t="s">
        <v>294</v>
      </c>
      <c r="T15" s="239" t="s">
        <v>294</v>
      </c>
      <c r="U15" s="222">
        <v>9.7000000000000003E-2</v>
      </c>
      <c r="V15" s="222">
        <f>ROUND(E15*U15,2)</f>
        <v>0.67</v>
      </c>
      <c r="W15" s="222"/>
      <c r="X15" s="222" t="s">
        <v>389</v>
      </c>
      <c r="Y15" s="212"/>
      <c r="Z15" s="212"/>
      <c r="AA15" s="212"/>
      <c r="AB15" s="212"/>
      <c r="AC15" s="212"/>
      <c r="AD15" s="212"/>
      <c r="AE15" s="212"/>
      <c r="AF15" s="212"/>
      <c r="AG15" s="212" t="s">
        <v>430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68" t="s">
        <v>459</v>
      </c>
      <c r="D16" s="265"/>
      <c r="E16" s="265"/>
      <c r="F16" s="265"/>
      <c r="G16" s="265"/>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456</v>
      </c>
      <c r="AH16" s="212"/>
      <c r="AI16" s="212"/>
      <c r="AJ16" s="212"/>
      <c r="AK16" s="212"/>
      <c r="AL16" s="212"/>
      <c r="AM16" s="212"/>
      <c r="AN16" s="212"/>
      <c r="AO16" s="212"/>
      <c r="AP16" s="212"/>
      <c r="AQ16" s="212"/>
      <c r="AR16" s="212"/>
      <c r="AS16" s="212"/>
      <c r="AT16" s="212"/>
      <c r="AU16" s="212"/>
      <c r="AV16" s="212"/>
      <c r="AW16" s="212"/>
      <c r="AX16" s="212"/>
      <c r="AY16" s="212"/>
      <c r="AZ16" s="212"/>
      <c r="BA16" s="241" t="str">
        <f>C16</f>
        <v>nebo lesní půdy, s vodorovným přemístěním na hromady v místě upotřebení nebo na dočasné či trvalé skládky se složením</v>
      </c>
      <c r="BB16" s="212"/>
      <c r="BC16" s="212"/>
      <c r="BD16" s="212"/>
      <c r="BE16" s="212"/>
      <c r="BF16" s="212"/>
      <c r="BG16" s="212"/>
      <c r="BH16" s="212"/>
    </row>
    <row r="17" spans="1:60" outlineLevel="1" x14ac:dyDescent="0.25">
      <c r="A17" s="219"/>
      <c r="B17" s="220"/>
      <c r="C17" s="255" t="s">
        <v>1185</v>
      </c>
      <c r="D17" s="224"/>
      <c r="E17" s="225">
        <v>7.5037500000000001</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5" t="s">
        <v>1186</v>
      </c>
      <c r="D18" s="224"/>
      <c r="E18" s="225">
        <v>-0.55800000000000005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33">
        <v>4</v>
      </c>
      <c r="B19" s="234" t="s">
        <v>1187</v>
      </c>
      <c r="C19" s="252" t="s">
        <v>1188</v>
      </c>
      <c r="D19" s="235" t="s">
        <v>360</v>
      </c>
      <c r="E19" s="236">
        <v>148.93799999999999</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454</v>
      </c>
      <c r="S19" s="238" t="s">
        <v>294</v>
      </c>
      <c r="T19" s="239" t="s">
        <v>294</v>
      </c>
      <c r="U19" s="222">
        <v>1.7629999999999999</v>
      </c>
      <c r="V19" s="222">
        <f>ROUND(E19*U19,2)</f>
        <v>262.58</v>
      </c>
      <c r="W19" s="222"/>
      <c r="X19" s="222" t="s">
        <v>389</v>
      </c>
      <c r="Y19" s="212"/>
      <c r="Z19" s="212"/>
      <c r="AA19" s="212"/>
      <c r="AB19" s="212"/>
      <c r="AC19" s="212"/>
      <c r="AD19" s="212"/>
      <c r="AE19" s="212"/>
      <c r="AF19" s="212"/>
      <c r="AG19" s="212" t="s">
        <v>430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8" t="s">
        <v>1189</v>
      </c>
      <c r="D20" s="265"/>
      <c r="E20" s="265"/>
      <c r="F20" s="265"/>
      <c r="G20" s="265"/>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456</v>
      </c>
      <c r="AH20" s="212"/>
      <c r="AI20" s="212"/>
      <c r="AJ20" s="212"/>
      <c r="AK20" s="212"/>
      <c r="AL20" s="212"/>
      <c r="AM20" s="212"/>
      <c r="AN20" s="212"/>
      <c r="AO20" s="212"/>
      <c r="AP20" s="212"/>
      <c r="AQ20" s="212"/>
      <c r="AR20" s="212"/>
      <c r="AS20" s="212"/>
      <c r="AT20" s="212"/>
      <c r="AU20" s="212"/>
      <c r="AV20" s="212"/>
      <c r="AW20" s="212"/>
      <c r="AX20" s="212"/>
      <c r="AY20" s="212"/>
      <c r="AZ20" s="212"/>
      <c r="BA20" s="241" t="str">
        <f>C20</f>
        <v>Příplatek k cenám hloubených vykopávek za ztížení vykopávky v blízkosti podzemního vedení nebo výbušnin pro jakoukoliv třídu horniny.</v>
      </c>
      <c r="BB20" s="212"/>
      <c r="BC20" s="212"/>
      <c r="BD20" s="212"/>
      <c r="BE20" s="212"/>
      <c r="BF20" s="212"/>
      <c r="BG20" s="212"/>
      <c r="BH20" s="212"/>
    </row>
    <row r="21" spans="1:60" outlineLevel="1" x14ac:dyDescent="0.25">
      <c r="A21" s="233">
        <v>5</v>
      </c>
      <c r="B21" s="234" t="s">
        <v>1190</v>
      </c>
      <c r="C21" s="252" t="s">
        <v>1191</v>
      </c>
      <c r="D21" s="235" t="s">
        <v>360</v>
      </c>
      <c r="E21" s="236">
        <v>38.723880000000001</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454</v>
      </c>
      <c r="S21" s="238" t="s">
        <v>294</v>
      </c>
      <c r="T21" s="239" t="s">
        <v>294</v>
      </c>
      <c r="U21" s="222">
        <v>0.46600000000000003</v>
      </c>
      <c r="V21" s="222">
        <f>ROUND(E21*U21,2)</f>
        <v>18.05</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1" outlineLevel="1" x14ac:dyDescent="0.25">
      <c r="A22" s="219"/>
      <c r="B22" s="220"/>
      <c r="C22" s="268" t="s">
        <v>1192</v>
      </c>
      <c r="D22" s="265"/>
      <c r="E22" s="265"/>
      <c r="F22" s="265"/>
      <c r="G22" s="265"/>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456</v>
      </c>
      <c r="AH22" s="212"/>
      <c r="AI22" s="212"/>
      <c r="AJ22" s="212"/>
      <c r="AK22" s="212"/>
      <c r="AL22" s="212"/>
      <c r="AM22" s="212"/>
      <c r="AN22" s="212"/>
      <c r="AO22" s="212"/>
      <c r="AP22" s="212"/>
      <c r="AQ22" s="212"/>
      <c r="AR22" s="212"/>
      <c r="AS22" s="212"/>
      <c r="AT22" s="212"/>
      <c r="AU22" s="212"/>
      <c r="AV22" s="212"/>
      <c r="AW22" s="212"/>
      <c r="AX22" s="212"/>
      <c r="AY22" s="212"/>
      <c r="AZ22" s="212"/>
      <c r="BA22" s="241" t="str">
        <f>C22</f>
        <v>s urovnáním dna do předepsaného profilu a spádu, s případně nutným přemístěním výkopku ve výkopišti a dále buď s přemístěním výkopku na přilehlém terénu na vzdálenost do 3 m od kraje jámy nebo s naložením na dopravní prostředek</v>
      </c>
      <c r="BB22" s="212"/>
      <c r="BC22" s="212"/>
      <c r="BD22" s="212"/>
      <c r="BE22" s="212"/>
      <c r="BF22" s="212"/>
      <c r="BG22" s="212"/>
      <c r="BH22" s="212"/>
    </row>
    <row r="23" spans="1:60" outlineLevel="1" x14ac:dyDescent="0.25">
      <c r="A23" s="219"/>
      <c r="B23" s="220"/>
      <c r="C23" s="255" t="s">
        <v>1193</v>
      </c>
      <c r="D23" s="224"/>
      <c r="E23" s="225">
        <v>38.723880000000001</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5" t="s">
        <v>1194</v>
      </c>
      <c r="D24" s="224"/>
      <c r="E24" s="225"/>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69" t="s">
        <v>465</v>
      </c>
      <c r="D25" s="261"/>
      <c r="E25" s="262"/>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70" t="s">
        <v>1195</v>
      </c>
      <c r="D26" s="261"/>
      <c r="E26" s="262"/>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310</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70" t="s">
        <v>1196</v>
      </c>
      <c r="D27" s="261"/>
      <c r="E27" s="262">
        <v>161.49375000000001</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310</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70" t="s">
        <v>1197</v>
      </c>
      <c r="D28" s="261"/>
      <c r="E28" s="262">
        <v>-12.555</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2</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69" t="s">
        <v>471</v>
      </c>
      <c r="D29" s="261"/>
      <c r="E29" s="262"/>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6</v>
      </c>
      <c r="B30" s="234" t="s">
        <v>1198</v>
      </c>
      <c r="C30" s="252" t="s">
        <v>1199</v>
      </c>
      <c r="D30" s="235" t="s">
        <v>360</v>
      </c>
      <c r="E30" s="236">
        <v>29.787600000000001</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t="s">
        <v>454</v>
      </c>
      <c r="S30" s="238" t="s">
        <v>294</v>
      </c>
      <c r="T30" s="239" t="s">
        <v>294</v>
      </c>
      <c r="U30" s="222">
        <v>1.556</v>
      </c>
      <c r="V30" s="222">
        <f>ROUND(E30*U30,2)</f>
        <v>46.35</v>
      </c>
      <c r="W30" s="222"/>
      <c r="X30" s="222" t="s">
        <v>389</v>
      </c>
      <c r="Y30" s="212"/>
      <c r="Z30" s="212"/>
      <c r="AA30" s="212"/>
      <c r="AB30" s="212"/>
      <c r="AC30" s="212"/>
      <c r="AD30" s="212"/>
      <c r="AE30" s="212"/>
      <c r="AF30" s="212"/>
      <c r="AG30" s="212" t="s">
        <v>430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1" outlineLevel="1" x14ac:dyDescent="0.25">
      <c r="A31" s="219"/>
      <c r="B31" s="220"/>
      <c r="C31" s="268" t="s">
        <v>1192</v>
      </c>
      <c r="D31" s="265"/>
      <c r="E31" s="265"/>
      <c r="F31" s="265"/>
      <c r="G31" s="265"/>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456</v>
      </c>
      <c r="AH31" s="212"/>
      <c r="AI31" s="212"/>
      <c r="AJ31" s="212"/>
      <c r="AK31" s="212"/>
      <c r="AL31" s="212"/>
      <c r="AM31" s="212"/>
      <c r="AN31" s="212"/>
      <c r="AO31" s="212"/>
      <c r="AP31" s="212"/>
      <c r="AQ31" s="212"/>
      <c r="AR31" s="212"/>
      <c r="AS31" s="212"/>
      <c r="AT31" s="212"/>
      <c r="AU31" s="212"/>
      <c r="AV31" s="212"/>
      <c r="AW31" s="212"/>
      <c r="AX31" s="212"/>
      <c r="AY31" s="212"/>
      <c r="AZ31" s="212"/>
      <c r="BA31" s="241" t="str">
        <f>C31</f>
        <v>s urovnáním dna do předepsaného profilu a spádu, s případně nutným přemístěním výkopku ve výkopišti a dále buď s přemístěním výkopku na přilehlém terénu na vzdálenost do 3 m od kraje jámy nebo s naložením na dopravní prostředek</v>
      </c>
      <c r="BB31" s="212"/>
      <c r="BC31" s="212"/>
      <c r="BD31" s="212"/>
      <c r="BE31" s="212"/>
      <c r="BF31" s="212"/>
      <c r="BG31" s="212"/>
      <c r="BH31" s="212"/>
    </row>
    <row r="32" spans="1:60" outlineLevel="1" x14ac:dyDescent="0.25">
      <c r="A32" s="219"/>
      <c r="B32" s="220"/>
      <c r="C32" s="255" t="s">
        <v>1200</v>
      </c>
      <c r="D32" s="224"/>
      <c r="E32" s="225">
        <v>29.787600000000001</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310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3">
        <v>7</v>
      </c>
      <c r="B33" s="234" t="s">
        <v>1201</v>
      </c>
      <c r="C33" s="252" t="s">
        <v>1202</v>
      </c>
      <c r="D33" s="235" t="s">
        <v>360</v>
      </c>
      <c r="E33" s="236">
        <v>52.128300000000003</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t="s">
        <v>454</v>
      </c>
      <c r="S33" s="238" t="s">
        <v>294</v>
      </c>
      <c r="T33" s="239" t="s">
        <v>294</v>
      </c>
      <c r="U33" s="222">
        <v>2.1269999999999998</v>
      </c>
      <c r="V33" s="222">
        <f>ROUND(E33*U33,2)</f>
        <v>110.88</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1" outlineLevel="1" x14ac:dyDescent="0.25">
      <c r="A34" s="219"/>
      <c r="B34" s="220"/>
      <c r="C34" s="268" t="s">
        <v>1192</v>
      </c>
      <c r="D34" s="265"/>
      <c r="E34" s="265"/>
      <c r="F34" s="265"/>
      <c r="G34" s="265"/>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456</v>
      </c>
      <c r="AH34" s="212"/>
      <c r="AI34" s="212"/>
      <c r="AJ34" s="212"/>
      <c r="AK34" s="212"/>
      <c r="AL34" s="212"/>
      <c r="AM34" s="212"/>
      <c r="AN34" s="212"/>
      <c r="AO34" s="212"/>
      <c r="AP34" s="212"/>
      <c r="AQ34" s="212"/>
      <c r="AR34" s="212"/>
      <c r="AS34" s="212"/>
      <c r="AT34" s="212"/>
      <c r="AU34" s="212"/>
      <c r="AV34" s="212"/>
      <c r="AW34" s="212"/>
      <c r="AX34" s="212"/>
      <c r="AY34" s="212"/>
      <c r="AZ34" s="212"/>
      <c r="BA34" s="241" t="str">
        <f>C34</f>
        <v>s urovnáním dna do předepsaného profilu a spádu, s případně nutným přemístěním výkopku ve výkopišti a dále buď s přemístěním výkopku na přilehlém terénu na vzdálenost do 3 m od kraje jámy nebo s naložením na dopravní prostředek</v>
      </c>
      <c r="BB34" s="212"/>
      <c r="BC34" s="212"/>
      <c r="BD34" s="212"/>
      <c r="BE34" s="212"/>
      <c r="BF34" s="212"/>
      <c r="BG34" s="212"/>
      <c r="BH34" s="212"/>
    </row>
    <row r="35" spans="1:60" outlineLevel="1" x14ac:dyDescent="0.25">
      <c r="A35" s="219"/>
      <c r="B35" s="220"/>
      <c r="C35" s="255" t="s">
        <v>1203</v>
      </c>
      <c r="D35" s="224"/>
      <c r="E35" s="225">
        <v>52.128300000000003</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33">
        <v>8</v>
      </c>
      <c r="B36" s="234" t="s">
        <v>1204</v>
      </c>
      <c r="C36" s="252" t="s">
        <v>1205</v>
      </c>
      <c r="D36" s="235" t="s">
        <v>360</v>
      </c>
      <c r="E36" s="236">
        <v>14.893800000000001</v>
      </c>
      <c r="F36" s="237"/>
      <c r="G36" s="238">
        <f>ROUND(E36*F36,2)</f>
        <v>0</v>
      </c>
      <c r="H36" s="237"/>
      <c r="I36" s="238">
        <f>ROUND(E36*H36,2)</f>
        <v>0</v>
      </c>
      <c r="J36" s="237"/>
      <c r="K36" s="238">
        <f>ROUND(E36*J36,2)</f>
        <v>0</v>
      </c>
      <c r="L36" s="238">
        <v>21</v>
      </c>
      <c r="M36" s="238">
        <f>G36*(1+L36/100)</f>
        <v>0</v>
      </c>
      <c r="N36" s="238">
        <v>8.2900000000000005E-3</v>
      </c>
      <c r="O36" s="238">
        <f>ROUND(E36*N36,2)</f>
        <v>0.12</v>
      </c>
      <c r="P36" s="238">
        <v>0</v>
      </c>
      <c r="Q36" s="238">
        <f>ROUND(E36*P36,2)</f>
        <v>0</v>
      </c>
      <c r="R36" s="238" t="s">
        <v>454</v>
      </c>
      <c r="S36" s="238" t="s">
        <v>294</v>
      </c>
      <c r="T36" s="239" t="s">
        <v>294</v>
      </c>
      <c r="U36" s="222">
        <v>1.5269999999999999</v>
      </c>
      <c r="V36" s="222">
        <f>ROUND(E36*U36,2)</f>
        <v>22.74</v>
      </c>
      <c r="W36" s="222"/>
      <c r="X36" s="222" t="s">
        <v>389</v>
      </c>
      <c r="Y36" s="212"/>
      <c r="Z36" s="212"/>
      <c r="AA36" s="212"/>
      <c r="AB36" s="212"/>
      <c r="AC36" s="212"/>
      <c r="AD36" s="212"/>
      <c r="AE36" s="212"/>
      <c r="AF36" s="212"/>
      <c r="AG36" s="212" t="s">
        <v>430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1" outlineLevel="1" x14ac:dyDescent="0.25">
      <c r="A37" s="219"/>
      <c r="B37" s="220"/>
      <c r="C37" s="268" t="s">
        <v>1192</v>
      </c>
      <c r="D37" s="265"/>
      <c r="E37" s="265"/>
      <c r="F37" s="265"/>
      <c r="G37" s="265"/>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456</v>
      </c>
      <c r="AH37" s="212"/>
      <c r="AI37" s="212"/>
      <c r="AJ37" s="212"/>
      <c r="AK37" s="212"/>
      <c r="AL37" s="212"/>
      <c r="AM37" s="212"/>
      <c r="AN37" s="212"/>
      <c r="AO37" s="212"/>
      <c r="AP37" s="212"/>
      <c r="AQ37" s="212"/>
      <c r="AR37" s="212"/>
      <c r="AS37" s="212"/>
      <c r="AT37" s="212"/>
      <c r="AU37" s="212"/>
      <c r="AV37" s="212"/>
      <c r="AW37" s="212"/>
      <c r="AX37" s="212"/>
      <c r="AY37" s="212"/>
      <c r="AZ37" s="212"/>
      <c r="BA37" s="241"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212"/>
      <c r="BC37" s="212"/>
      <c r="BD37" s="212"/>
      <c r="BE37" s="212"/>
      <c r="BF37" s="212"/>
      <c r="BG37" s="212"/>
      <c r="BH37" s="212"/>
    </row>
    <row r="38" spans="1:60" outlineLevel="1" x14ac:dyDescent="0.25">
      <c r="A38" s="219"/>
      <c r="B38" s="220"/>
      <c r="C38" s="255" t="s">
        <v>1206</v>
      </c>
      <c r="D38" s="224"/>
      <c r="E38" s="225">
        <v>14.893800000000001</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3">
        <v>9</v>
      </c>
      <c r="B39" s="234" t="s">
        <v>1207</v>
      </c>
      <c r="C39" s="252" t="s">
        <v>1208</v>
      </c>
      <c r="D39" s="235" t="s">
        <v>360</v>
      </c>
      <c r="E39" s="236">
        <v>0.72</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t="s">
        <v>454</v>
      </c>
      <c r="S39" s="238" t="s">
        <v>294</v>
      </c>
      <c r="T39" s="239" t="s">
        <v>294</v>
      </c>
      <c r="U39" s="222">
        <v>16.184000000000001</v>
      </c>
      <c r="V39" s="222">
        <f>ROUND(E39*U39,2)</f>
        <v>11.65</v>
      </c>
      <c r="W39" s="222"/>
      <c r="X39" s="222" t="s">
        <v>389</v>
      </c>
      <c r="Y39" s="212"/>
      <c r="Z39" s="212"/>
      <c r="AA39" s="212"/>
      <c r="AB39" s="212"/>
      <c r="AC39" s="212"/>
      <c r="AD39" s="212"/>
      <c r="AE39" s="212"/>
      <c r="AF39" s="212"/>
      <c r="AG39" s="212" t="s">
        <v>430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8" t="s">
        <v>1209</v>
      </c>
      <c r="D40" s="265"/>
      <c r="E40" s="265"/>
      <c r="F40" s="265"/>
      <c r="G40" s="265"/>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456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1210</v>
      </c>
      <c r="D41" s="224"/>
      <c r="E41" s="225">
        <v>0.72</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0.399999999999999" outlineLevel="1" x14ac:dyDescent="0.25">
      <c r="A42" s="233">
        <v>10</v>
      </c>
      <c r="B42" s="234" t="s">
        <v>1211</v>
      </c>
      <c r="C42" s="252" t="s">
        <v>1212</v>
      </c>
      <c r="D42" s="235" t="s">
        <v>360</v>
      </c>
      <c r="E42" s="236">
        <v>13.40442</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t="s">
        <v>454</v>
      </c>
      <c r="S42" s="238" t="s">
        <v>294</v>
      </c>
      <c r="T42" s="239" t="s">
        <v>294</v>
      </c>
      <c r="U42" s="222">
        <v>4.5030000000000001</v>
      </c>
      <c r="V42" s="222">
        <f>ROUND(E42*U42,2)</f>
        <v>60.36</v>
      </c>
      <c r="W42" s="222"/>
      <c r="X42" s="222" t="s">
        <v>389</v>
      </c>
      <c r="Y42" s="212"/>
      <c r="Z42" s="212"/>
      <c r="AA42" s="212"/>
      <c r="AB42" s="212"/>
      <c r="AC42" s="212"/>
      <c r="AD42" s="212"/>
      <c r="AE42" s="212"/>
      <c r="AF42" s="212"/>
      <c r="AG42" s="212" t="s">
        <v>430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1" outlineLevel="1" x14ac:dyDescent="0.25">
      <c r="A43" s="219"/>
      <c r="B43" s="220"/>
      <c r="C43" s="268" t="s">
        <v>1213</v>
      </c>
      <c r="D43" s="265"/>
      <c r="E43" s="265"/>
      <c r="F43" s="265"/>
      <c r="G43" s="265"/>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456</v>
      </c>
      <c r="AH43" s="212"/>
      <c r="AI43" s="212"/>
      <c r="AJ43" s="212"/>
      <c r="AK43" s="212"/>
      <c r="AL43" s="212"/>
      <c r="AM43" s="212"/>
      <c r="AN43" s="212"/>
      <c r="AO43" s="212"/>
      <c r="AP43" s="212"/>
      <c r="AQ43" s="212"/>
      <c r="AR43" s="212"/>
      <c r="AS43" s="212"/>
      <c r="AT43" s="212"/>
      <c r="AU43" s="212"/>
      <c r="AV43" s="212"/>
      <c r="AW43" s="212"/>
      <c r="AX43" s="212"/>
      <c r="AY43" s="212"/>
      <c r="AZ43" s="212"/>
      <c r="BA43" s="241" t="str">
        <f>C43</f>
        <v>zapažených i nezapažených v hornině tř. 5 - 7 s případným nutným přemístěním výkopku ve výkopišti, bez naložení, s přehozením výkopku na přilehlém terénu na vzdálenost do 3 m od okraje jámy nebo zářezu, nebo do 5 m od osy rýhy, nebo do 5 m od hrany šachty.</v>
      </c>
      <c r="BB43" s="212"/>
      <c r="BC43" s="212"/>
      <c r="BD43" s="212"/>
      <c r="BE43" s="212"/>
      <c r="BF43" s="212"/>
      <c r="BG43" s="212"/>
      <c r="BH43" s="212"/>
    </row>
    <row r="44" spans="1:60" outlineLevel="1" x14ac:dyDescent="0.25">
      <c r="A44" s="219"/>
      <c r="B44" s="220"/>
      <c r="C44" s="255" t="s">
        <v>1214</v>
      </c>
      <c r="D44" s="224"/>
      <c r="E44" s="225">
        <v>13.40442</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33">
        <v>11</v>
      </c>
      <c r="B45" s="234" t="s">
        <v>1215</v>
      </c>
      <c r="C45" s="252" t="s">
        <v>1216</v>
      </c>
      <c r="D45" s="235" t="s">
        <v>434</v>
      </c>
      <c r="E45" s="236">
        <v>96.14</v>
      </c>
      <c r="F45" s="237"/>
      <c r="G45" s="238">
        <f>ROUND(E45*F45,2)</f>
        <v>0</v>
      </c>
      <c r="H45" s="237"/>
      <c r="I45" s="238">
        <f>ROUND(E45*H45,2)</f>
        <v>0</v>
      </c>
      <c r="J45" s="237"/>
      <c r="K45" s="238">
        <f>ROUND(E45*J45,2)</f>
        <v>0</v>
      </c>
      <c r="L45" s="238">
        <v>21</v>
      </c>
      <c r="M45" s="238">
        <f>G45*(1+L45/100)</f>
        <v>0</v>
      </c>
      <c r="N45" s="238">
        <v>6.9999999999999999E-4</v>
      </c>
      <c r="O45" s="238">
        <f>ROUND(E45*N45,2)</f>
        <v>7.0000000000000007E-2</v>
      </c>
      <c r="P45" s="238">
        <v>0</v>
      </c>
      <c r="Q45" s="238">
        <f>ROUND(E45*P45,2)</f>
        <v>0</v>
      </c>
      <c r="R45" s="238" t="s">
        <v>454</v>
      </c>
      <c r="S45" s="238" t="s">
        <v>294</v>
      </c>
      <c r="T45" s="239" t="s">
        <v>294</v>
      </c>
      <c r="U45" s="222">
        <v>0.156</v>
      </c>
      <c r="V45" s="222">
        <f>ROUND(E45*U45,2)</f>
        <v>15</v>
      </c>
      <c r="W45" s="222"/>
      <c r="X45" s="222" t="s">
        <v>389</v>
      </c>
      <c r="Y45" s="212"/>
      <c r="Z45" s="212"/>
      <c r="AA45" s="212"/>
      <c r="AB45" s="212"/>
      <c r="AC45" s="212"/>
      <c r="AD45" s="212"/>
      <c r="AE45" s="212"/>
      <c r="AF45" s="212"/>
      <c r="AG45" s="212" t="s">
        <v>430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5" t="s">
        <v>1217</v>
      </c>
      <c r="D46" s="224"/>
      <c r="E46" s="225">
        <v>107.92</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5" t="s">
        <v>1218</v>
      </c>
      <c r="D47" s="224"/>
      <c r="E47" s="225">
        <v>-11.78</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12</v>
      </c>
      <c r="B48" s="234" t="s">
        <v>1219</v>
      </c>
      <c r="C48" s="252" t="s">
        <v>1220</v>
      </c>
      <c r="D48" s="235" t="s">
        <v>434</v>
      </c>
      <c r="E48" s="236">
        <v>96.14</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t="s">
        <v>454</v>
      </c>
      <c r="S48" s="238" t="s">
        <v>294</v>
      </c>
      <c r="T48" s="239" t="s">
        <v>294</v>
      </c>
      <c r="U48" s="222">
        <v>9.5000000000000001E-2</v>
      </c>
      <c r="V48" s="222">
        <f>ROUND(E48*U48,2)</f>
        <v>9.1300000000000008</v>
      </c>
      <c r="W48" s="222"/>
      <c r="X48" s="222" t="s">
        <v>389</v>
      </c>
      <c r="Y48" s="212"/>
      <c r="Z48" s="212"/>
      <c r="AA48" s="212"/>
      <c r="AB48" s="212"/>
      <c r="AC48" s="212"/>
      <c r="AD48" s="212"/>
      <c r="AE48" s="212"/>
      <c r="AF48" s="212"/>
      <c r="AG48" s="212" t="s">
        <v>430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68" t="s">
        <v>1221</v>
      </c>
      <c r="D49" s="265"/>
      <c r="E49" s="265"/>
      <c r="F49" s="265"/>
      <c r="G49" s="265"/>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456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33">
        <v>13</v>
      </c>
      <c r="B50" s="234" t="s">
        <v>1222</v>
      </c>
      <c r="C50" s="252" t="s">
        <v>1223</v>
      </c>
      <c r="D50" s="235" t="s">
        <v>360</v>
      </c>
      <c r="E50" s="236">
        <v>96.14</v>
      </c>
      <c r="F50" s="237"/>
      <c r="G50" s="238">
        <f>ROUND(E50*F50,2)</f>
        <v>0</v>
      </c>
      <c r="H50" s="237"/>
      <c r="I50" s="238">
        <f>ROUND(E50*H50,2)</f>
        <v>0</v>
      </c>
      <c r="J50" s="237"/>
      <c r="K50" s="238">
        <f>ROUND(E50*J50,2)</f>
        <v>0</v>
      </c>
      <c r="L50" s="238">
        <v>21</v>
      </c>
      <c r="M50" s="238">
        <f>G50*(1+L50/100)</f>
        <v>0</v>
      </c>
      <c r="N50" s="238">
        <v>4.6000000000000001E-4</v>
      </c>
      <c r="O50" s="238">
        <f>ROUND(E50*N50,2)</f>
        <v>0.04</v>
      </c>
      <c r="P50" s="238">
        <v>0</v>
      </c>
      <c r="Q50" s="238">
        <f>ROUND(E50*P50,2)</f>
        <v>0</v>
      </c>
      <c r="R50" s="238" t="s">
        <v>454</v>
      </c>
      <c r="S50" s="238" t="s">
        <v>294</v>
      </c>
      <c r="T50" s="239" t="s">
        <v>294</v>
      </c>
      <c r="U50" s="222">
        <v>0.126</v>
      </c>
      <c r="V50" s="222">
        <f>ROUND(E50*U50,2)</f>
        <v>12.11</v>
      </c>
      <c r="W50" s="222"/>
      <c r="X50" s="222" t="s">
        <v>389</v>
      </c>
      <c r="Y50" s="212"/>
      <c r="Z50" s="212"/>
      <c r="AA50" s="212"/>
      <c r="AB50" s="212"/>
      <c r="AC50" s="212"/>
      <c r="AD50" s="212"/>
      <c r="AE50" s="212"/>
      <c r="AF50" s="212"/>
      <c r="AG50" s="212" t="s">
        <v>430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8" t="s">
        <v>1224</v>
      </c>
      <c r="D51" s="265"/>
      <c r="E51" s="265"/>
      <c r="F51" s="265"/>
      <c r="G51" s="265"/>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456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33">
        <v>14</v>
      </c>
      <c r="B52" s="234" t="s">
        <v>1225</v>
      </c>
      <c r="C52" s="252" t="s">
        <v>1226</v>
      </c>
      <c r="D52" s="235" t="s">
        <v>360</v>
      </c>
      <c r="E52" s="236">
        <v>96.14</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t="s">
        <v>454</v>
      </c>
      <c r="S52" s="238" t="s">
        <v>294</v>
      </c>
      <c r="T52" s="239" t="s">
        <v>294</v>
      </c>
      <c r="U52" s="222">
        <v>3.7999999999999999E-2</v>
      </c>
      <c r="V52" s="222">
        <f>ROUND(E52*U52,2)</f>
        <v>3.65</v>
      </c>
      <c r="W52" s="222"/>
      <c r="X52" s="222" t="s">
        <v>389</v>
      </c>
      <c r="Y52" s="212"/>
      <c r="Z52" s="212"/>
      <c r="AA52" s="212"/>
      <c r="AB52" s="212"/>
      <c r="AC52" s="212"/>
      <c r="AD52" s="212"/>
      <c r="AE52" s="212"/>
      <c r="AF52" s="212"/>
      <c r="AG52" s="212" t="s">
        <v>430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8" t="s">
        <v>1227</v>
      </c>
      <c r="D53" s="265"/>
      <c r="E53" s="265"/>
      <c r="F53" s="265"/>
      <c r="G53" s="265"/>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456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33">
        <v>15</v>
      </c>
      <c r="B54" s="234" t="s">
        <v>475</v>
      </c>
      <c r="C54" s="252" t="s">
        <v>476</v>
      </c>
      <c r="D54" s="235" t="s">
        <v>360</v>
      </c>
      <c r="E54" s="236">
        <v>120.63978</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t="s">
        <v>454</v>
      </c>
      <c r="S54" s="238" t="s">
        <v>294</v>
      </c>
      <c r="T54" s="239" t="s">
        <v>294</v>
      </c>
      <c r="U54" s="222">
        <v>0.51900000000000002</v>
      </c>
      <c r="V54" s="222">
        <f>ROUND(E54*U54,2)</f>
        <v>62.61</v>
      </c>
      <c r="W54" s="222"/>
      <c r="X54" s="222" t="s">
        <v>389</v>
      </c>
      <c r="Y54" s="212"/>
      <c r="Z54" s="212"/>
      <c r="AA54" s="212"/>
      <c r="AB54" s="212"/>
      <c r="AC54" s="212"/>
      <c r="AD54" s="212"/>
      <c r="AE54" s="212"/>
      <c r="AF54" s="212"/>
      <c r="AG54" s="212" t="s">
        <v>430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8" t="s">
        <v>477</v>
      </c>
      <c r="D55" s="265"/>
      <c r="E55" s="265"/>
      <c r="F55" s="265"/>
      <c r="G55" s="265"/>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456</v>
      </c>
      <c r="AH55" s="212"/>
      <c r="AI55" s="212"/>
      <c r="AJ55" s="212"/>
      <c r="AK55" s="212"/>
      <c r="AL55" s="212"/>
      <c r="AM55" s="212"/>
      <c r="AN55" s="212"/>
      <c r="AO55" s="212"/>
      <c r="AP55" s="212"/>
      <c r="AQ55" s="212"/>
      <c r="AR55" s="212"/>
      <c r="AS55" s="212"/>
      <c r="AT55" s="212"/>
      <c r="AU55" s="212"/>
      <c r="AV55" s="212"/>
      <c r="AW55" s="212"/>
      <c r="AX55" s="212"/>
      <c r="AY55" s="212"/>
      <c r="AZ55" s="212"/>
      <c r="BA55" s="241" t="str">
        <f>C55</f>
        <v>bez naložení do dopravní nádoby, ale s vyprázdněním dopravní nádoby na hromadu nebo na dopravní prostředek,</v>
      </c>
      <c r="BB55" s="212"/>
      <c r="BC55" s="212"/>
      <c r="BD55" s="212"/>
      <c r="BE55" s="212"/>
      <c r="BF55" s="212"/>
      <c r="BG55" s="212"/>
      <c r="BH55" s="212"/>
    </row>
    <row r="56" spans="1:60" outlineLevel="1" x14ac:dyDescent="0.25">
      <c r="A56" s="219"/>
      <c r="B56" s="220"/>
      <c r="C56" s="255" t="s">
        <v>1228</v>
      </c>
      <c r="D56" s="224"/>
      <c r="E56" s="225">
        <v>120.63978</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310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33">
        <v>16</v>
      </c>
      <c r="B57" s="234" t="s">
        <v>1229</v>
      </c>
      <c r="C57" s="252" t="s">
        <v>1230</v>
      </c>
      <c r="D57" s="235" t="s">
        <v>360</v>
      </c>
      <c r="E57" s="236">
        <v>28.298220000000001</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t="s">
        <v>454</v>
      </c>
      <c r="S57" s="238" t="s">
        <v>294</v>
      </c>
      <c r="T57" s="239" t="s">
        <v>294</v>
      </c>
      <c r="U57" s="222">
        <v>0.72899999999999998</v>
      </c>
      <c r="V57" s="222">
        <f>ROUND(E57*U57,2)</f>
        <v>20.63</v>
      </c>
      <c r="W57" s="222"/>
      <c r="X57" s="222" t="s">
        <v>389</v>
      </c>
      <c r="Y57" s="212"/>
      <c r="Z57" s="212"/>
      <c r="AA57" s="212"/>
      <c r="AB57" s="212"/>
      <c r="AC57" s="212"/>
      <c r="AD57" s="212"/>
      <c r="AE57" s="212"/>
      <c r="AF57" s="212"/>
      <c r="AG57" s="212" t="s">
        <v>430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68" t="s">
        <v>477</v>
      </c>
      <c r="D58" s="265"/>
      <c r="E58" s="265"/>
      <c r="F58" s="265"/>
      <c r="G58" s="265"/>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456</v>
      </c>
      <c r="AH58" s="212"/>
      <c r="AI58" s="212"/>
      <c r="AJ58" s="212"/>
      <c r="AK58" s="212"/>
      <c r="AL58" s="212"/>
      <c r="AM58" s="212"/>
      <c r="AN58" s="212"/>
      <c r="AO58" s="212"/>
      <c r="AP58" s="212"/>
      <c r="AQ58" s="212"/>
      <c r="AR58" s="212"/>
      <c r="AS58" s="212"/>
      <c r="AT58" s="212"/>
      <c r="AU58" s="212"/>
      <c r="AV58" s="212"/>
      <c r="AW58" s="212"/>
      <c r="AX58" s="212"/>
      <c r="AY58" s="212"/>
      <c r="AZ58" s="212"/>
      <c r="BA58" s="241" t="str">
        <f>C58</f>
        <v>bez naložení do dopravní nádoby, ale s vyprázdněním dopravní nádoby na hromadu nebo na dopravní prostředek,</v>
      </c>
      <c r="BB58" s="212"/>
      <c r="BC58" s="212"/>
      <c r="BD58" s="212"/>
      <c r="BE58" s="212"/>
      <c r="BF58" s="212"/>
      <c r="BG58" s="212"/>
      <c r="BH58" s="212"/>
    </row>
    <row r="59" spans="1:60" outlineLevel="1" x14ac:dyDescent="0.25">
      <c r="A59" s="219"/>
      <c r="B59" s="220"/>
      <c r="C59" s="255" t="s">
        <v>1231</v>
      </c>
      <c r="D59" s="224"/>
      <c r="E59" s="225">
        <v>28.298220000000001</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3">
        <v>17</v>
      </c>
      <c r="B60" s="234" t="s">
        <v>479</v>
      </c>
      <c r="C60" s="252" t="s">
        <v>480</v>
      </c>
      <c r="D60" s="235" t="s">
        <v>360</v>
      </c>
      <c r="E60" s="236">
        <v>6.9457500000000003</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454</v>
      </c>
      <c r="S60" s="238" t="s">
        <v>294</v>
      </c>
      <c r="T60" s="239" t="s">
        <v>294</v>
      </c>
      <c r="U60" s="222">
        <v>7.3999999999999996E-2</v>
      </c>
      <c r="V60" s="222">
        <f>ROUND(E60*U60,2)</f>
        <v>0.51</v>
      </c>
      <c r="W60" s="222"/>
      <c r="X60" s="222" t="s">
        <v>389</v>
      </c>
      <c r="Y60" s="212"/>
      <c r="Z60" s="212"/>
      <c r="AA60" s="212"/>
      <c r="AB60" s="212"/>
      <c r="AC60" s="212"/>
      <c r="AD60" s="212"/>
      <c r="AE60" s="212"/>
      <c r="AF60" s="212"/>
      <c r="AG60" s="212" t="s">
        <v>430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8" t="s">
        <v>481</v>
      </c>
      <c r="D61" s="265"/>
      <c r="E61" s="265"/>
      <c r="F61" s="265"/>
      <c r="G61" s="265"/>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456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5" t="s">
        <v>1232</v>
      </c>
      <c r="D62" s="224"/>
      <c r="E62" s="225">
        <v>6.9457500000000003</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33">
        <v>18</v>
      </c>
      <c r="B63" s="234" t="s">
        <v>483</v>
      </c>
      <c r="C63" s="252" t="s">
        <v>484</v>
      </c>
      <c r="D63" s="235" t="s">
        <v>360</v>
      </c>
      <c r="E63" s="236">
        <v>241.27956</v>
      </c>
      <c r="F63" s="237"/>
      <c r="G63" s="238">
        <f>ROUND(E63*F63,2)</f>
        <v>0</v>
      </c>
      <c r="H63" s="237"/>
      <c r="I63" s="238">
        <f>ROUND(E63*H63,2)</f>
        <v>0</v>
      </c>
      <c r="J63" s="237"/>
      <c r="K63" s="238">
        <f>ROUND(E63*J63,2)</f>
        <v>0</v>
      </c>
      <c r="L63" s="238">
        <v>21</v>
      </c>
      <c r="M63" s="238">
        <f>G63*(1+L63/100)</f>
        <v>0</v>
      </c>
      <c r="N63" s="238">
        <v>0</v>
      </c>
      <c r="O63" s="238">
        <f>ROUND(E63*N63,2)</f>
        <v>0</v>
      </c>
      <c r="P63" s="238">
        <v>0</v>
      </c>
      <c r="Q63" s="238">
        <f>ROUND(E63*P63,2)</f>
        <v>0</v>
      </c>
      <c r="R63" s="238" t="s">
        <v>454</v>
      </c>
      <c r="S63" s="238" t="s">
        <v>294</v>
      </c>
      <c r="T63" s="239" t="s">
        <v>294</v>
      </c>
      <c r="U63" s="222">
        <v>1.0999999999999999E-2</v>
      </c>
      <c r="V63" s="222">
        <f>ROUND(E63*U63,2)</f>
        <v>2.65</v>
      </c>
      <c r="W63" s="222"/>
      <c r="X63" s="222" t="s">
        <v>389</v>
      </c>
      <c r="Y63" s="212"/>
      <c r="Z63" s="212"/>
      <c r="AA63" s="212"/>
      <c r="AB63" s="212"/>
      <c r="AC63" s="212"/>
      <c r="AD63" s="212"/>
      <c r="AE63" s="212"/>
      <c r="AF63" s="212"/>
      <c r="AG63" s="212" t="s">
        <v>430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68" t="s">
        <v>481</v>
      </c>
      <c r="D64" s="265"/>
      <c r="E64" s="265"/>
      <c r="F64" s="265"/>
      <c r="G64" s="265"/>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456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5" t="s">
        <v>1233</v>
      </c>
      <c r="D65" s="224"/>
      <c r="E65" s="225"/>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310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5" t="s">
        <v>1234</v>
      </c>
      <c r="D66" s="224"/>
      <c r="E66" s="225">
        <v>120.63978</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5" t="s">
        <v>1235</v>
      </c>
      <c r="D67" s="224"/>
      <c r="E67" s="225"/>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310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5" t="s">
        <v>1236</v>
      </c>
      <c r="D68" s="224"/>
      <c r="E68" s="225">
        <v>80.619500000000002</v>
      </c>
      <c r="F68" s="222"/>
      <c r="G68" s="222"/>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310</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5" t="s">
        <v>1237</v>
      </c>
      <c r="D69" s="224"/>
      <c r="E69" s="225">
        <v>14.7735</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5" t="s">
        <v>1238</v>
      </c>
      <c r="D70" s="224"/>
      <c r="E70" s="225">
        <v>25.246780000000001</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310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33">
        <v>19</v>
      </c>
      <c r="B71" s="234" t="s">
        <v>1239</v>
      </c>
      <c r="C71" s="252" t="s">
        <v>1240</v>
      </c>
      <c r="D71" s="235" t="s">
        <v>360</v>
      </c>
      <c r="E71" s="236">
        <v>56.596440000000001</v>
      </c>
      <c r="F71" s="237"/>
      <c r="G71" s="238">
        <f>ROUND(E71*F71,2)</f>
        <v>0</v>
      </c>
      <c r="H71" s="237"/>
      <c r="I71" s="238">
        <f>ROUND(E71*H71,2)</f>
        <v>0</v>
      </c>
      <c r="J71" s="237"/>
      <c r="K71" s="238">
        <f>ROUND(E71*J71,2)</f>
        <v>0</v>
      </c>
      <c r="L71" s="238">
        <v>21</v>
      </c>
      <c r="M71" s="238">
        <f>G71*(1+L71/100)</f>
        <v>0</v>
      </c>
      <c r="N71" s="238">
        <v>0</v>
      </c>
      <c r="O71" s="238">
        <f>ROUND(E71*N71,2)</f>
        <v>0</v>
      </c>
      <c r="P71" s="238">
        <v>0</v>
      </c>
      <c r="Q71" s="238">
        <f>ROUND(E71*P71,2)</f>
        <v>0</v>
      </c>
      <c r="R71" s="238" t="s">
        <v>454</v>
      </c>
      <c r="S71" s="238" t="s">
        <v>294</v>
      </c>
      <c r="T71" s="239" t="s">
        <v>294</v>
      </c>
      <c r="U71" s="222">
        <v>1.2E-2</v>
      </c>
      <c r="V71" s="222">
        <f>ROUND(E71*U71,2)</f>
        <v>0.68</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68" t="s">
        <v>481</v>
      </c>
      <c r="D72" s="265"/>
      <c r="E72" s="265"/>
      <c r="F72" s="265"/>
      <c r="G72" s="265"/>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456</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5" t="s">
        <v>1233</v>
      </c>
      <c r="D73" s="224"/>
      <c r="E73" s="225"/>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5" t="s">
        <v>1231</v>
      </c>
      <c r="D74" s="224"/>
      <c r="E74" s="225">
        <v>28.298220000000001</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310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5" t="s">
        <v>1241</v>
      </c>
      <c r="D75" s="224"/>
      <c r="E75" s="225">
        <v>28.298220000000001</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310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0.399999999999999" outlineLevel="1" x14ac:dyDescent="0.25">
      <c r="A76" s="233">
        <v>20</v>
      </c>
      <c r="B76" s="234" t="s">
        <v>488</v>
      </c>
      <c r="C76" s="252" t="s">
        <v>489</v>
      </c>
      <c r="D76" s="235" t="s">
        <v>360</v>
      </c>
      <c r="E76" s="236">
        <v>127.58553000000001</v>
      </c>
      <c r="F76" s="237"/>
      <c r="G76" s="238">
        <f>ROUND(E76*F76,2)</f>
        <v>0</v>
      </c>
      <c r="H76" s="237"/>
      <c r="I76" s="238">
        <f>ROUND(E76*H76,2)</f>
        <v>0</v>
      </c>
      <c r="J76" s="237"/>
      <c r="K76" s="238">
        <f>ROUND(E76*J76,2)</f>
        <v>0</v>
      </c>
      <c r="L76" s="238">
        <v>21</v>
      </c>
      <c r="M76" s="238">
        <f>G76*(1+L76/100)</f>
        <v>0</v>
      </c>
      <c r="N76" s="238">
        <v>0</v>
      </c>
      <c r="O76" s="238">
        <f>ROUND(E76*N76,2)</f>
        <v>0</v>
      </c>
      <c r="P76" s="238">
        <v>0</v>
      </c>
      <c r="Q76" s="238">
        <f>ROUND(E76*P76,2)</f>
        <v>0</v>
      </c>
      <c r="R76" s="238" t="s">
        <v>454</v>
      </c>
      <c r="S76" s="238" t="s">
        <v>294</v>
      </c>
      <c r="T76" s="239" t="s">
        <v>294</v>
      </c>
      <c r="U76" s="222">
        <v>0.65200000000000002</v>
      </c>
      <c r="V76" s="222">
        <f>ROUND(E76*U76,2)</f>
        <v>83.19</v>
      </c>
      <c r="W76" s="222"/>
      <c r="X76" s="222" t="s">
        <v>389</v>
      </c>
      <c r="Y76" s="212"/>
      <c r="Z76" s="212"/>
      <c r="AA76" s="212"/>
      <c r="AB76" s="212"/>
      <c r="AC76" s="212"/>
      <c r="AD76" s="212"/>
      <c r="AE76" s="212"/>
      <c r="AF76" s="212"/>
      <c r="AG76" s="212" t="s">
        <v>430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5" t="s">
        <v>1232</v>
      </c>
      <c r="D77" s="224"/>
      <c r="E77" s="225">
        <v>6.9457500000000003</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5" t="s">
        <v>1236</v>
      </c>
      <c r="D78" s="224"/>
      <c r="E78" s="225">
        <v>80.619500000000002</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310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5" t="s">
        <v>1237</v>
      </c>
      <c r="D79" s="224"/>
      <c r="E79" s="225">
        <v>14.7735</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310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1242</v>
      </c>
      <c r="D80" s="224"/>
      <c r="E80" s="225">
        <v>25.246780000000001</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0.399999999999999" outlineLevel="1" x14ac:dyDescent="0.25">
      <c r="A81" s="233">
        <v>21</v>
      </c>
      <c r="B81" s="234" t="s">
        <v>1243</v>
      </c>
      <c r="C81" s="252" t="s">
        <v>1244</v>
      </c>
      <c r="D81" s="235" t="s">
        <v>360</v>
      </c>
      <c r="E81" s="236">
        <v>28.298220000000001</v>
      </c>
      <c r="F81" s="237"/>
      <c r="G81" s="238">
        <f>ROUND(E81*F81,2)</f>
        <v>0</v>
      </c>
      <c r="H81" s="237"/>
      <c r="I81" s="238">
        <f>ROUND(E81*H81,2)</f>
        <v>0</v>
      </c>
      <c r="J81" s="237"/>
      <c r="K81" s="238">
        <f>ROUND(E81*J81,2)</f>
        <v>0</v>
      </c>
      <c r="L81" s="238">
        <v>21</v>
      </c>
      <c r="M81" s="238">
        <f>G81*(1+L81/100)</f>
        <v>0</v>
      </c>
      <c r="N81" s="238">
        <v>0</v>
      </c>
      <c r="O81" s="238">
        <f>ROUND(E81*N81,2)</f>
        <v>0</v>
      </c>
      <c r="P81" s="238">
        <v>0</v>
      </c>
      <c r="Q81" s="238">
        <f>ROUND(E81*P81,2)</f>
        <v>0</v>
      </c>
      <c r="R81" s="238" t="s">
        <v>454</v>
      </c>
      <c r="S81" s="238" t="s">
        <v>294</v>
      </c>
      <c r="T81" s="239" t="s">
        <v>294</v>
      </c>
      <c r="U81" s="222">
        <v>0.89</v>
      </c>
      <c r="V81" s="222">
        <f>ROUND(E81*U81,2)</f>
        <v>25.19</v>
      </c>
      <c r="W81" s="222"/>
      <c r="X81" s="222" t="s">
        <v>389</v>
      </c>
      <c r="Y81" s="212"/>
      <c r="Z81" s="212"/>
      <c r="AA81" s="212"/>
      <c r="AB81" s="212"/>
      <c r="AC81" s="212"/>
      <c r="AD81" s="212"/>
      <c r="AE81" s="212"/>
      <c r="AF81" s="212"/>
      <c r="AG81" s="212" t="s">
        <v>430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5" t="s">
        <v>1245</v>
      </c>
      <c r="D82" s="224"/>
      <c r="E82" s="225">
        <v>28.298220000000001</v>
      </c>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310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40.799999999999997" outlineLevel="1" x14ac:dyDescent="0.25">
      <c r="A83" s="233">
        <v>22</v>
      </c>
      <c r="B83" s="234" t="s">
        <v>491</v>
      </c>
      <c r="C83" s="252" t="s">
        <v>492</v>
      </c>
      <c r="D83" s="235" t="s">
        <v>360</v>
      </c>
      <c r="E83" s="236">
        <v>53.545000000000002</v>
      </c>
      <c r="F83" s="237"/>
      <c r="G83" s="238">
        <f>ROUND(E83*F83,2)</f>
        <v>0</v>
      </c>
      <c r="H83" s="237"/>
      <c r="I83" s="238">
        <f>ROUND(E83*H83,2)</f>
        <v>0</v>
      </c>
      <c r="J83" s="237"/>
      <c r="K83" s="238">
        <f>ROUND(E83*J83,2)</f>
        <v>0</v>
      </c>
      <c r="L83" s="238">
        <v>21</v>
      </c>
      <c r="M83" s="238">
        <f>G83*(1+L83/100)</f>
        <v>0</v>
      </c>
      <c r="N83" s="238">
        <v>0</v>
      </c>
      <c r="O83" s="238">
        <f>ROUND(E83*N83,2)</f>
        <v>0</v>
      </c>
      <c r="P83" s="238">
        <v>0</v>
      </c>
      <c r="Q83" s="238">
        <f>ROUND(E83*P83,2)</f>
        <v>0</v>
      </c>
      <c r="R83" s="238" t="s">
        <v>454</v>
      </c>
      <c r="S83" s="238" t="s">
        <v>294</v>
      </c>
      <c r="T83" s="239" t="s">
        <v>294</v>
      </c>
      <c r="U83" s="222">
        <v>6.8000000000000005E-2</v>
      </c>
      <c r="V83" s="222">
        <f>ROUND(E83*U83,2)</f>
        <v>3.64</v>
      </c>
      <c r="W83" s="222"/>
      <c r="X83" s="222" t="s">
        <v>389</v>
      </c>
      <c r="Y83" s="212"/>
      <c r="Z83" s="212"/>
      <c r="AA83" s="212"/>
      <c r="AB83" s="212"/>
      <c r="AC83" s="212"/>
      <c r="AD83" s="212"/>
      <c r="AE83" s="212"/>
      <c r="AF83" s="212"/>
      <c r="AG83" s="212" t="s">
        <v>390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68" t="s">
        <v>493</v>
      </c>
      <c r="D84" s="265"/>
      <c r="E84" s="265"/>
      <c r="F84" s="265"/>
      <c r="G84" s="265"/>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456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5" t="s">
        <v>1242</v>
      </c>
      <c r="D85" s="224"/>
      <c r="E85" s="225">
        <v>25.246780000000001</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5" t="s">
        <v>1245</v>
      </c>
      <c r="D86" s="224"/>
      <c r="E86" s="225">
        <v>28.298220000000001</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310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0.399999999999999" outlineLevel="1" x14ac:dyDescent="0.25">
      <c r="A87" s="233">
        <v>23</v>
      </c>
      <c r="B87" s="234" t="s">
        <v>1246</v>
      </c>
      <c r="C87" s="252" t="s">
        <v>1247</v>
      </c>
      <c r="D87" s="235" t="s">
        <v>360</v>
      </c>
      <c r="E87" s="236">
        <v>155.88374999999999</v>
      </c>
      <c r="F87" s="237"/>
      <c r="G87" s="238">
        <f>ROUND(E87*F87,2)</f>
        <v>0</v>
      </c>
      <c r="H87" s="237"/>
      <c r="I87" s="238">
        <f>ROUND(E87*H87,2)</f>
        <v>0</v>
      </c>
      <c r="J87" s="237"/>
      <c r="K87" s="238">
        <f>ROUND(E87*J87,2)</f>
        <v>0</v>
      </c>
      <c r="L87" s="238">
        <v>21</v>
      </c>
      <c r="M87" s="238">
        <f>G87*(1+L87/100)</f>
        <v>0</v>
      </c>
      <c r="N87" s="238">
        <v>0</v>
      </c>
      <c r="O87" s="238">
        <f>ROUND(E87*N87,2)</f>
        <v>0</v>
      </c>
      <c r="P87" s="238">
        <v>0</v>
      </c>
      <c r="Q87" s="238">
        <f>ROUND(E87*P87,2)</f>
        <v>0</v>
      </c>
      <c r="R87" s="238" t="s">
        <v>454</v>
      </c>
      <c r="S87" s="238" t="s">
        <v>294</v>
      </c>
      <c r="T87" s="239" t="s">
        <v>294</v>
      </c>
      <c r="U87" s="222">
        <v>8.9999999999999993E-3</v>
      </c>
      <c r="V87" s="222">
        <f>ROUND(E87*U87,2)</f>
        <v>1.4</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5" t="s">
        <v>1248</v>
      </c>
      <c r="D88" s="224"/>
      <c r="E88" s="225"/>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310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5" t="s">
        <v>1249</v>
      </c>
      <c r="D89" s="224"/>
      <c r="E89" s="225">
        <v>6.9457500000000003</v>
      </c>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310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5" t="s">
        <v>1234</v>
      </c>
      <c r="D90" s="224"/>
      <c r="E90" s="225">
        <v>120.63978</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310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5" t="s">
        <v>1250</v>
      </c>
      <c r="D91" s="224"/>
      <c r="E91" s="225">
        <v>28.298220000000001</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310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33">
        <v>24</v>
      </c>
      <c r="B92" s="234" t="s">
        <v>495</v>
      </c>
      <c r="C92" s="252" t="s">
        <v>496</v>
      </c>
      <c r="D92" s="235" t="s">
        <v>360</v>
      </c>
      <c r="E92" s="236">
        <v>80.619500000000002</v>
      </c>
      <c r="F92" s="237"/>
      <c r="G92" s="238">
        <f>ROUND(E92*F92,2)</f>
        <v>0</v>
      </c>
      <c r="H92" s="237"/>
      <c r="I92" s="238">
        <f>ROUND(E92*H92,2)</f>
        <v>0</v>
      </c>
      <c r="J92" s="237"/>
      <c r="K92" s="238">
        <f>ROUND(E92*J92,2)</f>
        <v>0</v>
      </c>
      <c r="L92" s="238">
        <v>21</v>
      </c>
      <c r="M92" s="238">
        <f>G92*(1+L92/100)</f>
        <v>0</v>
      </c>
      <c r="N92" s="238">
        <v>0</v>
      </c>
      <c r="O92" s="238">
        <f>ROUND(E92*N92,2)</f>
        <v>0</v>
      </c>
      <c r="P92" s="238">
        <v>0</v>
      </c>
      <c r="Q92" s="238">
        <f>ROUND(E92*P92,2)</f>
        <v>0</v>
      </c>
      <c r="R92" s="238" t="s">
        <v>454</v>
      </c>
      <c r="S92" s="238" t="s">
        <v>294</v>
      </c>
      <c r="T92" s="239" t="s">
        <v>294</v>
      </c>
      <c r="U92" s="222">
        <v>0.20200000000000001</v>
      </c>
      <c r="V92" s="222">
        <f>ROUND(E92*U92,2)</f>
        <v>16.29</v>
      </c>
      <c r="W92" s="222"/>
      <c r="X92" s="222" t="s">
        <v>389</v>
      </c>
      <c r="Y92" s="212"/>
      <c r="Z92" s="212"/>
      <c r="AA92" s="212"/>
      <c r="AB92" s="212"/>
      <c r="AC92" s="212"/>
      <c r="AD92" s="212"/>
      <c r="AE92" s="212"/>
      <c r="AF92" s="212"/>
      <c r="AG92" s="212" t="s">
        <v>390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68" t="s">
        <v>497</v>
      </c>
      <c r="D93" s="265"/>
      <c r="E93" s="265"/>
      <c r="F93" s="265"/>
      <c r="G93" s="265"/>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456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4" t="s">
        <v>498</v>
      </c>
      <c r="D94" s="242"/>
      <c r="E94" s="242"/>
      <c r="F94" s="242"/>
      <c r="G94" s="24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299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5" t="s">
        <v>1251</v>
      </c>
      <c r="D95" s="224"/>
      <c r="E95" s="225"/>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5" t="s">
        <v>1252</v>
      </c>
      <c r="D96" s="224"/>
      <c r="E96" s="225">
        <v>148.33500000000001</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5" t="s">
        <v>1253</v>
      </c>
      <c r="D97" s="224"/>
      <c r="E97" s="225"/>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310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5" t="s">
        <v>1254</v>
      </c>
      <c r="D98" s="224"/>
      <c r="E98" s="225">
        <v>-55.396999999999998</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310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5" t="s">
        <v>1255</v>
      </c>
      <c r="D99" s="224"/>
      <c r="E99" s="225">
        <v>-2.21</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5" t="s">
        <v>1256</v>
      </c>
      <c r="D100" s="224"/>
      <c r="E100" s="225">
        <v>-2.516</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310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5" t="s">
        <v>1257</v>
      </c>
      <c r="D101" s="224"/>
      <c r="E101" s="225">
        <v>-5.1425000000000001</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5" t="s">
        <v>1258</v>
      </c>
      <c r="D102" s="224"/>
      <c r="E102" s="225">
        <v>-2.4500000000000002</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310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33">
        <v>25</v>
      </c>
      <c r="B103" s="234" t="s">
        <v>501</v>
      </c>
      <c r="C103" s="252" t="s">
        <v>502</v>
      </c>
      <c r="D103" s="235" t="s">
        <v>360</v>
      </c>
      <c r="E103" s="236">
        <v>6.4714999999999998</v>
      </c>
      <c r="F103" s="237"/>
      <c r="G103" s="238">
        <f>ROUND(E103*F103,2)</f>
        <v>0</v>
      </c>
      <c r="H103" s="237"/>
      <c r="I103" s="238">
        <f>ROUND(E103*H103,2)</f>
        <v>0</v>
      </c>
      <c r="J103" s="237"/>
      <c r="K103" s="238">
        <f>ROUND(E103*J103,2)</f>
        <v>0</v>
      </c>
      <c r="L103" s="238">
        <v>21</v>
      </c>
      <c r="M103" s="238">
        <f>G103*(1+L103/100)</f>
        <v>0</v>
      </c>
      <c r="N103" s="238">
        <v>0</v>
      </c>
      <c r="O103" s="238">
        <f>ROUND(E103*N103,2)</f>
        <v>0</v>
      </c>
      <c r="P103" s="238">
        <v>0</v>
      </c>
      <c r="Q103" s="238">
        <f>ROUND(E103*P103,2)</f>
        <v>0</v>
      </c>
      <c r="R103" s="238" t="s">
        <v>454</v>
      </c>
      <c r="S103" s="238" t="s">
        <v>294</v>
      </c>
      <c r="T103" s="239" t="s">
        <v>294</v>
      </c>
      <c r="U103" s="222">
        <v>1.587</v>
      </c>
      <c r="V103" s="222">
        <f>ROUND(E103*U103,2)</f>
        <v>10.27</v>
      </c>
      <c r="W103" s="222"/>
      <c r="X103" s="222" t="s">
        <v>389</v>
      </c>
      <c r="Y103" s="212"/>
      <c r="Z103" s="212"/>
      <c r="AA103" s="212"/>
      <c r="AB103" s="212"/>
      <c r="AC103" s="212"/>
      <c r="AD103" s="212"/>
      <c r="AE103" s="212"/>
      <c r="AF103" s="212"/>
      <c r="AG103" s="212" t="s">
        <v>430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1" outlineLevel="1" x14ac:dyDescent="0.25">
      <c r="A104" s="219"/>
      <c r="B104" s="220"/>
      <c r="C104" s="268" t="s">
        <v>503</v>
      </c>
      <c r="D104" s="265"/>
      <c r="E104" s="265"/>
      <c r="F104" s="265"/>
      <c r="G104" s="265"/>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456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1" t="str">
        <f>C104</f>
        <v>sypaninou z vhodných hornin tř. 1 - 4 nebo materiálem připraveným podél výkopu ve vzdálenosti do 3 m od jeho kraje, pro jakoukoliv hloubku výkopu a jakoukoliv míru zhutnění,</v>
      </c>
      <c r="BB104" s="212"/>
      <c r="BC104" s="212"/>
      <c r="BD104" s="212"/>
      <c r="BE104" s="212"/>
      <c r="BF104" s="212"/>
      <c r="BG104" s="212"/>
      <c r="BH104" s="212"/>
    </row>
    <row r="105" spans="1:60" outlineLevel="1" x14ac:dyDescent="0.25">
      <c r="A105" s="219"/>
      <c r="B105" s="220"/>
      <c r="C105" s="255" t="s">
        <v>1259</v>
      </c>
      <c r="D105" s="224"/>
      <c r="E105" s="225">
        <v>5.1425000000000001</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55" t="s">
        <v>1260</v>
      </c>
      <c r="D106" s="224"/>
      <c r="E106" s="225">
        <v>-0.52359999999999995</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310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76" t="s">
        <v>1261</v>
      </c>
      <c r="D107" s="274"/>
      <c r="E107" s="275">
        <v>4.6189</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310</v>
      </c>
      <c r="AH107" s="212">
        <v>1</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5" t="s">
        <v>1262</v>
      </c>
      <c r="D108" s="224"/>
      <c r="E108" s="225">
        <v>1.8526</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3">
        <v>26</v>
      </c>
      <c r="B109" s="234" t="s">
        <v>1263</v>
      </c>
      <c r="C109" s="252" t="s">
        <v>1264</v>
      </c>
      <c r="D109" s="235" t="s">
        <v>360</v>
      </c>
      <c r="E109" s="236">
        <v>14.7735</v>
      </c>
      <c r="F109" s="237"/>
      <c r="G109" s="238">
        <f>ROUND(E109*F109,2)</f>
        <v>0</v>
      </c>
      <c r="H109" s="237"/>
      <c r="I109" s="238">
        <f>ROUND(E109*H109,2)</f>
        <v>0</v>
      </c>
      <c r="J109" s="237"/>
      <c r="K109" s="238">
        <f>ROUND(E109*J109,2)</f>
        <v>0</v>
      </c>
      <c r="L109" s="238">
        <v>21</v>
      </c>
      <c r="M109" s="238">
        <f>G109*(1+L109/100)</f>
        <v>0</v>
      </c>
      <c r="N109" s="238">
        <v>0</v>
      </c>
      <c r="O109" s="238">
        <f>ROUND(E109*N109,2)</f>
        <v>0</v>
      </c>
      <c r="P109" s="238">
        <v>0</v>
      </c>
      <c r="Q109" s="238">
        <f>ROUND(E109*P109,2)</f>
        <v>0</v>
      </c>
      <c r="R109" s="238" t="s">
        <v>454</v>
      </c>
      <c r="S109" s="238" t="s">
        <v>294</v>
      </c>
      <c r="T109" s="239" t="s">
        <v>294</v>
      </c>
      <c r="U109" s="222">
        <v>2.1949999999999998</v>
      </c>
      <c r="V109" s="222">
        <f>ROUND(E109*U109,2)</f>
        <v>32.43</v>
      </c>
      <c r="W109" s="222"/>
      <c r="X109" s="222" t="s">
        <v>389</v>
      </c>
      <c r="Y109" s="212"/>
      <c r="Z109" s="212"/>
      <c r="AA109" s="212"/>
      <c r="AB109" s="212"/>
      <c r="AC109" s="212"/>
      <c r="AD109" s="212"/>
      <c r="AE109" s="212"/>
      <c r="AF109" s="212"/>
      <c r="AG109" s="212" t="s">
        <v>430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68" t="s">
        <v>1265</v>
      </c>
      <c r="D110" s="265"/>
      <c r="E110" s="265"/>
      <c r="F110" s="265"/>
      <c r="G110" s="265"/>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456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1" t="str">
        <f>C110</f>
        <v>sypaninou z vhodných hornin tř. 1 - 4 nebo materiálem, uloženým ve vzdálenosti do 30 m od vnějšího kraje objektu, pro jakoukoliv míru zhutnění,</v>
      </c>
      <c r="BB110" s="212"/>
      <c r="BC110" s="212"/>
      <c r="BD110" s="212"/>
      <c r="BE110" s="212"/>
      <c r="BF110" s="212"/>
      <c r="BG110" s="212"/>
      <c r="BH110" s="212"/>
    </row>
    <row r="111" spans="1:60" outlineLevel="1" x14ac:dyDescent="0.25">
      <c r="A111" s="219"/>
      <c r="B111" s="220"/>
      <c r="C111" s="255" t="s">
        <v>1266</v>
      </c>
      <c r="D111" s="224"/>
      <c r="E111" s="225">
        <v>5.766</v>
      </c>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310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5" t="s">
        <v>1267</v>
      </c>
      <c r="D112" s="224"/>
      <c r="E112" s="225">
        <v>-1.2135</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55" t="s">
        <v>1268</v>
      </c>
      <c r="D113" s="224"/>
      <c r="E113" s="225">
        <v>0.98899999999999999</v>
      </c>
      <c r="F113" s="222"/>
      <c r="G113" s="222"/>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310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55" t="s">
        <v>1269</v>
      </c>
      <c r="D114" s="224"/>
      <c r="E114" s="225">
        <v>0.77400000000000002</v>
      </c>
      <c r="F114" s="222"/>
      <c r="G114" s="222"/>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310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55" t="s">
        <v>1270</v>
      </c>
      <c r="D115" s="224"/>
      <c r="E115" s="225">
        <v>0.46</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310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5" t="s">
        <v>1271</v>
      </c>
      <c r="D116" s="224"/>
      <c r="E116" s="225">
        <v>7.9980000000000002</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310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33">
        <v>27</v>
      </c>
      <c r="B117" s="234" t="s">
        <v>505</v>
      </c>
      <c r="C117" s="252" t="s">
        <v>506</v>
      </c>
      <c r="D117" s="235" t="s">
        <v>434</v>
      </c>
      <c r="E117" s="236">
        <v>6.6040999999999999</v>
      </c>
      <c r="F117" s="237"/>
      <c r="G117" s="238">
        <f>ROUND(E117*F117,2)</f>
        <v>0</v>
      </c>
      <c r="H117" s="237"/>
      <c r="I117" s="238">
        <f>ROUND(E117*H117,2)</f>
        <v>0</v>
      </c>
      <c r="J117" s="237"/>
      <c r="K117" s="238">
        <f>ROUND(E117*J117,2)</f>
        <v>0</v>
      </c>
      <c r="L117" s="238">
        <v>21</v>
      </c>
      <c r="M117" s="238">
        <f>G117*(1+L117/100)</f>
        <v>0</v>
      </c>
      <c r="N117" s="238">
        <v>0</v>
      </c>
      <c r="O117" s="238">
        <f>ROUND(E117*N117,2)</f>
        <v>0</v>
      </c>
      <c r="P117" s="238">
        <v>0</v>
      </c>
      <c r="Q117" s="238">
        <f>ROUND(E117*P117,2)</f>
        <v>0</v>
      </c>
      <c r="R117" s="238" t="s">
        <v>507</v>
      </c>
      <c r="S117" s="238" t="s">
        <v>294</v>
      </c>
      <c r="T117" s="239" t="s">
        <v>294</v>
      </c>
      <c r="U117" s="222">
        <v>0.06</v>
      </c>
      <c r="V117" s="222">
        <f>ROUND(E117*U117,2)</f>
        <v>0.4</v>
      </c>
      <c r="W117" s="222"/>
      <c r="X117" s="222" t="s">
        <v>389</v>
      </c>
      <c r="Y117" s="212"/>
      <c r="Z117" s="212"/>
      <c r="AA117" s="212"/>
      <c r="AB117" s="212"/>
      <c r="AC117" s="212"/>
      <c r="AD117" s="212"/>
      <c r="AE117" s="212"/>
      <c r="AF117" s="212"/>
      <c r="AG117" s="212" t="s">
        <v>430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68" t="s">
        <v>508</v>
      </c>
      <c r="D118" s="265"/>
      <c r="E118" s="265"/>
      <c r="F118" s="265"/>
      <c r="G118" s="265"/>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456</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5" t="s">
        <v>1272</v>
      </c>
      <c r="D119" s="224"/>
      <c r="E119" s="225">
        <v>31.32</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310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5" t="s">
        <v>1273</v>
      </c>
      <c r="D120" s="224"/>
      <c r="E120" s="225">
        <v>-3.72</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310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55" t="s">
        <v>1274</v>
      </c>
      <c r="D121" s="224"/>
      <c r="E121" s="225">
        <v>-20.995899999999999</v>
      </c>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310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33">
        <v>28</v>
      </c>
      <c r="B122" s="234" t="s">
        <v>1275</v>
      </c>
      <c r="C122" s="252" t="s">
        <v>1276</v>
      </c>
      <c r="D122" s="235" t="s">
        <v>434</v>
      </c>
      <c r="E122" s="236">
        <v>20.010000000000002</v>
      </c>
      <c r="F122" s="237"/>
      <c r="G122" s="238">
        <f>ROUND(E122*F122,2)</f>
        <v>0</v>
      </c>
      <c r="H122" s="237"/>
      <c r="I122" s="238">
        <f>ROUND(E122*H122,2)</f>
        <v>0</v>
      </c>
      <c r="J122" s="237"/>
      <c r="K122" s="238">
        <f>ROUND(E122*J122,2)</f>
        <v>0</v>
      </c>
      <c r="L122" s="238">
        <v>21</v>
      </c>
      <c r="M122" s="238">
        <f>G122*(1+L122/100)</f>
        <v>0</v>
      </c>
      <c r="N122" s="238">
        <v>0</v>
      </c>
      <c r="O122" s="238">
        <f>ROUND(E122*N122,2)</f>
        <v>0</v>
      </c>
      <c r="P122" s="238">
        <v>0</v>
      </c>
      <c r="Q122" s="238">
        <f>ROUND(E122*P122,2)</f>
        <v>0</v>
      </c>
      <c r="R122" s="238" t="s">
        <v>507</v>
      </c>
      <c r="S122" s="238" t="s">
        <v>294</v>
      </c>
      <c r="T122" s="239" t="s">
        <v>294</v>
      </c>
      <c r="U122" s="222">
        <v>9.7000000000000003E-2</v>
      </c>
      <c r="V122" s="222">
        <f>ROUND(E122*U122,2)</f>
        <v>1.94</v>
      </c>
      <c r="W122" s="222"/>
      <c r="X122" s="222" t="s">
        <v>389</v>
      </c>
      <c r="Y122" s="212"/>
      <c r="Z122" s="212"/>
      <c r="AA122" s="212"/>
      <c r="AB122" s="212"/>
      <c r="AC122" s="212"/>
      <c r="AD122" s="212"/>
      <c r="AE122" s="212"/>
      <c r="AF122" s="212"/>
      <c r="AG122" s="212" t="s">
        <v>430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68" t="s">
        <v>508</v>
      </c>
      <c r="D123" s="265"/>
      <c r="E123" s="265"/>
      <c r="F123" s="265"/>
      <c r="G123" s="265"/>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456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5" t="s">
        <v>1277</v>
      </c>
      <c r="D124" s="224"/>
      <c r="E124" s="225">
        <v>20.010000000000002</v>
      </c>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310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0.399999999999999" outlineLevel="1" x14ac:dyDescent="0.25">
      <c r="A125" s="233">
        <v>29</v>
      </c>
      <c r="B125" s="234" t="s">
        <v>1278</v>
      </c>
      <c r="C125" s="252" t="s">
        <v>1279</v>
      </c>
      <c r="D125" s="235" t="s">
        <v>434</v>
      </c>
      <c r="E125" s="236">
        <v>6.6040999999999999</v>
      </c>
      <c r="F125" s="237"/>
      <c r="G125" s="238">
        <f>ROUND(E125*F125,2)</f>
        <v>0</v>
      </c>
      <c r="H125" s="237"/>
      <c r="I125" s="238">
        <f>ROUND(E125*H125,2)</f>
        <v>0</v>
      </c>
      <c r="J125" s="237"/>
      <c r="K125" s="238">
        <f>ROUND(E125*J125,2)</f>
        <v>0</v>
      </c>
      <c r="L125" s="238">
        <v>21</v>
      </c>
      <c r="M125" s="238">
        <f>G125*(1+L125/100)</f>
        <v>0</v>
      </c>
      <c r="N125" s="238">
        <v>0</v>
      </c>
      <c r="O125" s="238">
        <f>ROUND(E125*N125,2)</f>
        <v>0</v>
      </c>
      <c r="P125" s="238">
        <v>0</v>
      </c>
      <c r="Q125" s="238">
        <f>ROUND(E125*P125,2)</f>
        <v>0</v>
      </c>
      <c r="R125" s="238" t="s">
        <v>454</v>
      </c>
      <c r="S125" s="238" t="s">
        <v>294</v>
      </c>
      <c r="T125" s="239" t="s">
        <v>294</v>
      </c>
      <c r="U125" s="222">
        <v>0.17699999999999999</v>
      </c>
      <c r="V125" s="222">
        <f>ROUND(E125*U125,2)</f>
        <v>1.17</v>
      </c>
      <c r="W125" s="222"/>
      <c r="X125" s="222" t="s">
        <v>389</v>
      </c>
      <c r="Y125" s="212"/>
      <c r="Z125" s="212"/>
      <c r="AA125" s="212"/>
      <c r="AB125" s="212"/>
      <c r="AC125" s="212"/>
      <c r="AD125" s="212"/>
      <c r="AE125" s="212"/>
      <c r="AF125" s="212"/>
      <c r="AG125" s="212" t="s">
        <v>430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68" t="s">
        <v>518</v>
      </c>
      <c r="D126" s="265"/>
      <c r="E126" s="265"/>
      <c r="F126" s="265"/>
      <c r="G126" s="265"/>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456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41" t="str">
        <f>C126</f>
        <v>s případným nutným přemístěním hromad nebo dočasných skládek na místo potřeby ze vzdálenosti do 30 m, v rovině nebo ve svahu do 1 : 5,</v>
      </c>
      <c r="BB126" s="212"/>
      <c r="BC126" s="212"/>
      <c r="BD126" s="212"/>
      <c r="BE126" s="212"/>
      <c r="BF126" s="212"/>
      <c r="BG126" s="212"/>
      <c r="BH126" s="212"/>
    </row>
    <row r="127" spans="1:60" ht="20.399999999999999" outlineLevel="1" x14ac:dyDescent="0.25">
      <c r="A127" s="233">
        <v>30</v>
      </c>
      <c r="B127" s="234" t="s">
        <v>1280</v>
      </c>
      <c r="C127" s="252" t="s">
        <v>1281</v>
      </c>
      <c r="D127" s="235" t="s">
        <v>434</v>
      </c>
      <c r="E127" s="236">
        <v>20.010000000000002</v>
      </c>
      <c r="F127" s="237"/>
      <c r="G127" s="238">
        <f>ROUND(E127*F127,2)</f>
        <v>0</v>
      </c>
      <c r="H127" s="237"/>
      <c r="I127" s="238">
        <f>ROUND(E127*H127,2)</f>
        <v>0</v>
      </c>
      <c r="J127" s="237"/>
      <c r="K127" s="238">
        <f>ROUND(E127*J127,2)</f>
        <v>0</v>
      </c>
      <c r="L127" s="238">
        <v>21</v>
      </c>
      <c r="M127" s="238">
        <f>G127*(1+L127/100)</f>
        <v>0</v>
      </c>
      <c r="N127" s="238">
        <v>0</v>
      </c>
      <c r="O127" s="238">
        <f>ROUND(E127*N127,2)</f>
        <v>0</v>
      </c>
      <c r="P127" s="238">
        <v>0</v>
      </c>
      <c r="Q127" s="238">
        <f>ROUND(E127*P127,2)</f>
        <v>0</v>
      </c>
      <c r="R127" s="238" t="s">
        <v>454</v>
      </c>
      <c r="S127" s="238" t="s">
        <v>294</v>
      </c>
      <c r="T127" s="239" t="s">
        <v>294</v>
      </c>
      <c r="U127" s="222">
        <v>0.34200000000000003</v>
      </c>
      <c r="V127" s="222">
        <f>ROUND(E127*U127,2)</f>
        <v>6.84</v>
      </c>
      <c r="W127" s="222"/>
      <c r="X127" s="222" t="s">
        <v>389</v>
      </c>
      <c r="Y127" s="212"/>
      <c r="Z127" s="212"/>
      <c r="AA127" s="212"/>
      <c r="AB127" s="212"/>
      <c r="AC127" s="212"/>
      <c r="AD127" s="212"/>
      <c r="AE127" s="212"/>
      <c r="AF127" s="212"/>
      <c r="AG127" s="212" t="s">
        <v>430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68" t="s">
        <v>1282</v>
      </c>
      <c r="D128" s="265"/>
      <c r="E128" s="265"/>
      <c r="F128" s="265"/>
      <c r="G128" s="265"/>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456</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41" t="str">
        <f>C128</f>
        <v>s případným nutným přemístěním hromad nebo dočasných skládek na místo potřeby ze vzdálenosti do 30 m, ve svahu sklonu přes 1 : 5,</v>
      </c>
      <c r="BB128" s="212"/>
      <c r="BC128" s="212"/>
      <c r="BD128" s="212"/>
      <c r="BE128" s="212"/>
      <c r="BF128" s="212"/>
      <c r="BG128" s="212"/>
      <c r="BH128" s="212"/>
    </row>
    <row r="129" spans="1:60" outlineLevel="1" x14ac:dyDescent="0.25">
      <c r="A129" s="233">
        <v>31</v>
      </c>
      <c r="B129" s="234" t="s">
        <v>519</v>
      </c>
      <c r="C129" s="252" t="s">
        <v>520</v>
      </c>
      <c r="D129" s="235" t="s">
        <v>521</v>
      </c>
      <c r="E129" s="236">
        <v>0.69862000000000002</v>
      </c>
      <c r="F129" s="237"/>
      <c r="G129" s="238">
        <f>ROUND(E129*F129,2)</f>
        <v>0</v>
      </c>
      <c r="H129" s="237"/>
      <c r="I129" s="238">
        <f>ROUND(E129*H129,2)</f>
        <v>0</v>
      </c>
      <c r="J129" s="237"/>
      <c r="K129" s="238">
        <f>ROUND(E129*J129,2)</f>
        <v>0</v>
      </c>
      <c r="L129" s="238">
        <v>21</v>
      </c>
      <c r="M129" s="238">
        <f>G129*(1+L129/100)</f>
        <v>0</v>
      </c>
      <c r="N129" s="238">
        <v>1E-3</v>
      </c>
      <c r="O129" s="238">
        <f>ROUND(E129*N129,2)</f>
        <v>0</v>
      </c>
      <c r="P129" s="238">
        <v>0</v>
      </c>
      <c r="Q129" s="238">
        <f>ROUND(E129*P129,2)</f>
        <v>0</v>
      </c>
      <c r="R129" s="238" t="s">
        <v>361</v>
      </c>
      <c r="S129" s="238" t="s">
        <v>294</v>
      </c>
      <c r="T129" s="239" t="s">
        <v>294</v>
      </c>
      <c r="U129" s="222">
        <v>0</v>
      </c>
      <c r="V129" s="222">
        <f>ROUND(E129*U129,2)</f>
        <v>0</v>
      </c>
      <c r="W129" s="222"/>
      <c r="X129" s="222" t="s">
        <v>362</v>
      </c>
      <c r="Y129" s="212"/>
      <c r="Z129" s="212"/>
      <c r="AA129" s="212"/>
      <c r="AB129" s="212"/>
      <c r="AC129" s="212"/>
      <c r="AD129" s="212"/>
      <c r="AE129" s="212"/>
      <c r="AF129" s="212"/>
      <c r="AG129" s="212" t="s">
        <v>363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55" t="s">
        <v>1283</v>
      </c>
      <c r="D130" s="224"/>
      <c r="E130" s="225">
        <v>0.69862000000000002</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310</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33">
        <v>32</v>
      </c>
      <c r="B131" s="234" t="s">
        <v>523</v>
      </c>
      <c r="C131" s="252" t="s">
        <v>524</v>
      </c>
      <c r="D131" s="235" t="s">
        <v>441</v>
      </c>
      <c r="E131" s="236">
        <v>12.15348</v>
      </c>
      <c r="F131" s="237"/>
      <c r="G131" s="238">
        <f>ROUND(E131*F131,2)</f>
        <v>0</v>
      </c>
      <c r="H131" s="237"/>
      <c r="I131" s="238">
        <f>ROUND(E131*H131,2)</f>
        <v>0</v>
      </c>
      <c r="J131" s="237"/>
      <c r="K131" s="238">
        <f>ROUND(E131*J131,2)</f>
        <v>0</v>
      </c>
      <c r="L131" s="238">
        <v>21</v>
      </c>
      <c r="M131" s="238">
        <f>G131*(1+L131/100)</f>
        <v>0</v>
      </c>
      <c r="N131" s="238">
        <v>1</v>
      </c>
      <c r="O131" s="238">
        <f>ROUND(E131*N131,2)</f>
        <v>12.15</v>
      </c>
      <c r="P131" s="238">
        <v>0</v>
      </c>
      <c r="Q131" s="238">
        <f>ROUND(E131*P131,2)</f>
        <v>0</v>
      </c>
      <c r="R131" s="238" t="s">
        <v>361</v>
      </c>
      <c r="S131" s="238" t="s">
        <v>294</v>
      </c>
      <c r="T131" s="239" t="s">
        <v>294</v>
      </c>
      <c r="U131" s="222">
        <v>0</v>
      </c>
      <c r="V131" s="222">
        <f>ROUND(E131*U131,2)</f>
        <v>0</v>
      </c>
      <c r="W131" s="222"/>
      <c r="X131" s="222" t="s">
        <v>362</v>
      </c>
      <c r="Y131" s="212"/>
      <c r="Z131" s="212"/>
      <c r="AA131" s="212"/>
      <c r="AB131" s="212"/>
      <c r="AC131" s="212"/>
      <c r="AD131" s="212"/>
      <c r="AE131" s="212"/>
      <c r="AF131" s="212"/>
      <c r="AG131" s="212" t="s">
        <v>363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5" t="s">
        <v>1284</v>
      </c>
      <c r="D132" s="224"/>
      <c r="E132" s="225">
        <v>8.6742899999999992</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310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5" t="s">
        <v>1285</v>
      </c>
      <c r="D133" s="224"/>
      <c r="E133" s="225">
        <v>3.4791799999999999</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310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5">
      <c r="A134" s="227" t="s">
        <v>289</v>
      </c>
      <c r="B134" s="228" t="s">
        <v>196</v>
      </c>
      <c r="C134" s="251" t="s">
        <v>197</v>
      </c>
      <c r="D134" s="229"/>
      <c r="E134" s="230"/>
      <c r="F134" s="231"/>
      <c r="G134" s="231">
        <f>SUMIF(AG135:AG169,"&lt;&gt;NOR",G135:G169)</f>
        <v>0</v>
      </c>
      <c r="H134" s="231"/>
      <c r="I134" s="231">
        <f>SUM(I135:I169)</f>
        <v>0</v>
      </c>
      <c r="J134" s="231"/>
      <c r="K134" s="231">
        <f>SUM(K135:K169)</f>
        <v>0</v>
      </c>
      <c r="L134" s="231"/>
      <c r="M134" s="231">
        <f>SUM(M135:M169)</f>
        <v>0</v>
      </c>
      <c r="N134" s="231"/>
      <c r="O134" s="231">
        <f>SUM(O135:O169)</f>
        <v>2.5499999999999994</v>
      </c>
      <c r="P134" s="231"/>
      <c r="Q134" s="231">
        <f>SUM(Q135:Q169)</f>
        <v>0</v>
      </c>
      <c r="R134" s="231"/>
      <c r="S134" s="231"/>
      <c r="T134" s="232"/>
      <c r="U134" s="226"/>
      <c r="V134" s="226">
        <f>SUM(V135:V169)</f>
        <v>14.09</v>
      </c>
      <c r="W134" s="226"/>
      <c r="X134" s="226"/>
      <c r="AG134" t="s">
        <v>290</v>
      </c>
    </row>
    <row r="135" spans="1:60" outlineLevel="1" x14ac:dyDescent="0.25">
      <c r="A135" s="233">
        <v>33</v>
      </c>
      <c r="B135" s="234" t="s">
        <v>1286</v>
      </c>
      <c r="C135" s="252" t="s">
        <v>1287</v>
      </c>
      <c r="D135" s="235" t="s">
        <v>360</v>
      </c>
      <c r="E135" s="236">
        <v>0.52359999999999995</v>
      </c>
      <c r="F135" s="237"/>
      <c r="G135" s="238">
        <f>ROUND(E135*F135,2)</f>
        <v>0</v>
      </c>
      <c r="H135" s="237"/>
      <c r="I135" s="238">
        <f>ROUND(E135*H135,2)</f>
        <v>0</v>
      </c>
      <c r="J135" s="237"/>
      <c r="K135" s="238">
        <f>ROUND(E135*J135,2)</f>
        <v>0</v>
      </c>
      <c r="L135" s="238">
        <v>21</v>
      </c>
      <c r="M135" s="238">
        <f>G135*(1+L135/100)</f>
        <v>0</v>
      </c>
      <c r="N135" s="238">
        <v>2.5249999999999999</v>
      </c>
      <c r="O135" s="238">
        <f>ROUND(E135*N135,2)</f>
        <v>1.32</v>
      </c>
      <c r="P135" s="238">
        <v>0</v>
      </c>
      <c r="Q135" s="238">
        <f>ROUND(E135*P135,2)</f>
        <v>0</v>
      </c>
      <c r="R135" s="238" t="s">
        <v>1288</v>
      </c>
      <c r="S135" s="238" t="s">
        <v>294</v>
      </c>
      <c r="T135" s="239" t="s">
        <v>295</v>
      </c>
      <c r="U135" s="222">
        <v>1.89</v>
      </c>
      <c r="V135" s="222">
        <f>ROUND(E135*U135,2)</f>
        <v>0.99</v>
      </c>
      <c r="W135" s="222"/>
      <c r="X135" s="222" t="s">
        <v>389</v>
      </c>
      <c r="Y135" s="212"/>
      <c r="Z135" s="212"/>
      <c r="AA135" s="212"/>
      <c r="AB135" s="212"/>
      <c r="AC135" s="212"/>
      <c r="AD135" s="212"/>
      <c r="AE135" s="212"/>
      <c r="AF135" s="212"/>
      <c r="AG135" s="212" t="s">
        <v>430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3" t="s">
        <v>1289</v>
      </c>
      <c r="D136" s="240"/>
      <c r="E136" s="240"/>
      <c r="F136" s="240"/>
      <c r="G136" s="240"/>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299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55" t="s">
        <v>1290</v>
      </c>
      <c r="D137" s="224"/>
      <c r="E137" s="225">
        <v>0.52359999999999995</v>
      </c>
      <c r="F137" s="222"/>
      <c r="G137" s="222"/>
      <c r="H137" s="222"/>
      <c r="I137" s="222"/>
      <c r="J137" s="222"/>
      <c r="K137" s="222"/>
      <c r="L137" s="222"/>
      <c r="M137" s="222"/>
      <c r="N137" s="222"/>
      <c r="O137" s="222"/>
      <c r="P137" s="222"/>
      <c r="Q137" s="222"/>
      <c r="R137" s="222"/>
      <c r="S137" s="222"/>
      <c r="T137" s="222"/>
      <c r="U137" s="222"/>
      <c r="V137" s="222"/>
      <c r="W137" s="222"/>
      <c r="X137" s="222"/>
      <c r="Y137" s="212"/>
      <c r="Z137" s="212"/>
      <c r="AA137" s="212"/>
      <c r="AB137" s="212"/>
      <c r="AC137" s="212"/>
      <c r="AD137" s="212"/>
      <c r="AE137" s="212"/>
      <c r="AF137" s="212"/>
      <c r="AG137" s="212" t="s">
        <v>310</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43">
        <v>34</v>
      </c>
      <c r="B138" s="244" t="s">
        <v>1291</v>
      </c>
      <c r="C138" s="256" t="s">
        <v>1292</v>
      </c>
      <c r="D138" s="245" t="s">
        <v>453</v>
      </c>
      <c r="E138" s="246">
        <v>18.7</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t="s">
        <v>529</v>
      </c>
      <c r="S138" s="248" t="s">
        <v>294</v>
      </c>
      <c r="T138" s="249" t="s">
        <v>294</v>
      </c>
      <c r="U138" s="222">
        <v>3.5000000000000003E-2</v>
      </c>
      <c r="V138" s="222">
        <f>ROUND(E138*U138,2)</f>
        <v>0.65</v>
      </c>
      <c r="W138" s="222"/>
      <c r="X138" s="222" t="s">
        <v>389</v>
      </c>
      <c r="Y138" s="212"/>
      <c r="Z138" s="212"/>
      <c r="AA138" s="212"/>
      <c r="AB138" s="212"/>
      <c r="AC138" s="212"/>
      <c r="AD138" s="212"/>
      <c r="AE138" s="212"/>
      <c r="AF138" s="212"/>
      <c r="AG138" s="212" t="s">
        <v>430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33">
        <v>35</v>
      </c>
      <c r="B139" s="234" t="s">
        <v>1293</v>
      </c>
      <c r="C139" s="252" t="s">
        <v>1294</v>
      </c>
      <c r="D139" s="235" t="s">
        <v>434</v>
      </c>
      <c r="E139" s="236">
        <v>42.075000000000003</v>
      </c>
      <c r="F139" s="237"/>
      <c r="G139" s="238">
        <f>ROUND(E139*F139,2)</f>
        <v>0</v>
      </c>
      <c r="H139" s="237"/>
      <c r="I139" s="238">
        <f>ROUND(E139*H139,2)</f>
        <v>0</v>
      </c>
      <c r="J139" s="237"/>
      <c r="K139" s="238">
        <f>ROUND(E139*J139,2)</f>
        <v>0</v>
      </c>
      <c r="L139" s="238">
        <v>21</v>
      </c>
      <c r="M139" s="238">
        <f>G139*(1+L139/100)</f>
        <v>0</v>
      </c>
      <c r="N139" s="238">
        <v>1.8000000000000001E-4</v>
      </c>
      <c r="O139" s="238">
        <f>ROUND(E139*N139,2)</f>
        <v>0.01</v>
      </c>
      <c r="P139" s="238">
        <v>0</v>
      </c>
      <c r="Q139" s="238">
        <f>ROUND(E139*P139,2)</f>
        <v>0</v>
      </c>
      <c r="R139" s="238" t="s">
        <v>1288</v>
      </c>
      <c r="S139" s="238" t="s">
        <v>294</v>
      </c>
      <c r="T139" s="239" t="s">
        <v>294</v>
      </c>
      <c r="U139" s="222">
        <v>7.4999999999999997E-2</v>
      </c>
      <c r="V139" s="222">
        <f>ROUND(E139*U139,2)</f>
        <v>3.16</v>
      </c>
      <c r="W139" s="222"/>
      <c r="X139" s="222" t="s">
        <v>389</v>
      </c>
      <c r="Y139" s="212"/>
      <c r="Z139" s="212"/>
      <c r="AA139" s="212"/>
      <c r="AB139" s="212"/>
      <c r="AC139" s="212"/>
      <c r="AD139" s="212"/>
      <c r="AE139" s="212"/>
      <c r="AF139" s="212"/>
      <c r="AG139" s="212" t="s">
        <v>430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8" t="s">
        <v>1295</v>
      </c>
      <c r="D140" s="265"/>
      <c r="E140" s="265"/>
      <c r="F140" s="265"/>
      <c r="G140" s="265"/>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456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5" t="s">
        <v>1296</v>
      </c>
      <c r="D141" s="224"/>
      <c r="E141" s="225">
        <v>42.075000000000003</v>
      </c>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310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33">
        <v>36</v>
      </c>
      <c r="B142" s="234" t="s">
        <v>1297</v>
      </c>
      <c r="C142" s="252" t="s">
        <v>1298</v>
      </c>
      <c r="D142" s="235" t="s">
        <v>360</v>
      </c>
      <c r="E142" s="236">
        <v>0.25</v>
      </c>
      <c r="F142" s="237"/>
      <c r="G142" s="238">
        <f>ROUND(E142*F142,2)</f>
        <v>0</v>
      </c>
      <c r="H142" s="237"/>
      <c r="I142" s="238">
        <f>ROUND(E142*H142,2)</f>
        <v>0</v>
      </c>
      <c r="J142" s="237"/>
      <c r="K142" s="238">
        <f>ROUND(E142*J142,2)</f>
        <v>0</v>
      </c>
      <c r="L142" s="238">
        <v>21</v>
      </c>
      <c r="M142" s="238">
        <f>G142*(1+L142/100)</f>
        <v>0</v>
      </c>
      <c r="N142" s="238">
        <v>2.5855999999999999</v>
      </c>
      <c r="O142" s="238">
        <f>ROUND(E142*N142,2)</f>
        <v>0.65</v>
      </c>
      <c r="P142" s="238">
        <v>0</v>
      </c>
      <c r="Q142" s="238">
        <f>ROUND(E142*P142,2)</f>
        <v>0</v>
      </c>
      <c r="R142" s="238" t="s">
        <v>1299</v>
      </c>
      <c r="S142" s="238" t="s">
        <v>294</v>
      </c>
      <c r="T142" s="239" t="s">
        <v>294</v>
      </c>
      <c r="U142" s="222">
        <v>0.52900000000000003</v>
      </c>
      <c r="V142" s="222">
        <f>ROUND(E142*U142,2)</f>
        <v>0.13</v>
      </c>
      <c r="W142" s="222"/>
      <c r="X142" s="222" t="s">
        <v>389</v>
      </c>
      <c r="Y142" s="212"/>
      <c r="Z142" s="212"/>
      <c r="AA142" s="212"/>
      <c r="AB142" s="212"/>
      <c r="AC142" s="212"/>
      <c r="AD142" s="212"/>
      <c r="AE142" s="212"/>
      <c r="AF142" s="212"/>
      <c r="AG142" s="212" t="s">
        <v>430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68" t="s">
        <v>1300</v>
      </c>
      <c r="D143" s="265"/>
      <c r="E143" s="265"/>
      <c r="F143" s="265"/>
      <c r="G143" s="265"/>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456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5" t="s">
        <v>1301</v>
      </c>
      <c r="D144" s="224"/>
      <c r="E144" s="225"/>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310</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5" t="s">
        <v>1302</v>
      </c>
      <c r="D145" s="224"/>
      <c r="E145" s="225">
        <v>0.25</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310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3">
        <v>37</v>
      </c>
      <c r="B146" s="234" t="s">
        <v>1303</v>
      </c>
      <c r="C146" s="252" t="s">
        <v>1304</v>
      </c>
      <c r="D146" s="235" t="s">
        <v>434</v>
      </c>
      <c r="E146" s="236">
        <v>0.9</v>
      </c>
      <c r="F146" s="237"/>
      <c r="G146" s="238">
        <f>ROUND(E146*F146,2)</f>
        <v>0</v>
      </c>
      <c r="H146" s="237"/>
      <c r="I146" s="238">
        <f>ROUND(E146*H146,2)</f>
        <v>0</v>
      </c>
      <c r="J146" s="237"/>
      <c r="K146" s="238">
        <f>ROUND(E146*J146,2)</f>
        <v>0</v>
      </c>
      <c r="L146" s="238">
        <v>21</v>
      </c>
      <c r="M146" s="238">
        <f>G146*(1+L146/100)</f>
        <v>0</v>
      </c>
      <c r="N146" s="238">
        <v>3.9199999999999999E-2</v>
      </c>
      <c r="O146" s="238">
        <f>ROUND(E146*N146,2)</f>
        <v>0.04</v>
      </c>
      <c r="P146" s="238">
        <v>0</v>
      </c>
      <c r="Q146" s="238">
        <f>ROUND(E146*P146,2)</f>
        <v>0</v>
      </c>
      <c r="R146" s="238" t="s">
        <v>1305</v>
      </c>
      <c r="S146" s="238" t="s">
        <v>294</v>
      </c>
      <c r="T146" s="239" t="s">
        <v>294</v>
      </c>
      <c r="U146" s="222">
        <v>1.6</v>
      </c>
      <c r="V146" s="222">
        <f>ROUND(E146*U146,2)</f>
        <v>1.44</v>
      </c>
      <c r="W146" s="222"/>
      <c r="X146" s="222" t="s">
        <v>389</v>
      </c>
      <c r="Y146" s="212"/>
      <c r="Z146" s="212"/>
      <c r="AA146" s="212"/>
      <c r="AB146" s="212"/>
      <c r="AC146" s="212"/>
      <c r="AD146" s="212"/>
      <c r="AE146" s="212"/>
      <c r="AF146" s="212"/>
      <c r="AG146" s="212" t="s">
        <v>430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1" outlineLevel="1" x14ac:dyDescent="0.25">
      <c r="A147" s="219"/>
      <c r="B147" s="220"/>
      <c r="C147" s="268" t="s">
        <v>1306</v>
      </c>
      <c r="D147" s="265"/>
      <c r="E147" s="265"/>
      <c r="F147" s="265"/>
      <c r="G147" s="265"/>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456</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1" t="str">
        <f>C147</f>
        <v>svislé nebo šikmé (odkloněné) , půdorysně přímé nebo zalomené, stěn základových desek ve volných nebo zapažených jámách, rýhách, šachtách, včetně případných vzpěr,</v>
      </c>
      <c r="BB147" s="212"/>
      <c r="BC147" s="212"/>
      <c r="BD147" s="212"/>
      <c r="BE147" s="212"/>
      <c r="BF147" s="212"/>
      <c r="BG147" s="212"/>
      <c r="BH147" s="212"/>
    </row>
    <row r="148" spans="1:60" outlineLevel="1" x14ac:dyDescent="0.25">
      <c r="A148" s="219"/>
      <c r="B148" s="220"/>
      <c r="C148" s="255" t="s">
        <v>1301</v>
      </c>
      <c r="D148" s="224"/>
      <c r="E148" s="225"/>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310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5" t="s">
        <v>1307</v>
      </c>
      <c r="D149" s="224"/>
      <c r="E149" s="225">
        <v>0.9</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310</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33">
        <v>38</v>
      </c>
      <c r="B150" s="234" t="s">
        <v>1308</v>
      </c>
      <c r="C150" s="252" t="s">
        <v>1309</v>
      </c>
      <c r="D150" s="235" t="s">
        <v>434</v>
      </c>
      <c r="E150" s="236">
        <v>0.9</v>
      </c>
      <c r="F150" s="237"/>
      <c r="G150" s="238">
        <f>ROUND(E150*F150,2)</f>
        <v>0</v>
      </c>
      <c r="H150" s="237"/>
      <c r="I150" s="238">
        <f>ROUND(E150*H150,2)</f>
        <v>0</v>
      </c>
      <c r="J150" s="237"/>
      <c r="K150" s="238">
        <f>ROUND(E150*J150,2)</f>
        <v>0</v>
      </c>
      <c r="L150" s="238">
        <v>21</v>
      </c>
      <c r="M150" s="238">
        <f>G150*(1+L150/100)</f>
        <v>0</v>
      </c>
      <c r="N150" s="238">
        <v>0</v>
      </c>
      <c r="O150" s="238">
        <f>ROUND(E150*N150,2)</f>
        <v>0</v>
      </c>
      <c r="P150" s="238">
        <v>0</v>
      </c>
      <c r="Q150" s="238">
        <f>ROUND(E150*P150,2)</f>
        <v>0</v>
      </c>
      <c r="R150" s="238" t="s">
        <v>1305</v>
      </c>
      <c r="S150" s="238" t="s">
        <v>294</v>
      </c>
      <c r="T150" s="239" t="s">
        <v>294</v>
      </c>
      <c r="U150" s="222">
        <v>0.32</v>
      </c>
      <c r="V150" s="222">
        <f>ROUND(E150*U150,2)</f>
        <v>0.28999999999999998</v>
      </c>
      <c r="W150" s="222"/>
      <c r="X150" s="222" t="s">
        <v>389</v>
      </c>
      <c r="Y150" s="212"/>
      <c r="Z150" s="212"/>
      <c r="AA150" s="212"/>
      <c r="AB150" s="212"/>
      <c r="AC150" s="212"/>
      <c r="AD150" s="212"/>
      <c r="AE150" s="212"/>
      <c r="AF150" s="212"/>
      <c r="AG150" s="212" t="s">
        <v>430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1" outlineLevel="1" x14ac:dyDescent="0.25">
      <c r="A151" s="219"/>
      <c r="B151" s="220"/>
      <c r="C151" s="268" t="s">
        <v>1306</v>
      </c>
      <c r="D151" s="265"/>
      <c r="E151" s="265"/>
      <c r="F151" s="265"/>
      <c r="G151" s="265"/>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456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41" t="str">
        <f>C151</f>
        <v>svislé nebo šikmé (odkloněné) , půdorysně přímé nebo zalomené, stěn základových desek ve volných nebo zapažených jámách, rýhách, šachtách, včetně případných vzpěr,</v>
      </c>
      <c r="BB151" s="212"/>
      <c r="BC151" s="212"/>
      <c r="BD151" s="212"/>
      <c r="BE151" s="212"/>
      <c r="BF151" s="212"/>
      <c r="BG151" s="212"/>
      <c r="BH151" s="212"/>
    </row>
    <row r="152" spans="1:60" outlineLevel="1" x14ac:dyDescent="0.25">
      <c r="A152" s="219"/>
      <c r="B152" s="220"/>
      <c r="C152" s="254" t="s">
        <v>1310</v>
      </c>
      <c r="D152" s="242"/>
      <c r="E152" s="242"/>
      <c r="F152" s="242"/>
      <c r="G152" s="24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299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33">
        <v>39</v>
      </c>
      <c r="B153" s="234" t="s">
        <v>1311</v>
      </c>
      <c r="C153" s="252" t="s">
        <v>1312</v>
      </c>
      <c r="D153" s="235" t="s">
        <v>441</v>
      </c>
      <c r="E153" s="236">
        <v>1.3429999999999999E-2</v>
      </c>
      <c r="F153" s="237"/>
      <c r="G153" s="238">
        <f>ROUND(E153*F153,2)</f>
        <v>0</v>
      </c>
      <c r="H153" s="237"/>
      <c r="I153" s="238">
        <f>ROUND(E153*H153,2)</f>
        <v>0</v>
      </c>
      <c r="J153" s="237"/>
      <c r="K153" s="238">
        <f>ROUND(E153*J153,2)</f>
        <v>0</v>
      </c>
      <c r="L153" s="238">
        <v>21</v>
      </c>
      <c r="M153" s="238">
        <f>G153*(1+L153/100)</f>
        <v>0</v>
      </c>
      <c r="N153" s="238">
        <v>1.0570200000000001</v>
      </c>
      <c r="O153" s="238">
        <f>ROUND(E153*N153,2)</f>
        <v>0.01</v>
      </c>
      <c r="P153" s="238">
        <v>0</v>
      </c>
      <c r="Q153" s="238">
        <f>ROUND(E153*P153,2)</f>
        <v>0</v>
      </c>
      <c r="R153" s="238" t="s">
        <v>1305</v>
      </c>
      <c r="S153" s="238" t="s">
        <v>294</v>
      </c>
      <c r="T153" s="239" t="s">
        <v>294</v>
      </c>
      <c r="U153" s="222">
        <v>15.231</v>
      </c>
      <c r="V153" s="222">
        <f>ROUND(E153*U153,2)</f>
        <v>0.2</v>
      </c>
      <c r="W153" s="222"/>
      <c r="X153" s="222" t="s">
        <v>389</v>
      </c>
      <c r="Y153" s="212"/>
      <c r="Z153" s="212"/>
      <c r="AA153" s="212"/>
      <c r="AB153" s="212"/>
      <c r="AC153" s="212"/>
      <c r="AD153" s="212"/>
      <c r="AE153" s="212"/>
      <c r="AF153" s="212"/>
      <c r="AG153" s="212" t="s">
        <v>430</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68" t="s">
        <v>1313</v>
      </c>
      <c r="D154" s="265"/>
      <c r="E154" s="265"/>
      <c r="F154" s="265"/>
      <c r="G154" s="265"/>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456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5" t="s">
        <v>1314</v>
      </c>
      <c r="D155" s="224"/>
      <c r="E155" s="225"/>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310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5" t="s">
        <v>1315</v>
      </c>
      <c r="D156" s="224"/>
      <c r="E156" s="225">
        <v>1.3429999999999999E-2</v>
      </c>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310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0.399999999999999" outlineLevel="1" x14ac:dyDescent="0.25">
      <c r="A157" s="233">
        <v>40</v>
      </c>
      <c r="B157" s="234" t="s">
        <v>1316</v>
      </c>
      <c r="C157" s="252" t="s">
        <v>1317</v>
      </c>
      <c r="D157" s="235" t="s">
        <v>539</v>
      </c>
      <c r="E157" s="236">
        <v>3</v>
      </c>
      <c r="F157" s="237"/>
      <c r="G157" s="238">
        <f>ROUND(E157*F157,2)</f>
        <v>0</v>
      </c>
      <c r="H157" s="237"/>
      <c r="I157" s="238">
        <f>ROUND(E157*H157,2)</f>
        <v>0</v>
      </c>
      <c r="J157" s="237"/>
      <c r="K157" s="238">
        <f>ROUND(E157*J157,2)</f>
        <v>0</v>
      </c>
      <c r="L157" s="238">
        <v>21</v>
      </c>
      <c r="M157" s="238">
        <f>G157*(1+L157/100)</f>
        <v>0</v>
      </c>
      <c r="N157" s="238">
        <v>1.831E-2</v>
      </c>
      <c r="O157" s="238">
        <f>ROUND(E157*N157,2)</f>
        <v>0.05</v>
      </c>
      <c r="P157" s="238">
        <v>0</v>
      </c>
      <c r="Q157" s="238">
        <f>ROUND(E157*P157,2)</f>
        <v>0</v>
      </c>
      <c r="R157" s="238" t="s">
        <v>1318</v>
      </c>
      <c r="S157" s="238" t="s">
        <v>294</v>
      </c>
      <c r="T157" s="239" t="s">
        <v>294</v>
      </c>
      <c r="U157" s="222">
        <v>1.2909999999999999</v>
      </c>
      <c r="V157" s="222">
        <f>ROUND(E157*U157,2)</f>
        <v>3.87</v>
      </c>
      <c r="W157" s="222"/>
      <c r="X157" s="222" t="s">
        <v>389</v>
      </c>
      <c r="Y157" s="212"/>
      <c r="Z157" s="212"/>
      <c r="AA157" s="212"/>
      <c r="AB157" s="212"/>
      <c r="AC157" s="212"/>
      <c r="AD157" s="212"/>
      <c r="AE157" s="212"/>
      <c r="AF157" s="212"/>
      <c r="AG157" s="212" t="s">
        <v>430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68" t="s">
        <v>1319</v>
      </c>
      <c r="D158" s="265"/>
      <c r="E158" s="265"/>
      <c r="F158" s="265"/>
      <c r="G158" s="265"/>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456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5" t="s">
        <v>1320</v>
      </c>
      <c r="D159" s="224"/>
      <c r="E159" s="225">
        <v>3</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310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0.399999999999999" outlineLevel="1" x14ac:dyDescent="0.25">
      <c r="A160" s="233">
        <v>41</v>
      </c>
      <c r="B160" s="234" t="s">
        <v>1321</v>
      </c>
      <c r="C160" s="252" t="s">
        <v>1322</v>
      </c>
      <c r="D160" s="235" t="s">
        <v>539</v>
      </c>
      <c r="E160" s="236">
        <v>1</v>
      </c>
      <c r="F160" s="237"/>
      <c r="G160" s="238">
        <f>ROUND(E160*F160,2)</f>
        <v>0</v>
      </c>
      <c r="H160" s="237"/>
      <c r="I160" s="238">
        <f>ROUND(E160*H160,2)</f>
        <v>0</v>
      </c>
      <c r="J160" s="237"/>
      <c r="K160" s="238">
        <f>ROUND(E160*J160,2)</f>
        <v>0</v>
      </c>
      <c r="L160" s="238">
        <v>21</v>
      </c>
      <c r="M160" s="238">
        <f>G160*(1+L160/100)</f>
        <v>0</v>
      </c>
      <c r="N160" s="238">
        <v>2.281E-2</v>
      </c>
      <c r="O160" s="238">
        <f>ROUND(E160*N160,2)</f>
        <v>0.02</v>
      </c>
      <c r="P160" s="238">
        <v>0</v>
      </c>
      <c r="Q160" s="238">
        <f>ROUND(E160*P160,2)</f>
        <v>0</v>
      </c>
      <c r="R160" s="238" t="s">
        <v>1318</v>
      </c>
      <c r="S160" s="238" t="s">
        <v>294</v>
      </c>
      <c r="T160" s="239" t="s">
        <v>294</v>
      </c>
      <c r="U160" s="222">
        <v>1.538</v>
      </c>
      <c r="V160" s="222">
        <f>ROUND(E160*U160,2)</f>
        <v>1.54</v>
      </c>
      <c r="W160" s="222"/>
      <c r="X160" s="222" t="s">
        <v>389</v>
      </c>
      <c r="Y160" s="212"/>
      <c r="Z160" s="212"/>
      <c r="AA160" s="212"/>
      <c r="AB160" s="212"/>
      <c r="AC160" s="212"/>
      <c r="AD160" s="212"/>
      <c r="AE160" s="212"/>
      <c r="AF160" s="212"/>
      <c r="AG160" s="212" t="s">
        <v>430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68" t="s">
        <v>1319</v>
      </c>
      <c r="D161" s="265"/>
      <c r="E161" s="265"/>
      <c r="F161" s="265"/>
      <c r="G161" s="265"/>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456</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5" t="s">
        <v>1323</v>
      </c>
      <c r="D162" s="224"/>
      <c r="E162" s="225">
        <v>1</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310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0.399999999999999" outlineLevel="1" x14ac:dyDescent="0.25">
      <c r="A163" s="233">
        <v>42</v>
      </c>
      <c r="B163" s="234" t="s">
        <v>1324</v>
      </c>
      <c r="C163" s="252" t="s">
        <v>1325</v>
      </c>
      <c r="D163" s="235" t="s">
        <v>360</v>
      </c>
      <c r="E163" s="236">
        <v>0.153</v>
      </c>
      <c r="F163" s="237"/>
      <c r="G163" s="238">
        <f>ROUND(E163*F163,2)</f>
        <v>0</v>
      </c>
      <c r="H163" s="237"/>
      <c r="I163" s="238">
        <f>ROUND(E163*H163,2)</f>
        <v>0</v>
      </c>
      <c r="J163" s="237"/>
      <c r="K163" s="238">
        <f>ROUND(E163*J163,2)</f>
        <v>0</v>
      </c>
      <c r="L163" s="238">
        <v>21</v>
      </c>
      <c r="M163" s="238">
        <f>G163*(1+L163/100)</f>
        <v>0</v>
      </c>
      <c r="N163" s="238">
        <v>2.8387799999999999</v>
      </c>
      <c r="O163" s="238">
        <f>ROUND(E163*N163,2)</f>
        <v>0.43</v>
      </c>
      <c r="P163" s="238">
        <v>0</v>
      </c>
      <c r="Q163" s="238">
        <f>ROUND(E163*P163,2)</f>
        <v>0</v>
      </c>
      <c r="R163" s="238" t="s">
        <v>1305</v>
      </c>
      <c r="S163" s="238" t="s">
        <v>294</v>
      </c>
      <c r="T163" s="239" t="s">
        <v>294</v>
      </c>
      <c r="U163" s="222">
        <v>11.868</v>
      </c>
      <c r="V163" s="222">
        <f>ROUND(E163*U163,2)</f>
        <v>1.82</v>
      </c>
      <c r="W163" s="222"/>
      <c r="X163" s="222" t="s">
        <v>389</v>
      </c>
      <c r="Y163" s="212"/>
      <c r="Z163" s="212"/>
      <c r="AA163" s="212"/>
      <c r="AB163" s="212"/>
      <c r="AC163" s="212"/>
      <c r="AD163" s="212"/>
      <c r="AE163" s="212"/>
      <c r="AF163" s="212"/>
      <c r="AG163" s="212" t="s">
        <v>430</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1" outlineLevel="1" x14ac:dyDescent="0.25">
      <c r="A164" s="219"/>
      <c r="B164" s="220"/>
      <c r="C164" s="268" t="s">
        <v>1326</v>
      </c>
      <c r="D164" s="265"/>
      <c r="E164" s="265"/>
      <c r="F164" s="265"/>
      <c r="G164" s="265"/>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456</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41" t="str">
        <f>C164</f>
        <v>(ventilátory, čerpadla, ohřívače, motorová zařízení, odstředivky, ždímačky, pračky apod.) z betonu prostého včetně potřebného bednění, s hladkou cementovou omítkou stěn, s potěrem, s vynecháním otvorů pro kotvení železa, bez zemních prací a izolace,</v>
      </c>
      <c r="BB164" s="212"/>
      <c r="BC164" s="212"/>
      <c r="BD164" s="212"/>
      <c r="BE164" s="212"/>
      <c r="BF164" s="212"/>
      <c r="BG164" s="212"/>
      <c r="BH164" s="212"/>
    </row>
    <row r="165" spans="1:60" outlineLevel="1" x14ac:dyDescent="0.25">
      <c r="A165" s="219"/>
      <c r="B165" s="220"/>
      <c r="C165" s="255" t="s">
        <v>1327</v>
      </c>
      <c r="D165" s="224"/>
      <c r="E165" s="225">
        <v>0.153</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310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0.399999999999999" outlineLevel="1" x14ac:dyDescent="0.25">
      <c r="A166" s="233">
        <v>43</v>
      </c>
      <c r="B166" s="234" t="s">
        <v>1328</v>
      </c>
      <c r="C166" s="252" t="s">
        <v>1329</v>
      </c>
      <c r="D166" s="235" t="s">
        <v>453</v>
      </c>
      <c r="E166" s="236">
        <v>20.57</v>
      </c>
      <c r="F166" s="237"/>
      <c r="G166" s="238">
        <f>ROUND(E166*F166,2)</f>
        <v>0</v>
      </c>
      <c r="H166" s="237"/>
      <c r="I166" s="238">
        <f>ROUND(E166*H166,2)</f>
        <v>0</v>
      </c>
      <c r="J166" s="237"/>
      <c r="K166" s="238">
        <f>ROUND(E166*J166,2)</f>
        <v>0</v>
      </c>
      <c r="L166" s="238">
        <v>21</v>
      </c>
      <c r="M166" s="238">
        <f>G166*(1+L166/100)</f>
        <v>0</v>
      </c>
      <c r="N166" s="238">
        <v>6.4999999999999997E-4</v>
      </c>
      <c r="O166" s="238">
        <f>ROUND(E166*N166,2)</f>
        <v>0.01</v>
      </c>
      <c r="P166" s="238">
        <v>0</v>
      </c>
      <c r="Q166" s="238">
        <f>ROUND(E166*P166,2)</f>
        <v>0</v>
      </c>
      <c r="R166" s="238" t="s">
        <v>361</v>
      </c>
      <c r="S166" s="238" t="s">
        <v>294</v>
      </c>
      <c r="T166" s="239" t="s">
        <v>294</v>
      </c>
      <c r="U166" s="222">
        <v>0</v>
      </c>
      <c r="V166" s="222">
        <f>ROUND(E166*U166,2)</f>
        <v>0</v>
      </c>
      <c r="W166" s="222"/>
      <c r="X166" s="222" t="s">
        <v>362</v>
      </c>
      <c r="Y166" s="212"/>
      <c r="Z166" s="212"/>
      <c r="AA166" s="212"/>
      <c r="AB166" s="212"/>
      <c r="AC166" s="212"/>
      <c r="AD166" s="212"/>
      <c r="AE166" s="212"/>
      <c r="AF166" s="212"/>
      <c r="AG166" s="212" t="s">
        <v>363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5" t="s">
        <v>1330</v>
      </c>
      <c r="D167" s="224"/>
      <c r="E167" s="225">
        <v>20.57</v>
      </c>
      <c r="F167" s="222"/>
      <c r="G167" s="222"/>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310</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0.399999999999999" outlineLevel="1" x14ac:dyDescent="0.25">
      <c r="A168" s="233">
        <v>44</v>
      </c>
      <c r="B168" s="234" t="s">
        <v>1331</v>
      </c>
      <c r="C168" s="252" t="s">
        <v>1332</v>
      </c>
      <c r="D168" s="235" t="s">
        <v>434</v>
      </c>
      <c r="E168" s="236">
        <v>44.178750000000001</v>
      </c>
      <c r="F168" s="237"/>
      <c r="G168" s="238">
        <f>ROUND(E168*F168,2)</f>
        <v>0</v>
      </c>
      <c r="H168" s="237"/>
      <c r="I168" s="238">
        <f>ROUND(E168*H168,2)</f>
        <v>0</v>
      </c>
      <c r="J168" s="237"/>
      <c r="K168" s="238">
        <f>ROUND(E168*J168,2)</f>
        <v>0</v>
      </c>
      <c r="L168" s="238">
        <v>21</v>
      </c>
      <c r="M168" s="238">
        <f>G168*(1+L168/100)</f>
        <v>0</v>
      </c>
      <c r="N168" s="238">
        <v>2.9999999999999997E-4</v>
      </c>
      <c r="O168" s="238">
        <f>ROUND(E168*N168,2)</f>
        <v>0.01</v>
      </c>
      <c r="P168" s="238">
        <v>0</v>
      </c>
      <c r="Q168" s="238">
        <f>ROUND(E168*P168,2)</f>
        <v>0</v>
      </c>
      <c r="R168" s="238" t="s">
        <v>361</v>
      </c>
      <c r="S168" s="238" t="s">
        <v>294</v>
      </c>
      <c r="T168" s="239" t="s">
        <v>294</v>
      </c>
      <c r="U168" s="222">
        <v>0</v>
      </c>
      <c r="V168" s="222">
        <f>ROUND(E168*U168,2)</f>
        <v>0</v>
      </c>
      <c r="W168" s="222"/>
      <c r="X168" s="222" t="s">
        <v>362</v>
      </c>
      <c r="Y168" s="212"/>
      <c r="Z168" s="212"/>
      <c r="AA168" s="212"/>
      <c r="AB168" s="212"/>
      <c r="AC168" s="212"/>
      <c r="AD168" s="212"/>
      <c r="AE168" s="212"/>
      <c r="AF168" s="212"/>
      <c r="AG168" s="212" t="s">
        <v>363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5" t="s">
        <v>1333</v>
      </c>
      <c r="D169" s="224"/>
      <c r="E169" s="225">
        <v>44.178750000000001</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310</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5">
      <c r="A170" s="227" t="s">
        <v>289</v>
      </c>
      <c r="B170" s="228" t="s">
        <v>198</v>
      </c>
      <c r="C170" s="251" t="s">
        <v>199</v>
      </c>
      <c r="D170" s="229"/>
      <c r="E170" s="230"/>
      <c r="F170" s="231"/>
      <c r="G170" s="231">
        <f>SUMIF(AG171:AG215,"&lt;&gt;NOR",G171:G215)</f>
        <v>0</v>
      </c>
      <c r="H170" s="231"/>
      <c r="I170" s="231">
        <f>SUM(I171:I215)</f>
        <v>0</v>
      </c>
      <c r="J170" s="231"/>
      <c r="K170" s="231">
        <f>SUM(K171:K215)</f>
        <v>0</v>
      </c>
      <c r="L170" s="231"/>
      <c r="M170" s="231">
        <f>SUM(M171:M215)</f>
        <v>0</v>
      </c>
      <c r="N170" s="231"/>
      <c r="O170" s="231">
        <f>SUM(O171:O215)</f>
        <v>66.63000000000001</v>
      </c>
      <c r="P170" s="231"/>
      <c r="Q170" s="231">
        <f>SUM(Q171:Q215)</f>
        <v>0</v>
      </c>
      <c r="R170" s="231"/>
      <c r="S170" s="231"/>
      <c r="T170" s="232"/>
      <c r="U170" s="226"/>
      <c r="V170" s="226">
        <f>SUM(V171:V215)</f>
        <v>322.01</v>
      </c>
      <c r="W170" s="226"/>
      <c r="X170" s="226"/>
      <c r="AG170" t="s">
        <v>290</v>
      </c>
    </row>
    <row r="171" spans="1:60" outlineLevel="1" x14ac:dyDescent="0.25">
      <c r="A171" s="233">
        <v>45</v>
      </c>
      <c r="B171" s="234" t="s">
        <v>1334</v>
      </c>
      <c r="C171" s="252" t="s">
        <v>1335</v>
      </c>
      <c r="D171" s="235" t="s">
        <v>360</v>
      </c>
      <c r="E171" s="236">
        <v>0.57599999999999996</v>
      </c>
      <c r="F171" s="237"/>
      <c r="G171" s="238">
        <f>ROUND(E171*F171,2)</f>
        <v>0</v>
      </c>
      <c r="H171" s="237"/>
      <c r="I171" s="238">
        <f>ROUND(E171*H171,2)</f>
        <v>0</v>
      </c>
      <c r="J171" s="237"/>
      <c r="K171" s="238">
        <f>ROUND(E171*J171,2)</f>
        <v>0</v>
      </c>
      <c r="L171" s="238">
        <v>21</v>
      </c>
      <c r="M171" s="238">
        <f>G171*(1+L171/100)</f>
        <v>0</v>
      </c>
      <c r="N171" s="238">
        <v>1.79356</v>
      </c>
      <c r="O171" s="238">
        <f>ROUND(E171*N171,2)</f>
        <v>1.03</v>
      </c>
      <c r="P171" s="238">
        <v>0</v>
      </c>
      <c r="Q171" s="238">
        <f>ROUND(E171*P171,2)</f>
        <v>0</v>
      </c>
      <c r="R171" s="238"/>
      <c r="S171" s="238" t="s">
        <v>302</v>
      </c>
      <c r="T171" s="239" t="s">
        <v>1336</v>
      </c>
      <c r="U171" s="222">
        <v>4.7939999999999996</v>
      </c>
      <c r="V171" s="222">
        <f>ROUND(E171*U171,2)</f>
        <v>2.76</v>
      </c>
      <c r="W171" s="222"/>
      <c r="X171" s="222" t="s">
        <v>389</v>
      </c>
      <c r="Y171" s="212"/>
      <c r="Z171" s="212"/>
      <c r="AA171" s="212"/>
      <c r="AB171" s="212"/>
      <c r="AC171" s="212"/>
      <c r="AD171" s="212"/>
      <c r="AE171" s="212"/>
      <c r="AF171" s="212"/>
      <c r="AG171" s="212" t="s">
        <v>430</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5" t="s">
        <v>1337</v>
      </c>
      <c r="D172" s="224"/>
      <c r="E172" s="225">
        <v>0.57599999999999996</v>
      </c>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310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3">
        <v>46</v>
      </c>
      <c r="B173" s="234" t="s">
        <v>1338</v>
      </c>
      <c r="C173" s="252" t="s">
        <v>1339</v>
      </c>
      <c r="D173" s="235" t="s">
        <v>441</v>
      </c>
      <c r="E173" s="236">
        <v>9.2200000000000008E-3</v>
      </c>
      <c r="F173" s="237"/>
      <c r="G173" s="238">
        <f>ROUND(E173*F173,2)</f>
        <v>0</v>
      </c>
      <c r="H173" s="237"/>
      <c r="I173" s="238">
        <f>ROUND(E173*H173,2)</f>
        <v>0</v>
      </c>
      <c r="J173" s="237"/>
      <c r="K173" s="238">
        <f>ROUND(E173*J173,2)</f>
        <v>0</v>
      </c>
      <c r="L173" s="238">
        <v>21</v>
      </c>
      <c r="M173" s="238">
        <f>G173*(1+L173/100)</f>
        <v>0</v>
      </c>
      <c r="N173" s="238">
        <v>1.9539999999999998E-2</v>
      </c>
      <c r="O173" s="238">
        <f>ROUND(E173*N173,2)</f>
        <v>0</v>
      </c>
      <c r="P173" s="238">
        <v>0</v>
      </c>
      <c r="Q173" s="238">
        <f>ROUND(E173*P173,2)</f>
        <v>0</v>
      </c>
      <c r="R173" s="238" t="s">
        <v>1305</v>
      </c>
      <c r="S173" s="238" t="s">
        <v>294</v>
      </c>
      <c r="T173" s="239" t="s">
        <v>294</v>
      </c>
      <c r="U173" s="222">
        <v>18.175000000000001</v>
      </c>
      <c r="V173" s="222">
        <f>ROUND(E173*U173,2)</f>
        <v>0.17</v>
      </c>
      <c r="W173" s="222"/>
      <c r="X173" s="222" t="s">
        <v>389</v>
      </c>
      <c r="Y173" s="212"/>
      <c r="Z173" s="212"/>
      <c r="AA173" s="212"/>
      <c r="AB173" s="212"/>
      <c r="AC173" s="212"/>
      <c r="AD173" s="212"/>
      <c r="AE173" s="212"/>
      <c r="AF173" s="212"/>
      <c r="AG173" s="212" t="s">
        <v>430</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68" t="s">
        <v>1340</v>
      </c>
      <c r="D174" s="265"/>
      <c r="E174" s="265"/>
      <c r="F174" s="265"/>
      <c r="G174" s="265"/>
      <c r="H174" s="222"/>
      <c r="I174" s="222"/>
      <c r="J174" s="222"/>
      <c r="K174" s="222"/>
      <c r="L174" s="222"/>
      <c r="M174" s="222"/>
      <c r="N174" s="222"/>
      <c r="O174" s="222"/>
      <c r="P174" s="222"/>
      <c r="Q174" s="222"/>
      <c r="R174" s="222"/>
      <c r="S174" s="222"/>
      <c r="T174" s="222"/>
      <c r="U174" s="222"/>
      <c r="V174" s="222"/>
      <c r="W174" s="222"/>
      <c r="X174" s="222"/>
      <c r="Y174" s="212"/>
      <c r="Z174" s="212"/>
      <c r="AA174" s="212"/>
      <c r="AB174" s="212"/>
      <c r="AC174" s="212"/>
      <c r="AD174" s="212"/>
      <c r="AE174" s="212"/>
      <c r="AF174" s="212"/>
      <c r="AG174" s="212" t="s">
        <v>456</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55" t="s">
        <v>1341</v>
      </c>
      <c r="D175" s="224"/>
      <c r="E175" s="225"/>
      <c r="F175" s="222"/>
      <c r="G175" s="222"/>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310</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5" t="s">
        <v>1342</v>
      </c>
      <c r="D176" s="224"/>
      <c r="E176" s="225">
        <v>9.2200000000000008E-3</v>
      </c>
      <c r="F176" s="222"/>
      <c r="G176" s="222"/>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310</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0.399999999999999" outlineLevel="1" x14ac:dyDescent="0.25">
      <c r="A177" s="233">
        <v>47</v>
      </c>
      <c r="B177" s="234" t="s">
        <v>1343</v>
      </c>
      <c r="C177" s="252" t="s">
        <v>1344</v>
      </c>
      <c r="D177" s="235" t="s">
        <v>360</v>
      </c>
      <c r="E177" s="236">
        <v>0.53174999999999994</v>
      </c>
      <c r="F177" s="237"/>
      <c r="G177" s="238">
        <f>ROUND(E177*F177,2)</f>
        <v>0</v>
      </c>
      <c r="H177" s="237"/>
      <c r="I177" s="238">
        <f>ROUND(E177*H177,2)</f>
        <v>0</v>
      </c>
      <c r="J177" s="237"/>
      <c r="K177" s="238">
        <f>ROUND(E177*J177,2)</f>
        <v>0</v>
      </c>
      <c r="L177" s="238">
        <v>21</v>
      </c>
      <c r="M177" s="238">
        <f>G177*(1+L177/100)</f>
        <v>0</v>
      </c>
      <c r="N177" s="238">
        <v>2.6102799999999999</v>
      </c>
      <c r="O177" s="238">
        <f>ROUND(E177*N177,2)</f>
        <v>1.39</v>
      </c>
      <c r="P177" s="238">
        <v>0</v>
      </c>
      <c r="Q177" s="238">
        <f>ROUND(E177*P177,2)</f>
        <v>0</v>
      </c>
      <c r="R177" s="238" t="s">
        <v>1318</v>
      </c>
      <c r="S177" s="238" t="s">
        <v>294</v>
      </c>
      <c r="T177" s="239" t="s">
        <v>294</v>
      </c>
      <c r="U177" s="222">
        <v>6.8259999999999996</v>
      </c>
      <c r="V177" s="222">
        <f>ROUND(E177*U177,2)</f>
        <v>3.63</v>
      </c>
      <c r="W177" s="222"/>
      <c r="X177" s="222" t="s">
        <v>389</v>
      </c>
      <c r="Y177" s="212"/>
      <c r="Z177" s="212"/>
      <c r="AA177" s="212"/>
      <c r="AB177" s="212"/>
      <c r="AC177" s="212"/>
      <c r="AD177" s="212"/>
      <c r="AE177" s="212"/>
      <c r="AF177" s="212"/>
      <c r="AG177" s="212" t="s">
        <v>430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1" outlineLevel="1" x14ac:dyDescent="0.25">
      <c r="A178" s="219"/>
      <c r="B178" s="220"/>
      <c r="C178" s="268" t="s">
        <v>1345</v>
      </c>
      <c r="D178" s="265"/>
      <c r="E178" s="265"/>
      <c r="F178" s="265"/>
      <c r="G178" s="265"/>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456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41" t="str">
        <f>C178</f>
        <v>čistíren odpadních vod (mimo budovy), nádrží, vodojemů, žlabů nebo kanálů, včetně pomocného pracovního lešení o výšce podlahy do 1900 mm a pro zatížení do 1,5 kPa,</v>
      </c>
      <c r="BB178" s="212"/>
      <c r="BC178" s="212"/>
      <c r="BD178" s="212"/>
      <c r="BE178" s="212"/>
      <c r="BF178" s="212"/>
      <c r="BG178" s="212"/>
      <c r="BH178" s="212"/>
    </row>
    <row r="179" spans="1:60" outlineLevel="1" x14ac:dyDescent="0.25">
      <c r="A179" s="219"/>
      <c r="B179" s="220"/>
      <c r="C179" s="255" t="s">
        <v>1346</v>
      </c>
      <c r="D179" s="224"/>
      <c r="E179" s="225"/>
      <c r="F179" s="222"/>
      <c r="G179" s="222"/>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310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5" t="s">
        <v>1347</v>
      </c>
      <c r="D180" s="224"/>
      <c r="E180" s="225">
        <v>0.06</v>
      </c>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310</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5" t="s">
        <v>1348</v>
      </c>
      <c r="D181" s="224"/>
      <c r="E181" s="225">
        <v>0.216</v>
      </c>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310</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5" t="s">
        <v>1349</v>
      </c>
      <c r="D182" s="224"/>
      <c r="E182" s="225">
        <v>9.0749999999999997E-2</v>
      </c>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310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5" t="s">
        <v>1350</v>
      </c>
      <c r="D183" s="224"/>
      <c r="E183" s="225">
        <v>0.16500000000000001</v>
      </c>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310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0.399999999999999" outlineLevel="1" x14ac:dyDescent="0.25">
      <c r="A184" s="233">
        <v>48</v>
      </c>
      <c r="B184" s="234" t="s">
        <v>1351</v>
      </c>
      <c r="C184" s="252" t="s">
        <v>1352</v>
      </c>
      <c r="D184" s="235" t="s">
        <v>360</v>
      </c>
      <c r="E184" s="236">
        <v>21.998999999999999</v>
      </c>
      <c r="F184" s="237"/>
      <c r="G184" s="238">
        <f>ROUND(E184*F184,2)</f>
        <v>0</v>
      </c>
      <c r="H184" s="237"/>
      <c r="I184" s="238">
        <f>ROUND(E184*H184,2)</f>
        <v>0</v>
      </c>
      <c r="J184" s="237"/>
      <c r="K184" s="238">
        <f>ROUND(E184*J184,2)</f>
        <v>0</v>
      </c>
      <c r="L184" s="238">
        <v>21</v>
      </c>
      <c r="M184" s="238">
        <f>G184*(1+L184/100)</f>
        <v>0</v>
      </c>
      <c r="N184" s="238">
        <v>2.59138</v>
      </c>
      <c r="O184" s="238">
        <f>ROUND(E184*N184,2)</f>
        <v>57.01</v>
      </c>
      <c r="P184" s="238">
        <v>0</v>
      </c>
      <c r="Q184" s="238">
        <f>ROUND(E184*P184,2)</f>
        <v>0</v>
      </c>
      <c r="R184" s="238" t="s">
        <v>1318</v>
      </c>
      <c r="S184" s="238" t="s">
        <v>294</v>
      </c>
      <c r="T184" s="239" t="s">
        <v>294</v>
      </c>
      <c r="U184" s="222">
        <v>4.1929999999999996</v>
      </c>
      <c r="V184" s="222">
        <f>ROUND(E184*U184,2)</f>
        <v>92.24</v>
      </c>
      <c r="W184" s="222"/>
      <c r="X184" s="222" t="s">
        <v>389</v>
      </c>
      <c r="Y184" s="212"/>
      <c r="Z184" s="212"/>
      <c r="AA184" s="212"/>
      <c r="AB184" s="212"/>
      <c r="AC184" s="212"/>
      <c r="AD184" s="212"/>
      <c r="AE184" s="212"/>
      <c r="AF184" s="212"/>
      <c r="AG184" s="212" t="s">
        <v>430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1" outlineLevel="1" x14ac:dyDescent="0.25">
      <c r="A185" s="219"/>
      <c r="B185" s="220"/>
      <c r="C185" s="268" t="s">
        <v>1345</v>
      </c>
      <c r="D185" s="265"/>
      <c r="E185" s="265"/>
      <c r="F185" s="265"/>
      <c r="G185" s="265"/>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456</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1" t="str">
        <f>C185</f>
        <v>čistíren odpadních vod (mimo budovy), nádrží, vodojemů, žlabů nebo kanálů, včetně pomocného pracovního lešení o výšce podlahy do 1900 mm a pro zatížení do 1,5 kPa,</v>
      </c>
      <c r="BB185" s="212"/>
      <c r="BC185" s="212"/>
      <c r="BD185" s="212"/>
      <c r="BE185" s="212"/>
      <c r="BF185" s="212"/>
      <c r="BG185" s="212"/>
      <c r="BH185" s="212"/>
    </row>
    <row r="186" spans="1:60" outlineLevel="1" x14ac:dyDescent="0.25">
      <c r="A186" s="219"/>
      <c r="B186" s="220"/>
      <c r="C186" s="255" t="s">
        <v>1353</v>
      </c>
      <c r="D186" s="224"/>
      <c r="E186" s="225">
        <v>4.8049999999999997</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310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19"/>
      <c r="B187" s="220"/>
      <c r="C187" s="255" t="s">
        <v>1354</v>
      </c>
      <c r="D187" s="224"/>
      <c r="E187" s="225">
        <v>-0.35749999999999998</v>
      </c>
      <c r="F187" s="222"/>
      <c r="G187" s="222"/>
      <c r="H187" s="222"/>
      <c r="I187" s="222"/>
      <c r="J187" s="222"/>
      <c r="K187" s="222"/>
      <c r="L187" s="222"/>
      <c r="M187" s="222"/>
      <c r="N187" s="222"/>
      <c r="O187" s="222"/>
      <c r="P187" s="222"/>
      <c r="Q187" s="222"/>
      <c r="R187" s="222"/>
      <c r="S187" s="222"/>
      <c r="T187" s="222"/>
      <c r="U187" s="222"/>
      <c r="V187" s="222"/>
      <c r="W187" s="222"/>
      <c r="X187" s="222"/>
      <c r="Y187" s="212"/>
      <c r="Z187" s="212"/>
      <c r="AA187" s="212"/>
      <c r="AB187" s="212"/>
      <c r="AC187" s="212"/>
      <c r="AD187" s="212"/>
      <c r="AE187" s="212"/>
      <c r="AF187" s="212"/>
      <c r="AG187" s="212" t="s">
        <v>310</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5" t="s">
        <v>1355</v>
      </c>
      <c r="D188" s="224"/>
      <c r="E188" s="225"/>
      <c r="F188" s="222"/>
      <c r="G188" s="222"/>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310</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5" t="s">
        <v>1356</v>
      </c>
      <c r="D189" s="224"/>
      <c r="E189" s="225">
        <v>0.12</v>
      </c>
      <c r="F189" s="222"/>
      <c r="G189" s="222"/>
      <c r="H189" s="222"/>
      <c r="I189" s="222"/>
      <c r="J189" s="222"/>
      <c r="K189" s="222"/>
      <c r="L189" s="222"/>
      <c r="M189" s="222"/>
      <c r="N189" s="222"/>
      <c r="O189" s="222"/>
      <c r="P189" s="222"/>
      <c r="Q189" s="222"/>
      <c r="R189" s="222"/>
      <c r="S189" s="222"/>
      <c r="T189" s="222"/>
      <c r="U189" s="222"/>
      <c r="V189" s="222"/>
      <c r="W189" s="222"/>
      <c r="X189" s="222"/>
      <c r="Y189" s="212"/>
      <c r="Z189" s="212"/>
      <c r="AA189" s="212"/>
      <c r="AB189" s="212"/>
      <c r="AC189" s="212"/>
      <c r="AD189" s="212"/>
      <c r="AE189" s="212"/>
      <c r="AF189" s="212"/>
      <c r="AG189" s="212" t="s">
        <v>310</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5" t="s">
        <v>1357</v>
      </c>
      <c r="D190" s="224"/>
      <c r="E190" s="225">
        <v>0.18149999999999999</v>
      </c>
      <c r="F190" s="222"/>
      <c r="G190" s="222"/>
      <c r="H190" s="222"/>
      <c r="I190" s="222"/>
      <c r="J190" s="222"/>
      <c r="K190" s="222"/>
      <c r="L190" s="222"/>
      <c r="M190" s="222"/>
      <c r="N190" s="222"/>
      <c r="O190" s="222"/>
      <c r="P190" s="222"/>
      <c r="Q190" s="222"/>
      <c r="R190" s="222"/>
      <c r="S190" s="222"/>
      <c r="T190" s="222"/>
      <c r="U190" s="222"/>
      <c r="V190" s="222"/>
      <c r="W190" s="222"/>
      <c r="X190" s="222"/>
      <c r="Y190" s="212"/>
      <c r="Z190" s="212"/>
      <c r="AA190" s="212"/>
      <c r="AB190" s="212"/>
      <c r="AC190" s="212"/>
      <c r="AD190" s="212"/>
      <c r="AE190" s="212"/>
      <c r="AF190" s="212"/>
      <c r="AG190" s="212" t="s">
        <v>310</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5" t="s">
        <v>1358</v>
      </c>
      <c r="D191" s="224"/>
      <c r="E191" s="225">
        <v>11.484</v>
      </c>
      <c r="F191" s="222"/>
      <c r="G191" s="222"/>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310</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55" t="s">
        <v>1359</v>
      </c>
      <c r="D192" s="224"/>
      <c r="E192" s="225">
        <v>5.766</v>
      </c>
      <c r="F192" s="222"/>
      <c r="G192" s="222"/>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310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0.399999999999999" outlineLevel="1" x14ac:dyDescent="0.25">
      <c r="A193" s="233">
        <v>49</v>
      </c>
      <c r="B193" s="234" t="s">
        <v>1360</v>
      </c>
      <c r="C193" s="252" t="s">
        <v>1361</v>
      </c>
      <c r="D193" s="235" t="s">
        <v>434</v>
      </c>
      <c r="E193" s="236">
        <v>96.766329999999996</v>
      </c>
      <c r="F193" s="237"/>
      <c r="G193" s="238">
        <f>ROUND(E193*F193,2)</f>
        <v>0</v>
      </c>
      <c r="H193" s="237"/>
      <c r="I193" s="238">
        <f>ROUND(E193*H193,2)</f>
        <v>0</v>
      </c>
      <c r="J193" s="237"/>
      <c r="K193" s="238">
        <f>ROUND(E193*J193,2)</f>
        <v>0</v>
      </c>
      <c r="L193" s="238">
        <v>21</v>
      </c>
      <c r="M193" s="238">
        <f>G193*(1+L193/100)</f>
        <v>0</v>
      </c>
      <c r="N193" s="238">
        <v>6.3310000000000005E-2</v>
      </c>
      <c r="O193" s="238">
        <f>ROUND(E193*N193,2)</f>
        <v>6.13</v>
      </c>
      <c r="P193" s="238">
        <v>0</v>
      </c>
      <c r="Q193" s="238">
        <f>ROUND(E193*P193,2)</f>
        <v>0</v>
      </c>
      <c r="R193" s="238" t="s">
        <v>1318</v>
      </c>
      <c r="S193" s="238" t="s">
        <v>294</v>
      </c>
      <c r="T193" s="239" t="s">
        <v>294</v>
      </c>
      <c r="U193" s="222">
        <v>1.57</v>
      </c>
      <c r="V193" s="222">
        <f>ROUND(E193*U193,2)</f>
        <v>151.91999999999999</v>
      </c>
      <c r="W193" s="222"/>
      <c r="X193" s="222" t="s">
        <v>389</v>
      </c>
      <c r="Y193" s="212"/>
      <c r="Z193" s="212"/>
      <c r="AA193" s="212"/>
      <c r="AB193" s="212"/>
      <c r="AC193" s="212"/>
      <c r="AD193" s="212"/>
      <c r="AE193" s="212"/>
      <c r="AF193" s="212"/>
      <c r="AG193" s="212" t="s">
        <v>390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68" t="s">
        <v>1362</v>
      </c>
      <c r="D194" s="265"/>
      <c r="E194" s="265"/>
      <c r="F194" s="265"/>
      <c r="G194" s="265"/>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456</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73" t="s">
        <v>1363</v>
      </c>
      <c r="D195" s="267"/>
      <c r="E195" s="267"/>
      <c r="F195" s="267"/>
      <c r="G195" s="267"/>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456</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19"/>
      <c r="B196" s="220"/>
      <c r="C196" s="273" t="s">
        <v>1364</v>
      </c>
      <c r="D196" s="267"/>
      <c r="E196" s="267"/>
      <c r="F196" s="267"/>
      <c r="G196" s="267"/>
      <c r="H196" s="222"/>
      <c r="I196" s="222"/>
      <c r="J196" s="222"/>
      <c r="K196" s="222"/>
      <c r="L196" s="222"/>
      <c r="M196" s="222"/>
      <c r="N196" s="222"/>
      <c r="O196" s="222"/>
      <c r="P196" s="222"/>
      <c r="Q196" s="222"/>
      <c r="R196" s="222"/>
      <c r="S196" s="222"/>
      <c r="T196" s="222"/>
      <c r="U196" s="222"/>
      <c r="V196" s="222"/>
      <c r="W196" s="222"/>
      <c r="X196" s="222"/>
      <c r="Y196" s="212"/>
      <c r="Z196" s="212"/>
      <c r="AA196" s="212"/>
      <c r="AB196" s="212"/>
      <c r="AC196" s="212"/>
      <c r="AD196" s="212"/>
      <c r="AE196" s="212"/>
      <c r="AF196" s="212"/>
      <c r="AG196" s="212" t="s">
        <v>456</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5" t="s">
        <v>1365</v>
      </c>
      <c r="D197" s="224"/>
      <c r="E197" s="225">
        <v>35.64</v>
      </c>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310</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5" t="s">
        <v>1366</v>
      </c>
      <c r="D198" s="224"/>
      <c r="E198" s="225">
        <v>1.92</v>
      </c>
      <c r="F198" s="222"/>
      <c r="G198" s="222"/>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310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55" t="s">
        <v>1367</v>
      </c>
      <c r="D199" s="224"/>
      <c r="E199" s="225">
        <v>2.7</v>
      </c>
      <c r="F199" s="222"/>
      <c r="G199" s="222"/>
      <c r="H199" s="222"/>
      <c r="I199" s="222"/>
      <c r="J199" s="222"/>
      <c r="K199" s="222"/>
      <c r="L199" s="222"/>
      <c r="M199" s="222"/>
      <c r="N199" s="222"/>
      <c r="O199" s="222"/>
      <c r="P199" s="222"/>
      <c r="Q199" s="222"/>
      <c r="R199" s="222"/>
      <c r="S199" s="222"/>
      <c r="T199" s="222"/>
      <c r="U199" s="222"/>
      <c r="V199" s="222"/>
      <c r="W199" s="222"/>
      <c r="X199" s="222"/>
      <c r="Y199" s="212"/>
      <c r="Z199" s="212"/>
      <c r="AA199" s="212"/>
      <c r="AB199" s="212"/>
      <c r="AC199" s="212"/>
      <c r="AD199" s="212"/>
      <c r="AE199" s="212"/>
      <c r="AF199" s="212"/>
      <c r="AG199" s="212" t="s">
        <v>310</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19"/>
      <c r="B200" s="220"/>
      <c r="C200" s="255" t="s">
        <v>1368</v>
      </c>
      <c r="D200" s="224"/>
      <c r="E200" s="225">
        <v>0.67132999999999998</v>
      </c>
      <c r="F200" s="222"/>
      <c r="G200" s="222"/>
      <c r="H200" s="222"/>
      <c r="I200" s="222"/>
      <c r="J200" s="222"/>
      <c r="K200" s="222"/>
      <c r="L200" s="222"/>
      <c r="M200" s="222"/>
      <c r="N200" s="222"/>
      <c r="O200" s="222"/>
      <c r="P200" s="222"/>
      <c r="Q200" s="222"/>
      <c r="R200" s="222"/>
      <c r="S200" s="222"/>
      <c r="T200" s="222"/>
      <c r="U200" s="222"/>
      <c r="V200" s="222"/>
      <c r="W200" s="222"/>
      <c r="X200" s="222"/>
      <c r="Y200" s="212"/>
      <c r="Z200" s="212"/>
      <c r="AA200" s="212"/>
      <c r="AB200" s="212"/>
      <c r="AC200" s="212"/>
      <c r="AD200" s="212"/>
      <c r="AE200" s="212"/>
      <c r="AF200" s="212"/>
      <c r="AG200" s="212" t="s">
        <v>310</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55" t="s">
        <v>1369</v>
      </c>
      <c r="D201" s="224"/>
      <c r="E201" s="225">
        <v>51.15</v>
      </c>
      <c r="F201" s="222"/>
      <c r="G201" s="222"/>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310</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5" t="s">
        <v>1370</v>
      </c>
      <c r="D202" s="224"/>
      <c r="E202" s="225">
        <v>1.88</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310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5" t="s">
        <v>1371</v>
      </c>
      <c r="D203" s="224"/>
      <c r="E203" s="225">
        <v>2.8050000000000002</v>
      </c>
      <c r="F203" s="222"/>
      <c r="G203" s="222"/>
      <c r="H203" s="222"/>
      <c r="I203" s="222"/>
      <c r="J203" s="222"/>
      <c r="K203" s="222"/>
      <c r="L203" s="222"/>
      <c r="M203" s="222"/>
      <c r="N203" s="222"/>
      <c r="O203" s="222"/>
      <c r="P203" s="222"/>
      <c r="Q203" s="222"/>
      <c r="R203" s="222"/>
      <c r="S203" s="222"/>
      <c r="T203" s="222"/>
      <c r="U203" s="222"/>
      <c r="V203" s="222"/>
      <c r="W203" s="222"/>
      <c r="X203" s="222"/>
      <c r="Y203" s="212"/>
      <c r="Z203" s="212"/>
      <c r="AA203" s="212"/>
      <c r="AB203" s="212"/>
      <c r="AC203" s="212"/>
      <c r="AD203" s="212"/>
      <c r="AE203" s="212"/>
      <c r="AF203" s="212"/>
      <c r="AG203" s="212" t="s">
        <v>310</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0.399999999999999" outlineLevel="1" x14ac:dyDescent="0.25">
      <c r="A204" s="233">
        <v>50</v>
      </c>
      <c r="B204" s="234" t="s">
        <v>1372</v>
      </c>
      <c r="C204" s="252" t="s">
        <v>1373</v>
      </c>
      <c r="D204" s="235" t="s">
        <v>434</v>
      </c>
      <c r="E204" s="236">
        <v>96.766329999999996</v>
      </c>
      <c r="F204" s="237"/>
      <c r="G204" s="238">
        <f>ROUND(E204*F204,2)</f>
        <v>0</v>
      </c>
      <c r="H204" s="237"/>
      <c r="I204" s="238">
        <f>ROUND(E204*H204,2)</f>
        <v>0</v>
      </c>
      <c r="J204" s="237"/>
      <c r="K204" s="238">
        <f>ROUND(E204*J204,2)</f>
        <v>0</v>
      </c>
      <c r="L204" s="238">
        <v>21</v>
      </c>
      <c r="M204" s="238">
        <f>G204*(1+L204/100)</f>
        <v>0</v>
      </c>
      <c r="N204" s="238">
        <v>0</v>
      </c>
      <c r="O204" s="238">
        <f>ROUND(E204*N204,2)</f>
        <v>0</v>
      </c>
      <c r="P204" s="238">
        <v>0</v>
      </c>
      <c r="Q204" s="238">
        <f>ROUND(E204*P204,2)</f>
        <v>0</v>
      </c>
      <c r="R204" s="238" t="s">
        <v>1318</v>
      </c>
      <c r="S204" s="238" t="s">
        <v>294</v>
      </c>
      <c r="T204" s="239" t="s">
        <v>294</v>
      </c>
      <c r="U204" s="222">
        <v>0.5</v>
      </c>
      <c r="V204" s="222">
        <f>ROUND(E204*U204,2)</f>
        <v>48.38</v>
      </c>
      <c r="W204" s="222"/>
      <c r="X204" s="222" t="s">
        <v>389</v>
      </c>
      <c r="Y204" s="212"/>
      <c r="Z204" s="212"/>
      <c r="AA204" s="212"/>
      <c r="AB204" s="212"/>
      <c r="AC204" s="212"/>
      <c r="AD204" s="212"/>
      <c r="AE204" s="212"/>
      <c r="AF204" s="212"/>
      <c r="AG204" s="212" t="s">
        <v>430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68" t="s">
        <v>1362</v>
      </c>
      <c r="D205" s="265"/>
      <c r="E205" s="265"/>
      <c r="F205" s="265"/>
      <c r="G205" s="265"/>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456</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73" t="s">
        <v>1363</v>
      </c>
      <c r="D206" s="267"/>
      <c r="E206" s="267"/>
      <c r="F206" s="267"/>
      <c r="G206" s="267"/>
      <c r="H206" s="222"/>
      <c r="I206" s="222"/>
      <c r="J206" s="222"/>
      <c r="K206" s="222"/>
      <c r="L206" s="222"/>
      <c r="M206" s="222"/>
      <c r="N206" s="222"/>
      <c r="O206" s="222"/>
      <c r="P206" s="222"/>
      <c r="Q206" s="222"/>
      <c r="R206" s="222"/>
      <c r="S206" s="222"/>
      <c r="T206" s="222"/>
      <c r="U206" s="222"/>
      <c r="V206" s="222"/>
      <c r="W206" s="222"/>
      <c r="X206" s="222"/>
      <c r="Y206" s="212"/>
      <c r="Z206" s="212"/>
      <c r="AA206" s="212"/>
      <c r="AB206" s="212"/>
      <c r="AC206" s="212"/>
      <c r="AD206" s="212"/>
      <c r="AE206" s="212"/>
      <c r="AF206" s="212"/>
      <c r="AG206" s="212" t="s">
        <v>456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73" t="s">
        <v>1364</v>
      </c>
      <c r="D207" s="267"/>
      <c r="E207" s="267"/>
      <c r="F207" s="267"/>
      <c r="G207" s="267"/>
      <c r="H207" s="222"/>
      <c r="I207" s="222"/>
      <c r="J207" s="222"/>
      <c r="K207" s="222"/>
      <c r="L207" s="222"/>
      <c r="M207" s="222"/>
      <c r="N207" s="222"/>
      <c r="O207" s="222"/>
      <c r="P207" s="222"/>
      <c r="Q207" s="222"/>
      <c r="R207" s="222"/>
      <c r="S207" s="222"/>
      <c r="T207" s="222"/>
      <c r="U207" s="222"/>
      <c r="V207" s="222"/>
      <c r="W207" s="222"/>
      <c r="X207" s="222"/>
      <c r="Y207" s="212"/>
      <c r="Z207" s="212"/>
      <c r="AA207" s="212"/>
      <c r="AB207" s="212"/>
      <c r="AC207" s="212"/>
      <c r="AD207" s="212"/>
      <c r="AE207" s="212"/>
      <c r="AF207" s="212"/>
      <c r="AG207" s="212" t="s">
        <v>456</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33">
        <v>51</v>
      </c>
      <c r="B208" s="234" t="s">
        <v>1374</v>
      </c>
      <c r="C208" s="252" t="s">
        <v>1375</v>
      </c>
      <c r="D208" s="235" t="s">
        <v>441</v>
      </c>
      <c r="E208" s="236">
        <v>2.2210000000000001E-2</v>
      </c>
      <c r="F208" s="237"/>
      <c r="G208" s="238">
        <f>ROUND(E208*F208,2)</f>
        <v>0</v>
      </c>
      <c r="H208" s="237"/>
      <c r="I208" s="238">
        <f>ROUND(E208*H208,2)</f>
        <v>0</v>
      </c>
      <c r="J208" s="237"/>
      <c r="K208" s="238">
        <f>ROUND(E208*J208,2)</f>
        <v>0</v>
      </c>
      <c r="L208" s="238">
        <v>21</v>
      </c>
      <c r="M208" s="238">
        <f>G208*(1+L208/100)</f>
        <v>0</v>
      </c>
      <c r="N208" s="238">
        <v>1.02535</v>
      </c>
      <c r="O208" s="238">
        <f>ROUND(E208*N208,2)</f>
        <v>0.02</v>
      </c>
      <c r="P208" s="238">
        <v>0</v>
      </c>
      <c r="Q208" s="238">
        <f>ROUND(E208*P208,2)</f>
        <v>0</v>
      </c>
      <c r="R208" s="238" t="s">
        <v>1318</v>
      </c>
      <c r="S208" s="238" t="s">
        <v>294</v>
      </c>
      <c r="T208" s="239" t="s">
        <v>294</v>
      </c>
      <c r="U208" s="222">
        <v>22.07</v>
      </c>
      <c r="V208" s="222">
        <f>ROUND(E208*U208,2)</f>
        <v>0.49</v>
      </c>
      <c r="W208" s="222"/>
      <c r="X208" s="222" t="s">
        <v>389</v>
      </c>
      <c r="Y208" s="212"/>
      <c r="Z208" s="212"/>
      <c r="AA208" s="212"/>
      <c r="AB208" s="212"/>
      <c r="AC208" s="212"/>
      <c r="AD208" s="212"/>
      <c r="AE208" s="212"/>
      <c r="AF208" s="212"/>
      <c r="AG208" s="212" t="s">
        <v>390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1" outlineLevel="1" x14ac:dyDescent="0.25">
      <c r="A209" s="219"/>
      <c r="B209" s="220"/>
      <c r="C209" s="268" t="s">
        <v>1376</v>
      </c>
      <c r="D209" s="265"/>
      <c r="E209" s="265"/>
      <c r="F209" s="265"/>
      <c r="G209" s="265"/>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456</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41" t="str">
        <f>C209</f>
        <v>čistíren odpadních vod (mimo budovy), nádrží, vodojemů, žlabů nebo kanálů , včetně pomocného pracovního lešení o výšce podlahy do 1900 mm a pro zatížení do 1,5 kPa,</v>
      </c>
      <c r="BB209" s="212"/>
      <c r="BC209" s="212"/>
      <c r="BD209" s="212"/>
      <c r="BE209" s="212"/>
      <c r="BF209" s="212"/>
      <c r="BG209" s="212"/>
      <c r="BH209" s="212"/>
    </row>
    <row r="210" spans="1:60" outlineLevel="1" x14ac:dyDescent="0.25">
      <c r="A210" s="219"/>
      <c r="B210" s="220"/>
      <c r="C210" s="255" t="s">
        <v>1377</v>
      </c>
      <c r="D210" s="224"/>
      <c r="E210" s="225">
        <v>2.2210000000000001E-2</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310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33">
        <v>52</v>
      </c>
      <c r="B211" s="234" t="s">
        <v>1378</v>
      </c>
      <c r="C211" s="252" t="s">
        <v>1379</v>
      </c>
      <c r="D211" s="235" t="s">
        <v>441</v>
      </c>
      <c r="E211" s="236">
        <v>1.01586</v>
      </c>
      <c r="F211" s="237"/>
      <c r="G211" s="238">
        <f>ROUND(E211*F211,2)</f>
        <v>0</v>
      </c>
      <c r="H211" s="237"/>
      <c r="I211" s="238">
        <f>ROUND(E211*H211,2)</f>
        <v>0</v>
      </c>
      <c r="J211" s="237"/>
      <c r="K211" s="238">
        <f>ROUND(E211*J211,2)</f>
        <v>0</v>
      </c>
      <c r="L211" s="238">
        <v>21</v>
      </c>
      <c r="M211" s="238">
        <f>G211*(1+L211/100)</f>
        <v>0</v>
      </c>
      <c r="N211" s="238">
        <v>1.02535</v>
      </c>
      <c r="O211" s="238">
        <f>ROUND(E211*N211,2)</f>
        <v>1.04</v>
      </c>
      <c r="P211" s="238">
        <v>0</v>
      </c>
      <c r="Q211" s="238">
        <f>ROUND(E211*P211,2)</f>
        <v>0</v>
      </c>
      <c r="R211" s="238" t="s">
        <v>1318</v>
      </c>
      <c r="S211" s="238" t="s">
        <v>294</v>
      </c>
      <c r="T211" s="239" t="s">
        <v>294</v>
      </c>
      <c r="U211" s="222">
        <v>22.07</v>
      </c>
      <c r="V211" s="222">
        <f>ROUND(E211*U211,2)</f>
        <v>22.42</v>
      </c>
      <c r="W211" s="222"/>
      <c r="X211" s="222" t="s">
        <v>389</v>
      </c>
      <c r="Y211" s="212"/>
      <c r="Z211" s="212"/>
      <c r="AA211" s="212"/>
      <c r="AB211" s="212"/>
      <c r="AC211" s="212"/>
      <c r="AD211" s="212"/>
      <c r="AE211" s="212"/>
      <c r="AF211" s="212"/>
      <c r="AG211" s="212" t="s">
        <v>390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1" outlineLevel="1" x14ac:dyDescent="0.25">
      <c r="A212" s="219"/>
      <c r="B212" s="220"/>
      <c r="C212" s="268" t="s">
        <v>1376</v>
      </c>
      <c r="D212" s="265"/>
      <c r="E212" s="265"/>
      <c r="F212" s="265"/>
      <c r="G212" s="265"/>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456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41" t="str">
        <f>C212</f>
        <v>čistíren odpadních vod (mimo budovy), nádrží, vodojemů, žlabů nebo kanálů , včetně pomocného pracovního lešení o výšce podlahy do 1900 mm a pro zatížení do 1,5 kPa,</v>
      </c>
      <c r="BB212" s="212"/>
      <c r="BC212" s="212"/>
      <c r="BD212" s="212"/>
      <c r="BE212" s="212"/>
      <c r="BF212" s="212"/>
      <c r="BG212" s="212"/>
      <c r="BH212" s="212"/>
    </row>
    <row r="213" spans="1:60" outlineLevel="1" x14ac:dyDescent="0.25">
      <c r="A213" s="219"/>
      <c r="B213" s="220"/>
      <c r="C213" s="255" t="s">
        <v>1380</v>
      </c>
      <c r="D213" s="224"/>
      <c r="E213" s="225">
        <v>1.01586</v>
      </c>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310</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0.399999999999999" outlineLevel="1" x14ac:dyDescent="0.25">
      <c r="A214" s="233">
        <v>53</v>
      </c>
      <c r="B214" s="234" t="s">
        <v>1381</v>
      </c>
      <c r="C214" s="252" t="s">
        <v>1382</v>
      </c>
      <c r="D214" s="235" t="s">
        <v>441</v>
      </c>
      <c r="E214" s="236">
        <v>7.7999999999999996E-3</v>
      </c>
      <c r="F214" s="237"/>
      <c r="G214" s="238">
        <f>ROUND(E214*F214,2)</f>
        <v>0</v>
      </c>
      <c r="H214" s="237"/>
      <c r="I214" s="238">
        <f>ROUND(E214*H214,2)</f>
        <v>0</v>
      </c>
      <c r="J214" s="237"/>
      <c r="K214" s="238">
        <f>ROUND(E214*J214,2)</f>
        <v>0</v>
      </c>
      <c r="L214" s="238">
        <v>21</v>
      </c>
      <c r="M214" s="238">
        <f>G214*(1+L214/100)</f>
        <v>0</v>
      </c>
      <c r="N214" s="238">
        <v>1</v>
      </c>
      <c r="O214" s="238">
        <f>ROUND(E214*N214,2)</f>
        <v>0.01</v>
      </c>
      <c r="P214" s="238">
        <v>0</v>
      </c>
      <c r="Q214" s="238">
        <f>ROUND(E214*P214,2)</f>
        <v>0</v>
      </c>
      <c r="R214" s="238" t="s">
        <v>361</v>
      </c>
      <c r="S214" s="238" t="s">
        <v>294</v>
      </c>
      <c r="T214" s="239" t="s">
        <v>294</v>
      </c>
      <c r="U214" s="222">
        <v>0</v>
      </c>
      <c r="V214" s="222">
        <f>ROUND(E214*U214,2)</f>
        <v>0</v>
      </c>
      <c r="W214" s="222"/>
      <c r="X214" s="222" t="s">
        <v>362</v>
      </c>
      <c r="Y214" s="212"/>
      <c r="Z214" s="212"/>
      <c r="AA214" s="212"/>
      <c r="AB214" s="212"/>
      <c r="AC214" s="212"/>
      <c r="AD214" s="212"/>
      <c r="AE214" s="212"/>
      <c r="AF214" s="212"/>
      <c r="AG214" s="212" t="s">
        <v>363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5" t="s">
        <v>1383</v>
      </c>
      <c r="D215" s="224"/>
      <c r="E215" s="225">
        <v>7.7999999999999996E-3</v>
      </c>
      <c r="F215" s="222"/>
      <c r="G215" s="222"/>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310</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5">
      <c r="A216" s="227" t="s">
        <v>289</v>
      </c>
      <c r="B216" s="228" t="s">
        <v>200</v>
      </c>
      <c r="C216" s="251" t="s">
        <v>184</v>
      </c>
      <c r="D216" s="229"/>
      <c r="E216" s="230"/>
      <c r="F216" s="231"/>
      <c r="G216" s="231">
        <f>SUMIF(AG217:AG233,"&lt;&gt;NOR",G217:G233)</f>
        <v>0</v>
      </c>
      <c r="H216" s="231"/>
      <c r="I216" s="231">
        <f>SUM(I217:I233)</f>
        <v>0</v>
      </c>
      <c r="J216" s="231"/>
      <c r="K216" s="231">
        <f>SUM(K217:K233)</f>
        <v>0</v>
      </c>
      <c r="L216" s="231"/>
      <c r="M216" s="231">
        <f>SUM(M217:M233)</f>
        <v>0</v>
      </c>
      <c r="N216" s="231"/>
      <c r="O216" s="231">
        <f>SUM(O217:O233)</f>
        <v>1.1600000000000001</v>
      </c>
      <c r="P216" s="231"/>
      <c r="Q216" s="231">
        <f>SUM(Q217:Q233)</f>
        <v>0</v>
      </c>
      <c r="R216" s="231"/>
      <c r="S216" s="231"/>
      <c r="T216" s="232"/>
      <c r="U216" s="226"/>
      <c r="V216" s="226">
        <f>SUM(V217:V233)</f>
        <v>3.38</v>
      </c>
      <c r="W216" s="226"/>
      <c r="X216" s="226"/>
      <c r="AG216" t="s">
        <v>290</v>
      </c>
    </row>
    <row r="217" spans="1:60" outlineLevel="1" x14ac:dyDescent="0.25">
      <c r="A217" s="233">
        <v>54</v>
      </c>
      <c r="B217" s="234" t="s">
        <v>527</v>
      </c>
      <c r="C217" s="252" t="s">
        <v>528</v>
      </c>
      <c r="D217" s="235" t="s">
        <v>360</v>
      </c>
      <c r="E217" s="236">
        <v>0.35</v>
      </c>
      <c r="F217" s="237"/>
      <c r="G217" s="238">
        <f>ROUND(E217*F217,2)</f>
        <v>0</v>
      </c>
      <c r="H217" s="237"/>
      <c r="I217" s="238">
        <f>ROUND(E217*H217,2)</f>
        <v>0</v>
      </c>
      <c r="J217" s="237"/>
      <c r="K217" s="238">
        <f>ROUND(E217*J217,2)</f>
        <v>0</v>
      </c>
      <c r="L217" s="238">
        <v>21</v>
      </c>
      <c r="M217" s="238">
        <f>G217*(1+L217/100)</f>
        <v>0</v>
      </c>
      <c r="N217" s="238">
        <v>1.8907700000000001</v>
      </c>
      <c r="O217" s="238">
        <f>ROUND(E217*N217,2)</f>
        <v>0.66</v>
      </c>
      <c r="P217" s="238">
        <v>0</v>
      </c>
      <c r="Q217" s="238">
        <f>ROUND(E217*P217,2)</f>
        <v>0</v>
      </c>
      <c r="R217" s="238" t="s">
        <v>529</v>
      </c>
      <c r="S217" s="238" t="s">
        <v>294</v>
      </c>
      <c r="T217" s="239" t="s">
        <v>294</v>
      </c>
      <c r="U217" s="222">
        <v>1.6950000000000001</v>
      </c>
      <c r="V217" s="222">
        <f>ROUND(E217*U217,2)</f>
        <v>0.59</v>
      </c>
      <c r="W217" s="222"/>
      <c r="X217" s="222" t="s">
        <v>389</v>
      </c>
      <c r="Y217" s="212"/>
      <c r="Z217" s="212"/>
      <c r="AA217" s="212"/>
      <c r="AB217" s="212"/>
      <c r="AC217" s="212"/>
      <c r="AD217" s="212"/>
      <c r="AE217" s="212"/>
      <c r="AF217" s="212"/>
      <c r="AG217" s="212" t="s">
        <v>430</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68" t="s">
        <v>530</v>
      </c>
      <c r="D218" s="265"/>
      <c r="E218" s="265"/>
      <c r="F218" s="265"/>
      <c r="G218" s="265"/>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456</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55" t="s">
        <v>1384</v>
      </c>
      <c r="D219" s="224"/>
      <c r="E219" s="225">
        <v>0.35</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310</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33">
        <v>55</v>
      </c>
      <c r="B220" s="234" t="s">
        <v>1385</v>
      </c>
      <c r="C220" s="252" t="s">
        <v>1386</v>
      </c>
      <c r="D220" s="235" t="s">
        <v>360</v>
      </c>
      <c r="E220" s="236">
        <v>0.18312999999999999</v>
      </c>
      <c r="F220" s="237"/>
      <c r="G220" s="238">
        <f>ROUND(E220*F220,2)</f>
        <v>0</v>
      </c>
      <c r="H220" s="237"/>
      <c r="I220" s="238">
        <f>ROUND(E220*H220,2)</f>
        <v>0</v>
      </c>
      <c r="J220" s="237"/>
      <c r="K220" s="238">
        <f>ROUND(E220*J220,2)</f>
        <v>0</v>
      </c>
      <c r="L220" s="238">
        <v>21</v>
      </c>
      <c r="M220" s="238">
        <f>G220*(1+L220/100)</f>
        <v>0</v>
      </c>
      <c r="N220" s="238">
        <v>2.5</v>
      </c>
      <c r="O220" s="238">
        <f>ROUND(E220*N220,2)</f>
        <v>0.46</v>
      </c>
      <c r="P220" s="238">
        <v>0</v>
      </c>
      <c r="Q220" s="238">
        <f>ROUND(E220*P220,2)</f>
        <v>0</v>
      </c>
      <c r="R220" s="238" t="s">
        <v>529</v>
      </c>
      <c r="S220" s="238" t="s">
        <v>294</v>
      </c>
      <c r="T220" s="239" t="s">
        <v>294</v>
      </c>
      <c r="U220" s="222">
        <v>1.1919999999999999</v>
      </c>
      <c r="V220" s="222">
        <f>ROUND(E220*U220,2)</f>
        <v>0.22</v>
      </c>
      <c r="W220" s="222"/>
      <c r="X220" s="222" t="s">
        <v>389</v>
      </c>
      <c r="Y220" s="212"/>
      <c r="Z220" s="212"/>
      <c r="AA220" s="212"/>
      <c r="AB220" s="212"/>
      <c r="AC220" s="212"/>
      <c r="AD220" s="212"/>
      <c r="AE220" s="212"/>
      <c r="AF220" s="212"/>
      <c r="AG220" s="212" t="s">
        <v>430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68" t="s">
        <v>1387</v>
      </c>
      <c r="D221" s="265"/>
      <c r="E221" s="265"/>
      <c r="F221" s="265"/>
      <c r="G221" s="265"/>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456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55" t="s">
        <v>1388</v>
      </c>
      <c r="D222" s="224"/>
      <c r="E222" s="225">
        <v>0.13750000000000001</v>
      </c>
      <c r="F222" s="222"/>
      <c r="G222" s="222"/>
      <c r="H222" s="222"/>
      <c r="I222" s="222"/>
      <c r="J222" s="222"/>
      <c r="K222" s="222"/>
      <c r="L222" s="222"/>
      <c r="M222" s="222"/>
      <c r="N222" s="222"/>
      <c r="O222" s="222"/>
      <c r="P222" s="222"/>
      <c r="Q222" s="222"/>
      <c r="R222" s="222"/>
      <c r="S222" s="222"/>
      <c r="T222" s="222"/>
      <c r="U222" s="222"/>
      <c r="V222" s="222"/>
      <c r="W222" s="222"/>
      <c r="X222" s="222"/>
      <c r="Y222" s="212"/>
      <c r="Z222" s="212"/>
      <c r="AA222" s="212"/>
      <c r="AB222" s="212"/>
      <c r="AC222" s="212"/>
      <c r="AD222" s="212"/>
      <c r="AE222" s="212"/>
      <c r="AF222" s="212"/>
      <c r="AG222" s="212" t="s">
        <v>310</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55" t="s">
        <v>1389</v>
      </c>
      <c r="D223" s="224"/>
      <c r="E223" s="225">
        <v>3.125E-2</v>
      </c>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310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55" t="s">
        <v>1390</v>
      </c>
      <c r="D224" s="224"/>
      <c r="E224" s="225">
        <v>1.438E-2</v>
      </c>
      <c r="F224" s="222"/>
      <c r="G224" s="222"/>
      <c r="H224" s="222"/>
      <c r="I224" s="222"/>
      <c r="J224" s="222"/>
      <c r="K224" s="222"/>
      <c r="L224" s="222"/>
      <c r="M224" s="222"/>
      <c r="N224" s="222"/>
      <c r="O224" s="222"/>
      <c r="P224" s="222"/>
      <c r="Q224" s="222"/>
      <c r="R224" s="222"/>
      <c r="S224" s="222"/>
      <c r="T224" s="222"/>
      <c r="U224" s="222"/>
      <c r="V224" s="222"/>
      <c r="W224" s="222"/>
      <c r="X224" s="222"/>
      <c r="Y224" s="212"/>
      <c r="Z224" s="212"/>
      <c r="AA224" s="212"/>
      <c r="AB224" s="212"/>
      <c r="AC224" s="212"/>
      <c r="AD224" s="212"/>
      <c r="AE224" s="212"/>
      <c r="AF224" s="212"/>
      <c r="AG224" s="212" t="s">
        <v>310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33">
        <v>56</v>
      </c>
      <c r="B225" s="234" t="s">
        <v>1391</v>
      </c>
      <c r="C225" s="252" t="s">
        <v>1392</v>
      </c>
      <c r="D225" s="235" t="s">
        <v>360</v>
      </c>
      <c r="E225" s="236">
        <v>1.0630000000000001E-2</v>
      </c>
      <c r="F225" s="237"/>
      <c r="G225" s="238">
        <f>ROUND(E225*F225,2)</f>
        <v>0</v>
      </c>
      <c r="H225" s="237"/>
      <c r="I225" s="238">
        <f>ROUND(E225*H225,2)</f>
        <v>0</v>
      </c>
      <c r="J225" s="237"/>
      <c r="K225" s="238">
        <f>ROUND(E225*J225,2)</f>
        <v>0</v>
      </c>
      <c r="L225" s="238">
        <v>21</v>
      </c>
      <c r="M225" s="238">
        <f>G225*(1+L225/100)</f>
        <v>0</v>
      </c>
      <c r="N225" s="238">
        <v>2.5</v>
      </c>
      <c r="O225" s="238">
        <f>ROUND(E225*N225,2)</f>
        <v>0.03</v>
      </c>
      <c r="P225" s="238">
        <v>0</v>
      </c>
      <c r="Q225" s="238">
        <f>ROUND(E225*P225,2)</f>
        <v>0</v>
      </c>
      <c r="R225" s="238" t="s">
        <v>529</v>
      </c>
      <c r="S225" s="238" t="s">
        <v>294</v>
      </c>
      <c r="T225" s="239" t="s">
        <v>294</v>
      </c>
      <c r="U225" s="222">
        <v>1.1919999999999999</v>
      </c>
      <c r="V225" s="222">
        <f>ROUND(E225*U225,2)</f>
        <v>0.01</v>
      </c>
      <c r="W225" s="222"/>
      <c r="X225" s="222" t="s">
        <v>389</v>
      </c>
      <c r="Y225" s="212"/>
      <c r="Z225" s="212"/>
      <c r="AA225" s="212"/>
      <c r="AB225" s="212"/>
      <c r="AC225" s="212"/>
      <c r="AD225" s="212"/>
      <c r="AE225" s="212"/>
      <c r="AF225" s="212"/>
      <c r="AG225" s="212" t="s">
        <v>430</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c r="B226" s="220"/>
      <c r="C226" s="268" t="s">
        <v>1387</v>
      </c>
      <c r="D226" s="265"/>
      <c r="E226" s="265"/>
      <c r="F226" s="265"/>
      <c r="G226" s="265"/>
      <c r="H226" s="222"/>
      <c r="I226" s="222"/>
      <c r="J226" s="222"/>
      <c r="K226" s="222"/>
      <c r="L226" s="222"/>
      <c r="M226" s="222"/>
      <c r="N226" s="222"/>
      <c r="O226" s="222"/>
      <c r="P226" s="222"/>
      <c r="Q226" s="222"/>
      <c r="R226" s="222"/>
      <c r="S226" s="222"/>
      <c r="T226" s="222"/>
      <c r="U226" s="222"/>
      <c r="V226" s="222"/>
      <c r="W226" s="222"/>
      <c r="X226" s="222"/>
      <c r="Y226" s="212"/>
      <c r="Z226" s="212"/>
      <c r="AA226" s="212"/>
      <c r="AB226" s="212"/>
      <c r="AC226" s="212"/>
      <c r="AD226" s="212"/>
      <c r="AE226" s="212"/>
      <c r="AF226" s="212"/>
      <c r="AG226" s="212" t="s">
        <v>456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55" t="s">
        <v>1393</v>
      </c>
      <c r="D227" s="224"/>
      <c r="E227" s="225">
        <v>1.0630000000000001E-2</v>
      </c>
      <c r="F227" s="222"/>
      <c r="G227" s="222"/>
      <c r="H227" s="222"/>
      <c r="I227" s="222"/>
      <c r="J227" s="222"/>
      <c r="K227" s="222"/>
      <c r="L227" s="222"/>
      <c r="M227" s="222"/>
      <c r="N227" s="222"/>
      <c r="O227" s="222"/>
      <c r="P227" s="222"/>
      <c r="Q227" s="222"/>
      <c r="R227" s="222"/>
      <c r="S227" s="222"/>
      <c r="T227" s="222"/>
      <c r="U227" s="222"/>
      <c r="V227" s="222"/>
      <c r="W227" s="222"/>
      <c r="X227" s="222"/>
      <c r="Y227" s="212"/>
      <c r="Z227" s="212"/>
      <c r="AA227" s="212"/>
      <c r="AB227" s="212"/>
      <c r="AC227" s="212"/>
      <c r="AD227" s="212"/>
      <c r="AE227" s="212"/>
      <c r="AF227" s="212"/>
      <c r="AG227" s="212" t="s">
        <v>310</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33">
        <v>57</v>
      </c>
      <c r="B228" s="234" t="s">
        <v>1394</v>
      </c>
      <c r="C228" s="252" t="s">
        <v>1395</v>
      </c>
      <c r="D228" s="235" t="s">
        <v>434</v>
      </c>
      <c r="E228" s="236">
        <v>3.1</v>
      </c>
      <c r="F228" s="237"/>
      <c r="G228" s="238">
        <f>ROUND(E228*F228,2)</f>
        <v>0</v>
      </c>
      <c r="H228" s="237"/>
      <c r="I228" s="238">
        <f>ROUND(E228*H228,2)</f>
        <v>0</v>
      </c>
      <c r="J228" s="237"/>
      <c r="K228" s="238">
        <f>ROUND(E228*J228,2)</f>
        <v>0</v>
      </c>
      <c r="L228" s="238">
        <v>21</v>
      </c>
      <c r="M228" s="238">
        <f>G228*(1+L228/100)</f>
        <v>0</v>
      </c>
      <c r="N228" s="238">
        <v>4.7999999999999996E-3</v>
      </c>
      <c r="O228" s="238">
        <f>ROUND(E228*N228,2)</f>
        <v>0.01</v>
      </c>
      <c r="P228" s="238">
        <v>0</v>
      </c>
      <c r="Q228" s="238">
        <f>ROUND(E228*P228,2)</f>
        <v>0</v>
      </c>
      <c r="R228" s="238" t="s">
        <v>529</v>
      </c>
      <c r="S228" s="238" t="s">
        <v>294</v>
      </c>
      <c r="T228" s="239" t="s">
        <v>294</v>
      </c>
      <c r="U228" s="222">
        <v>0.82499999999999996</v>
      </c>
      <c r="V228" s="222">
        <f>ROUND(E228*U228,2)</f>
        <v>2.56</v>
      </c>
      <c r="W228" s="222"/>
      <c r="X228" s="222" t="s">
        <v>389</v>
      </c>
      <c r="Y228" s="212"/>
      <c r="Z228" s="212"/>
      <c r="AA228" s="212"/>
      <c r="AB228" s="212"/>
      <c r="AC228" s="212"/>
      <c r="AD228" s="212"/>
      <c r="AE228" s="212"/>
      <c r="AF228" s="212"/>
      <c r="AG228" s="212" t="s">
        <v>430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68" t="s">
        <v>530</v>
      </c>
      <c r="D229" s="265"/>
      <c r="E229" s="265"/>
      <c r="F229" s="265"/>
      <c r="G229" s="265"/>
      <c r="H229" s="222"/>
      <c r="I229" s="222"/>
      <c r="J229" s="222"/>
      <c r="K229" s="222"/>
      <c r="L229" s="222"/>
      <c r="M229" s="222"/>
      <c r="N229" s="222"/>
      <c r="O229" s="222"/>
      <c r="P229" s="222"/>
      <c r="Q229" s="222"/>
      <c r="R229" s="222"/>
      <c r="S229" s="222"/>
      <c r="T229" s="222"/>
      <c r="U229" s="222"/>
      <c r="V229" s="222"/>
      <c r="W229" s="222"/>
      <c r="X229" s="222"/>
      <c r="Y229" s="212"/>
      <c r="Z229" s="212"/>
      <c r="AA229" s="212"/>
      <c r="AB229" s="212"/>
      <c r="AC229" s="212"/>
      <c r="AD229" s="212"/>
      <c r="AE229" s="212"/>
      <c r="AF229" s="212"/>
      <c r="AG229" s="212" t="s">
        <v>456</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55" t="s">
        <v>1396</v>
      </c>
      <c r="D230" s="224"/>
      <c r="E230" s="225">
        <v>2.2000000000000002</v>
      </c>
      <c r="F230" s="222"/>
      <c r="G230" s="222"/>
      <c r="H230" s="222"/>
      <c r="I230" s="222"/>
      <c r="J230" s="222"/>
      <c r="K230" s="222"/>
      <c r="L230" s="222"/>
      <c r="M230" s="222"/>
      <c r="N230" s="222"/>
      <c r="O230" s="222"/>
      <c r="P230" s="222"/>
      <c r="Q230" s="222"/>
      <c r="R230" s="222"/>
      <c r="S230" s="222"/>
      <c r="T230" s="222"/>
      <c r="U230" s="222"/>
      <c r="V230" s="222"/>
      <c r="W230" s="222"/>
      <c r="X230" s="222"/>
      <c r="Y230" s="212"/>
      <c r="Z230" s="212"/>
      <c r="AA230" s="212"/>
      <c r="AB230" s="212"/>
      <c r="AC230" s="212"/>
      <c r="AD230" s="212"/>
      <c r="AE230" s="212"/>
      <c r="AF230" s="212"/>
      <c r="AG230" s="212" t="s">
        <v>310</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55" t="s">
        <v>1397</v>
      </c>
      <c r="D231" s="224"/>
      <c r="E231" s="225">
        <v>0.5</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310</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55" t="s">
        <v>1398</v>
      </c>
      <c r="D232" s="224"/>
      <c r="E232" s="225">
        <v>0.23</v>
      </c>
      <c r="F232" s="222"/>
      <c r="G232" s="222"/>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310</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19"/>
      <c r="B233" s="220"/>
      <c r="C233" s="255" t="s">
        <v>1399</v>
      </c>
      <c r="D233" s="224"/>
      <c r="E233" s="225">
        <v>0.17</v>
      </c>
      <c r="F233" s="222"/>
      <c r="G233" s="222"/>
      <c r="H233" s="222"/>
      <c r="I233" s="222"/>
      <c r="J233" s="222"/>
      <c r="K233" s="222"/>
      <c r="L233" s="222"/>
      <c r="M233" s="222"/>
      <c r="N233" s="222"/>
      <c r="O233" s="222"/>
      <c r="P233" s="222"/>
      <c r="Q233" s="222"/>
      <c r="R233" s="222"/>
      <c r="S233" s="222"/>
      <c r="T233" s="222"/>
      <c r="U233" s="222"/>
      <c r="V233" s="222"/>
      <c r="W233" s="222"/>
      <c r="X233" s="222"/>
      <c r="Y233" s="212"/>
      <c r="Z233" s="212"/>
      <c r="AA233" s="212"/>
      <c r="AB233" s="212"/>
      <c r="AC233" s="212"/>
      <c r="AD233" s="212"/>
      <c r="AE233" s="212"/>
      <c r="AF233" s="212"/>
      <c r="AG233" s="212" t="s">
        <v>310</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5">
      <c r="A234" s="227" t="s">
        <v>289</v>
      </c>
      <c r="B234" s="228" t="s">
        <v>202</v>
      </c>
      <c r="C234" s="251" t="s">
        <v>203</v>
      </c>
      <c r="D234" s="229"/>
      <c r="E234" s="230"/>
      <c r="F234" s="231"/>
      <c r="G234" s="231">
        <f>SUMIF(AG235:AG239,"&lt;&gt;NOR",G235:G239)</f>
        <v>0</v>
      </c>
      <c r="H234" s="231"/>
      <c r="I234" s="231">
        <f>SUM(I235:I239)</f>
        <v>0</v>
      </c>
      <c r="J234" s="231"/>
      <c r="K234" s="231">
        <f>SUM(K235:K239)</f>
        <v>0</v>
      </c>
      <c r="L234" s="231"/>
      <c r="M234" s="231">
        <f>SUM(M235:M239)</f>
        <v>0</v>
      </c>
      <c r="N234" s="231"/>
      <c r="O234" s="231">
        <f>SUM(O235:O239)</f>
        <v>0.28000000000000003</v>
      </c>
      <c r="P234" s="231"/>
      <c r="Q234" s="231">
        <f>SUM(Q235:Q239)</f>
        <v>0</v>
      </c>
      <c r="R234" s="231"/>
      <c r="S234" s="231"/>
      <c r="T234" s="232"/>
      <c r="U234" s="226"/>
      <c r="V234" s="226">
        <f>SUM(V235:V239)</f>
        <v>3.62</v>
      </c>
      <c r="W234" s="226"/>
      <c r="X234" s="226"/>
      <c r="AG234" t="s">
        <v>290</v>
      </c>
    </row>
    <row r="235" spans="1:60" outlineLevel="1" x14ac:dyDescent="0.25">
      <c r="A235" s="233">
        <v>58</v>
      </c>
      <c r="B235" s="234" t="s">
        <v>1400</v>
      </c>
      <c r="C235" s="252" t="s">
        <v>1401</v>
      </c>
      <c r="D235" s="235" t="s">
        <v>434</v>
      </c>
      <c r="E235" s="236">
        <v>40.26</v>
      </c>
      <c r="F235" s="237"/>
      <c r="G235" s="238">
        <f>ROUND(E235*F235,2)</f>
        <v>0</v>
      </c>
      <c r="H235" s="237"/>
      <c r="I235" s="238">
        <f>ROUND(E235*H235,2)</f>
        <v>0</v>
      </c>
      <c r="J235" s="237"/>
      <c r="K235" s="238">
        <f>ROUND(E235*J235,2)</f>
        <v>0</v>
      </c>
      <c r="L235" s="238">
        <v>21</v>
      </c>
      <c r="M235" s="238">
        <f>G235*(1+L235/100)</f>
        <v>0</v>
      </c>
      <c r="N235" s="238">
        <v>6.9300000000000004E-3</v>
      </c>
      <c r="O235" s="238">
        <f>ROUND(E235*N235,2)</f>
        <v>0.28000000000000003</v>
      </c>
      <c r="P235" s="238">
        <v>0</v>
      </c>
      <c r="Q235" s="238">
        <f>ROUND(E235*P235,2)</f>
        <v>0</v>
      </c>
      <c r="R235" s="238" t="s">
        <v>1305</v>
      </c>
      <c r="S235" s="238" t="s">
        <v>294</v>
      </c>
      <c r="T235" s="239" t="s">
        <v>294</v>
      </c>
      <c r="U235" s="222">
        <v>0.09</v>
      </c>
      <c r="V235" s="222">
        <f>ROUND(E235*U235,2)</f>
        <v>3.62</v>
      </c>
      <c r="W235" s="222"/>
      <c r="X235" s="222" t="s">
        <v>389</v>
      </c>
      <c r="Y235" s="212"/>
      <c r="Z235" s="212"/>
      <c r="AA235" s="212"/>
      <c r="AB235" s="212"/>
      <c r="AC235" s="212"/>
      <c r="AD235" s="212"/>
      <c r="AE235" s="212"/>
      <c r="AF235" s="212"/>
      <c r="AG235" s="212" t="s">
        <v>390</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19"/>
      <c r="B236" s="220"/>
      <c r="C236" s="268" t="s">
        <v>1402</v>
      </c>
      <c r="D236" s="265"/>
      <c r="E236" s="265"/>
      <c r="F236" s="265"/>
      <c r="G236" s="265"/>
      <c r="H236" s="222"/>
      <c r="I236" s="222"/>
      <c r="J236" s="222"/>
      <c r="K236" s="222"/>
      <c r="L236" s="222"/>
      <c r="M236" s="222"/>
      <c r="N236" s="222"/>
      <c r="O236" s="222"/>
      <c r="P236" s="222"/>
      <c r="Q236" s="222"/>
      <c r="R236" s="222"/>
      <c r="S236" s="222"/>
      <c r="T236" s="222"/>
      <c r="U236" s="222"/>
      <c r="V236" s="222"/>
      <c r="W236" s="222"/>
      <c r="X236" s="222"/>
      <c r="Y236" s="212"/>
      <c r="Z236" s="212"/>
      <c r="AA236" s="212"/>
      <c r="AB236" s="212"/>
      <c r="AC236" s="212"/>
      <c r="AD236" s="212"/>
      <c r="AE236" s="212"/>
      <c r="AF236" s="212"/>
      <c r="AG236" s="212" t="s">
        <v>456</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41" t="str">
        <f>C236</f>
        <v>neomítaných betonových nebo železobetonových monolitických i prefabrikovaných stěn vnitřních s rozetřením vysprávky do ztracena,</v>
      </c>
      <c r="BB236" s="212"/>
      <c r="BC236" s="212"/>
      <c r="BD236" s="212"/>
      <c r="BE236" s="212"/>
      <c r="BF236" s="212"/>
      <c r="BG236" s="212"/>
      <c r="BH236" s="212"/>
    </row>
    <row r="237" spans="1:60" outlineLevel="1" x14ac:dyDescent="0.25">
      <c r="A237" s="219"/>
      <c r="B237" s="220"/>
      <c r="C237" s="255" t="s">
        <v>1365</v>
      </c>
      <c r="D237" s="224"/>
      <c r="E237" s="225">
        <v>35.64</v>
      </c>
      <c r="F237" s="222"/>
      <c r="G237" s="222"/>
      <c r="H237" s="222"/>
      <c r="I237" s="222"/>
      <c r="J237" s="222"/>
      <c r="K237" s="222"/>
      <c r="L237" s="222"/>
      <c r="M237" s="222"/>
      <c r="N237" s="222"/>
      <c r="O237" s="222"/>
      <c r="P237" s="222"/>
      <c r="Q237" s="222"/>
      <c r="R237" s="222"/>
      <c r="S237" s="222"/>
      <c r="T237" s="222"/>
      <c r="U237" s="222"/>
      <c r="V237" s="222"/>
      <c r="W237" s="222"/>
      <c r="X237" s="222"/>
      <c r="Y237" s="212"/>
      <c r="Z237" s="212"/>
      <c r="AA237" s="212"/>
      <c r="AB237" s="212"/>
      <c r="AC237" s="212"/>
      <c r="AD237" s="212"/>
      <c r="AE237" s="212"/>
      <c r="AF237" s="212"/>
      <c r="AG237" s="212" t="s">
        <v>310</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55" t="s">
        <v>1366</v>
      </c>
      <c r="D238" s="224"/>
      <c r="E238" s="225">
        <v>1.92</v>
      </c>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310</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55" t="s">
        <v>1367</v>
      </c>
      <c r="D239" s="224"/>
      <c r="E239" s="225">
        <v>2.7</v>
      </c>
      <c r="F239" s="222"/>
      <c r="G239" s="222"/>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310</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5">
      <c r="A240" s="227" t="s">
        <v>289</v>
      </c>
      <c r="B240" s="228" t="s">
        <v>204</v>
      </c>
      <c r="C240" s="251" t="s">
        <v>205</v>
      </c>
      <c r="D240" s="229"/>
      <c r="E240" s="230"/>
      <c r="F240" s="231"/>
      <c r="G240" s="231">
        <f>SUMIF(AG241:AG245,"&lt;&gt;NOR",G241:G245)</f>
        <v>0</v>
      </c>
      <c r="H240" s="231"/>
      <c r="I240" s="231">
        <f>SUM(I241:I245)</f>
        <v>0</v>
      </c>
      <c r="J240" s="231"/>
      <c r="K240" s="231">
        <f>SUM(K241:K245)</f>
        <v>0</v>
      </c>
      <c r="L240" s="231"/>
      <c r="M240" s="231">
        <f>SUM(M241:M245)</f>
        <v>0</v>
      </c>
      <c r="N240" s="231"/>
      <c r="O240" s="231">
        <f>SUM(O241:O245)</f>
        <v>0.37</v>
      </c>
      <c r="P240" s="231"/>
      <c r="Q240" s="231">
        <f>SUM(Q241:Q245)</f>
        <v>0</v>
      </c>
      <c r="R240" s="231"/>
      <c r="S240" s="231"/>
      <c r="T240" s="232"/>
      <c r="U240" s="226"/>
      <c r="V240" s="226">
        <f>SUM(V241:V245)</f>
        <v>5.38</v>
      </c>
      <c r="W240" s="226"/>
      <c r="X240" s="226"/>
      <c r="AG240" t="s">
        <v>290</v>
      </c>
    </row>
    <row r="241" spans="1:60" outlineLevel="1" x14ac:dyDescent="0.25">
      <c r="A241" s="233">
        <v>59</v>
      </c>
      <c r="B241" s="234" t="s">
        <v>1403</v>
      </c>
      <c r="C241" s="252" t="s">
        <v>1404</v>
      </c>
      <c r="D241" s="235" t="s">
        <v>434</v>
      </c>
      <c r="E241" s="236">
        <v>54.905000000000001</v>
      </c>
      <c r="F241" s="237"/>
      <c r="G241" s="238">
        <f>ROUND(E241*F241,2)</f>
        <v>0</v>
      </c>
      <c r="H241" s="237"/>
      <c r="I241" s="238">
        <f>ROUND(E241*H241,2)</f>
        <v>0</v>
      </c>
      <c r="J241" s="237"/>
      <c r="K241" s="238">
        <f>ROUND(E241*J241,2)</f>
        <v>0</v>
      </c>
      <c r="L241" s="238">
        <v>21</v>
      </c>
      <c r="M241" s="238">
        <f>G241*(1+L241/100)</f>
        <v>0</v>
      </c>
      <c r="N241" s="238">
        <v>6.7099999999999998E-3</v>
      </c>
      <c r="O241" s="238">
        <f>ROUND(E241*N241,2)</f>
        <v>0.37</v>
      </c>
      <c r="P241" s="238">
        <v>0</v>
      </c>
      <c r="Q241" s="238">
        <f>ROUND(E241*P241,2)</f>
        <v>0</v>
      </c>
      <c r="R241" s="238" t="s">
        <v>1305</v>
      </c>
      <c r="S241" s="238" t="s">
        <v>294</v>
      </c>
      <c r="T241" s="239" t="s">
        <v>294</v>
      </c>
      <c r="U241" s="222">
        <v>9.8000000000000004E-2</v>
      </c>
      <c r="V241" s="222">
        <f>ROUND(E241*U241,2)</f>
        <v>5.38</v>
      </c>
      <c r="W241" s="222"/>
      <c r="X241" s="222" t="s">
        <v>389</v>
      </c>
      <c r="Y241" s="212"/>
      <c r="Z241" s="212"/>
      <c r="AA241" s="212"/>
      <c r="AB241" s="212"/>
      <c r="AC241" s="212"/>
      <c r="AD241" s="212"/>
      <c r="AE241" s="212"/>
      <c r="AF241" s="212"/>
      <c r="AG241" s="212" t="s">
        <v>390</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5">
      <c r="A242" s="219"/>
      <c r="B242" s="220"/>
      <c r="C242" s="268" t="s">
        <v>1405</v>
      </c>
      <c r="D242" s="265"/>
      <c r="E242" s="265"/>
      <c r="F242" s="265"/>
      <c r="G242" s="265"/>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456</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1" t="str">
        <f>C242</f>
        <v>neomítaných betonových a železobetonových monolitických i prefabrikovaných, s rozetřením vysprávky do ztracena,</v>
      </c>
      <c r="BB242" s="212"/>
      <c r="BC242" s="212"/>
      <c r="BD242" s="212"/>
      <c r="BE242" s="212"/>
      <c r="BF242" s="212"/>
      <c r="BG242" s="212"/>
      <c r="BH242" s="212"/>
    </row>
    <row r="243" spans="1:60" outlineLevel="1" x14ac:dyDescent="0.25">
      <c r="A243" s="219"/>
      <c r="B243" s="220"/>
      <c r="C243" s="255" t="s">
        <v>1406</v>
      </c>
      <c r="D243" s="224"/>
      <c r="E243" s="225">
        <v>50.22</v>
      </c>
      <c r="F243" s="222"/>
      <c r="G243" s="222"/>
      <c r="H243" s="222"/>
      <c r="I243" s="222"/>
      <c r="J243" s="222"/>
      <c r="K243" s="222"/>
      <c r="L243" s="222"/>
      <c r="M243" s="222"/>
      <c r="N243" s="222"/>
      <c r="O243" s="222"/>
      <c r="P243" s="222"/>
      <c r="Q243" s="222"/>
      <c r="R243" s="222"/>
      <c r="S243" s="222"/>
      <c r="T243" s="222"/>
      <c r="U243" s="222"/>
      <c r="V243" s="222"/>
      <c r="W243" s="222"/>
      <c r="X243" s="222"/>
      <c r="Y243" s="212"/>
      <c r="Z243" s="212"/>
      <c r="AA243" s="212"/>
      <c r="AB243" s="212"/>
      <c r="AC243" s="212"/>
      <c r="AD243" s="212"/>
      <c r="AE243" s="212"/>
      <c r="AF243" s="212"/>
      <c r="AG243" s="212" t="s">
        <v>310</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55" t="s">
        <v>1370</v>
      </c>
      <c r="D244" s="224"/>
      <c r="E244" s="225">
        <v>1.88</v>
      </c>
      <c r="F244" s="222"/>
      <c r="G244" s="22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310</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55" t="s">
        <v>1371</v>
      </c>
      <c r="D245" s="224"/>
      <c r="E245" s="225">
        <v>2.8050000000000002</v>
      </c>
      <c r="F245" s="222"/>
      <c r="G245" s="222"/>
      <c r="H245" s="222"/>
      <c r="I245" s="222"/>
      <c r="J245" s="222"/>
      <c r="K245" s="222"/>
      <c r="L245" s="222"/>
      <c r="M245" s="222"/>
      <c r="N245" s="222"/>
      <c r="O245" s="222"/>
      <c r="P245" s="222"/>
      <c r="Q245" s="222"/>
      <c r="R245" s="222"/>
      <c r="S245" s="222"/>
      <c r="T245" s="222"/>
      <c r="U245" s="222"/>
      <c r="V245" s="222"/>
      <c r="W245" s="222"/>
      <c r="X245" s="222"/>
      <c r="Y245" s="212"/>
      <c r="Z245" s="212"/>
      <c r="AA245" s="212"/>
      <c r="AB245" s="212"/>
      <c r="AC245" s="212"/>
      <c r="AD245" s="212"/>
      <c r="AE245" s="212"/>
      <c r="AF245" s="212"/>
      <c r="AG245" s="212" t="s">
        <v>310</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x14ac:dyDescent="0.25">
      <c r="A246" s="227" t="s">
        <v>289</v>
      </c>
      <c r="B246" s="228" t="s">
        <v>206</v>
      </c>
      <c r="C246" s="251" t="s">
        <v>207</v>
      </c>
      <c r="D246" s="229"/>
      <c r="E246" s="230"/>
      <c r="F246" s="231"/>
      <c r="G246" s="231">
        <f>SUMIF(AG247:AG283,"&lt;&gt;NOR",G247:G283)</f>
        <v>0</v>
      </c>
      <c r="H246" s="231"/>
      <c r="I246" s="231">
        <f>SUM(I247:I283)</f>
        <v>0</v>
      </c>
      <c r="J246" s="231"/>
      <c r="K246" s="231">
        <f>SUM(K247:K283)</f>
        <v>0</v>
      </c>
      <c r="L246" s="231"/>
      <c r="M246" s="231">
        <f>SUM(M247:M283)</f>
        <v>0</v>
      </c>
      <c r="N246" s="231"/>
      <c r="O246" s="231">
        <f>SUM(O247:O283)</f>
        <v>25.589999999999996</v>
      </c>
      <c r="P246" s="231"/>
      <c r="Q246" s="231">
        <f>SUM(Q247:Q283)</f>
        <v>0</v>
      </c>
      <c r="R246" s="231"/>
      <c r="S246" s="231"/>
      <c r="T246" s="232"/>
      <c r="U246" s="226"/>
      <c r="V246" s="226">
        <f>SUM(V247:V283)</f>
        <v>33.049999999999997</v>
      </c>
      <c r="W246" s="226"/>
      <c r="X246" s="226"/>
      <c r="AG246" t="s">
        <v>290</v>
      </c>
    </row>
    <row r="247" spans="1:60" outlineLevel="1" x14ac:dyDescent="0.25">
      <c r="A247" s="233">
        <v>60</v>
      </c>
      <c r="B247" s="234" t="s">
        <v>1407</v>
      </c>
      <c r="C247" s="252" t="s">
        <v>1408</v>
      </c>
      <c r="D247" s="235" t="s">
        <v>360</v>
      </c>
      <c r="E247" s="236">
        <v>0.76005</v>
      </c>
      <c r="F247" s="237"/>
      <c r="G247" s="238">
        <f>ROUND(E247*F247,2)</f>
        <v>0</v>
      </c>
      <c r="H247" s="237"/>
      <c r="I247" s="238">
        <f>ROUND(E247*H247,2)</f>
        <v>0</v>
      </c>
      <c r="J247" s="237"/>
      <c r="K247" s="238">
        <f>ROUND(E247*J247,2)</f>
        <v>0</v>
      </c>
      <c r="L247" s="238">
        <v>21</v>
      </c>
      <c r="M247" s="238">
        <f>G247*(1+L247/100)</f>
        <v>0</v>
      </c>
      <c r="N247" s="238">
        <v>2.5249999999999999</v>
      </c>
      <c r="O247" s="238">
        <f>ROUND(E247*N247,2)</f>
        <v>1.92</v>
      </c>
      <c r="P247" s="238">
        <v>0</v>
      </c>
      <c r="Q247" s="238">
        <f>ROUND(E247*P247,2)</f>
        <v>0</v>
      </c>
      <c r="R247" s="238" t="s">
        <v>1305</v>
      </c>
      <c r="S247" s="238" t="s">
        <v>294</v>
      </c>
      <c r="T247" s="239" t="s">
        <v>294</v>
      </c>
      <c r="U247" s="222">
        <v>3.2130000000000001</v>
      </c>
      <c r="V247" s="222">
        <f>ROUND(E247*U247,2)</f>
        <v>2.44</v>
      </c>
      <c r="W247" s="222"/>
      <c r="X247" s="222" t="s">
        <v>389</v>
      </c>
      <c r="Y247" s="212"/>
      <c r="Z247" s="212"/>
      <c r="AA247" s="212"/>
      <c r="AB247" s="212"/>
      <c r="AC247" s="212"/>
      <c r="AD247" s="212"/>
      <c r="AE247" s="212"/>
      <c r="AF247" s="212"/>
      <c r="AG247" s="212" t="s">
        <v>390</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19"/>
      <c r="B248" s="220"/>
      <c r="C248" s="268" t="s">
        <v>1409</v>
      </c>
      <c r="D248" s="265"/>
      <c r="E248" s="265"/>
      <c r="F248" s="265"/>
      <c r="G248" s="265"/>
      <c r="H248" s="222"/>
      <c r="I248" s="222"/>
      <c r="J248" s="222"/>
      <c r="K248" s="222"/>
      <c r="L248" s="222"/>
      <c r="M248" s="222"/>
      <c r="N248" s="222"/>
      <c r="O248" s="222"/>
      <c r="P248" s="222"/>
      <c r="Q248" s="222"/>
      <c r="R248" s="222"/>
      <c r="S248" s="222"/>
      <c r="T248" s="222"/>
      <c r="U248" s="222"/>
      <c r="V248" s="222"/>
      <c r="W248" s="222"/>
      <c r="X248" s="222"/>
      <c r="Y248" s="212"/>
      <c r="Z248" s="212"/>
      <c r="AA248" s="212"/>
      <c r="AB248" s="212"/>
      <c r="AC248" s="212"/>
      <c r="AD248" s="212"/>
      <c r="AE248" s="212"/>
      <c r="AF248" s="212"/>
      <c r="AG248" s="212" t="s">
        <v>456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19"/>
      <c r="B249" s="220"/>
      <c r="C249" s="254" t="s">
        <v>1410</v>
      </c>
      <c r="D249" s="242"/>
      <c r="E249" s="242"/>
      <c r="F249" s="242"/>
      <c r="G249" s="242"/>
      <c r="H249" s="222"/>
      <c r="I249" s="222"/>
      <c r="J249" s="222"/>
      <c r="K249" s="222"/>
      <c r="L249" s="222"/>
      <c r="M249" s="222"/>
      <c r="N249" s="222"/>
      <c r="O249" s="222"/>
      <c r="P249" s="222"/>
      <c r="Q249" s="222"/>
      <c r="R249" s="222"/>
      <c r="S249" s="222"/>
      <c r="T249" s="222"/>
      <c r="U249" s="222"/>
      <c r="V249" s="222"/>
      <c r="W249" s="222"/>
      <c r="X249" s="222"/>
      <c r="Y249" s="212"/>
      <c r="Z249" s="212"/>
      <c r="AA249" s="212"/>
      <c r="AB249" s="212"/>
      <c r="AC249" s="212"/>
      <c r="AD249" s="212"/>
      <c r="AE249" s="212"/>
      <c r="AF249" s="212"/>
      <c r="AG249" s="212" t="s">
        <v>299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55" t="s">
        <v>1411</v>
      </c>
      <c r="D250" s="224"/>
      <c r="E250" s="225">
        <v>0.84</v>
      </c>
      <c r="F250" s="222"/>
      <c r="G250" s="22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310</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5">
      <c r="A251" s="219"/>
      <c r="B251" s="220"/>
      <c r="C251" s="255" t="s">
        <v>1412</v>
      </c>
      <c r="D251" s="224"/>
      <c r="E251" s="225">
        <v>-7.9949999999999993E-2</v>
      </c>
      <c r="F251" s="222"/>
      <c r="G251" s="222"/>
      <c r="H251" s="222"/>
      <c r="I251" s="222"/>
      <c r="J251" s="222"/>
      <c r="K251" s="222"/>
      <c r="L251" s="222"/>
      <c r="M251" s="222"/>
      <c r="N251" s="222"/>
      <c r="O251" s="222"/>
      <c r="P251" s="222"/>
      <c r="Q251" s="222"/>
      <c r="R251" s="222"/>
      <c r="S251" s="222"/>
      <c r="T251" s="222"/>
      <c r="U251" s="222"/>
      <c r="V251" s="222"/>
      <c r="W251" s="222"/>
      <c r="X251" s="222"/>
      <c r="Y251" s="212"/>
      <c r="Z251" s="212"/>
      <c r="AA251" s="212"/>
      <c r="AB251" s="212"/>
      <c r="AC251" s="212"/>
      <c r="AD251" s="212"/>
      <c r="AE251" s="212"/>
      <c r="AF251" s="212"/>
      <c r="AG251" s="212" t="s">
        <v>310</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33">
        <v>61</v>
      </c>
      <c r="B252" s="234" t="s">
        <v>1413</v>
      </c>
      <c r="C252" s="252" t="s">
        <v>1414</v>
      </c>
      <c r="D252" s="235" t="s">
        <v>360</v>
      </c>
      <c r="E252" s="236">
        <v>2.355</v>
      </c>
      <c r="F252" s="237"/>
      <c r="G252" s="238">
        <f>ROUND(E252*F252,2)</f>
        <v>0</v>
      </c>
      <c r="H252" s="237"/>
      <c r="I252" s="238">
        <f>ROUND(E252*H252,2)</f>
        <v>0</v>
      </c>
      <c r="J252" s="237"/>
      <c r="K252" s="238">
        <f>ROUND(E252*J252,2)</f>
        <v>0</v>
      </c>
      <c r="L252" s="238">
        <v>21</v>
      </c>
      <c r="M252" s="238">
        <f>G252*(1+L252/100)</f>
        <v>0</v>
      </c>
      <c r="N252" s="238">
        <v>2.5249999999999999</v>
      </c>
      <c r="O252" s="238">
        <f>ROUND(E252*N252,2)</f>
        <v>5.95</v>
      </c>
      <c r="P252" s="238">
        <v>0</v>
      </c>
      <c r="Q252" s="238">
        <f>ROUND(E252*P252,2)</f>
        <v>0</v>
      </c>
      <c r="R252" s="238" t="s">
        <v>1305</v>
      </c>
      <c r="S252" s="238" t="s">
        <v>294</v>
      </c>
      <c r="T252" s="239" t="s">
        <v>294</v>
      </c>
      <c r="U252" s="222">
        <v>2.58</v>
      </c>
      <c r="V252" s="222">
        <f>ROUND(E252*U252,2)</f>
        <v>6.08</v>
      </c>
      <c r="W252" s="222"/>
      <c r="X252" s="222" t="s">
        <v>389</v>
      </c>
      <c r="Y252" s="212"/>
      <c r="Z252" s="212"/>
      <c r="AA252" s="212"/>
      <c r="AB252" s="212"/>
      <c r="AC252" s="212"/>
      <c r="AD252" s="212"/>
      <c r="AE252" s="212"/>
      <c r="AF252" s="212"/>
      <c r="AG252" s="212" t="s">
        <v>430</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5">
      <c r="A253" s="219"/>
      <c r="B253" s="220"/>
      <c r="C253" s="268" t="s">
        <v>1409</v>
      </c>
      <c r="D253" s="265"/>
      <c r="E253" s="265"/>
      <c r="F253" s="265"/>
      <c r="G253" s="265"/>
      <c r="H253" s="222"/>
      <c r="I253" s="222"/>
      <c r="J253" s="222"/>
      <c r="K253" s="222"/>
      <c r="L253" s="222"/>
      <c r="M253" s="222"/>
      <c r="N253" s="222"/>
      <c r="O253" s="222"/>
      <c r="P253" s="222"/>
      <c r="Q253" s="222"/>
      <c r="R253" s="222"/>
      <c r="S253" s="222"/>
      <c r="T253" s="222"/>
      <c r="U253" s="222"/>
      <c r="V253" s="222"/>
      <c r="W253" s="222"/>
      <c r="X253" s="222"/>
      <c r="Y253" s="212"/>
      <c r="Z253" s="212"/>
      <c r="AA253" s="212"/>
      <c r="AB253" s="212"/>
      <c r="AC253" s="212"/>
      <c r="AD253" s="212"/>
      <c r="AE253" s="212"/>
      <c r="AF253" s="212"/>
      <c r="AG253" s="212" t="s">
        <v>456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5">
      <c r="A254" s="219"/>
      <c r="B254" s="220"/>
      <c r="C254" s="254" t="s">
        <v>1410</v>
      </c>
      <c r="D254" s="242"/>
      <c r="E254" s="242"/>
      <c r="F254" s="242"/>
      <c r="G254" s="242"/>
      <c r="H254" s="222"/>
      <c r="I254" s="222"/>
      <c r="J254" s="222"/>
      <c r="K254" s="222"/>
      <c r="L254" s="222"/>
      <c r="M254" s="222"/>
      <c r="N254" s="222"/>
      <c r="O254" s="222"/>
      <c r="P254" s="222"/>
      <c r="Q254" s="222"/>
      <c r="R254" s="222"/>
      <c r="S254" s="222"/>
      <c r="T254" s="222"/>
      <c r="U254" s="222"/>
      <c r="V254" s="222"/>
      <c r="W254" s="222"/>
      <c r="X254" s="222"/>
      <c r="Y254" s="212"/>
      <c r="Z254" s="212"/>
      <c r="AA254" s="212"/>
      <c r="AB254" s="212"/>
      <c r="AC254" s="212"/>
      <c r="AD254" s="212"/>
      <c r="AE254" s="212"/>
      <c r="AF254" s="212"/>
      <c r="AG254" s="212" t="s">
        <v>299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5">
      <c r="A255" s="219"/>
      <c r="B255" s="220"/>
      <c r="C255" s="255" t="s">
        <v>1415</v>
      </c>
      <c r="D255" s="224"/>
      <c r="E255" s="225"/>
      <c r="F255" s="222"/>
      <c r="G255" s="222"/>
      <c r="H255" s="222"/>
      <c r="I255" s="222"/>
      <c r="J255" s="222"/>
      <c r="K255" s="222"/>
      <c r="L255" s="222"/>
      <c r="M255" s="222"/>
      <c r="N255" s="222"/>
      <c r="O255" s="222"/>
      <c r="P255" s="222"/>
      <c r="Q255" s="222"/>
      <c r="R255" s="222"/>
      <c r="S255" s="222"/>
      <c r="T255" s="222"/>
      <c r="U255" s="222"/>
      <c r="V255" s="222"/>
      <c r="W255" s="222"/>
      <c r="X255" s="222"/>
      <c r="Y255" s="212"/>
      <c r="Z255" s="212"/>
      <c r="AA255" s="212"/>
      <c r="AB255" s="212"/>
      <c r="AC255" s="212"/>
      <c r="AD255" s="212"/>
      <c r="AE255" s="212"/>
      <c r="AF255" s="212"/>
      <c r="AG255" s="212" t="s">
        <v>310</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19"/>
      <c r="B256" s="220"/>
      <c r="C256" s="255" t="s">
        <v>1416</v>
      </c>
      <c r="D256" s="224"/>
      <c r="E256" s="225">
        <v>2.21</v>
      </c>
      <c r="F256" s="222"/>
      <c r="G256" s="222"/>
      <c r="H256" s="222"/>
      <c r="I256" s="222"/>
      <c r="J256" s="222"/>
      <c r="K256" s="222"/>
      <c r="L256" s="222"/>
      <c r="M256" s="222"/>
      <c r="N256" s="222"/>
      <c r="O256" s="222"/>
      <c r="P256" s="222"/>
      <c r="Q256" s="222"/>
      <c r="R256" s="222"/>
      <c r="S256" s="222"/>
      <c r="T256" s="222"/>
      <c r="U256" s="222"/>
      <c r="V256" s="222"/>
      <c r="W256" s="222"/>
      <c r="X256" s="222"/>
      <c r="Y256" s="212"/>
      <c r="Z256" s="212"/>
      <c r="AA256" s="212"/>
      <c r="AB256" s="212"/>
      <c r="AC256" s="212"/>
      <c r="AD256" s="212"/>
      <c r="AE256" s="212"/>
      <c r="AF256" s="212"/>
      <c r="AG256" s="212" t="s">
        <v>310</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5">
      <c r="A257" s="219"/>
      <c r="B257" s="220"/>
      <c r="C257" s="255" t="s">
        <v>1417</v>
      </c>
      <c r="D257" s="224"/>
      <c r="E257" s="225">
        <v>0.14499999999999999</v>
      </c>
      <c r="F257" s="222"/>
      <c r="G257" s="222"/>
      <c r="H257" s="222"/>
      <c r="I257" s="222"/>
      <c r="J257" s="222"/>
      <c r="K257" s="222"/>
      <c r="L257" s="222"/>
      <c r="M257" s="222"/>
      <c r="N257" s="222"/>
      <c r="O257" s="222"/>
      <c r="P257" s="222"/>
      <c r="Q257" s="222"/>
      <c r="R257" s="222"/>
      <c r="S257" s="222"/>
      <c r="T257" s="222"/>
      <c r="U257" s="222"/>
      <c r="V257" s="222"/>
      <c r="W257" s="222"/>
      <c r="X257" s="222"/>
      <c r="Y257" s="212"/>
      <c r="Z257" s="212"/>
      <c r="AA257" s="212"/>
      <c r="AB257" s="212"/>
      <c r="AC257" s="212"/>
      <c r="AD257" s="212"/>
      <c r="AE257" s="212"/>
      <c r="AF257" s="212"/>
      <c r="AG257" s="212" t="s">
        <v>310</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5">
      <c r="A258" s="233">
        <v>62</v>
      </c>
      <c r="B258" s="234" t="s">
        <v>1418</v>
      </c>
      <c r="C258" s="252" t="s">
        <v>1419</v>
      </c>
      <c r="D258" s="235" t="s">
        <v>360</v>
      </c>
      <c r="E258" s="236">
        <v>0.216</v>
      </c>
      <c r="F258" s="237"/>
      <c r="G258" s="238">
        <f>ROUND(E258*F258,2)</f>
        <v>0</v>
      </c>
      <c r="H258" s="237"/>
      <c r="I258" s="238">
        <f>ROUND(E258*H258,2)</f>
        <v>0</v>
      </c>
      <c r="J258" s="237"/>
      <c r="K258" s="238">
        <f>ROUND(E258*J258,2)</f>
        <v>0</v>
      </c>
      <c r="L258" s="238">
        <v>21</v>
      </c>
      <c r="M258" s="238">
        <f>G258*(1+L258/100)</f>
        <v>0</v>
      </c>
      <c r="N258" s="238">
        <v>2.5249999999999999</v>
      </c>
      <c r="O258" s="238">
        <f>ROUND(E258*N258,2)</f>
        <v>0.55000000000000004</v>
      </c>
      <c r="P258" s="238">
        <v>0</v>
      </c>
      <c r="Q258" s="238">
        <f>ROUND(E258*P258,2)</f>
        <v>0</v>
      </c>
      <c r="R258" s="238" t="s">
        <v>1305</v>
      </c>
      <c r="S258" s="238" t="s">
        <v>294</v>
      </c>
      <c r="T258" s="239" t="s">
        <v>294</v>
      </c>
      <c r="U258" s="222">
        <v>2.3170000000000002</v>
      </c>
      <c r="V258" s="222">
        <f>ROUND(E258*U258,2)</f>
        <v>0.5</v>
      </c>
      <c r="W258" s="222"/>
      <c r="X258" s="222" t="s">
        <v>389</v>
      </c>
      <c r="Y258" s="212"/>
      <c r="Z258" s="212"/>
      <c r="AA258" s="212"/>
      <c r="AB258" s="212"/>
      <c r="AC258" s="212"/>
      <c r="AD258" s="212"/>
      <c r="AE258" s="212"/>
      <c r="AF258" s="212"/>
      <c r="AG258" s="212" t="s">
        <v>430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5">
      <c r="A259" s="219"/>
      <c r="B259" s="220"/>
      <c r="C259" s="268" t="s">
        <v>1409</v>
      </c>
      <c r="D259" s="265"/>
      <c r="E259" s="265"/>
      <c r="F259" s="265"/>
      <c r="G259" s="265"/>
      <c r="H259" s="222"/>
      <c r="I259" s="222"/>
      <c r="J259" s="222"/>
      <c r="K259" s="222"/>
      <c r="L259" s="222"/>
      <c r="M259" s="222"/>
      <c r="N259" s="222"/>
      <c r="O259" s="222"/>
      <c r="P259" s="222"/>
      <c r="Q259" s="222"/>
      <c r="R259" s="222"/>
      <c r="S259" s="222"/>
      <c r="T259" s="222"/>
      <c r="U259" s="222"/>
      <c r="V259" s="222"/>
      <c r="W259" s="222"/>
      <c r="X259" s="222"/>
      <c r="Y259" s="212"/>
      <c r="Z259" s="212"/>
      <c r="AA259" s="212"/>
      <c r="AB259" s="212"/>
      <c r="AC259" s="212"/>
      <c r="AD259" s="212"/>
      <c r="AE259" s="212"/>
      <c r="AF259" s="212"/>
      <c r="AG259" s="212" t="s">
        <v>456</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19"/>
      <c r="B260" s="220"/>
      <c r="C260" s="254" t="s">
        <v>1410</v>
      </c>
      <c r="D260" s="242"/>
      <c r="E260" s="242"/>
      <c r="F260" s="242"/>
      <c r="G260" s="242"/>
      <c r="H260" s="222"/>
      <c r="I260" s="222"/>
      <c r="J260" s="222"/>
      <c r="K260" s="222"/>
      <c r="L260" s="222"/>
      <c r="M260" s="222"/>
      <c r="N260" s="222"/>
      <c r="O260" s="222"/>
      <c r="P260" s="222"/>
      <c r="Q260" s="222"/>
      <c r="R260" s="222"/>
      <c r="S260" s="222"/>
      <c r="T260" s="222"/>
      <c r="U260" s="222"/>
      <c r="V260" s="222"/>
      <c r="W260" s="222"/>
      <c r="X260" s="222"/>
      <c r="Y260" s="212"/>
      <c r="Z260" s="212"/>
      <c r="AA260" s="212"/>
      <c r="AB260" s="212"/>
      <c r="AC260" s="212"/>
      <c r="AD260" s="212"/>
      <c r="AE260" s="212"/>
      <c r="AF260" s="212"/>
      <c r="AG260" s="212" t="s">
        <v>299</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19"/>
      <c r="B261" s="220"/>
      <c r="C261" s="255" t="s">
        <v>1420</v>
      </c>
      <c r="D261" s="224"/>
      <c r="E261" s="225">
        <v>0.216</v>
      </c>
      <c r="F261" s="222"/>
      <c r="G261" s="222"/>
      <c r="H261" s="222"/>
      <c r="I261" s="222"/>
      <c r="J261" s="222"/>
      <c r="K261" s="222"/>
      <c r="L261" s="222"/>
      <c r="M261" s="222"/>
      <c r="N261" s="222"/>
      <c r="O261" s="222"/>
      <c r="P261" s="222"/>
      <c r="Q261" s="222"/>
      <c r="R261" s="222"/>
      <c r="S261" s="222"/>
      <c r="T261" s="222"/>
      <c r="U261" s="222"/>
      <c r="V261" s="222"/>
      <c r="W261" s="222"/>
      <c r="X261" s="222"/>
      <c r="Y261" s="212"/>
      <c r="Z261" s="212"/>
      <c r="AA261" s="212"/>
      <c r="AB261" s="212"/>
      <c r="AC261" s="212"/>
      <c r="AD261" s="212"/>
      <c r="AE261" s="212"/>
      <c r="AF261" s="212"/>
      <c r="AG261" s="212" t="s">
        <v>310</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5">
      <c r="A262" s="233">
        <v>63</v>
      </c>
      <c r="B262" s="234" t="s">
        <v>1421</v>
      </c>
      <c r="C262" s="252" t="s">
        <v>1422</v>
      </c>
      <c r="D262" s="235" t="s">
        <v>434</v>
      </c>
      <c r="E262" s="236">
        <v>2.4700000000000002</v>
      </c>
      <c r="F262" s="237"/>
      <c r="G262" s="238">
        <f>ROUND(E262*F262,2)</f>
        <v>0</v>
      </c>
      <c r="H262" s="237"/>
      <c r="I262" s="238">
        <f>ROUND(E262*H262,2)</f>
        <v>0</v>
      </c>
      <c r="J262" s="237"/>
      <c r="K262" s="238">
        <f>ROUND(E262*J262,2)</f>
        <v>0</v>
      </c>
      <c r="L262" s="238">
        <v>21</v>
      </c>
      <c r="M262" s="238">
        <f>G262*(1+L262/100)</f>
        <v>0</v>
      </c>
      <c r="N262" s="238">
        <v>1.41E-2</v>
      </c>
      <c r="O262" s="238">
        <f>ROUND(E262*N262,2)</f>
        <v>0.03</v>
      </c>
      <c r="P262" s="238">
        <v>0</v>
      </c>
      <c r="Q262" s="238">
        <f>ROUND(E262*P262,2)</f>
        <v>0</v>
      </c>
      <c r="R262" s="238" t="s">
        <v>1305</v>
      </c>
      <c r="S262" s="238" t="s">
        <v>294</v>
      </c>
      <c r="T262" s="239" t="s">
        <v>294</v>
      </c>
      <c r="U262" s="222">
        <v>0.39600000000000002</v>
      </c>
      <c r="V262" s="222">
        <f>ROUND(E262*U262,2)</f>
        <v>0.98</v>
      </c>
      <c r="W262" s="222"/>
      <c r="X262" s="222" t="s">
        <v>389</v>
      </c>
      <c r="Y262" s="212"/>
      <c r="Z262" s="212"/>
      <c r="AA262" s="212"/>
      <c r="AB262" s="212"/>
      <c r="AC262" s="212"/>
      <c r="AD262" s="212"/>
      <c r="AE262" s="212"/>
      <c r="AF262" s="212"/>
      <c r="AG262" s="212" t="s">
        <v>430</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19"/>
      <c r="B263" s="220"/>
      <c r="C263" s="255" t="s">
        <v>1415</v>
      </c>
      <c r="D263" s="224"/>
      <c r="E263" s="225"/>
      <c r="F263" s="222"/>
      <c r="G263" s="222"/>
      <c r="H263" s="222"/>
      <c r="I263" s="222"/>
      <c r="J263" s="222"/>
      <c r="K263" s="222"/>
      <c r="L263" s="222"/>
      <c r="M263" s="222"/>
      <c r="N263" s="222"/>
      <c r="O263" s="222"/>
      <c r="P263" s="222"/>
      <c r="Q263" s="222"/>
      <c r="R263" s="222"/>
      <c r="S263" s="222"/>
      <c r="T263" s="222"/>
      <c r="U263" s="222"/>
      <c r="V263" s="222"/>
      <c r="W263" s="222"/>
      <c r="X263" s="222"/>
      <c r="Y263" s="212"/>
      <c r="Z263" s="212"/>
      <c r="AA263" s="212"/>
      <c r="AB263" s="212"/>
      <c r="AC263" s="212"/>
      <c r="AD263" s="212"/>
      <c r="AE263" s="212"/>
      <c r="AF263" s="212"/>
      <c r="AG263" s="212" t="s">
        <v>310</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5">
      <c r="A264" s="219"/>
      <c r="B264" s="220"/>
      <c r="C264" s="255" t="s">
        <v>1423</v>
      </c>
      <c r="D264" s="224"/>
      <c r="E264" s="225">
        <v>1.98</v>
      </c>
      <c r="F264" s="222"/>
      <c r="G264" s="222"/>
      <c r="H264" s="222"/>
      <c r="I264" s="222"/>
      <c r="J264" s="222"/>
      <c r="K264" s="222"/>
      <c r="L264" s="222"/>
      <c r="M264" s="222"/>
      <c r="N264" s="222"/>
      <c r="O264" s="222"/>
      <c r="P264" s="222"/>
      <c r="Q264" s="222"/>
      <c r="R264" s="222"/>
      <c r="S264" s="222"/>
      <c r="T264" s="222"/>
      <c r="U264" s="222"/>
      <c r="V264" s="222"/>
      <c r="W264" s="222"/>
      <c r="X264" s="222"/>
      <c r="Y264" s="212"/>
      <c r="Z264" s="212"/>
      <c r="AA264" s="212"/>
      <c r="AB264" s="212"/>
      <c r="AC264" s="212"/>
      <c r="AD264" s="212"/>
      <c r="AE264" s="212"/>
      <c r="AF264" s="212"/>
      <c r="AG264" s="212" t="s">
        <v>310</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5">
      <c r="A265" s="219"/>
      <c r="B265" s="220"/>
      <c r="C265" s="255" t="s">
        <v>1424</v>
      </c>
      <c r="D265" s="224"/>
      <c r="E265" s="225">
        <v>0.49</v>
      </c>
      <c r="F265" s="222"/>
      <c r="G265" s="222"/>
      <c r="H265" s="222"/>
      <c r="I265" s="222"/>
      <c r="J265" s="222"/>
      <c r="K265" s="222"/>
      <c r="L265" s="222"/>
      <c r="M265" s="222"/>
      <c r="N265" s="222"/>
      <c r="O265" s="222"/>
      <c r="P265" s="222"/>
      <c r="Q265" s="222"/>
      <c r="R265" s="222"/>
      <c r="S265" s="222"/>
      <c r="T265" s="222"/>
      <c r="U265" s="222"/>
      <c r="V265" s="222"/>
      <c r="W265" s="222"/>
      <c r="X265" s="222"/>
      <c r="Y265" s="212"/>
      <c r="Z265" s="212"/>
      <c r="AA265" s="212"/>
      <c r="AB265" s="212"/>
      <c r="AC265" s="212"/>
      <c r="AD265" s="212"/>
      <c r="AE265" s="212"/>
      <c r="AF265" s="212"/>
      <c r="AG265" s="212" t="s">
        <v>310</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5">
      <c r="A266" s="243">
        <v>64</v>
      </c>
      <c r="B266" s="244" t="s">
        <v>1425</v>
      </c>
      <c r="C266" s="256" t="s">
        <v>1426</v>
      </c>
      <c r="D266" s="245" t="s">
        <v>434</v>
      </c>
      <c r="E266" s="246">
        <v>2.4700000000000002</v>
      </c>
      <c r="F266" s="247"/>
      <c r="G266" s="248">
        <f>ROUND(E266*F266,2)</f>
        <v>0</v>
      </c>
      <c r="H266" s="247"/>
      <c r="I266" s="248">
        <f>ROUND(E266*H266,2)</f>
        <v>0</v>
      </c>
      <c r="J266" s="247"/>
      <c r="K266" s="248">
        <f>ROUND(E266*J266,2)</f>
        <v>0</v>
      </c>
      <c r="L266" s="248">
        <v>21</v>
      </c>
      <c r="M266" s="248">
        <f>G266*(1+L266/100)</f>
        <v>0</v>
      </c>
      <c r="N266" s="248">
        <v>0</v>
      </c>
      <c r="O266" s="248">
        <f>ROUND(E266*N266,2)</f>
        <v>0</v>
      </c>
      <c r="P266" s="248">
        <v>0</v>
      </c>
      <c r="Q266" s="248">
        <f>ROUND(E266*P266,2)</f>
        <v>0</v>
      </c>
      <c r="R266" s="248" t="s">
        <v>1305</v>
      </c>
      <c r="S266" s="248" t="s">
        <v>294</v>
      </c>
      <c r="T266" s="249" t="s">
        <v>294</v>
      </c>
      <c r="U266" s="222">
        <v>0.24</v>
      </c>
      <c r="V266" s="222">
        <f>ROUND(E266*U266,2)</f>
        <v>0.59</v>
      </c>
      <c r="W266" s="222"/>
      <c r="X266" s="222" t="s">
        <v>389</v>
      </c>
      <c r="Y266" s="212"/>
      <c r="Z266" s="212"/>
      <c r="AA266" s="212"/>
      <c r="AB266" s="212"/>
      <c r="AC266" s="212"/>
      <c r="AD266" s="212"/>
      <c r="AE266" s="212"/>
      <c r="AF266" s="212"/>
      <c r="AG266" s="212" t="s">
        <v>430</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0.399999999999999" outlineLevel="1" x14ac:dyDescent="0.25">
      <c r="A267" s="233">
        <v>65</v>
      </c>
      <c r="B267" s="234" t="s">
        <v>1427</v>
      </c>
      <c r="C267" s="252" t="s">
        <v>1428</v>
      </c>
      <c r="D267" s="235" t="s">
        <v>360</v>
      </c>
      <c r="E267" s="236">
        <v>2.7435</v>
      </c>
      <c r="F267" s="237"/>
      <c r="G267" s="238">
        <f>ROUND(E267*F267,2)</f>
        <v>0</v>
      </c>
      <c r="H267" s="237"/>
      <c r="I267" s="238">
        <f>ROUND(E267*H267,2)</f>
        <v>0</v>
      </c>
      <c r="J267" s="237"/>
      <c r="K267" s="238">
        <f>ROUND(E267*J267,2)</f>
        <v>0</v>
      </c>
      <c r="L267" s="238">
        <v>21</v>
      </c>
      <c r="M267" s="238">
        <f>G267*(1+L267/100)</f>
        <v>0</v>
      </c>
      <c r="N267" s="238">
        <v>1.837</v>
      </c>
      <c r="O267" s="238">
        <f>ROUND(E267*N267,2)</f>
        <v>5.04</v>
      </c>
      <c r="P267" s="238">
        <v>0</v>
      </c>
      <c r="Q267" s="238">
        <f>ROUND(E267*P267,2)</f>
        <v>0</v>
      </c>
      <c r="R267" s="238" t="s">
        <v>1305</v>
      </c>
      <c r="S267" s="238" t="s">
        <v>294</v>
      </c>
      <c r="T267" s="239" t="s">
        <v>294</v>
      </c>
      <c r="U267" s="222">
        <v>1.8360000000000001</v>
      </c>
      <c r="V267" s="222">
        <f>ROUND(E267*U267,2)</f>
        <v>5.04</v>
      </c>
      <c r="W267" s="222"/>
      <c r="X267" s="222" t="s">
        <v>389</v>
      </c>
      <c r="Y267" s="212"/>
      <c r="Z267" s="212"/>
      <c r="AA267" s="212"/>
      <c r="AB267" s="212"/>
      <c r="AC267" s="212"/>
      <c r="AD267" s="212"/>
      <c r="AE267" s="212"/>
      <c r="AF267" s="212"/>
      <c r="AG267" s="212" t="s">
        <v>430</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5">
      <c r="A268" s="219"/>
      <c r="B268" s="220"/>
      <c r="C268" s="268" t="s">
        <v>1429</v>
      </c>
      <c r="D268" s="265"/>
      <c r="E268" s="265"/>
      <c r="F268" s="265"/>
      <c r="G268" s="265"/>
      <c r="H268" s="222"/>
      <c r="I268" s="222"/>
      <c r="J268" s="222"/>
      <c r="K268" s="222"/>
      <c r="L268" s="222"/>
      <c r="M268" s="222"/>
      <c r="N268" s="222"/>
      <c r="O268" s="222"/>
      <c r="P268" s="222"/>
      <c r="Q268" s="222"/>
      <c r="R268" s="222"/>
      <c r="S268" s="222"/>
      <c r="T268" s="222"/>
      <c r="U268" s="222"/>
      <c r="V268" s="222"/>
      <c r="W268" s="222"/>
      <c r="X268" s="222"/>
      <c r="Y268" s="212"/>
      <c r="Z268" s="212"/>
      <c r="AA268" s="212"/>
      <c r="AB268" s="212"/>
      <c r="AC268" s="212"/>
      <c r="AD268" s="212"/>
      <c r="AE268" s="212"/>
      <c r="AF268" s="212"/>
      <c r="AG268" s="212" t="s">
        <v>456</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41" t="str">
        <f>C268</f>
        <v>pod mazaniny a dlažby, popř. na plochých střechách, vodorovný nebo ve spádu, s udusáním a urovnáním povrchu,</v>
      </c>
      <c r="BB268" s="212"/>
      <c r="BC268" s="212"/>
      <c r="BD268" s="212"/>
      <c r="BE268" s="212"/>
      <c r="BF268" s="212"/>
      <c r="BG268" s="212"/>
      <c r="BH268" s="212"/>
    </row>
    <row r="269" spans="1:60" outlineLevel="1" x14ac:dyDescent="0.25">
      <c r="A269" s="219"/>
      <c r="B269" s="220"/>
      <c r="C269" s="255" t="s">
        <v>1430</v>
      </c>
      <c r="D269" s="224"/>
      <c r="E269" s="225"/>
      <c r="F269" s="222"/>
      <c r="G269" s="222"/>
      <c r="H269" s="222"/>
      <c r="I269" s="222"/>
      <c r="J269" s="222"/>
      <c r="K269" s="222"/>
      <c r="L269" s="222"/>
      <c r="M269" s="222"/>
      <c r="N269" s="222"/>
      <c r="O269" s="222"/>
      <c r="P269" s="222"/>
      <c r="Q269" s="222"/>
      <c r="R269" s="222"/>
      <c r="S269" s="222"/>
      <c r="T269" s="222"/>
      <c r="U269" s="222"/>
      <c r="V269" s="222"/>
      <c r="W269" s="222"/>
      <c r="X269" s="222"/>
      <c r="Y269" s="212"/>
      <c r="Z269" s="212"/>
      <c r="AA269" s="212"/>
      <c r="AB269" s="212"/>
      <c r="AC269" s="212"/>
      <c r="AD269" s="212"/>
      <c r="AE269" s="212"/>
      <c r="AF269" s="212"/>
      <c r="AG269" s="212" t="s">
        <v>310</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19"/>
      <c r="B270" s="220"/>
      <c r="C270" s="255" t="s">
        <v>1431</v>
      </c>
      <c r="D270" s="224"/>
      <c r="E270" s="225">
        <v>2.516</v>
      </c>
      <c r="F270" s="222"/>
      <c r="G270" s="222"/>
      <c r="H270" s="222"/>
      <c r="I270" s="222"/>
      <c r="J270" s="222"/>
      <c r="K270" s="222"/>
      <c r="L270" s="222"/>
      <c r="M270" s="222"/>
      <c r="N270" s="222"/>
      <c r="O270" s="222"/>
      <c r="P270" s="222"/>
      <c r="Q270" s="222"/>
      <c r="R270" s="222"/>
      <c r="S270" s="222"/>
      <c r="T270" s="222"/>
      <c r="U270" s="222"/>
      <c r="V270" s="222"/>
      <c r="W270" s="222"/>
      <c r="X270" s="222"/>
      <c r="Y270" s="212"/>
      <c r="Z270" s="212"/>
      <c r="AA270" s="212"/>
      <c r="AB270" s="212"/>
      <c r="AC270" s="212"/>
      <c r="AD270" s="212"/>
      <c r="AE270" s="212"/>
      <c r="AF270" s="212"/>
      <c r="AG270" s="212" t="s">
        <v>310</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5">
      <c r="A271" s="219"/>
      <c r="B271" s="220"/>
      <c r="C271" s="255" t="s">
        <v>1432</v>
      </c>
      <c r="D271" s="224"/>
      <c r="E271" s="225">
        <v>0.22750000000000001</v>
      </c>
      <c r="F271" s="222"/>
      <c r="G271" s="222"/>
      <c r="H271" s="222"/>
      <c r="I271" s="222"/>
      <c r="J271" s="222"/>
      <c r="K271" s="222"/>
      <c r="L271" s="222"/>
      <c r="M271" s="222"/>
      <c r="N271" s="222"/>
      <c r="O271" s="222"/>
      <c r="P271" s="222"/>
      <c r="Q271" s="222"/>
      <c r="R271" s="222"/>
      <c r="S271" s="222"/>
      <c r="T271" s="222"/>
      <c r="U271" s="222"/>
      <c r="V271" s="222"/>
      <c r="W271" s="222"/>
      <c r="X271" s="222"/>
      <c r="Y271" s="212"/>
      <c r="Z271" s="212"/>
      <c r="AA271" s="212"/>
      <c r="AB271" s="212"/>
      <c r="AC271" s="212"/>
      <c r="AD271" s="212"/>
      <c r="AE271" s="212"/>
      <c r="AF271" s="212"/>
      <c r="AG271" s="212" t="s">
        <v>310</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5">
      <c r="A272" s="233">
        <v>66</v>
      </c>
      <c r="B272" s="234" t="s">
        <v>1433</v>
      </c>
      <c r="C272" s="252" t="s">
        <v>1434</v>
      </c>
      <c r="D272" s="235" t="s">
        <v>360</v>
      </c>
      <c r="E272" s="236">
        <v>2.3891200000000001</v>
      </c>
      <c r="F272" s="237"/>
      <c r="G272" s="238">
        <f>ROUND(E272*F272,2)</f>
        <v>0</v>
      </c>
      <c r="H272" s="237"/>
      <c r="I272" s="238">
        <f>ROUND(E272*H272,2)</f>
        <v>0</v>
      </c>
      <c r="J272" s="237"/>
      <c r="K272" s="238">
        <f>ROUND(E272*J272,2)</f>
        <v>0</v>
      </c>
      <c r="L272" s="238">
        <v>21</v>
      </c>
      <c r="M272" s="238">
        <f>G272*(1+L272/100)</f>
        <v>0</v>
      </c>
      <c r="N272" s="238">
        <v>1.837</v>
      </c>
      <c r="O272" s="238">
        <f>ROUND(E272*N272,2)</f>
        <v>4.3899999999999997</v>
      </c>
      <c r="P272" s="238">
        <v>0</v>
      </c>
      <c r="Q272" s="238">
        <f>ROUND(E272*P272,2)</f>
        <v>0</v>
      </c>
      <c r="R272" s="238"/>
      <c r="S272" s="238" t="s">
        <v>302</v>
      </c>
      <c r="T272" s="239" t="s">
        <v>1336</v>
      </c>
      <c r="U272" s="222">
        <v>1.8360000000000001</v>
      </c>
      <c r="V272" s="222">
        <f>ROUND(E272*U272,2)</f>
        <v>4.3899999999999997</v>
      </c>
      <c r="W272" s="222"/>
      <c r="X272" s="222" t="s">
        <v>389</v>
      </c>
      <c r="Y272" s="212"/>
      <c r="Z272" s="212"/>
      <c r="AA272" s="212"/>
      <c r="AB272" s="212"/>
      <c r="AC272" s="212"/>
      <c r="AD272" s="212"/>
      <c r="AE272" s="212"/>
      <c r="AF272" s="212"/>
      <c r="AG272" s="212" t="s">
        <v>430</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5">
      <c r="A273" s="219"/>
      <c r="B273" s="220"/>
      <c r="C273" s="255" t="s">
        <v>1435</v>
      </c>
      <c r="D273" s="224"/>
      <c r="E273" s="225">
        <v>2.3891200000000001</v>
      </c>
      <c r="F273" s="222"/>
      <c r="G273" s="222"/>
      <c r="H273" s="222"/>
      <c r="I273" s="222"/>
      <c r="J273" s="222"/>
      <c r="K273" s="222"/>
      <c r="L273" s="222"/>
      <c r="M273" s="222"/>
      <c r="N273" s="222"/>
      <c r="O273" s="222"/>
      <c r="P273" s="222"/>
      <c r="Q273" s="222"/>
      <c r="R273" s="222"/>
      <c r="S273" s="222"/>
      <c r="T273" s="222"/>
      <c r="U273" s="222"/>
      <c r="V273" s="222"/>
      <c r="W273" s="222"/>
      <c r="X273" s="222"/>
      <c r="Y273" s="212"/>
      <c r="Z273" s="212"/>
      <c r="AA273" s="212"/>
      <c r="AB273" s="212"/>
      <c r="AC273" s="212"/>
      <c r="AD273" s="212"/>
      <c r="AE273" s="212"/>
      <c r="AF273" s="212"/>
      <c r="AG273" s="212" t="s">
        <v>310</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0.399999999999999" outlineLevel="1" x14ac:dyDescent="0.25">
      <c r="A274" s="233">
        <v>67</v>
      </c>
      <c r="B274" s="234" t="s">
        <v>1436</v>
      </c>
      <c r="C274" s="252" t="s">
        <v>1437</v>
      </c>
      <c r="D274" s="235" t="s">
        <v>434</v>
      </c>
      <c r="E274" s="236">
        <v>16.274999999999999</v>
      </c>
      <c r="F274" s="237"/>
      <c r="G274" s="238">
        <f>ROUND(E274*F274,2)</f>
        <v>0</v>
      </c>
      <c r="H274" s="237"/>
      <c r="I274" s="238">
        <f>ROUND(E274*H274,2)</f>
        <v>0</v>
      </c>
      <c r="J274" s="237"/>
      <c r="K274" s="238">
        <f>ROUND(E274*J274,2)</f>
        <v>0</v>
      </c>
      <c r="L274" s="238">
        <v>21</v>
      </c>
      <c r="M274" s="238">
        <f>G274*(1+L274/100)</f>
        <v>0</v>
      </c>
      <c r="N274" s="238">
        <v>0.11799999999999999</v>
      </c>
      <c r="O274" s="238">
        <f>ROUND(E274*N274,2)</f>
        <v>1.92</v>
      </c>
      <c r="P274" s="238">
        <v>0</v>
      </c>
      <c r="Q274" s="238">
        <f>ROUND(E274*P274,2)</f>
        <v>0</v>
      </c>
      <c r="R274" s="238" t="s">
        <v>1305</v>
      </c>
      <c r="S274" s="238" t="s">
        <v>294</v>
      </c>
      <c r="T274" s="239" t="s">
        <v>294</v>
      </c>
      <c r="U274" s="222">
        <v>0.33400000000000002</v>
      </c>
      <c r="V274" s="222">
        <f>ROUND(E274*U274,2)</f>
        <v>5.44</v>
      </c>
      <c r="W274" s="222"/>
      <c r="X274" s="222" t="s">
        <v>389</v>
      </c>
      <c r="Y274" s="212"/>
      <c r="Z274" s="212"/>
      <c r="AA274" s="212"/>
      <c r="AB274" s="212"/>
      <c r="AC274" s="212"/>
      <c r="AD274" s="212"/>
      <c r="AE274" s="212"/>
      <c r="AF274" s="212"/>
      <c r="AG274" s="212" t="s">
        <v>430</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5">
      <c r="A275" s="219"/>
      <c r="B275" s="220"/>
      <c r="C275" s="268" t="s">
        <v>1438</v>
      </c>
      <c r="D275" s="265"/>
      <c r="E275" s="265"/>
      <c r="F275" s="265"/>
      <c r="G275" s="265"/>
      <c r="H275" s="222"/>
      <c r="I275" s="222"/>
      <c r="J275" s="222"/>
      <c r="K275" s="222"/>
      <c r="L275" s="222"/>
      <c r="M275" s="222"/>
      <c r="N275" s="222"/>
      <c r="O275" s="222"/>
      <c r="P275" s="222"/>
      <c r="Q275" s="222"/>
      <c r="R275" s="222"/>
      <c r="S275" s="222"/>
      <c r="T275" s="222"/>
      <c r="U275" s="222"/>
      <c r="V275" s="222"/>
      <c r="W275" s="222"/>
      <c r="X275" s="222"/>
      <c r="Y275" s="212"/>
      <c r="Z275" s="212"/>
      <c r="AA275" s="212"/>
      <c r="AB275" s="212"/>
      <c r="AC275" s="212"/>
      <c r="AD275" s="212"/>
      <c r="AE275" s="212"/>
      <c r="AF275" s="212"/>
      <c r="AG275" s="212" t="s">
        <v>456</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5">
      <c r="A276" s="219"/>
      <c r="B276" s="220"/>
      <c r="C276" s="255" t="s">
        <v>1439</v>
      </c>
      <c r="D276" s="224"/>
      <c r="E276" s="225">
        <v>19.22</v>
      </c>
      <c r="F276" s="222"/>
      <c r="G276" s="222"/>
      <c r="H276" s="222"/>
      <c r="I276" s="222"/>
      <c r="J276" s="222"/>
      <c r="K276" s="222"/>
      <c r="L276" s="222"/>
      <c r="M276" s="222"/>
      <c r="N276" s="222"/>
      <c r="O276" s="222"/>
      <c r="P276" s="222"/>
      <c r="Q276" s="222"/>
      <c r="R276" s="222"/>
      <c r="S276" s="222"/>
      <c r="T276" s="222"/>
      <c r="U276" s="222"/>
      <c r="V276" s="222"/>
      <c r="W276" s="222"/>
      <c r="X276" s="222"/>
      <c r="Y276" s="212"/>
      <c r="Z276" s="212"/>
      <c r="AA276" s="212"/>
      <c r="AB276" s="212"/>
      <c r="AC276" s="212"/>
      <c r="AD276" s="212"/>
      <c r="AE276" s="212"/>
      <c r="AF276" s="212"/>
      <c r="AG276" s="212" t="s">
        <v>310</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19"/>
      <c r="B277" s="220"/>
      <c r="C277" s="255" t="s">
        <v>1440</v>
      </c>
      <c r="D277" s="224"/>
      <c r="E277" s="225">
        <v>-2.9449999999999998</v>
      </c>
      <c r="F277" s="222"/>
      <c r="G277" s="222"/>
      <c r="H277" s="222"/>
      <c r="I277" s="222"/>
      <c r="J277" s="222"/>
      <c r="K277" s="222"/>
      <c r="L277" s="222"/>
      <c r="M277" s="222"/>
      <c r="N277" s="222"/>
      <c r="O277" s="222"/>
      <c r="P277" s="222"/>
      <c r="Q277" s="222"/>
      <c r="R277" s="222"/>
      <c r="S277" s="222"/>
      <c r="T277" s="222"/>
      <c r="U277" s="222"/>
      <c r="V277" s="222"/>
      <c r="W277" s="222"/>
      <c r="X277" s="222"/>
      <c r="Y277" s="212"/>
      <c r="Z277" s="212"/>
      <c r="AA277" s="212"/>
      <c r="AB277" s="212"/>
      <c r="AC277" s="212"/>
      <c r="AD277" s="212"/>
      <c r="AE277" s="212"/>
      <c r="AF277" s="212"/>
      <c r="AG277" s="212" t="s">
        <v>310</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5">
      <c r="A278" s="233">
        <v>68</v>
      </c>
      <c r="B278" s="234" t="s">
        <v>1441</v>
      </c>
      <c r="C278" s="252" t="s">
        <v>1442</v>
      </c>
      <c r="D278" s="235" t="s">
        <v>434</v>
      </c>
      <c r="E278" s="236">
        <v>14.932</v>
      </c>
      <c r="F278" s="237"/>
      <c r="G278" s="238">
        <f>ROUND(E278*F278,2)</f>
        <v>0</v>
      </c>
      <c r="H278" s="237"/>
      <c r="I278" s="238">
        <f>ROUND(E278*H278,2)</f>
        <v>0</v>
      </c>
      <c r="J278" s="237"/>
      <c r="K278" s="238">
        <f>ROUND(E278*J278,2)</f>
        <v>0</v>
      </c>
      <c r="L278" s="238">
        <v>21</v>
      </c>
      <c r="M278" s="238">
        <f>G278*(1+L278/100)</f>
        <v>0</v>
      </c>
      <c r="N278" s="238">
        <v>0.27827000000000002</v>
      </c>
      <c r="O278" s="238">
        <f>ROUND(E278*N278,2)</f>
        <v>4.16</v>
      </c>
      <c r="P278" s="238">
        <v>0</v>
      </c>
      <c r="Q278" s="238">
        <f>ROUND(E278*P278,2)</f>
        <v>0</v>
      </c>
      <c r="R278" s="238"/>
      <c r="S278" s="238" t="s">
        <v>302</v>
      </c>
      <c r="T278" s="239" t="s">
        <v>1336</v>
      </c>
      <c r="U278" s="222">
        <v>0.50800000000000001</v>
      </c>
      <c r="V278" s="222">
        <f>ROUND(E278*U278,2)</f>
        <v>7.59</v>
      </c>
      <c r="W278" s="222"/>
      <c r="X278" s="222" t="s">
        <v>389</v>
      </c>
      <c r="Y278" s="212"/>
      <c r="Z278" s="212"/>
      <c r="AA278" s="212"/>
      <c r="AB278" s="212"/>
      <c r="AC278" s="212"/>
      <c r="AD278" s="212"/>
      <c r="AE278" s="212"/>
      <c r="AF278" s="212"/>
      <c r="AG278" s="212" t="s">
        <v>430</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5">
      <c r="A279" s="219"/>
      <c r="B279" s="220"/>
      <c r="C279" s="253" t="s">
        <v>1443</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2"/>
      <c r="Z279" s="212"/>
      <c r="AA279" s="212"/>
      <c r="AB279" s="212"/>
      <c r="AC279" s="212"/>
      <c r="AD279" s="212"/>
      <c r="AE279" s="212"/>
      <c r="AF279" s="212"/>
      <c r="AG279" s="212" t="s">
        <v>299</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5">
      <c r="A280" s="219"/>
      <c r="B280" s="220"/>
      <c r="C280" s="255" t="s">
        <v>1444</v>
      </c>
      <c r="D280" s="224"/>
      <c r="E280" s="225">
        <v>16.361999999999998</v>
      </c>
      <c r="F280" s="222"/>
      <c r="G280" s="222"/>
      <c r="H280" s="222"/>
      <c r="I280" s="222"/>
      <c r="J280" s="222"/>
      <c r="K280" s="222"/>
      <c r="L280" s="222"/>
      <c r="M280" s="222"/>
      <c r="N280" s="222"/>
      <c r="O280" s="222"/>
      <c r="P280" s="222"/>
      <c r="Q280" s="222"/>
      <c r="R280" s="222"/>
      <c r="S280" s="222"/>
      <c r="T280" s="222"/>
      <c r="U280" s="222"/>
      <c r="V280" s="222"/>
      <c r="W280" s="222"/>
      <c r="X280" s="222"/>
      <c r="Y280" s="212"/>
      <c r="Z280" s="212"/>
      <c r="AA280" s="212"/>
      <c r="AB280" s="212"/>
      <c r="AC280" s="212"/>
      <c r="AD280" s="212"/>
      <c r="AE280" s="212"/>
      <c r="AF280" s="212"/>
      <c r="AG280" s="212" t="s">
        <v>310</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5">
      <c r="A281" s="219"/>
      <c r="B281" s="220"/>
      <c r="C281" s="255" t="s">
        <v>1445</v>
      </c>
      <c r="D281" s="224"/>
      <c r="E281" s="225">
        <v>-1.43</v>
      </c>
      <c r="F281" s="222"/>
      <c r="G281" s="222"/>
      <c r="H281" s="222"/>
      <c r="I281" s="222"/>
      <c r="J281" s="222"/>
      <c r="K281" s="222"/>
      <c r="L281" s="222"/>
      <c r="M281" s="222"/>
      <c r="N281" s="222"/>
      <c r="O281" s="222"/>
      <c r="P281" s="222"/>
      <c r="Q281" s="222"/>
      <c r="R281" s="222"/>
      <c r="S281" s="222"/>
      <c r="T281" s="222"/>
      <c r="U281" s="222"/>
      <c r="V281" s="222"/>
      <c r="W281" s="222"/>
      <c r="X281" s="222"/>
      <c r="Y281" s="212"/>
      <c r="Z281" s="212"/>
      <c r="AA281" s="212"/>
      <c r="AB281" s="212"/>
      <c r="AC281" s="212"/>
      <c r="AD281" s="212"/>
      <c r="AE281" s="212"/>
      <c r="AF281" s="212"/>
      <c r="AG281" s="212" t="s">
        <v>310</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5">
      <c r="A282" s="233">
        <v>69</v>
      </c>
      <c r="B282" s="234" t="s">
        <v>1446</v>
      </c>
      <c r="C282" s="252" t="s">
        <v>1447</v>
      </c>
      <c r="D282" s="235" t="s">
        <v>434</v>
      </c>
      <c r="E282" s="236">
        <v>15.08132</v>
      </c>
      <c r="F282" s="237"/>
      <c r="G282" s="238">
        <f>ROUND(E282*F282,2)</f>
        <v>0</v>
      </c>
      <c r="H282" s="237"/>
      <c r="I282" s="238">
        <f>ROUND(E282*H282,2)</f>
        <v>0</v>
      </c>
      <c r="J282" s="237"/>
      <c r="K282" s="238">
        <f>ROUND(E282*J282,2)</f>
        <v>0</v>
      </c>
      <c r="L282" s="238">
        <v>21</v>
      </c>
      <c r="M282" s="238">
        <f>G282*(1+L282/100)</f>
        <v>0</v>
      </c>
      <c r="N282" s="238">
        <v>0.108</v>
      </c>
      <c r="O282" s="238">
        <f>ROUND(E282*N282,2)</f>
        <v>1.63</v>
      </c>
      <c r="P282" s="238">
        <v>0</v>
      </c>
      <c r="Q282" s="238">
        <f>ROUND(E282*P282,2)</f>
        <v>0</v>
      </c>
      <c r="R282" s="238" t="s">
        <v>361</v>
      </c>
      <c r="S282" s="238" t="s">
        <v>294</v>
      </c>
      <c r="T282" s="239" t="s">
        <v>294</v>
      </c>
      <c r="U282" s="222">
        <v>0</v>
      </c>
      <c r="V282" s="222">
        <f>ROUND(E282*U282,2)</f>
        <v>0</v>
      </c>
      <c r="W282" s="222"/>
      <c r="X282" s="222" t="s">
        <v>362</v>
      </c>
      <c r="Y282" s="212"/>
      <c r="Z282" s="212"/>
      <c r="AA282" s="212"/>
      <c r="AB282" s="212"/>
      <c r="AC282" s="212"/>
      <c r="AD282" s="212"/>
      <c r="AE282" s="212"/>
      <c r="AF282" s="212"/>
      <c r="AG282" s="212" t="s">
        <v>363</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5">
      <c r="A283" s="219"/>
      <c r="B283" s="220"/>
      <c r="C283" s="255" t="s">
        <v>1448</v>
      </c>
      <c r="D283" s="224"/>
      <c r="E283" s="225">
        <v>15.08132</v>
      </c>
      <c r="F283" s="222"/>
      <c r="G283" s="222"/>
      <c r="H283" s="222"/>
      <c r="I283" s="222"/>
      <c r="J283" s="222"/>
      <c r="K283" s="222"/>
      <c r="L283" s="222"/>
      <c r="M283" s="222"/>
      <c r="N283" s="222"/>
      <c r="O283" s="222"/>
      <c r="P283" s="222"/>
      <c r="Q283" s="222"/>
      <c r="R283" s="222"/>
      <c r="S283" s="222"/>
      <c r="T283" s="222"/>
      <c r="U283" s="222"/>
      <c r="V283" s="222"/>
      <c r="W283" s="222"/>
      <c r="X283" s="222"/>
      <c r="Y283" s="212"/>
      <c r="Z283" s="212"/>
      <c r="AA283" s="212"/>
      <c r="AB283" s="212"/>
      <c r="AC283" s="212"/>
      <c r="AD283" s="212"/>
      <c r="AE283" s="212"/>
      <c r="AF283" s="212"/>
      <c r="AG283" s="212" t="s">
        <v>310</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x14ac:dyDescent="0.25">
      <c r="A284" s="227" t="s">
        <v>289</v>
      </c>
      <c r="B284" s="228" t="s">
        <v>208</v>
      </c>
      <c r="C284" s="251" t="s">
        <v>190</v>
      </c>
      <c r="D284" s="229"/>
      <c r="E284" s="230"/>
      <c r="F284" s="231"/>
      <c r="G284" s="231">
        <f>SUMIF(AG285:AG296,"&lt;&gt;NOR",G285:G296)</f>
        <v>0</v>
      </c>
      <c r="H284" s="231"/>
      <c r="I284" s="231">
        <f>SUM(I285:I296)</f>
        <v>0</v>
      </c>
      <c r="J284" s="231"/>
      <c r="K284" s="231">
        <f>SUM(K285:K296)</f>
        <v>0</v>
      </c>
      <c r="L284" s="231"/>
      <c r="M284" s="231">
        <f>SUM(M285:M296)</f>
        <v>0</v>
      </c>
      <c r="N284" s="231"/>
      <c r="O284" s="231">
        <f>SUM(O285:O296)</f>
        <v>0.22</v>
      </c>
      <c r="P284" s="231"/>
      <c r="Q284" s="231">
        <f>SUM(Q285:Q296)</f>
        <v>0</v>
      </c>
      <c r="R284" s="231"/>
      <c r="S284" s="231"/>
      <c r="T284" s="232"/>
      <c r="U284" s="226"/>
      <c r="V284" s="226">
        <f>SUM(V285:V296)</f>
        <v>3.99</v>
      </c>
      <c r="W284" s="226"/>
      <c r="X284" s="226"/>
      <c r="AG284" t="s">
        <v>290</v>
      </c>
    </row>
    <row r="285" spans="1:60" outlineLevel="1" x14ac:dyDescent="0.25">
      <c r="A285" s="233">
        <v>70</v>
      </c>
      <c r="B285" s="234" t="s">
        <v>1449</v>
      </c>
      <c r="C285" s="252" t="s">
        <v>1450</v>
      </c>
      <c r="D285" s="235" t="s">
        <v>539</v>
      </c>
      <c r="E285" s="236">
        <v>2</v>
      </c>
      <c r="F285" s="237"/>
      <c r="G285" s="238">
        <f>ROUND(E285*F285,2)</f>
        <v>0</v>
      </c>
      <c r="H285" s="237"/>
      <c r="I285" s="238">
        <f>ROUND(E285*H285,2)</f>
        <v>0</v>
      </c>
      <c r="J285" s="237"/>
      <c r="K285" s="238">
        <f>ROUND(E285*J285,2)</f>
        <v>0</v>
      </c>
      <c r="L285" s="238">
        <v>21</v>
      </c>
      <c r="M285" s="238">
        <f>G285*(1+L285/100)</f>
        <v>0</v>
      </c>
      <c r="N285" s="238">
        <v>4.6800000000000001E-3</v>
      </c>
      <c r="O285" s="238">
        <f>ROUND(E285*N285,2)</f>
        <v>0.01</v>
      </c>
      <c r="P285" s="238">
        <v>0</v>
      </c>
      <c r="Q285" s="238">
        <f>ROUND(E285*P285,2)</f>
        <v>0</v>
      </c>
      <c r="R285" s="238" t="s">
        <v>529</v>
      </c>
      <c r="S285" s="238" t="s">
        <v>294</v>
      </c>
      <c r="T285" s="239" t="s">
        <v>294</v>
      </c>
      <c r="U285" s="222">
        <v>0.68</v>
      </c>
      <c r="V285" s="222">
        <f>ROUND(E285*U285,2)</f>
        <v>1.36</v>
      </c>
      <c r="W285" s="222"/>
      <c r="X285" s="222" t="s">
        <v>389</v>
      </c>
      <c r="Y285" s="212"/>
      <c r="Z285" s="212"/>
      <c r="AA285" s="212"/>
      <c r="AB285" s="212"/>
      <c r="AC285" s="212"/>
      <c r="AD285" s="212"/>
      <c r="AE285" s="212"/>
      <c r="AF285" s="212"/>
      <c r="AG285" s="212" t="s">
        <v>430</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5">
      <c r="A286" s="219"/>
      <c r="B286" s="220"/>
      <c r="C286" s="255" t="s">
        <v>1451</v>
      </c>
      <c r="D286" s="224"/>
      <c r="E286" s="225">
        <v>2</v>
      </c>
      <c r="F286" s="222"/>
      <c r="G286" s="222"/>
      <c r="H286" s="222"/>
      <c r="I286" s="222"/>
      <c r="J286" s="222"/>
      <c r="K286" s="222"/>
      <c r="L286" s="222"/>
      <c r="M286" s="222"/>
      <c r="N286" s="222"/>
      <c r="O286" s="222"/>
      <c r="P286" s="222"/>
      <c r="Q286" s="222"/>
      <c r="R286" s="222"/>
      <c r="S286" s="222"/>
      <c r="T286" s="222"/>
      <c r="U286" s="222"/>
      <c r="V286" s="222"/>
      <c r="W286" s="222"/>
      <c r="X286" s="222"/>
      <c r="Y286" s="212"/>
      <c r="Z286" s="212"/>
      <c r="AA286" s="212"/>
      <c r="AB286" s="212"/>
      <c r="AC286" s="212"/>
      <c r="AD286" s="212"/>
      <c r="AE286" s="212"/>
      <c r="AF286" s="212"/>
      <c r="AG286" s="212" t="s">
        <v>310</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5">
      <c r="A287" s="233">
        <v>71</v>
      </c>
      <c r="B287" s="234" t="s">
        <v>1452</v>
      </c>
      <c r="C287" s="252" t="s">
        <v>1453</v>
      </c>
      <c r="D287" s="235" t="s">
        <v>539</v>
      </c>
      <c r="E287" s="236">
        <v>2</v>
      </c>
      <c r="F287" s="237"/>
      <c r="G287" s="238">
        <f>ROUND(E287*F287,2)</f>
        <v>0</v>
      </c>
      <c r="H287" s="237"/>
      <c r="I287" s="238">
        <f>ROUND(E287*H287,2)</f>
        <v>0</v>
      </c>
      <c r="J287" s="237"/>
      <c r="K287" s="238">
        <f>ROUND(E287*J287,2)</f>
        <v>0</v>
      </c>
      <c r="L287" s="238">
        <v>21</v>
      </c>
      <c r="M287" s="238">
        <f>G287*(1+L287/100)</f>
        <v>0</v>
      </c>
      <c r="N287" s="238">
        <v>7.0200000000000002E-3</v>
      </c>
      <c r="O287" s="238">
        <f>ROUND(E287*N287,2)</f>
        <v>0.01</v>
      </c>
      <c r="P287" s="238">
        <v>0</v>
      </c>
      <c r="Q287" s="238">
        <f>ROUND(E287*P287,2)</f>
        <v>0</v>
      </c>
      <c r="R287" s="238" t="s">
        <v>529</v>
      </c>
      <c r="S287" s="238" t="s">
        <v>294</v>
      </c>
      <c r="T287" s="239" t="s">
        <v>294</v>
      </c>
      <c r="U287" s="222">
        <v>1.3140000000000001</v>
      </c>
      <c r="V287" s="222">
        <f>ROUND(E287*U287,2)</f>
        <v>2.63</v>
      </c>
      <c r="W287" s="222"/>
      <c r="X287" s="222" t="s">
        <v>389</v>
      </c>
      <c r="Y287" s="212"/>
      <c r="Z287" s="212"/>
      <c r="AA287" s="212"/>
      <c r="AB287" s="212"/>
      <c r="AC287" s="212"/>
      <c r="AD287" s="212"/>
      <c r="AE287" s="212"/>
      <c r="AF287" s="212"/>
      <c r="AG287" s="212" t="s">
        <v>390</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19"/>
      <c r="B288" s="220"/>
      <c r="C288" s="255" t="s">
        <v>1454</v>
      </c>
      <c r="D288" s="224"/>
      <c r="E288" s="225">
        <v>2</v>
      </c>
      <c r="F288" s="222"/>
      <c r="G288" s="222"/>
      <c r="H288" s="222"/>
      <c r="I288" s="222"/>
      <c r="J288" s="222"/>
      <c r="K288" s="222"/>
      <c r="L288" s="222"/>
      <c r="M288" s="222"/>
      <c r="N288" s="222"/>
      <c r="O288" s="222"/>
      <c r="P288" s="222"/>
      <c r="Q288" s="222"/>
      <c r="R288" s="222"/>
      <c r="S288" s="222"/>
      <c r="T288" s="222"/>
      <c r="U288" s="222"/>
      <c r="V288" s="222"/>
      <c r="W288" s="222"/>
      <c r="X288" s="222"/>
      <c r="Y288" s="212"/>
      <c r="Z288" s="212"/>
      <c r="AA288" s="212"/>
      <c r="AB288" s="212"/>
      <c r="AC288" s="212"/>
      <c r="AD288" s="212"/>
      <c r="AE288" s="212"/>
      <c r="AF288" s="212"/>
      <c r="AG288" s="212" t="s">
        <v>310</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5">
      <c r="A289" s="233">
        <v>72</v>
      </c>
      <c r="B289" s="234" t="s">
        <v>1455</v>
      </c>
      <c r="C289" s="252" t="s">
        <v>1456</v>
      </c>
      <c r="D289" s="235" t="s">
        <v>539</v>
      </c>
      <c r="E289" s="236">
        <v>1</v>
      </c>
      <c r="F289" s="237"/>
      <c r="G289" s="238">
        <f>ROUND(E289*F289,2)</f>
        <v>0</v>
      </c>
      <c r="H289" s="237"/>
      <c r="I289" s="238">
        <f>ROUND(E289*H289,2)</f>
        <v>0</v>
      </c>
      <c r="J289" s="237"/>
      <c r="K289" s="238">
        <f>ROUND(E289*J289,2)</f>
        <v>0</v>
      </c>
      <c r="L289" s="238">
        <v>21</v>
      </c>
      <c r="M289" s="238">
        <f>G289*(1+L289/100)</f>
        <v>0</v>
      </c>
      <c r="N289" s="238">
        <v>0.01</v>
      </c>
      <c r="O289" s="238">
        <f>ROUND(E289*N289,2)</f>
        <v>0.01</v>
      </c>
      <c r="P289" s="238">
        <v>0</v>
      </c>
      <c r="Q289" s="238">
        <f>ROUND(E289*P289,2)</f>
        <v>0</v>
      </c>
      <c r="R289" s="238"/>
      <c r="S289" s="238" t="s">
        <v>302</v>
      </c>
      <c r="T289" s="239" t="s">
        <v>295</v>
      </c>
      <c r="U289" s="222">
        <v>0</v>
      </c>
      <c r="V289" s="222">
        <f>ROUND(E289*U289,2)</f>
        <v>0</v>
      </c>
      <c r="W289" s="222"/>
      <c r="X289" s="222" t="s">
        <v>362</v>
      </c>
      <c r="Y289" s="212"/>
      <c r="Z289" s="212"/>
      <c r="AA289" s="212"/>
      <c r="AB289" s="212"/>
      <c r="AC289" s="212"/>
      <c r="AD289" s="212"/>
      <c r="AE289" s="212"/>
      <c r="AF289" s="212"/>
      <c r="AG289" s="212" t="s">
        <v>1074</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19"/>
      <c r="B290" s="220"/>
      <c r="C290" s="253" t="s">
        <v>1457</v>
      </c>
      <c r="D290" s="240"/>
      <c r="E290" s="240"/>
      <c r="F290" s="240"/>
      <c r="G290" s="240"/>
      <c r="H290" s="222"/>
      <c r="I290" s="222"/>
      <c r="J290" s="222"/>
      <c r="K290" s="222"/>
      <c r="L290" s="222"/>
      <c r="M290" s="222"/>
      <c r="N290" s="222"/>
      <c r="O290" s="222"/>
      <c r="P290" s="222"/>
      <c r="Q290" s="222"/>
      <c r="R290" s="222"/>
      <c r="S290" s="222"/>
      <c r="T290" s="222"/>
      <c r="U290" s="222"/>
      <c r="V290" s="222"/>
      <c r="W290" s="222"/>
      <c r="X290" s="222"/>
      <c r="Y290" s="212"/>
      <c r="Z290" s="212"/>
      <c r="AA290" s="212"/>
      <c r="AB290" s="212"/>
      <c r="AC290" s="212"/>
      <c r="AD290" s="212"/>
      <c r="AE290" s="212"/>
      <c r="AF290" s="212"/>
      <c r="AG290" s="212" t="s">
        <v>299</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5">
      <c r="A291" s="233">
        <v>73</v>
      </c>
      <c r="B291" s="234" t="s">
        <v>1458</v>
      </c>
      <c r="C291" s="252" t="s">
        <v>1459</v>
      </c>
      <c r="D291" s="235" t="s">
        <v>539</v>
      </c>
      <c r="E291" s="236">
        <v>1</v>
      </c>
      <c r="F291" s="237"/>
      <c r="G291" s="238">
        <f>ROUND(E291*F291,2)</f>
        <v>0</v>
      </c>
      <c r="H291" s="237"/>
      <c r="I291" s="238">
        <f>ROUND(E291*H291,2)</f>
        <v>0</v>
      </c>
      <c r="J291" s="237"/>
      <c r="K291" s="238">
        <f>ROUND(E291*J291,2)</f>
        <v>0</v>
      </c>
      <c r="L291" s="238">
        <v>21</v>
      </c>
      <c r="M291" s="238">
        <f>G291*(1+L291/100)</f>
        <v>0</v>
      </c>
      <c r="N291" s="238">
        <v>0.01</v>
      </c>
      <c r="O291" s="238">
        <f>ROUND(E291*N291,2)</f>
        <v>0.01</v>
      </c>
      <c r="P291" s="238">
        <v>0</v>
      </c>
      <c r="Q291" s="238">
        <f>ROUND(E291*P291,2)</f>
        <v>0</v>
      </c>
      <c r="R291" s="238"/>
      <c r="S291" s="238" t="s">
        <v>302</v>
      </c>
      <c r="T291" s="239" t="s">
        <v>295</v>
      </c>
      <c r="U291" s="222">
        <v>0</v>
      </c>
      <c r="V291" s="222">
        <f>ROUND(E291*U291,2)</f>
        <v>0</v>
      </c>
      <c r="W291" s="222"/>
      <c r="X291" s="222" t="s">
        <v>362</v>
      </c>
      <c r="Y291" s="212"/>
      <c r="Z291" s="212"/>
      <c r="AA291" s="212"/>
      <c r="AB291" s="212"/>
      <c r="AC291" s="212"/>
      <c r="AD291" s="212"/>
      <c r="AE291" s="212"/>
      <c r="AF291" s="212"/>
      <c r="AG291" s="212" t="s">
        <v>1074</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5">
      <c r="A292" s="219"/>
      <c r="B292" s="220"/>
      <c r="C292" s="253" t="s">
        <v>1457</v>
      </c>
      <c r="D292" s="240"/>
      <c r="E292" s="240"/>
      <c r="F292" s="240"/>
      <c r="G292" s="240"/>
      <c r="H292" s="222"/>
      <c r="I292" s="222"/>
      <c r="J292" s="222"/>
      <c r="K292" s="222"/>
      <c r="L292" s="222"/>
      <c r="M292" s="222"/>
      <c r="N292" s="222"/>
      <c r="O292" s="222"/>
      <c r="P292" s="222"/>
      <c r="Q292" s="222"/>
      <c r="R292" s="222"/>
      <c r="S292" s="222"/>
      <c r="T292" s="222"/>
      <c r="U292" s="222"/>
      <c r="V292" s="222"/>
      <c r="W292" s="222"/>
      <c r="X292" s="222"/>
      <c r="Y292" s="212"/>
      <c r="Z292" s="212"/>
      <c r="AA292" s="212"/>
      <c r="AB292" s="212"/>
      <c r="AC292" s="212"/>
      <c r="AD292" s="212"/>
      <c r="AE292" s="212"/>
      <c r="AF292" s="212"/>
      <c r="AG292" s="212" t="s">
        <v>299</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0.399999999999999" outlineLevel="1" x14ac:dyDescent="0.25">
      <c r="A293" s="233">
        <v>74</v>
      </c>
      <c r="B293" s="234" t="s">
        <v>1460</v>
      </c>
      <c r="C293" s="252" t="s">
        <v>1461</v>
      </c>
      <c r="D293" s="235" t="s">
        <v>539</v>
      </c>
      <c r="E293" s="236">
        <v>1</v>
      </c>
      <c r="F293" s="237"/>
      <c r="G293" s="238">
        <f>ROUND(E293*F293,2)</f>
        <v>0</v>
      </c>
      <c r="H293" s="237"/>
      <c r="I293" s="238">
        <f>ROUND(E293*H293,2)</f>
        <v>0</v>
      </c>
      <c r="J293" s="237"/>
      <c r="K293" s="238">
        <f>ROUND(E293*J293,2)</f>
        <v>0</v>
      </c>
      <c r="L293" s="238">
        <v>21</v>
      </c>
      <c r="M293" s="238">
        <f>G293*(1+L293/100)</f>
        <v>0</v>
      </c>
      <c r="N293" s="238">
        <v>8.7999999999999995E-2</v>
      </c>
      <c r="O293" s="238">
        <f>ROUND(E293*N293,2)</f>
        <v>0.09</v>
      </c>
      <c r="P293" s="238">
        <v>0</v>
      </c>
      <c r="Q293" s="238">
        <f>ROUND(E293*P293,2)</f>
        <v>0</v>
      </c>
      <c r="R293" s="238"/>
      <c r="S293" s="238" t="s">
        <v>302</v>
      </c>
      <c r="T293" s="239" t="s">
        <v>295</v>
      </c>
      <c r="U293" s="222">
        <v>0</v>
      </c>
      <c r="V293" s="222">
        <f>ROUND(E293*U293,2)</f>
        <v>0</v>
      </c>
      <c r="W293" s="222"/>
      <c r="X293" s="222" t="s">
        <v>362</v>
      </c>
      <c r="Y293" s="212"/>
      <c r="Z293" s="212"/>
      <c r="AA293" s="212"/>
      <c r="AB293" s="212"/>
      <c r="AC293" s="212"/>
      <c r="AD293" s="212"/>
      <c r="AE293" s="212"/>
      <c r="AF293" s="212"/>
      <c r="AG293" s="212" t="s">
        <v>1074</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19"/>
      <c r="B294" s="220"/>
      <c r="C294" s="253" t="s">
        <v>1457</v>
      </c>
      <c r="D294" s="240"/>
      <c r="E294" s="240"/>
      <c r="F294" s="240"/>
      <c r="G294" s="240"/>
      <c r="H294" s="222"/>
      <c r="I294" s="222"/>
      <c r="J294" s="222"/>
      <c r="K294" s="222"/>
      <c r="L294" s="222"/>
      <c r="M294" s="222"/>
      <c r="N294" s="222"/>
      <c r="O294" s="222"/>
      <c r="P294" s="222"/>
      <c r="Q294" s="222"/>
      <c r="R294" s="222"/>
      <c r="S294" s="222"/>
      <c r="T294" s="222"/>
      <c r="U294" s="222"/>
      <c r="V294" s="222"/>
      <c r="W294" s="222"/>
      <c r="X294" s="222"/>
      <c r="Y294" s="212"/>
      <c r="Z294" s="212"/>
      <c r="AA294" s="212"/>
      <c r="AB294" s="212"/>
      <c r="AC294" s="212"/>
      <c r="AD294" s="212"/>
      <c r="AE294" s="212"/>
      <c r="AF294" s="212"/>
      <c r="AG294" s="212" t="s">
        <v>299</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0.399999999999999" outlineLevel="1" x14ac:dyDescent="0.25">
      <c r="A295" s="233">
        <v>75</v>
      </c>
      <c r="B295" s="234" t="s">
        <v>1462</v>
      </c>
      <c r="C295" s="252" t="s">
        <v>1463</v>
      </c>
      <c r="D295" s="235" t="s">
        <v>539</v>
      </c>
      <c r="E295" s="236">
        <v>1</v>
      </c>
      <c r="F295" s="237"/>
      <c r="G295" s="238">
        <f>ROUND(E295*F295,2)</f>
        <v>0</v>
      </c>
      <c r="H295" s="237"/>
      <c r="I295" s="238">
        <f>ROUND(E295*H295,2)</f>
        <v>0</v>
      </c>
      <c r="J295" s="237"/>
      <c r="K295" s="238">
        <f>ROUND(E295*J295,2)</f>
        <v>0</v>
      </c>
      <c r="L295" s="238">
        <v>21</v>
      </c>
      <c r="M295" s="238">
        <f>G295*(1+L295/100)</f>
        <v>0</v>
      </c>
      <c r="N295" s="238">
        <v>8.7999999999999995E-2</v>
      </c>
      <c r="O295" s="238">
        <f>ROUND(E295*N295,2)</f>
        <v>0.09</v>
      </c>
      <c r="P295" s="238">
        <v>0</v>
      </c>
      <c r="Q295" s="238">
        <f>ROUND(E295*P295,2)</f>
        <v>0</v>
      </c>
      <c r="R295" s="238"/>
      <c r="S295" s="238" t="s">
        <v>302</v>
      </c>
      <c r="T295" s="239" t="s">
        <v>295</v>
      </c>
      <c r="U295" s="222">
        <v>0</v>
      </c>
      <c r="V295" s="222">
        <f>ROUND(E295*U295,2)</f>
        <v>0</v>
      </c>
      <c r="W295" s="222"/>
      <c r="X295" s="222" t="s">
        <v>362</v>
      </c>
      <c r="Y295" s="212"/>
      <c r="Z295" s="212"/>
      <c r="AA295" s="212"/>
      <c r="AB295" s="212"/>
      <c r="AC295" s="212"/>
      <c r="AD295" s="212"/>
      <c r="AE295" s="212"/>
      <c r="AF295" s="212"/>
      <c r="AG295" s="212" t="s">
        <v>1074</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5">
      <c r="A296" s="219"/>
      <c r="B296" s="220"/>
      <c r="C296" s="253" t="s">
        <v>1457</v>
      </c>
      <c r="D296" s="240"/>
      <c r="E296" s="240"/>
      <c r="F296" s="240"/>
      <c r="G296" s="240"/>
      <c r="H296" s="222"/>
      <c r="I296" s="222"/>
      <c r="J296" s="222"/>
      <c r="K296" s="222"/>
      <c r="L296" s="222"/>
      <c r="M296" s="222"/>
      <c r="N296" s="222"/>
      <c r="O296" s="222"/>
      <c r="P296" s="222"/>
      <c r="Q296" s="222"/>
      <c r="R296" s="222"/>
      <c r="S296" s="222"/>
      <c r="T296" s="222"/>
      <c r="U296" s="222"/>
      <c r="V296" s="222"/>
      <c r="W296" s="222"/>
      <c r="X296" s="222"/>
      <c r="Y296" s="212"/>
      <c r="Z296" s="212"/>
      <c r="AA296" s="212"/>
      <c r="AB296" s="212"/>
      <c r="AC296" s="212"/>
      <c r="AD296" s="212"/>
      <c r="AE296" s="212"/>
      <c r="AF296" s="212"/>
      <c r="AG296" s="212" t="s">
        <v>299</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5">
      <c r="A297" s="227" t="s">
        <v>289</v>
      </c>
      <c r="B297" s="228" t="s">
        <v>212</v>
      </c>
      <c r="C297" s="251" t="s">
        <v>213</v>
      </c>
      <c r="D297" s="229"/>
      <c r="E297" s="230"/>
      <c r="F297" s="231"/>
      <c r="G297" s="231">
        <f>SUMIF(AG298:AG302,"&lt;&gt;NOR",G298:G302)</f>
        <v>0</v>
      </c>
      <c r="H297" s="231"/>
      <c r="I297" s="231">
        <f>SUM(I298:I302)</f>
        <v>0</v>
      </c>
      <c r="J297" s="231"/>
      <c r="K297" s="231">
        <f>SUM(K298:K302)</f>
        <v>0</v>
      </c>
      <c r="L297" s="231"/>
      <c r="M297" s="231">
        <f>SUM(M298:M302)</f>
        <v>0</v>
      </c>
      <c r="N297" s="231"/>
      <c r="O297" s="231">
        <f>SUM(O298:O302)</f>
        <v>0.95</v>
      </c>
      <c r="P297" s="231"/>
      <c r="Q297" s="231">
        <f>SUM(Q298:Q302)</f>
        <v>0</v>
      </c>
      <c r="R297" s="231"/>
      <c r="S297" s="231"/>
      <c r="T297" s="232"/>
      <c r="U297" s="226"/>
      <c r="V297" s="226">
        <f>SUM(V298:V302)</f>
        <v>0.95</v>
      </c>
      <c r="W297" s="226"/>
      <c r="X297" s="226"/>
      <c r="AG297" t="s">
        <v>290</v>
      </c>
    </row>
    <row r="298" spans="1:60" outlineLevel="1" x14ac:dyDescent="0.25">
      <c r="A298" s="233">
        <v>76</v>
      </c>
      <c r="B298" s="234" t="s">
        <v>1464</v>
      </c>
      <c r="C298" s="252" t="s">
        <v>1465</v>
      </c>
      <c r="D298" s="235" t="s">
        <v>453</v>
      </c>
      <c r="E298" s="236">
        <v>6.76</v>
      </c>
      <c r="F298" s="237"/>
      <c r="G298" s="238">
        <f>ROUND(E298*F298,2)</f>
        <v>0</v>
      </c>
      <c r="H298" s="237"/>
      <c r="I298" s="238">
        <f>ROUND(E298*H298,2)</f>
        <v>0</v>
      </c>
      <c r="J298" s="237"/>
      <c r="K298" s="238">
        <f>ROUND(E298*J298,2)</f>
        <v>0</v>
      </c>
      <c r="L298" s="238">
        <v>21</v>
      </c>
      <c r="M298" s="238">
        <f>G298*(1+L298/100)</f>
        <v>0</v>
      </c>
      <c r="N298" s="238">
        <v>0.11221</v>
      </c>
      <c r="O298" s="238">
        <f>ROUND(E298*N298,2)</f>
        <v>0.76</v>
      </c>
      <c r="P298" s="238">
        <v>0</v>
      </c>
      <c r="Q298" s="238">
        <f>ROUND(E298*P298,2)</f>
        <v>0</v>
      </c>
      <c r="R298" s="238"/>
      <c r="S298" s="238" t="s">
        <v>302</v>
      </c>
      <c r="T298" s="239" t="s">
        <v>1336</v>
      </c>
      <c r="U298" s="222">
        <v>0.14000000000000001</v>
      </c>
      <c r="V298" s="222">
        <f>ROUND(E298*U298,2)</f>
        <v>0.95</v>
      </c>
      <c r="W298" s="222"/>
      <c r="X298" s="222" t="s">
        <v>389</v>
      </c>
      <c r="Y298" s="212"/>
      <c r="Z298" s="212"/>
      <c r="AA298" s="212"/>
      <c r="AB298" s="212"/>
      <c r="AC298" s="212"/>
      <c r="AD298" s="212"/>
      <c r="AE298" s="212"/>
      <c r="AF298" s="212"/>
      <c r="AG298" s="212" t="s">
        <v>430</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5">
      <c r="A299" s="219"/>
      <c r="B299" s="220"/>
      <c r="C299" s="255" t="s">
        <v>1466</v>
      </c>
      <c r="D299" s="224"/>
      <c r="E299" s="225">
        <v>4.0999999999999996</v>
      </c>
      <c r="F299" s="222"/>
      <c r="G299" s="222"/>
      <c r="H299" s="222"/>
      <c r="I299" s="222"/>
      <c r="J299" s="222"/>
      <c r="K299" s="222"/>
      <c r="L299" s="222"/>
      <c r="M299" s="222"/>
      <c r="N299" s="222"/>
      <c r="O299" s="222"/>
      <c r="P299" s="222"/>
      <c r="Q299" s="222"/>
      <c r="R299" s="222"/>
      <c r="S299" s="222"/>
      <c r="T299" s="222"/>
      <c r="U299" s="222"/>
      <c r="V299" s="222"/>
      <c r="W299" s="222"/>
      <c r="X299" s="222"/>
      <c r="Y299" s="212"/>
      <c r="Z299" s="212"/>
      <c r="AA299" s="212"/>
      <c r="AB299" s="212"/>
      <c r="AC299" s="212"/>
      <c r="AD299" s="212"/>
      <c r="AE299" s="212"/>
      <c r="AF299" s="212"/>
      <c r="AG299" s="212" t="s">
        <v>310</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5">
      <c r="A300" s="219"/>
      <c r="B300" s="220"/>
      <c r="C300" s="255" t="s">
        <v>1467</v>
      </c>
      <c r="D300" s="224"/>
      <c r="E300" s="225">
        <v>2.66</v>
      </c>
      <c r="F300" s="222"/>
      <c r="G300" s="222"/>
      <c r="H300" s="222"/>
      <c r="I300" s="222"/>
      <c r="J300" s="222"/>
      <c r="K300" s="222"/>
      <c r="L300" s="222"/>
      <c r="M300" s="222"/>
      <c r="N300" s="222"/>
      <c r="O300" s="222"/>
      <c r="P300" s="222"/>
      <c r="Q300" s="222"/>
      <c r="R300" s="222"/>
      <c r="S300" s="222"/>
      <c r="T300" s="222"/>
      <c r="U300" s="222"/>
      <c r="V300" s="222"/>
      <c r="W300" s="222"/>
      <c r="X300" s="222"/>
      <c r="Y300" s="212"/>
      <c r="Z300" s="212"/>
      <c r="AA300" s="212"/>
      <c r="AB300" s="212"/>
      <c r="AC300" s="212"/>
      <c r="AD300" s="212"/>
      <c r="AE300" s="212"/>
      <c r="AF300" s="212"/>
      <c r="AG300" s="212" t="s">
        <v>310</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33">
        <v>77</v>
      </c>
      <c r="B301" s="234" t="s">
        <v>1468</v>
      </c>
      <c r="C301" s="252" t="s">
        <v>1469</v>
      </c>
      <c r="D301" s="235" t="s">
        <v>539</v>
      </c>
      <c r="E301" s="236">
        <v>13.655200000000001</v>
      </c>
      <c r="F301" s="237"/>
      <c r="G301" s="238">
        <f>ROUND(E301*F301,2)</f>
        <v>0</v>
      </c>
      <c r="H301" s="237"/>
      <c r="I301" s="238">
        <f>ROUND(E301*H301,2)</f>
        <v>0</v>
      </c>
      <c r="J301" s="237"/>
      <c r="K301" s="238">
        <f>ROUND(E301*J301,2)</f>
        <v>0</v>
      </c>
      <c r="L301" s="238">
        <v>21</v>
      </c>
      <c r="M301" s="238">
        <f>G301*(1+L301/100)</f>
        <v>0</v>
      </c>
      <c r="N301" s="238">
        <v>1.4E-2</v>
      </c>
      <c r="O301" s="238">
        <f>ROUND(E301*N301,2)</f>
        <v>0.19</v>
      </c>
      <c r="P301" s="238">
        <v>0</v>
      </c>
      <c r="Q301" s="238">
        <f>ROUND(E301*P301,2)</f>
        <v>0</v>
      </c>
      <c r="R301" s="238" t="s">
        <v>361</v>
      </c>
      <c r="S301" s="238" t="s">
        <v>294</v>
      </c>
      <c r="T301" s="239" t="s">
        <v>294</v>
      </c>
      <c r="U301" s="222">
        <v>0</v>
      </c>
      <c r="V301" s="222">
        <f>ROUND(E301*U301,2)</f>
        <v>0</v>
      </c>
      <c r="W301" s="222"/>
      <c r="X301" s="222" t="s">
        <v>362</v>
      </c>
      <c r="Y301" s="212"/>
      <c r="Z301" s="212"/>
      <c r="AA301" s="212"/>
      <c r="AB301" s="212"/>
      <c r="AC301" s="212"/>
      <c r="AD301" s="212"/>
      <c r="AE301" s="212"/>
      <c r="AF301" s="212"/>
      <c r="AG301" s="212" t="s">
        <v>363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5">
      <c r="A302" s="219"/>
      <c r="B302" s="220"/>
      <c r="C302" s="255" t="s">
        <v>1470</v>
      </c>
      <c r="D302" s="224"/>
      <c r="E302" s="225">
        <v>13.655200000000001</v>
      </c>
      <c r="F302" s="222"/>
      <c r="G302" s="222"/>
      <c r="H302" s="222"/>
      <c r="I302" s="222"/>
      <c r="J302" s="222"/>
      <c r="K302" s="222"/>
      <c r="L302" s="222"/>
      <c r="M302" s="222"/>
      <c r="N302" s="222"/>
      <c r="O302" s="222"/>
      <c r="P302" s="222"/>
      <c r="Q302" s="222"/>
      <c r="R302" s="222"/>
      <c r="S302" s="222"/>
      <c r="T302" s="222"/>
      <c r="U302" s="222"/>
      <c r="V302" s="222"/>
      <c r="W302" s="222"/>
      <c r="X302" s="222"/>
      <c r="Y302" s="212"/>
      <c r="Z302" s="212"/>
      <c r="AA302" s="212"/>
      <c r="AB302" s="212"/>
      <c r="AC302" s="212"/>
      <c r="AD302" s="212"/>
      <c r="AE302" s="212"/>
      <c r="AF302" s="212"/>
      <c r="AG302" s="212" t="s">
        <v>310</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5">
      <c r="A303" s="227" t="s">
        <v>289</v>
      </c>
      <c r="B303" s="228" t="s">
        <v>214</v>
      </c>
      <c r="C303" s="251" t="s">
        <v>215</v>
      </c>
      <c r="D303" s="229"/>
      <c r="E303" s="230"/>
      <c r="F303" s="231"/>
      <c r="G303" s="231">
        <f>SUMIF(AG304:AG320,"&lt;&gt;NOR",G304:G320)</f>
        <v>0</v>
      </c>
      <c r="H303" s="231"/>
      <c r="I303" s="231">
        <f>SUM(I304:I320)</f>
        <v>0</v>
      </c>
      <c r="J303" s="231"/>
      <c r="K303" s="231">
        <f>SUM(K304:K320)</f>
        <v>0</v>
      </c>
      <c r="L303" s="231"/>
      <c r="M303" s="231">
        <f>SUM(M304:M320)</f>
        <v>0</v>
      </c>
      <c r="N303" s="231"/>
      <c r="O303" s="231">
        <f>SUM(O304:O320)</f>
        <v>1.9</v>
      </c>
      <c r="P303" s="231"/>
      <c r="Q303" s="231">
        <f>SUM(Q304:Q320)</f>
        <v>0</v>
      </c>
      <c r="R303" s="231"/>
      <c r="S303" s="231"/>
      <c r="T303" s="232"/>
      <c r="U303" s="226"/>
      <c r="V303" s="226">
        <f>SUM(V304:V320)</f>
        <v>89.08</v>
      </c>
      <c r="W303" s="226"/>
      <c r="X303" s="226"/>
      <c r="AG303" t="s">
        <v>290</v>
      </c>
    </row>
    <row r="304" spans="1:60" outlineLevel="1" x14ac:dyDescent="0.25">
      <c r="A304" s="233">
        <v>78</v>
      </c>
      <c r="B304" s="234" t="s">
        <v>1471</v>
      </c>
      <c r="C304" s="252" t="s">
        <v>1472</v>
      </c>
      <c r="D304" s="235" t="s">
        <v>360</v>
      </c>
      <c r="E304" s="236">
        <v>0.39638000000000001</v>
      </c>
      <c r="F304" s="237"/>
      <c r="G304" s="238">
        <f>ROUND(E304*F304,2)</f>
        <v>0</v>
      </c>
      <c r="H304" s="237"/>
      <c r="I304" s="238">
        <f>ROUND(E304*H304,2)</f>
        <v>0</v>
      </c>
      <c r="J304" s="237"/>
      <c r="K304" s="238">
        <f>ROUND(E304*J304,2)</f>
        <v>0</v>
      </c>
      <c r="L304" s="238">
        <v>21</v>
      </c>
      <c r="M304" s="238">
        <f>G304*(1+L304/100)</f>
        <v>0</v>
      </c>
      <c r="N304" s="238">
        <v>2.65089</v>
      </c>
      <c r="O304" s="238">
        <f>ROUND(E304*N304,2)</f>
        <v>1.05</v>
      </c>
      <c r="P304" s="238">
        <v>0</v>
      </c>
      <c r="Q304" s="238">
        <f>ROUND(E304*P304,2)</f>
        <v>0</v>
      </c>
      <c r="R304" s="238"/>
      <c r="S304" s="238" t="s">
        <v>302</v>
      </c>
      <c r="T304" s="239" t="s">
        <v>1336</v>
      </c>
      <c r="U304" s="222">
        <v>42.051000000000002</v>
      </c>
      <c r="V304" s="222">
        <f>ROUND(E304*U304,2)</f>
        <v>16.670000000000002</v>
      </c>
      <c r="W304" s="222"/>
      <c r="X304" s="222" t="s">
        <v>389</v>
      </c>
      <c r="Y304" s="212"/>
      <c r="Z304" s="212"/>
      <c r="AA304" s="212"/>
      <c r="AB304" s="212"/>
      <c r="AC304" s="212"/>
      <c r="AD304" s="212"/>
      <c r="AE304" s="212"/>
      <c r="AF304" s="212"/>
      <c r="AG304" s="212" t="s">
        <v>430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19"/>
      <c r="B305" s="220"/>
      <c r="C305" s="255" t="s">
        <v>1473</v>
      </c>
      <c r="D305" s="224"/>
      <c r="E305" s="225">
        <v>0.19238</v>
      </c>
      <c r="F305" s="222"/>
      <c r="G305" s="222"/>
      <c r="H305" s="222"/>
      <c r="I305" s="222"/>
      <c r="J305" s="222"/>
      <c r="K305" s="222"/>
      <c r="L305" s="222"/>
      <c r="M305" s="222"/>
      <c r="N305" s="222"/>
      <c r="O305" s="222"/>
      <c r="P305" s="222"/>
      <c r="Q305" s="222"/>
      <c r="R305" s="222"/>
      <c r="S305" s="222"/>
      <c r="T305" s="222"/>
      <c r="U305" s="222"/>
      <c r="V305" s="222"/>
      <c r="W305" s="222"/>
      <c r="X305" s="222"/>
      <c r="Y305" s="212"/>
      <c r="Z305" s="212"/>
      <c r="AA305" s="212"/>
      <c r="AB305" s="212"/>
      <c r="AC305" s="212"/>
      <c r="AD305" s="212"/>
      <c r="AE305" s="212"/>
      <c r="AF305" s="212"/>
      <c r="AG305" s="212" t="s">
        <v>310</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19"/>
      <c r="B306" s="220"/>
      <c r="C306" s="255" t="s">
        <v>1474</v>
      </c>
      <c r="D306" s="224"/>
      <c r="E306" s="225">
        <v>0.192</v>
      </c>
      <c r="F306" s="222"/>
      <c r="G306" s="222"/>
      <c r="H306" s="222"/>
      <c r="I306" s="222"/>
      <c r="J306" s="222"/>
      <c r="K306" s="222"/>
      <c r="L306" s="222"/>
      <c r="M306" s="222"/>
      <c r="N306" s="222"/>
      <c r="O306" s="222"/>
      <c r="P306" s="222"/>
      <c r="Q306" s="222"/>
      <c r="R306" s="222"/>
      <c r="S306" s="222"/>
      <c r="T306" s="222"/>
      <c r="U306" s="222"/>
      <c r="V306" s="222"/>
      <c r="W306" s="222"/>
      <c r="X306" s="222"/>
      <c r="Y306" s="212"/>
      <c r="Z306" s="212"/>
      <c r="AA306" s="212"/>
      <c r="AB306" s="212"/>
      <c r="AC306" s="212"/>
      <c r="AD306" s="212"/>
      <c r="AE306" s="212"/>
      <c r="AF306" s="212"/>
      <c r="AG306" s="212" t="s">
        <v>310</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5">
      <c r="A307" s="219"/>
      <c r="B307" s="220"/>
      <c r="C307" s="255" t="s">
        <v>1475</v>
      </c>
      <c r="D307" s="224"/>
      <c r="E307" s="225">
        <v>1.2E-2</v>
      </c>
      <c r="F307" s="222"/>
      <c r="G307" s="222"/>
      <c r="H307" s="222"/>
      <c r="I307" s="222"/>
      <c r="J307" s="222"/>
      <c r="K307" s="222"/>
      <c r="L307" s="222"/>
      <c r="M307" s="222"/>
      <c r="N307" s="222"/>
      <c r="O307" s="222"/>
      <c r="P307" s="222"/>
      <c r="Q307" s="222"/>
      <c r="R307" s="222"/>
      <c r="S307" s="222"/>
      <c r="T307" s="222"/>
      <c r="U307" s="222"/>
      <c r="V307" s="222"/>
      <c r="W307" s="222"/>
      <c r="X307" s="222"/>
      <c r="Y307" s="212"/>
      <c r="Z307" s="212"/>
      <c r="AA307" s="212"/>
      <c r="AB307" s="212"/>
      <c r="AC307" s="212"/>
      <c r="AD307" s="212"/>
      <c r="AE307" s="212"/>
      <c r="AF307" s="212"/>
      <c r="AG307" s="212" t="s">
        <v>310</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5">
      <c r="A308" s="233">
        <v>79</v>
      </c>
      <c r="B308" s="234" t="s">
        <v>1476</v>
      </c>
      <c r="C308" s="252" t="s">
        <v>1477</v>
      </c>
      <c r="D308" s="235" t="s">
        <v>434</v>
      </c>
      <c r="E308" s="236">
        <v>4.8</v>
      </c>
      <c r="F308" s="237"/>
      <c r="G308" s="238">
        <f>ROUND(E308*F308,2)</f>
        <v>0</v>
      </c>
      <c r="H308" s="237"/>
      <c r="I308" s="238">
        <f>ROUND(E308*H308,2)</f>
        <v>0</v>
      </c>
      <c r="J308" s="237"/>
      <c r="K308" s="238">
        <f>ROUND(E308*J308,2)</f>
        <v>0</v>
      </c>
      <c r="L308" s="238">
        <v>21</v>
      </c>
      <c r="M308" s="238">
        <f>G308*(1+L308/100)</f>
        <v>0</v>
      </c>
      <c r="N308" s="238">
        <v>2.0799999999999998E-3</v>
      </c>
      <c r="O308" s="238">
        <f>ROUND(E308*N308,2)</f>
        <v>0.01</v>
      </c>
      <c r="P308" s="238">
        <v>0</v>
      </c>
      <c r="Q308" s="238">
        <f>ROUND(E308*P308,2)</f>
        <v>0</v>
      </c>
      <c r="R308" s="238"/>
      <c r="S308" s="238" t="s">
        <v>302</v>
      </c>
      <c r="T308" s="239" t="s">
        <v>1336</v>
      </c>
      <c r="U308" s="222">
        <v>4.2000000000000003E-2</v>
      </c>
      <c r="V308" s="222">
        <f>ROUND(E308*U308,2)</f>
        <v>0.2</v>
      </c>
      <c r="W308" s="222"/>
      <c r="X308" s="222" t="s">
        <v>389</v>
      </c>
      <c r="Y308" s="212"/>
      <c r="Z308" s="212"/>
      <c r="AA308" s="212"/>
      <c r="AB308" s="212"/>
      <c r="AC308" s="212"/>
      <c r="AD308" s="212"/>
      <c r="AE308" s="212"/>
      <c r="AF308" s="212"/>
      <c r="AG308" s="212" t="s">
        <v>430</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19"/>
      <c r="B309" s="220"/>
      <c r="C309" s="255" t="s">
        <v>1478</v>
      </c>
      <c r="D309" s="224"/>
      <c r="E309" s="225">
        <v>4.8</v>
      </c>
      <c r="F309" s="222"/>
      <c r="G309" s="222"/>
      <c r="H309" s="222"/>
      <c r="I309" s="222"/>
      <c r="J309" s="222"/>
      <c r="K309" s="222"/>
      <c r="L309" s="222"/>
      <c r="M309" s="222"/>
      <c r="N309" s="222"/>
      <c r="O309" s="222"/>
      <c r="P309" s="222"/>
      <c r="Q309" s="222"/>
      <c r="R309" s="222"/>
      <c r="S309" s="222"/>
      <c r="T309" s="222"/>
      <c r="U309" s="222"/>
      <c r="V309" s="222"/>
      <c r="W309" s="222"/>
      <c r="X309" s="222"/>
      <c r="Y309" s="212"/>
      <c r="Z309" s="212"/>
      <c r="AA309" s="212"/>
      <c r="AB309" s="212"/>
      <c r="AC309" s="212"/>
      <c r="AD309" s="212"/>
      <c r="AE309" s="212"/>
      <c r="AF309" s="212"/>
      <c r="AG309" s="212" t="s">
        <v>310</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5">
      <c r="A310" s="233">
        <v>80</v>
      </c>
      <c r="B310" s="234" t="s">
        <v>1479</v>
      </c>
      <c r="C310" s="252" t="s">
        <v>1480</v>
      </c>
      <c r="D310" s="235" t="s">
        <v>453</v>
      </c>
      <c r="E310" s="236">
        <v>43.1</v>
      </c>
      <c r="F310" s="237"/>
      <c r="G310" s="238">
        <f>ROUND(E310*F310,2)</f>
        <v>0</v>
      </c>
      <c r="H310" s="237"/>
      <c r="I310" s="238">
        <f>ROUND(E310*H310,2)</f>
        <v>0</v>
      </c>
      <c r="J310" s="237"/>
      <c r="K310" s="238">
        <f>ROUND(E310*J310,2)</f>
        <v>0</v>
      </c>
      <c r="L310" s="238">
        <v>21</v>
      </c>
      <c r="M310" s="238">
        <f>G310*(1+L310/100)</f>
        <v>0</v>
      </c>
      <c r="N310" s="238">
        <v>8.9099999999999995E-3</v>
      </c>
      <c r="O310" s="238">
        <f>ROUND(E310*N310,2)</f>
        <v>0.38</v>
      </c>
      <c r="P310" s="238">
        <v>0</v>
      </c>
      <c r="Q310" s="238">
        <f>ROUND(E310*P310,2)</f>
        <v>0</v>
      </c>
      <c r="R310" s="238"/>
      <c r="S310" s="238" t="s">
        <v>302</v>
      </c>
      <c r="T310" s="239" t="s">
        <v>1336</v>
      </c>
      <c r="U310" s="222">
        <v>1.0489999999999999</v>
      </c>
      <c r="V310" s="222">
        <f>ROUND(E310*U310,2)</f>
        <v>45.21</v>
      </c>
      <c r="W310" s="222"/>
      <c r="X310" s="222" t="s">
        <v>389</v>
      </c>
      <c r="Y310" s="212"/>
      <c r="Z310" s="212"/>
      <c r="AA310" s="212"/>
      <c r="AB310" s="212"/>
      <c r="AC310" s="212"/>
      <c r="AD310" s="212"/>
      <c r="AE310" s="212"/>
      <c r="AF310" s="212"/>
      <c r="AG310" s="212" t="s">
        <v>430</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5">
      <c r="A311" s="219"/>
      <c r="B311" s="220"/>
      <c r="C311" s="255" t="s">
        <v>1481</v>
      </c>
      <c r="D311" s="224"/>
      <c r="E311" s="225"/>
      <c r="F311" s="222"/>
      <c r="G311" s="222"/>
      <c r="H311" s="222"/>
      <c r="I311" s="222"/>
      <c r="J311" s="222"/>
      <c r="K311" s="222"/>
      <c r="L311" s="222"/>
      <c r="M311" s="222"/>
      <c r="N311" s="222"/>
      <c r="O311" s="222"/>
      <c r="P311" s="222"/>
      <c r="Q311" s="222"/>
      <c r="R311" s="222"/>
      <c r="S311" s="222"/>
      <c r="T311" s="222"/>
      <c r="U311" s="222"/>
      <c r="V311" s="222"/>
      <c r="W311" s="222"/>
      <c r="X311" s="222"/>
      <c r="Y311" s="212"/>
      <c r="Z311" s="212"/>
      <c r="AA311" s="212"/>
      <c r="AB311" s="212"/>
      <c r="AC311" s="212"/>
      <c r="AD311" s="212"/>
      <c r="AE311" s="212"/>
      <c r="AF311" s="212"/>
      <c r="AG311" s="212" t="s">
        <v>310</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19"/>
      <c r="B312" s="220"/>
      <c r="C312" s="255" t="s">
        <v>1482</v>
      </c>
      <c r="D312" s="224"/>
      <c r="E312" s="225">
        <v>17.399999999999999</v>
      </c>
      <c r="F312" s="222"/>
      <c r="G312" s="222"/>
      <c r="H312" s="222"/>
      <c r="I312" s="222"/>
      <c r="J312" s="222"/>
      <c r="K312" s="222"/>
      <c r="L312" s="222"/>
      <c r="M312" s="222"/>
      <c r="N312" s="222"/>
      <c r="O312" s="222"/>
      <c r="P312" s="222"/>
      <c r="Q312" s="222"/>
      <c r="R312" s="222"/>
      <c r="S312" s="222"/>
      <c r="T312" s="222"/>
      <c r="U312" s="222"/>
      <c r="V312" s="222"/>
      <c r="W312" s="222"/>
      <c r="X312" s="222"/>
      <c r="Y312" s="212"/>
      <c r="Z312" s="212"/>
      <c r="AA312" s="212"/>
      <c r="AB312" s="212"/>
      <c r="AC312" s="212"/>
      <c r="AD312" s="212"/>
      <c r="AE312" s="212"/>
      <c r="AF312" s="212"/>
      <c r="AG312" s="212" t="s">
        <v>310</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5">
      <c r="A313" s="219"/>
      <c r="B313" s="220"/>
      <c r="C313" s="255" t="s">
        <v>1483</v>
      </c>
      <c r="D313" s="224"/>
      <c r="E313" s="225">
        <v>17.399999999999999</v>
      </c>
      <c r="F313" s="222"/>
      <c r="G313" s="222"/>
      <c r="H313" s="222"/>
      <c r="I313" s="222"/>
      <c r="J313" s="222"/>
      <c r="K313" s="222"/>
      <c r="L313" s="222"/>
      <c r="M313" s="222"/>
      <c r="N313" s="222"/>
      <c r="O313" s="222"/>
      <c r="P313" s="222"/>
      <c r="Q313" s="222"/>
      <c r="R313" s="222"/>
      <c r="S313" s="222"/>
      <c r="T313" s="222"/>
      <c r="U313" s="222"/>
      <c r="V313" s="222"/>
      <c r="W313" s="222"/>
      <c r="X313" s="222"/>
      <c r="Y313" s="212"/>
      <c r="Z313" s="212"/>
      <c r="AA313" s="212"/>
      <c r="AB313" s="212"/>
      <c r="AC313" s="212"/>
      <c r="AD313" s="212"/>
      <c r="AE313" s="212"/>
      <c r="AF313" s="212"/>
      <c r="AG313" s="212" t="s">
        <v>310</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5">
      <c r="A314" s="219"/>
      <c r="B314" s="220"/>
      <c r="C314" s="255" t="s">
        <v>1484</v>
      </c>
      <c r="D314" s="224"/>
      <c r="E314" s="225">
        <v>3.95</v>
      </c>
      <c r="F314" s="222"/>
      <c r="G314" s="222"/>
      <c r="H314" s="222"/>
      <c r="I314" s="222"/>
      <c r="J314" s="222"/>
      <c r="K314" s="222"/>
      <c r="L314" s="222"/>
      <c r="M314" s="222"/>
      <c r="N314" s="222"/>
      <c r="O314" s="222"/>
      <c r="P314" s="222"/>
      <c r="Q314" s="222"/>
      <c r="R314" s="222"/>
      <c r="S314" s="222"/>
      <c r="T314" s="222"/>
      <c r="U314" s="222"/>
      <c r="V314" s="222"/>
      <c r="W314" s="222"/>
      <c r="X314" s="222"/>
      <c r="Y314" s="212"/>
      <c r="Z314" s="212"/>
      <c r="AA314" s="212"/>
      <c r="AB314" s="212"/>
      <c r="AC314" s="212"/>
      <c r="AD314" s="212"/>
      <c r="AE314" s="212"/>
      <c r="AF314" s="212"/>
      <c r="AG314" s="212" t="s">
        <v>310</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5">
      <c r="A315" s="219"/>
      <c r="B315" s="220"/>
      <c r="C315" s="255" t="s">
        <v>1485</v>
      </c>
      <c r="D315" s="224"/>
      <c r="E315" s="225">
        <v>4.3499999999999996</v>
      </c>
      <c r="F315" s="222"/>
      <c r="G315" s="222"/>
      <c r="H315" s="222"/>
      <c r="I315" s="222"/>
      <c r="J315" s="222"/>
      <c r="K315" s="222"/>
      <c r="L315" s="222"/>
      <c r="M315" s="222"/>
      <c r="N315" s="222"/>
      <c r="O315" s="222"/>
      <c r="P315" s="222"/>
      <c r="Q315" s="222"/>
      <c r="R315" s="222"/>
      <c r="S315" s="222"/>
      <c r="T315" s="222"/>
      <c r="U315" s="222"/>
      <c r="V315" s="222"/>
      <c r="W315" s="222"/>
      <c r="X315" s="222"/>
      <c r="Y315" s="212"/>
      <c r="Z315" s="212"/>
      <c r="AA315" s="212"/>
      <c r="AB315" s="212"/>
      <c r="AC315" s="212"/>
      <c r="AD315" s="212"/>
      <c r="AE315" s="212"/>
      <c r="AF315" s="212"/>
      <c r="AG315" s="212" t="s">
        <v>310</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33">
        <v>81</v>
      </c>
      <c r="B316" s="234" t="s">
        <v>1486</v>
      </c>
      <c r="C316" s="252" t="s">
        <v>1487</v>
      </c>
      <c r="D316" s="235" t="s">
        <v>453</v>
      </c>
      <c r="E316" s="236">
        <v>11.869910000000001</v>
      </c>
      <c r="F316" s="237"/>
      <c r="G316" s="238">
        <f>ROUND(E316*F316,2)</f>
        <v>0</v>
      </c>
      <c r="H316" s="237"/>
      <c r="I316" s="238">
        <f>ROUND(E316*H316,2)</f>
        <v>0</v>
      </c>
      <c r="J316" s="237"/>
      <c r="K316" s="238">
        <f>ROUND(E316*J316,2)</f>
        <v>0</v>
      </c>
      <c r="L316" s="238">
        <v>21</v>
      </c>
      <c r="M316" s="238">
        <f>G316*(1+L316/100)</f>
        <v>0</v>
      </c>
      <c r="N316" s="238">
        <v>3.4959999999999998E-2</v>
      </c>
      <c r="O316" s="238">
        <f>ROUND(E316*N316,2)</f>
        <v>0.41</v>
      </c>
      <c r="P316" s="238">
        <v>0</v>
      </c>
      <c r="Q316" s="238">
        <f>ROUND(E316*P316,2)</f>
        <v>0</v>
      </c>
      <c r="R316" s="238"/>
      <c r="S316" s="238" t="s">
        <v>302</v>
      </c>
      <c r="T316" s="239" t="s">
        <v>1336</v>
      </c>
      <c r="U316" s="222">
        <v>2.2749999999999999</v>
      </c>
      <c r="V316" s="222">
        <f>ROUND(E316*U316,2)</f>
        <v>27</v>
      </c>
      <c r="W316" s="222"/>
      <c r="X316" s="222" t="s">
        <v>389</v>
      </c>
      <c r="Y316" s="212"/>
      <c r="Z316" s="212"/>
      <c r="AA316" s="212"/>
      <c r="AB316" s="212"/>
      <c r="AC316" s="212"/>
      <c r="AD316" s="212"/>
      <c r="AE316" s="212"/>
      <c r="AF316" s="212"/>
      <c r="AG316" s="212" t="s">
        <v>430</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5">
      <c r="A317" s="219"/>
      <c r="B317" s="220"/>
      <c r="C317" s="255" t="s">
        <v>1488</v>
      </c>
      <c r="D317" s="224"/>
      <c r="E317" s="225">
        <v>10.16991</v>
      </c>
      <c r="F317" s="222"/>
      <c r="G317" s="222"/>
      <c r="H317" s="222"/>
      <c r="I317" s="222"/>
      <c r="J317" s="222"/>
      <c r="K317" s="222"/>
      <c r="L317" s="222"/>
      <c r="M317" s="222"/>
      <c r="N317" s="222"/>
      <c r="O317" s="222"/>
      <c r="P317" s="222"/>
      <c r="Q317" s="222"/>
      <c r="R317" s="222"/>
      <c r="S317" s="222"/>
      <c r="T317" s="222"/>
      <c r="U317" s="222"/>
      <c r="V317" s="222"/>
      <c r="W317" s="222"/>
      <c r="X317" s="222"/>
      <c r="Y317" s="212"/>
      <c r="Z317" s="212"/>
      <c r="AA317" s="212"/>
      <c r="AB317" s="212"/>
      <c r="AC317" s="212"/>
      <c r="AD317" s="212"/>
      <c r="AE317" s="212"/>
      <c r="AF317" s="212"/>
      <c r="AG317" s="212" t="s">
        <v>310</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5">
      <c r="A318" s="219"/>
      <c r="B318" s="220"/>
      <c r="C318" s="255" t="s">
        <v>1489</v>
      </c>
      <c r="D318" s="224"/>
      <c r="E318" s="225">
        <v>1.7</v>
      </c>
      <c r="F318" s="222"/>
      <c r="G318" s="222"/>
      <c r="H318" s="222"/>
      <c r="I318" s="222"/>
      <c r="J318" s="222"/>
      <c r="K318" s="222"/>
      <c r="L318" s="222"/>
      <c r="M318" s="222"/>
      <c r="N318" s="222"/>
      <c r="O318" s="222"/>
      <c r="P318" s="222"/>
      <c r="Q318" s="222"/>
      <c r="R318" s="222"/>
      <c r="S318" s="222"/>
      <c r="T318" s="222"/>
      <c r="U318" s="222"/>
      <c r="V318" s="222"/>
      <c r="W318" s="222"/>
      <c r="X318" s="222"/>
      <c r="Y318" s="212"/>
      <c r="Z318" s="212"/>
      <c r="AA318" s="212"/>
      <c r="AB318" s="212"/>
      <c r="AC318" s="212"/>
      <c r="AD318" s="212"/>
      <c r="AE318" s="212"/>
      <c r="AF318" s="212"/>
      <c r="AG318" s="212" t="s">
        <v>310</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ht="20.399999999999999" outlineLevel="1" x14ac:dyDescent="0.25">
      <c r="A319" s="233">
        <v>82</v>
      </c>
      <c r="B319" s="234" t="s">
        <v>1490</v>
      </c>
      <c r="C319" s="252" t="s">
        <v>1491</v>
      </c>
      <c r="D319" s="235" t="s">
        <v>453</v>
      </c>
      <c r="E319" s="236">
        <v>60.466900000000003</v>
      </c>
      <c r="F319" s="237"/>
      <c r="G319" s="238">
        <f>ROUND(E319*F319,2)</f>
        <v>0</v>
      </c>
      <c r="H319" s="237"/>
      <c r="I319" s="238">
        <f>ROUND(E319*H319,2)</f>
        <v>0</v>
      </c>
      <c r="J319" s="237"/>
      <c r="K319" s="238">
        <f>ROUND(E319*J319,2)</f>
        <v>0</v>
      </c>
      <c r="L319" s="238">
        <v>21</v>
      </c>
      <c r="M319" s="238">
        <f>G319*(1+L319/100)</f>
        <v>0</v>
      </c>
      <c r="N319" s="238">
        <v>8.0000000000000004E-4</v>
      </c>
      <c r="O319" s="238">
        <f>ROUND(E319*N319,2)</f>
        <v>0.05</v>
      </c>
      <c r="P319" s="238">
        <v>0</v>
      </c>
      <c r="Q319" s="238">
        <f>ROUND(E319*P319,2)</f>
        <v>0</v>
      </c>
      <c r="R319" s="238" t="s">
        <v>361</v>
      </c>
      <c r="S319" s="238" t="s">
        <v>294</v>
      </c>
      <c r="T319" s="239" t="s">
        <v>294</v>
      </c>
      <c r="U319" s="222">
        <v>0</v>
      </c>
      <c r="V319" s="222">
        <f>ROUND(E319*U319,2)</f>
        <v>0</v>
      </c>
      <c r="W319" s="222"/>
      <c r="X319" s="222" t="s">
        <v>362</v>
      </c>
      <c r="Y319" s="212"/>
      <c r="Z319" s="212"/>
      <c r="AA319" s="212"/>
      <c r="AB319" s="212"/>
      <c r="AC319" s="212"/>
      <c r="AD319" s="212"/>
      <c r="AE319" s="212"/>
      <c r="AF319" s="212"/>
      <c r="AG319" s="212" t="s">
        <v>363</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5">
      <c r="A320" s="219"/>
      <c r="B320" s="220"/>
      <c r="C320" s="255" t="s">
        <v>1492</v>
      </c>
      <c r="D320" s="224"/>
      <c r="E320" s="225">
        <v>60.466900000000003</v>
      </c>
      <c r="F320" s="222"/>
      <c r="G320" s="222"/>
      <c r="H320" s="222"/>
      <c r="I320" s="222"/>
      <c r="J320" s="222"/>
      <c r="K320" s="222"/>
      <c r="L320" s="222"/>
      <c r="M320" s="222"/>
      <c r="N320" s="222"/>
      <c r="O320" s="222"/>
      <c r="P320" s="222"/>
      <c r="Q320" s="222"/>
      <c r="R320" s="222"/>
      <c r="S320" s="222"/>
      <c r="T320" s="222"/>
      <c r="U320" s="222"/>
      <c r="V320" s="222"/>
      <c r="W320" s="222"/>
      <c r="X320" s="222"/>
      <c r="Y320" s="212"/>
      <c r="Z320" s="212"/>
      <c r="AA320" s="212"/>
      <c r="AB320" s="212"/>
      <c r="AC320" s="212"/>
      <c r="AD320" s="212"/>
      <c r="AE320" s="212"/>
      <c r="AF320" s="212"/>
      <c r="AG320" s="212" t="s">
        <v>310</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x14ac:dyDescent="0.25">
      <c r="A321" s="227" t="s">
        <v>289</v>
      </c>
      <c r="B321" s="228" t="s">
        <v>216</v>
      </c>
      <c r="C321" s="251" t="s">
        <v>217</v>
      </c>
      <c r="D321" s="229"/>
      <c r="E321" s="230"/>
      <c r="F321" s="231"/>
      <c r="G321" s="231">
        <f>SUMIF(AG322:AG324,"&lt;&gt;NOR",G322:G324)</f>
        <v>0</v>
      </c>
      <c r="H321" s="231"/>
      <c r="I321" s="231">
        <f>SUM(I322:I324)</f>
        <v>0</v>
      </c>
      <c r="J321" s="231"/>
      <c r="K321" s="231">
        <f>SUM(K322:K324)</f>
        <v>0</v>
      </c>
      <c r="L321" s="231"/>
      <c r="M321" s="231">
        <f>SUM(M322:M324)</f>
        <v>0</v>
      </c>
      <c r="N321" s="231"/>
      <c r="O321" s="231">
        <f>SUM(O322:O324)</f>
        <v>0.05</v>
      </c>
      <c r="P321" s="231"/>
      <c r="Q321" s="231">
        <f>SUM(Q322:Q324)</f>
        <v>0</v>
      </c>
      <c r="R321" s="231"/>
      <c r="S321" s="231"/>
      <c r="T321" s="232"/>
      <c r="U321" s="226"/>
      <c r="V321" s="226">
        <f>SUM(V322:V324)</f>
        <v>7.45</v>
      </c>
      <c r="W321" s="226"/>
      <c r="X321" s="226"/>
      <c r="AG321" t="s">
        <v>290</v>
      </c>
    </row>
    <row r="322" spans="1:60" outlineLevel="1" x14ac:dyDescent="0.25">
      <c r="A322" s="233">
        <v>83</v>
      </c>
      <c r="B322" s="234" t="s">
        <v>1493</v>
      </c>
      <c r="C322" s="252" t="s">
        <v>1494</v>
      </c>
      <c r="D322" s="235" t="s">
        <v>434</v>
      </c>
      <c r="E322" s="236">
        <v>42.08</v>
      </c>
      <c r="F322" s="237"/>
      <c r="G322" s="238">
        <f>ROUND(E322*F322,2)</f>
        <v>0</v>
      </c>
      <c r="H322" s="237"/>
      <c r="I322" s="238">
        <f>ROUND(E322*H322,2)</f>
        <v>0</v>
      </c>
      <c r="J322" s="237"/>
      <c r="K322" s="238">
        <f>ROUND(E322*J322,2)</f>
        <v>0</v>
      </c>
      <c r="L322" s="238">
        <v>21</v>
      </c>
      <c r="M322" s="238">
        <f>G322*(1+L322/100)</f>
        <v>0</v>
      </c>
      <c r="N322" s="238">
        <v>1.2099999999999999E-3</v>
      </c>
      <c r="O322" s="238">
        <f>ROUND(E322*N322,2)</f>
        <v>0.05</v>
      </c>
      <c r="P322" s="238">
        <v>0</v>
      </c>
      <c r="Q322" s="238">
        <f>ROUND(E322*P322,2)</f>
        <v>0</v>
      </c>
      <c r="R322" s="238" t="s">
        <v>1495</v>
      </c>
      <c r="S322" s="238" t="s">
        <v>294</v>
      </c>
      <c r="T322" s="239" t="s">
        <v>294</v>
      </c>
      <c r="U322" s="222">
        <v>0.17699999999999999</v>
      </c>
      <c r="V322" s="222">
        <f>ROUND(E322*U322,2)</f>
        <v>7.45</v>
      </c>
      <c r="W322" s="222"/>
      <c r="X322" s="222" t="s">
        <v>389</v>
      </c>
      <c r="Y322" s="212"/>
      <c r="Z322" s="212"/>
      <c r="AA322" s="212"/>
      <c r="AB322" s="212"/>
      <c r="AC322" s="212"/>
      <c r="AD322" s="212"/>
      <c r="AE322" s="212"/>
      <c r="AF322" s="212"/>
      <c r="AG322" s="212" t="s">
        <v>390</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5">
      <c r="A323" s="219"/>
      <c r="B323" s="220"/>
      <c r="C323" s="255" t="s">
        <v>1496</v>
      </c>
      <c r="D323" s="224"/>
      <c r="E323" s="225">
        <v>14</v>
      </c>
      <c r="F323" s="222"/>
      <c r="G323" s="222"/>
      <c r="H323" s="222"/>
      <c r="I323" s="222"/>
      <c r="J323" s="222"/>
      <c r="K323" s="222"/>
      <c r="L323" s="222"/>
      <c r="M323" s="222"/>
      <c r="N323" s="222"/>
      <c r="O323" s="222"/>
      <c r="P323" s="222"/>
      <c r="Q323" s="222"/>
      <c r="R323" s="222"/>
      <c r="S323" s="222"/>
      <c r="T323" s="222"/>
      <c r="U323" s="222"/>
      <c r="V323" s="222"/>
      <c r="W323" s="222"/>
      <c r="X323" s="222"/>
      <c r="Y323" s="212"/>
      <c r="Z323" s="212"/>
      <c r="AA323" s="212"/>
      <c r="AB323" s="212"/>
      <c r="AC323" s="212"/>
      <c r="AD323" s="212"/>
      <c r="AE323" s="212"/>
      <c r="AF323" s="212"/>
      <c r="AG323" s="212" t="s">
        <v>310</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5">
      <c r="A324" s="219"/>
      <c r="B324" s="220"/>
      <c r="C324" s="255" t="s">
        <v>1497</v>
      </c>
      <c r="D324" s="224"/>
      <c r="E324" s="225">
        <v>28.08</v>
      </c>
      <c r="F324" s="222"/>
      <c r="G324" s="222"/>
      <c r="H324" s="222"/>
      <c r="I324" s="222"/>
      <c r="J324" s="222"/>
      <c r="K324" s="222"/>
      <c r="L324" s="222"/>
      <c r="M324" s="222"/>
      <c r="N324" s="222"/>
      <c r="O324" s="222"/>
      <c r="P324" s="222"/>
      <c r="Q324" s="222"/>
      <c r="R324" s="222"/>
      <c r="S324" s="222"/>
      <c r="T324" s="222"/>
      <c r="U324" s="222"/>
      <c r="V324" s="222"/>
      <c r="W324" s="222"/>
      <c r="X324" s="222"/>
      <c r="Y324" s="212"/>
      <c r="Z324" s="212"/>
      <c r="AA324" s="212"/>
      <c r="AB324" s="212"/>
      <c r="AC324" s="212"/>
      <c r="AD324" s="212"/>
      <c r="AE324" s="212"/>
      <c r="AF324" s="212"/>
      <c r="AG324" s="212" t="s">
        <v>310</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5">
      <c r="A325" s="227" t="s">
        <v>289</v>
      </c>
      <c r="B325" s="228" t="s">
        <v>218</v>
      </c>
      <c r="C325" s="251" t="s">
        <v>219</v>
      </c>
      <c r="D325" s="229"/>
      <c r="E325" s="230"/>
      <c r="F325" s="231"/>
      <c r="G325" s="231">
        <f>SUMIF(AG326:AG334,"&lt;&gt;NOR",G326:G334)</f>
        <v>0</v>
      </c>
      <c r="H325" s="231"/>
      <c r="I325" s="231">
        <f>SUM(I326:I334)</f>
        <v>0</v>
      </c>
      <c r="J325" s="231"/>
      <c r="K325" s="231">
        <f>SUM(K326:K334)</f>
        <v>0</v>
      </c>
      <c r="L325" s="231"/>
      <c r="M325" s="231">
        <f>SUM(M326:M334)</f>
        <v>0</v>
      </c>
      <c r="N325" s="231"/>
      <c r="O325" s="231">
        <f>SUM(O326:O334)</f>
        <v>0</v>
      </c>
      <c r="P325" s="231"/>
      <c r="Q325" s="231">
        <f>SUM(Q326:Q334)</f>
        <v>0</v>
      </c>
      <c r="R325" s="231"/>
      <c r="S325" s="231"/>
      <c r="T325" s="232"/>
      <c r="U325" s="226"/>
      <c r="V325" s="226">
        <f>SUM(V326:V334)</f>
        <v>5.13</v>
      </c>
      <c r="W325" s="226"/>
      <c r="X325" s="226"/>
      <c r="AG325" t="s">
        <v>290</v>
      </c>
    </row>
    <row r="326" spans="1:60" ht="20.399999999999999" outlineLevel="1" x14ac:dyDescent="0.25">
      <c r="A326" s="233">
        <v>84</v>
      </c>
      <c r="B326" s="234" t="s">
        <v>1498</v>
      </c>
      <c r="C326" s="252" t="s">
        <v>1499</v>
      </c>
      <c r="D326" s="235" t="s">
        <v>434</v>
      </c>
      <c r="E326" s="236">
        <v>19.22</v>
      </c>
      <c r="F326" s="237"/>
      <c r="G326" s="238">
        <f>ROUND(E326*F326,2)</f>
        <v>0</v>
      </c>
      <c r="H326" s="237"/>
      <c r="I326" s="238">
        <f>ROUND(E326*H326,2)</f>
        <v>0</v>
      </c>
      <c r="J326" s="237"/>
      <c r="K326" s="238">
        <f>ROUND(E326*J326,2)</f>
        <v>0</v>
      </c>
      <c r="L326" s="238">
        <v>21</v>
      </c>
      <c r="M326" s="238">
        <f>G326*(1+L326/100)</f>
        <v>0</v>
      </c>
      <c r="N326" s="238">
        <v>1.0000000000000001E-5</v>
      </c>
      <c r="O326" s="238">
        <f>ROUND(E326*N326,2)</f>
        <v>0</v>
      </c>
      <c r="P326" s="238">
        <v>0</v>
      </c>
      <c r="Q326" s="238">
        <f>ROUND(E326*P326,2)</f>
        <v>0</v>
      </c>
      <c r="R326" s="238" t="s">
        <v>1318</v>
      </c>
      <c r="S326" s="238" t="s">
        <v>294</v>
      </c>
      <c r="T326" s="239" t="s">
        <v>294</v>
      </c>
      <c r="U326" s="222">
        <v>0.17100000000000001</v>
      </c>
      <c r="V326" s="222">
        <f>ROUND(E326*U326,2)</f>
        <v>3.29</v>
      </c>
      <c r="W326" s="222"/>
      <c r="X326" s="222" t="s">
        <v>389</v>
      </c>
      <c r="Y326" s="212"/>
      <c r="Z326" s="212"/>
      <c r="AA326" s="212"/>
      <c r="AB326" s="212"/>
      <c r="AC326" s="212"/>
      <c r="AD326" s="212"/>
      <c r="AE326" s="212"/>
      <c r="AF326" s="212"/>
      <c r="AG326" s="212" t="s">
        <v>390</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5">
      <c r="A327" s="219"/>
      <c r="B327" s="220"/>
      <c r="C327" s="268" t="s">
        <v>1500</v>
      </c>
      <c r="D327" s="265"/>
      <c r="E327" s="265"/>
      <c r="F327" s="265"/>
      <c r="G327" s="265"/>
      <c r="H327" s="222"/>
      <c r="I327" s="222"/>
      <c r="J327" s="222"/>
      <c r="K327" s="222"/>
      <c r="L327" s="222"/>
      <c r="M327" s="222"/>
      <c r="N327" s="222"/>
      <c r="O327" s="222"/>
      <c r="P327" s="222"/>
      <c r="Q327" s="222"/>
      <c r="R327" s="222"/>
      <c r="S327" s="222"/>
      <c r="T327" s="222"/>
      <c r="U327" s="222"/>
      <c r="V327" s="222"/>
      <c r="W327" s="222"/>
      <c r="X327" s="222"/>
      <c r="Y327" s="212"/>
      <c r="Z327" s="212"/>
      <c r="AA327" s="212"/>
      <c r="AB327" s="212"/>
      <c r="AC327" s="212"/>
      <c r="AD327" s="212"/>
      <c r="AE327" s="212"/>
      <c r="AF327" s="212"/>
      <c r="AG327" s="212" t="s">
        <v>456</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19"/>
      <c r="B328" s="220"/>
      <c r="C328" s="255" t="s">
        <v>1501</v>
      </c>
      <c r="D328" s="224"/>
      <c r="E328" s="225">
        <v>19.22</v>
      </c>
      <c r="F328" s="222"/>
      <c r="G328" s="222"/>
      <c r="H328" s="222"/>
      <c r="I328" s="222"/>
      <c r="J328" s="222"/>
      <c r="K328" s="222"/>
      <c r="L328" s="222"/>
      <c r="M328" s="222"/>
      <c r="N328" s="222"/>
      <c r="O328" s="222"/>
      <c r="P328" s="222"/>
      <c r="Q328" s="222"/>
      <c r="R328" s="222"/>
      <c r="S328" s="222"/>
      <c r="T328" s="222"/>
      <c r="U328" s="222"/>
      <c r="V328" s="222"/>
      <c r="W328" s="222"/>
      <c r="X328" s="222"/>
      <c r="Y328" s="212"/>
      <c r="Z328" s="212"/>
      <c r="AA328" s="212"/>
      <c r="AB328" s="212"/>
      <c r="AC328" s="212"/>
      <c r="AD328" s="212"/>
      <c r="AE328" s="212"/>
      <c r="AF328" s="212"/>
      <c r="AG328" s="212" t="s">
        <v>310</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ht="30.6" outlineLevel="1" x14ac:dyDescent="0.25">
      <c r="A329" s="233">
        <v>85</v>
      </c>
      <c r="B329" s="234" t="s">
        <v>1502</v>
      </c>
      <c r="C329" s="252" t="s">
        <v>1503</v>
      </c>
      <c r="D329" s="235" t="s">
        <v>539</v>
      </c>
      <c r="E329" s="236">
        <v>2</v>
      </c>
      <c r="F329" s="237"/>
      <c r="G329" s="238">
        <f>ROUND(E329*F329,2)</f>
        <v>0</v>
      </c>
      <c r="H329" s="237"/>
      <c r="I329" s="238">
        <f>ROUND(E329*H329,2)</f>
        <v>0</v>
      </c>
      <c r="J329" s="237"/>
      <c r="K329" s="238">
        <f>ROUND(E329*J329,2)</f>
        <v>0</v>
      </c>
      <c r="L329" s="238">
        <v>21</v>
      </c>
      <c r="M329" s="238">
        <f>G329*(1+L329/100)</f>
        <v>0</v>
      </c>
      <c r="N329" s="238">
        <v>8.0000000000000007E-5</v>
      </c>
      <c r="O329" s="238">
        <f>ROUND(E329*N329,2)</f>
        <v>0</v>
      </c>
      <c r="P329" s="238">
        <v>0</v>
      </c>
      <c r="Q329" s="238">
        <f>ROUND(E329*P329,2)</f>
        <v>0</v>
      </c>
      <c r="R329" s="238" t="s">
        <v>1305</v>
      </c>
      <c r="S329" s="238" t="s">
        <v>294</v>
      </c>
      <c r="T329" s="239" t="s">
        <v>294</v>
      </c>
      <c r="U329" s="222">
        <v>0.28999999999999998</v>
      </c>
      <c r="V329" s="222">
        <f>ROUND(E329*U329,2)</f>
        <v>0.57999999999999996</v>
      </c>
      <c r="W329" s="222"/>
      <c r="X329" s="222" t="s">
        <v>389</v>
      </c>
      <c r="Y329" s="212"/>
      <c r="Z329" s="212"/>
      <c r="AA329" s="212"/>
      <c r="AB329" s="212"/>
      <c r="AC329" s="212"/>
      <c r="AD329" s="212"/>
      <c r="AE329" s="212"/>
      <c r="AF329" s="212"/>
      <c r="AG329" s="212" t="s">
        <v>430</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5">
      <c r="A330" s="219"/>
      <c r="B330" s="220"/>
      <c r="C330" s="268" t="s">
        <v>1504</v>
      </c>
      <c r="D330" s="265"/>
      <c r="E330" s="265"/>
      <c r="F330" s="265"/>
      <c r="G330" s="265"/>
      <c r="H330" s="222"/>
      <c r="I330" s="222"/>
      <c r="J330" s="222"/>
      <c r="K330" s="222"/>
      <c r="L330" s="222"/>
      <c r="M330" s="222"/>
      <c r="N330" s="222"/>
      <c r="O330" s="222"/>
      <c r="P330" s="222"/>
      <c r="Q330" s="222"/>
      <c r="R330" s="222"/>
      <c r="S330" s="222"/>
      <c r="T330" s="222"/>
      <c r="U330" s="222"/>
      <c r="V330" s="222"/>
      <c r="W330" s="222"/>
      <c r="X330" s="222"/>
      <c r="Y330" s="212"/>
      <c r="Z330" s="212"/>
      <c r="AA330" s="212"/>
      <c r="AB330" s="212"/>
      <c r="AC330" s="212"/>
      <c r="AD330" s="212"/>
      <c r="AE330" s="212"/>
      <c r="AF330" s="212"/>
      <c r="AG330" s="212" t="s">
        <v>456</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5">
      <c r="A331" s="219"/>
      <c r="B331" s="220"/>
      <c r="C331" s="255" t="s">
        <v>1505</v>
      </c>
      <c r="D331" s="224"/>
      <c r="E331" s="225">
        <v>2</v>
      </c>
      <c r="F331" s="222"/>
      <c r="G331" s="222"/>
      <c r="H331" s="222"/>
      <c r="I331" s="222"/>
      <c r="J331" s="222"/>
      <c r="K331" s="222"/>
      <c r="L331" s="222"/>
      <c r="M331" s="222"/>
      <c r="N331" s="222"/>
      <c r="O331" s="222"/>
      <c r="P331" s="222"/>
      <c r="Q331" s="222"/>
      <c r="R331" s="222"/>
      <c r="S331" s="222"/>
      <c r="T331" s="222"/>
      <c r="U331" s="222"/>
      <c r="V331" s="222"/>
      <c r="W331" s="222"/>
      <c r="X331" s="222"/>
      <c r="Y331" s="212"/>
      <c r="Z331" s="212"/>
      <c r="AA331" s="212"/>
      <c r="AB331" s="212"/>
      <c r="AC331" s="212"/>
      <c r="AD331" s="212"/>
      <c r="AE331" s="212"/>
      <c r="AF331" s="212"/>
      <c r="AG331" s="212" t="s">
        <v>310</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0.399999999999999" outlineLevel="1" x14ac:dyDescent="0.25">
      <c r="A332" s="233">
        <v>86</v>
      </c>
      <c r="B332" s="234" t="s">
        <v>1506</v>
      </c>
      <c r="C332" s="252" t="s">
        <v>1507</v>
      </c>
      <c r="D332" s="235" t="s">
        <v>539</v>
      </c>
      <c r="E332" s="236">
        <v>8</v>
      </c>
      <c r="F332" s="237"/>
      <c r="G332" s="238">
        <f>ROUND(E332*F332,2)</f>
        <v>0</v>
      </c>
      <c r="H332" s="237"/>
      <c r="I332" s="238">
        <f>ROUND(E332*H332,2)</f>
        <v>0</v>
      </c>
      <c r="J332" s="237"/>
      <c r="K332" s="238">
        <f>ROUND(E332*J332,2)</f>
        <v>0</v>
      </c>
      <c r="L332" s="238">
        <v>21</v>
      </c>
      <c r="M332" s="238">
        <f>G332*(1+L332/100)</f>
        <v>0</v>
      </c>
      <c r="N332" s="238">
        <v>0</v>
      </c>
      <c r="O332" s="238">
        <f>ROUND(E332*N332,2)</f>
        <v>0</v>
      </c>
      <c r="P332" s="238">
        <v>0</v>
      </c>
      <c r="Q332" s="238">
        <f>ROUND(E332*P332,2)</f>
        <v>0</v>
      </c>
      <c r="R332" s="238" t="s">
        <v>1508</v>
      </c>
      <c r="S332" s="238" t="s">
        <v>294</v>
      </c>
      <c r="T332" s="239" t="s">
        <v>294</v>
      </c>
      <c r="U332" s="222">
        <v>0.158</v>
      </c>
      <c r="V332" s="222">
        <f>ROUND(E332*U332,2)</f>
        <v>1.26</v>
      </c>
      <c r="W332" s="222"/>
      <c r="X332" s="222" t="s">
        <v>389</v>
      </c>
      <c r="Y332" s="212"/>
      <c r="Z332" s="212"/>
      <c r="AA332" s="212"/>
      <c r="AB332" s="212"/>
      <c r="AC332" s="212"/>
      <c r="AD332" s="212"/>
      <c r="AE332" s="212"/>
      <c r="AF332" s="212"/>
      <c r="AG332" s="212" t="s">
        <v>430</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5">
      <c r="A333" s="219"/>
      <c r="B333" s="220"/>
      <c r="C333" s="255" t="s">
        <v>1509</v>
      </c>
      <c r="D333" s="224"/>
      <c r="E333" s="225">
        <v>8</v>
      </c>
      <c r="F333" s="222"/>
      <c r="G333" s="222"/>
      <c r="H333" s="222"/>
      <c r="I333" s="222"/>
      <c r="J333" s="222"/>
      <c r="K333" s="222"/>
      <c r="L333" s="222"/>
      <c r="M333" s="222"/>
      <c r="N333" s="222"/>
      <c r="O333" s="222"/>
      <c r="P333" s="222"/>
      <c r="Q333" s="222"/>
      <c r="R333" s="222"/>
      <c r="S333" s="222"/>
      <c r="T333" s="222"/>
      <c r="U333" s="222"/>
      <c r="V333" s="222"/>
      <c r="W333" s="222"/>
      <c r="X333" s="222"/>
      <c r="Y333" s="212"/>
      <c r="Z333" s="212"/>
      <c r="AA333" s="212"/>
      <c r="AB333" s="212"/>
      <c r="AC333" s="212"/>
      <c r="AD333" s="212"/>
      <c r="AE333" s="212"/>
      <c r="AF333" s="212"/>
      <c r="AG333" s="212" t="s">
        <v>310</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5">
      <c r="A334" s="243">
        <v>87</v>
      </c>
      <c r="B334" s="244" t="s">
        <v>1510</v>
      </c>
      <c r="C334" s="256" t="s">
        <v>1511</v>
      </c>
      <c r="D334" s="245" t="s">
        <v>539</v>
      </c>
      <c r="E334" s="246">
        <v>2</v>
      </c>
      <c r="F334" s="247"/>
      <c r="G334" s="248">
        <f>ROUND(E334*F334,2)</f>
        <v>0</v>
      </c>
      <c r="H334" s="247"/>
      <c r="I334" s="248">
        <f>ROUND(E334*H334,2)</f>
        <v>0</v>
      </c>
      <c r="J334" s="247"/>
      <c r="K334" s="248">
        <f>ROUND(E334*J334,2)</f>
        <v>0</v>
      </c>
      <c r="L334" s="248">
        <v>21</v>
      </c>
      <c r="M334" s="248">
        <f>G334*(1+L334/100)</f>
        <v>0</v>
      </c>
      <c r="N334" s="248">
        <v>0</v>
      </c>
      <c r="O334" s="248">
        <f>ROUND(E334*N334,2)</f>
        <v>0</v>
      </c>
      <c r="P334" s="248">
        <v>0</v>
      </c>
      <c r="Q334" s="248">
        <f>ROUND(E334*P334,2)</f>
        <v>0</v>
      </c>
      <c r="R334" s="248"/>
      <c r="S334" s="248" t="s">
        <v>302</v>
      </c>
      <c r="T334" s="249" t="s">
        <v>295</v>
      </c>
      <c r="U334" s="222">
        <v>0</v>
      </c>
      <c r="V334" s="222">
        <f>ROUND(E334*U334,2)</f>
        <v>0</v>
      </c>
      <c r="W334" s="222"/>
      <c r="X334" s="222" t="s">
        <v>362</v>
      </c>
      <c r="Y334" s="212"/>
      <c r="Z334" s="212"/>
      <c r="AA334" s="212"/>
      <c r="AB334" s="212"/>
      <c r="AC334" s="212"/>
      <c r="AD334" s="212"/>
      <c r="AE334" s="212"/>
      <c r="AF334" s="212"/>
      <c r="AG334" s="212" t="s">
        <v>363</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x14ac:dyDescent="0.25">
      <c r="A335" s="227" t="s">
        <v>289</v>
      </c>
      <c r="B335" s="228" t="s">
        <v>220</v>
      </c>
      <c r="C335" s="251" t="s">
        <v>211</v>
      </c>
      <c r="D335" s="229"/>
      <c r="E335" s="230"/>
      <c r="F335" s="231"/>
      <c r="G335" s="231">
        <f>SUMIF(AG336:AG338,"&lt;&gt;NOR",G336:G338)</f>
        <v>0</v>
      </c>
      <c r="H335" s="231"/>
      <c r="I335" s="231">
        <f>SUM(I336:I338)</f>
        <v>0</v>
      </c>
      <c r="J335" s="231"/>
      <c r="K335" s="231">
        <f>SUM(K336:K338)</f>
        <v>0</v>
      </c>
      <c r="L335" s="231"/>
      <c r="M335" s="231">
        <f>SUM(M336:M338)</f>
        <v>0</v>
      </c>
      <c r="N335" s="231"/>
      <c r="O335" s="231">
        <f>SUM(O336:O338)</f>
        <v>0</v>
      </c>
      <c r="P335" s="231"/>
      <c r="Q335" s="231">
        <f>SUM(Q336:Q338)</f>
        <v>0.01</v>
      </c>
      <c r="R335" s="231"/>
      <c r="S335" s="231"/>
      <c r="T335" s="232"/>
      <c r="U335" s="226"/>
      <c r="V335" s="226">
        <f>SUM(V336:V338)</f>
        <v>0.1</v>
      </c>
      <c r="W335" s="226"/>
      <c r="X335" s="226"/>
      <c r="AG335" t="s">
        <v>290</v>
      </c>
    </row>
    <row r="336" spans="1:60" outlineLevel="1" x14ac:dyDescent="0.25">
      <c r="A336" s="233">
        <v>88</v>
      </c>
      <c r="B336" s="234" t="s">
        <v>1512</v>
      </c>
      <c r="C336" s="252" t="s">
        <v>1513</v>
      </c>
      <c r="D336" s="235" t="s">
        <v>434</v>
      </c>
      <c r="E336" s="236">
        <v>0.435</v>
      </c>
      <c r="F336" s="237"/>
      <c r="G336" s="238">
        <f>ROUND(E336*F336,2)</f>
        <v>0</v>
      </c>
      <c r="H336" s="237"/>
      <c r="I336" s="238">
        <f>ROUND(E336*H336,2)</f>
        <v>0</v>
      </c>
      <c r="J336" s="237"/>
      <c r="K336" s="238">
        <f>ROUND(E336*J336,2)</f>
        <v>0</v>
      </c>
      <c r="L336" s="238">
        <v>21</v>
      </c>
      <c r="M336" s="238">
        <f>G336*(1+L336/100)</f>
        <v>0</v>
      </c>
      <c r="N336" s="238">
        <v>0</v>
      </c>
      <c r="O336" s="238">
        <f>ROUND(E336*N336,2)</f>
        <v>0</v>
      </c>
      <c r="P336" s="238">
        <v>0.02</v>
      </c>
      <c r="Q336" s="238">
        <f>ROUND(E336*P336,2)</f>
        <v>0.01</v>
      </c>
      <c r="R336" s="238" t="s">
        <v>574</v>
      </c>
      <c r="S336" s="238" t="s">
        <v>294</v>
      </c>
      <c r="T336" s="239" t="s">
        <v>294</v>
      </c>
      <c r="U336" s="222">
        <v>0.24</v>
      </c>
      <c r="V336" s="222">
        <f>ROUND(E336*U336,2)</f>
        <v>0.1</v>
      </c>
      <c r="W336" s="222"/>
      <c r="X336" s="222" t="s">
        <v>389</v>
      </c>
      <c r="Y336" s="212"/>
      <c r="Z336" s="212"/>
      <c r="AA336" s="212"/>
      <c r="AB336" s="212"/>
      <c r="AC336" s="212"/>
      <c r="AD336" s="212"/>
      <c r="AE336" s="212"/>
      <c r="AF336" s="212"/>
      <c r="AG336" s="212" t="s">
        <v>430</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5">
      <c r="A337" s="219"/>
      <c r="B337" s="220"/>
      <c r="C337" s="268" t="s">
        <v>1514</v>
      </c>
      <c r="D337" s="265"/>
      <c r="E337" s="265"/>
      <c r="F337" s="265"/>
      <c r="G337" s="265"/>
      <c r="H337" s="222"/>
      <c r="I337" s="222"/>
      <c r="J337" s="222"/>
      <c r="K337" s="222"/>
      <c r="L337" s="222"/>
      <c r="M337" s="222"/>
      <c r="N337" s="222"/>
      <c r="O337" s="222"/>
      <c r="P337" s="222"/>
      <c r="Q337" s="222"/>
      <c r="R337" s="222"/>
      <c r="S337" s="222"/>
      <c r="T337" s="222"/>
      <c r="U337" s="222"/>
      <c r="V337" s="222"/>
      <c r="W337" s="222"/>
      <c r="X337" s="222"/>
      <c r="Y337" s="212"/>
      <c r="Z337" s="212"/>
      <c r="AA337" s="212"/>
      <c r="AB337" s="212"/>
      <c r="AC337" s="212"/>
      <c r="AD337" s="212"/>
      <c r="AE337" s="212"/>
      <c r="AF337" s="212"/>
      <c r="AG337" s="212" t="s">
        <v>456</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5">
      <c r="A338" s="219"/>
      <c r="B338" s="220"/>
      <c r="C338" s="255" t="s">
        <v>1515</v>
      </c>
      <c r="D338" s="224"/>
      <c r="E338" s="225">
        <v>0.435</v>
      </c>
      <c r="F338" s="222"/>
      <c r="G338" s="222"/>
      <c r="H338" s="222"/>
      <c r="I338" s="222"/>
      <c r="J338" s="222"/>
      <c r="K338" s="222"/>
      <c r="L338" s="222"/>
      <c r="M338" s="222"/>
      <c r="N338" s="222"/>
      <c r="O338" s="222"/>
      <c r="P338" s="222"/>
      <c r="Q338" s="222"/>
      <c r="R338" s="222"/>
      <c r="S338" s="222"/>
      <c r="T338" s="222"/>
      <c r="U338" s="222"/>
      <c r="V338" s="222"/>
      <c r="W338" s="222"/>
      <c r="X338" s="222"/>
      <c r="Y338" s="212"/>
      <c r="Z338" s="212"/>
      <c r="AA338" s="212"/>
      <c r="AB338" s="212"/>
      <c r="AC338" s="212"/>
      <c r="AD338" s="212"/>
      <c r="AE338" s="212"/>
      <c r="AF338" s="212"/>
      <c r="AG338" s="212" t="s">
        <v>310</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5">
      <c r="A339" s="227" t="s">
        <v>289</v>
      </c>
      <c r="B339" s="228" t="s">
        <v>221</v>
      </c>
      <c r="C339" s="251" t="s">
        <v>222</v>
      </c>
      <c r="D339" s="229"/>
      <c r="E339" s="230"/>
      <c r="F339" s="231"/>
      <c r="G339" s="231">
        <f>SUMIF(AG340:AG346,"&lt;&gt;NOR",G340:G346)</f>
        <v>0</v>
      </c>
      <c r="H339" s="231"/>
      <c r="I339" s="231">
        <f>SUM(I340:I346)</f>
        <v>0</v>
      </c>
      <c r="J339" s="231"/>
      <c r="K339" s="231">
        <f>SUM(K340:K346)</f>
        <v>0</v>
      </c>
      <c r="L339" s="231"/>
      <c r="M339" s="231">
        <f>SUM(M340:M346)</f>
        <v>0</v>
      </c>
      <c r="N339" s="231"/>
      <c r="O339" s="231">
        <f>SUM(O340:O346)</f>
        <v>0</v>
      </c>
      <c r="P339" s="231"/>
      <c r="Q339" s="231">
        <f>SUM(Q340:Q346)</f>
        <v>0</v>
      </c>
      <c r="R339" s="231"/>
      <c r="S339" s="231"/>
      <c r="T339" s="232"/>
      <c r="U339" s="226"/>
      <c r="V339" s="226">
        <f>SUM(V340:V346)</f>
        <v>23.87</v>
      </c>
      <c r="W339" s="226"/>
      <c r="X339" s="226"/>
      <c r="AG339" t="s">
        <v>290</v>
      </c>
    </row>
    <row r="340" spans="1:60" outlineLevel="1" x14ac:dyDescent="0.25">
      <c r="A340" s="233">
        <v>89</v>
      </c>
      <c r="B340" s="234" t="s">
        <v>1516</v>
      </c>
      <c r="C340" s="252" t="s">
        <v>1517</v>
      </c>
      <c r="D340" s="235" t="s">
        <v>441</v>
      </c>
      <c r="E340" s="236">
        <v>112.83738</v>
      </c>
      <c r="F340" s="237"/>
      <c r="G340" s="238">
        <f>ROUND(E340*F340,2)</f>
        <v>0</v>
      </c>
      <c r="H340" s="237"/>
      <c r="I340" s="238">
        <f>ROUND(E340*H340,2)</f>
        <v>0</v>
      </c>
      <c r="J340" s="237"/>
      <c r="K340" s="238">
        <f>ROUND(E340*J340,2)</f>
        <v>0</v>
      </c>
      <c r="L340" s="238">
        <v>21</v>
      </c>
      <c r="M340" s="238">
        <f>G340*(1+L340/100)</f>
        <v>0</v>
      </c>
      <c r="N340" s="238">
        <v>0</v>
      </c>
      <c r="O340" s="238">
        <f>ROUND(E340*N340,2)</f>
        <v>0</v>
      </c>
      <c r="P340" s="238">
        <v>0</v>
      </c>
      <c r="Q340" s="238">
        <f>ROUND(E340*P340,2)</f>
        <v>0</v>
      </c>
      <c r="R340" s="238" t="s">
        <v>529</v>
      </c>
      <c r="S340" s="238" t="s">
        <v>294</v>
      </c>
      <c r="T340" s="239" t="s">
        <v>294</v>
      </c>
      <c r="U340" s="222">
        <v>0.21149999999999999</v>
      </c>
      <c r="V340" s="222">
        <f>ROUND(E340*U340,2)</f>
        <v>23.87</v>
      </c>
      <c r="W340" s="222"/>
      <c r="X340" s="222" t="s">
        <v>548</v>
      </c>
      <c r="Y340" s="212"/>
      <c r="Z340" s="212"/>
      <c r="AA340" s="212"/>
      <c r="AB340" s="212"/>
      <c r="AC340" s="212"/>
      <c r="AD340" s="212"/>
      <c r="AE340" s="212"/>
      <c r="AF340" s="212"/>
      <c r="AG340" s="212" t="s">
        <v>549</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5">
      <c r="A341" s="219"/>
      <c r="B341" s="220"/>
      <c r="C341" s="268" t="s">
        <v>1518</v>
      </c>
      <c r="D341" s="265"/>
      <c r="E341" s="265"/>
      <c r="F341" s="265"/>
      <c r="G341" s="265"/>
      <c r="H341" s="222"/>
      <c r="I341" s="222"/>
      <c r="J341" s="222"/>
      <c r="K341" s="222"/>
      <c r="L341" s="222"/>
      <c r="M341" s="222"/>
      <c r="N341" s="222"/>
      <c r="O341" s="222"/>
      <c r="P341" s="222"/>
      <c r="Q341" s="222"/>
      <c r="R341" s="222"/>
      <c r="S341" s="222"/>
      <c r="T341" s="222"/>
      <c r="U341" s="222"/>
      <c r="V341" s="222"/>
      <c r="W341" s="222"/>
      <c r="X341" s="222"/>
      <c r="Y341" s="212"/>
      <c r="Z341" s="212"/>
      <c r="AA341" s="212"/>
      <c r="AB341" s="212"/>
      <c r="AC341" s="212"/>
      <c r="AD341" s="212"/>
      <c r="AE341" s="212"/>
      <c r="AF341" s="212"/>
      <c r="AG341" s="212" t="s">
        <v>456</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5">
      <c r="A342" s="219"/>
      <c r="B342" s="220"/>
      <c r="C342" s="254" t="s">
        <v>1519</v>
      </c>
      <c r="D342" s="242"/>
      <c r="E342" s="242"/>
      <c r="F342" s="242"/>
      <c r="G342" s="242"/>
      <c r="H342" s="222"/>
      <c r="I342" s="222"/>
      <c r="J342" s="222"/>
      <c r="K342" s="222"/>
      <c r="L342" s="222"/>
      <c r="M342" s="222"/>
      <c r="N342" s="222"/>
      <c r="O342" s="222"/>
      <c r="P342" s="222"/>
      <c r="Q342" s="222"/>
      <c r="R342" s="222"/>
      <c r="S342" s="222"/>
      <c r="T342" s="222"/>
      <c r="U342" s="222"/>
      <c r="V342" s="222"/>
      <c r="W342" s="222"/>
      <c r="X342" s="222"/>
      <c r="Y342" s="212"/>
      <c r="Z342" s="212"/>
      <c r="AA342" s="212"/>
      <c r="AB342" s="212"/>
      <c r="AC342" s="212"/>
      <c r="AD342" s="212"/>
      <c r="AE342" s="212"/>
      <c r="AF342" s="212"/>
      <c r="AG342" s="212" t="s">
        <v>299</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5">
      <c r="A343" s="219"/>
      <c r="B343" s="220"/>
      <c r="C343" s="255" t="s">
        <v>1520</v>
      </c>
      <c r="D343" s="224"/>
      <c r="E343" s="225"/>
      <c r="F343" s="222"/>
      <c r="G343" s="222"/>
      <c r="H343" s="222"/>
      <c r="I343" s="222"/>
      <c r="J343" s="222"/>
      <c r="K343" s="222"/>
      <c r="L343" s="222"/>
      <c r="M343" s="222"/>
      <c r="N343" s="222"/>
      <c r="O343" s="222"/>
      <c r="P343" s="222"/>
      <c r="Q343" s="222"/>
      <c r="R343" s="222"/>
      <c r="S343" s="222"/>
      <c r="T343" s="222"/>
      <c r="U343" s="222"/>
      <c r="V343" s="222"/>
      <c r="W343" s="222"/>
      <c r="X343" s="222"/>
      <c r="Y343" s="212"/>
      <c r="Z343" s="212"/>
      <c r="AA343" s="212"/>
      <c r="AB343" s="212"/>
      <c r="AC343" s="212"/>
      <c r="AD343" s="212"/>
      <c r="AE343" s="212"/>
      <c r="AF343" s="212"/>
      <c r="AG343" s="212" t="s">
        <v>310</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ht="20.399999999999999" outlineLevel="1" x14ac:dyDescent="0.25">
      <c r="A344" s="219"/>
      <c r="B344" s="220"/>
      <c r="C344" s="255" t="s">
        <v>1521</v>
      </c>
      <c r="D344" s="224"/>
      <c r="E344" s="225"/>
      <c r="F344" s="222"/>
      <c r="G344" s="222"/>
      <c r="H344" s="222"/>
      <c r="I344" s="222"/>
      <c r="J344" s="222"/>
      <c r="K344" s="222"/>
      <c r="L344" s="222"/>
      <c r="M344" s="222"/>
      <c r="N344" s="222"/>
      <c r="O344" s="222"/>
      <c r="P344" s="222"/>
      <c r="Q344" s="222"/>
      <c r="R344" s="222"/>
      <c r="S344" s="222"/>
      <c r="T344" s="222"/>
      <c r="U344" s="222"/>
      <c r="V344" s="222"/>
      <c r="W344" s="222"/>
      <c r="X344" s="222"/>
      <c r="Y344" s="212"/>
      <c r="Z344" s="212"/>
      <c r="AA344" s="212"/>
      <c r="AB344" s="212"/>
      <c r="AC344" s="212"/>
      <c r="AD344" s="212"/>
      <c r="AE344" s="212"/>
      <c r="AF344" s="212"/>
      <c r="AG344" s="212" t="s">
        <v>310</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5">
      <c r="A345" s="219"/>
      <c r="B345" s="220"/>
      <c r="C345" s="255" t="s">
        <v>1522</v>
      </c>
      <c r="D345" s="224"/>
      <c r="E345" s="225"/>
      <c r="F345" s="222"/>
      <c r="G345" s="222"/>
      <c r="H345" s="222"/>
      <c r="I345" s="222"/>
      <c r="J345" s="222"/>
      <c r="K345" s="222"/>
      <c r="L345" s="222"/>
      <c r="M345" s="222"/>
      <c r="N345" s="222"/>
      <c r="O345" s="222"/>
      <c r="P345" s="222"/>
      <c r="Q345" s="222"/>
      <c r="R345" s="222"/>
      <c r="S345" s="222"/>
      <c r="T345" s="222"/>
      <c r="U345" s="222"/>
      <c r="V345" s="222"/>
      <c r="W345" s="222"/>
      <c r="X345" s="222"/>
      <c r="Y345" s="212"/>
      <c r="Z345" s="212"/>
      <c r="AA345" s="212"/>
      <c r="AB345" s="212"/>
      <c r="AC345" s="212"/>
      <c r="AD345" s="212"/>
      <c r="AE345" s="212"/>
      <c r="AF345" s="212"/>
      <c r="AG345" s="212" t="s">
        <v>310</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5">
      <c r="A346" s="219"/>
      <c r="B346" s="220"/>
      <c r="C346" s="255" t="s">
        <v>1523</v>
      </c>
      <c r="D346" s="224"/>
      <c r="E346" s="225">
        <v>112.83738</v>
      </c>
      <c r="F346" s="222"/>
      <c r="G346" s="222"/>
      <c r="H346" s="222"/>
      <c r="I346" s="222"/>
      <c r="J346" s="222"/>
      <c r="K346" s="222"/>
      <c r="L346" s="222"/>
      <c r="M346" s="222"/>
      <c r="N346" s="222"/>
      <c r="O346" s="222"/>
      <c r="P346" s="222"/>
      <c r="Q346" s="222"/>
      <c r="R346" s="222"/>
      <c r="S346" s="222"/>
      <c r="T346" s="222"/>
      <c r="U346" s="222"/>
      <c r="V346" s="222"/>
      <c r="W346" s="222"/>
      <c r="X346" s="222"/>
      <c r="Y346" s="212"/>
      <c r="Z346" s="212"/>
      <c r="AA346" s="212"/>
      <c r="AB346" s="212"/>
      <c r="AC346" s="212"/>
      <c r="AD346" s="212"/>
      <c r="AE346" s="212"/>
      <c r="AF346" s="212"/>
      <c r="AG346" s="212" t="s">
        <v>310</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x14ac:dyDescent="0.25">
      <c r="A347" s="227" t="s">
        <v>289</v>
      </c>
      <c r="B347" s="228" t="s">
        <v>223</v>
      </c>
      <c r="C347" s="251" t="s">
        <v>224</v>
      </c>
      <c r="D347" s="229"/>
      <c r="E347" s="230"/>
      <c r="F347" s="231"/>
      <c r="G347" s="231">
        <f>SUMIF(AG348:AG393,"&lt;&gt;NOR",G348:G393)</f>
        <v>0</v>
      </c>
      <c r="H347" s="231"/>
      <c r="I347" s="231">
        <f>SUM(I348:I393)</f>
        <v>0</v>
      </c>
      <c r="J347" s="231"/>
      <c r="K347" s="231">
        <f>SUM(K348:K393)</f>
        <v>0</v>
      </c>
      <c r="L347" s="231"/>
      <c r="M347" s="231">
        <f>SUM(M348:M393)</f>
        <v>0</v>
      </c>
      <c r="N347" s="231"/>
      <c r="O347" s="231">
        <f>SUM(O348:O393)</f>
        <v>0.19999999999999998</v>
      </c>
      <c r="P347" s="231"/>
      <c r="Q347" s="231">
        <f>SUM(Q348:Q393)</f>
        <v>0</v>
      </c>
      <c r="R347" s="231"/>
      <c r="S347" s="231"/>
      <c r="T347" s="232"/>
      <c r="U347" s="226"/>
      <c r="V347" s="226">
        <f>SUM(V348:V393)</f>
        <v>52.45000000000001</v>
      </c>
      <c r="W347" s="226"/>
      <c r="X347" s="226"/>
      <c r="AG347" t="s">
        <v>290</v>
      </c>
    </row>
    <row r="348" spans="1:60" outlineLevel="1" x14ac:dyDescent="0.25">
      <c r="A348" s="233">
        <v>90</v>
      </c>
      <c r="B348" s="234" t="s">
        <v>1524</v>
      </c>
      <c r="C348" s="252" t="s">
        <v>1525</v>
      </c>
      <c r="D348" s="235" t="s">
        <v>434</v>
      </c>
      <c r="E348" s="236">
        <v>60.76</v>
      </c>
      <c r="F348" s="237"/>
      <c r="G348" s="238">
        <f>ROUND(E348*F348,2)</f>
        <v>0</v>
      </c>
      <c r="H348" s="237"/>
      <c r="I348" s="238">
        <f>ROUND(E348*H348,2)</f>
        <v>0</v>
      </c>
      <c r="J348" s="237"/>
      <c r="K348" s="238">
        <f>ROUND(E348*J348,2)</f>
        <v>0</v>
      </c>
      <c r="L348" s="238">
        <v>21</v>
      </c>
      <c r="M348" s="238">
        <f>G348*(1+L348/100)</f>
        <v>0</v>
      </c>
      <c r="N348" s="238">
        <v>9.5E-4</v>
      </c>
      <c r="O348" s="238">
        <f>ROUND(E348*N348,2)</f>
        <v>0.06</v>
      </c>
      <c r="P348" s="238">
        <v>0</v>
      </c>
      <c r="Q348" s="238">
        <f>ROUND(E348*P348,2)</f>
        <v>0</v>
      </c>
      <c r="R348" s="238" t="s">
        <v>556</v>
      </c>
      <c r="S348" s="238" t="s">
        <v>294</v>
      </c>
      <c r="T348" s="239" t="s">
        <v>294</v>
      </c>
      <c r="U348" s="222">
        <v>0.13</v>
      </c>
      <c r="V348" s="222">
        <f>ROUND(E348*U348,2)</f>
        <v>7.9</v>
      </c>
      <c r="W348" s="222"/>
      <c r="X348" s="222" t="s">
        <v>389</v>
      </c>
      <c r="Y348" s="212"/>
      <c r="Z348" s="212"/>
      <c r="AA348" s="212"/>
      <c r="AB348" s="212"/>
      <c r="AC348" s="212"/>
      <c r="AD348" s="212"/>
      <c r="AE348" s="212"/>
      <c r="AF348" s="212"/>
      <c r="AG348" s="212" t="s">
        <v>430</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5">
      <c r="A349" s="219"/>
      <c r="B349" s="220"/>
      <c r="C349" s="255" t="s">
        <v>1526</v>
      </c>
      <c r="D349" s="224"/>
      <c r="E349" s="225">
        <v>46.5</v>
      </c>
      <c r="F349" s="222"/>
      <c r="G349" s="222"/>
      <c r="H349" s="222"/>
      <c r="I349" s="222"/>
      <c r="J349" s="222"/>
      <c r="K349" s="222"/>
      <c r="L349" s="222"/>
      <c r="M349" s="222"/>
      <c r="N349" s="222"/>
      <c r="O349" s="222"/>
      <c r="P349" s="222"/>
      <c r="Q349" s="222"/>
      <c r="R349" s="222"/>
      <c r="S349" s="222"/>
      <c r="T349" s="222"/>
      <c r="U349" s="222"/>
      <c r="V349" s="222"/>
      <c r="W349" s="222"/>
      <c r="X349" s="222"/>
      <c r="Y349" s="212"/>
      <c r="Z349" s="212"/>
      <c r="AA349" s="212"/>
      <c r="AB349" s="212"/>
      <c r="AC349" s="212"/>
      <c r="AD349" s="212"/>
      <c r="AE349" s="212"/>
      <c r="AF349" s="212"/>
      <c r="AG349" s="212" t="s">
        <v>310</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5">
      <c r="A350" s="219"/>
      <c r="B350" s="220"/>
      <c r="C350" s="255" t="s">
        <v>1527</v>
      </c>
      <c r="D350" s="224"/>
      <c r="E350" s="225">
        <v>14</v>
      </c>
      <c r="F350" s="222"/>
      <c r="G350" s="222"/>
      <c r="H350" s="222"/>
      <c r="I350" s="222"/>
      <c r="J350" s="222"/>
      <c r="K350" s="222"/>
      <c r="L350" s="222"/>
      <c r="M350" s="222"/>
      <c r="N350" s="222"/>
      <c r="O350" s="222"/>
      <c r="P350" s="222"/>
      <c r="Q350" s="222"/>
      <c r="R350" s="222"/>
      <c r="S350" s="222"/>
      <c r="T350" s="222"/>
      <c r="U350" s="222"/>
      <c r="V350" s="222"/>
      <c r="W350" s="222"/>
      <c r="X350" s="222"/>
      <c r="Y350" s="212"/>
      <c r="Z350" s="212"/>
      <c r="AA350" s="212"/>
      <c r="AB350" s="212"/>
      <c r="AC350" s="212"/>
      <c r="AD350" s="212"/>
      <c r="AE350" s="212"/>
      <c r="AF350" s="212"/>
      <c r="AG350" s="212" t="s">
        <v>310</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5">
      <c r="A351" s="219"/>
      <c r="B351" s="220"/>
      <c r="C351" s="255" t="s">
        <v>1528</v>
      </c>
      <c r="D351" s="224"/>
      <c r="E351" s="225">
        <v>0.26</v>
      </c>
      <c r="F351" s="222"/>
      <c r="G351" s="222"/>
      <c r="H351" s="222"/>
      <c r="I351" s="222"/>
      <c r="J351" s="222"/>
      <c r="K351" s="222"/>
      <c r="L351" s="222"/>
      <c r="M351" s="222"/>
      <c r="N351" s="222"/>
      <c r="O351" s="222"/>
      <c r="P351" s="222"/>
      <c r="Q351" s="222"/>
      <c r="R351" s="222"/>
      <c r="S351" s="222"/>
      <c r="T351" s="222"/>
      <c r="U351" s="222"/>
      <c r="V351" s="222"/>
      <c r="W351" s="222"/>
      <c r="X351" s="222"/>
      <c r="Y351" s="212"/>
      <c r="Z351" s="212"/>
      <c r="AA351" s="212"/>
      <c r="AB351" s="212"/>
      <c r="AC351" s="212"/>
      <c r="AD351" s="212"/>
      <c r="AE351" s="212"/>
      <c r="AF351" s="212"/>
      <c r="AG351" s="212" t="s">
        <v>310</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5">
      <c r="A352" s="233">
        <v>91</v>
      </c>
      <c r="B352" s="234" t="s">
        <v>1529</v>
      </c>
      <c r="C352" s="252" t="s">
        <v>1530</v>
      </c>
      <c r="D352" s="235" t="s">
        <v>434</v>
      </c>
      <c r="E352" s="236">
        <v>17.79</v>
      </c>
      <c r="F352" s="237"/>
      <c r="G352" s="238">
        <f>ROUND(E352*F352,2)</f>
        <v>0</v>
      </c>
      <c r="H352" s="237"/>
      <c r="I352" s="238">
        <f>ROUND(E352*H352,2)</f>
        <v>0</v>
      </c>
      <c r="J352" s="237"/>
      <c r="K352" s="238">
        <f>ROUND(E352*J352,2)</f>
        <v>0</v>
      </c>
      <c r="L352" s="238">
        <v>21</v>
      </c>
      <c r="M352" s="238">
        <f>G352*(1+L352/100)</f>
        <v>0</v>
      </c>
      <c r="N352" s="238">
        <v>0</v>
      </c>
      <c r="O352" s="238">
        <f>ROUND(E352*N352,2)</f>
        <v>0</v>
      </c>
      <c r="P352" s="238">
        <v>0</v>
      </c>
      <c r="Q352" s="238">
        <f>ROUND(E352*P352,2)</f>
        <v>0</v>
      </c>
      <c r="R352" s="238" t="s">
        <v>556</v>
      </c>
      <c r="S352" s="238" t="s">
        <v>294</v>
      </c>
      <c r="T352" s="239" t="s">
        <v>294</v>
      </c>
      <c r="U352" s="222">
        <v>0.36</v>
      </c>
      <c r="V352" s="222">
        <f>ROUND(E352*U352,2)</f>
        <v>6.4</v>
      </c>
      <c r="W352" s="222"/>
      <c r="X352" s="222" t="s">
        <v>389</v>
      </c>
      <c r="Y352" s="212"/>
      <c r="Z352" s="212"/>
      <c r="AA352" s="212"/>
      <c r="AB352" s="212"/>
      <c r="AC352" s="212"/>
      <c r="AD352" s="212"/>
      <c r="AE352" s="212"/>
      <c r="AF352" s="212"/>
      <c r="AG352" s="212" t="s">
        <v>1164</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5">
      <c r="A353" s="219"/>
      <c r="B353" s="220"/>
      <c r="C353" s="255" t="s">
        <v>1439</v>
      </c>
      <c r="D353" s="224"/>
      <c r="E353" s="225">
        <v>19.22</v>
      </c>
      <c r="F353" s="222"/>
      <c r="G353" s="222"/>
      <c r="H353" s="222"/>
      <c r="I353" s="222"/>
      <c r="J353" s="222"/>
      <c r="K353" s="222"/>
      <c r="L353" s="222"/>
      <c r="M353" s="222"/>
      <c r="N353" s="222"/>
      <c r="O353" s="222"/>
      <c r="P353" s="222"/>
      <c r="Q353" s="222"/>
      <c r="R353" s="222"/>
      <c r="S353" s="222"/>
      <c r="T353" s="222"/>
      <c r="U353" s="222"/>
      <c r="V353" s="222"/>
      <c r="W353" s="222"/>
      <c r="X353" s="222"/>
      <c r="Y353" s="212"/>
      <c r="Z353" s="212"/>
      <c r="AA353" s="212"/>
      <c r="AB353" s="212"/>
      <c r="AC353" s="212"/>
      <c r="AD353" s="212"/>
      <c r="AE353" s="212"/>
      <c r="AF353" s="212"/>
      <c r="AG353" s="212" t="s">
        <v>310</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5">
      <c r="A354" s="219"/>
      <c r="B354" s="220"/>
      <c r="C354" s="255" t="s">
        <v>1445</v>
      </c>
      <c r="D354" s="224"/>
      <c r="E354" s="225">
        <v>-1.43</v>
      </c>
      <c r="F354" s="222"/>
      <c r="G354" s="222"/>
      <c r="H354" s="222"/>
      <c r="I354" s="222"/>
      <c r="J354" s="222"/>
      <c r="K354" s="222"/>
      <c r="L354" s="222"/>
      <c r="M354" s="222"/>
      <c r="N354" s="222"/>
      <c r="O354" s="222"/>
      <c r="P354" s="222"/>
      <c r="Q354" s="222"/>
      <c r="R354" s="222"/>
      <c r="S354" s="222"/>
      <c r="T354" s="222"/>
      <c r="U354" s="222"/>
      <c r="V354" s="222"/>
      <c r="W354" s="222"/>
      <c r="X354" s="222"/>
      <c r="Y354" s="212"/>
      <c r="Z354" s="212"/>
      <c r="AA354" s="212"/>
      <c r="AB354" s="212"/>
      <c r="AC354" s="212"/>
      <c r="AD354" s="212"/>
      <c r="AE354" s="212"/>
      <c r="AF354" s="212"/>
      <c r="AG354" s="212" t="s">
        <v>310</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5">
      <c r="A355" s="233">
        <v>92</v>
      </c>
      <c r="B355" s="234" t="s">
        <v>1531</v>
      </c>
      <c r="C355" s="252" t="s">
        <v>1532</v>
      </c>
      <c r="D355" s="235" t="s">
        <v>434</v>
      </c>
      <c r="E355" s="236">
        <v>16.774999999999999</v>
      </c>
      <c r="F355" s="237"/>
      <c r="G355" s="238">
        <f>ROUND(E355*F355,2)</f>
        <v>0</v>
      </c>
      <c r="H355" s="237"/>
      <c r="I355" s="238">
        <f>ROUND(E355*H355,2)</f>
        <v>0</v>
      </c>
      <c r="J355" s="237"/>
      <c r="K355" s="238">
        <f>ROUND(E355*J355,2)</f>
        <v>0</v>
      </c>
      <c r="L355" s="238">
        <v>21</v>
      </c>
      <c r="M355" s="238">
        <f>G355*(1+L355/100)</f>
        <v>0</v>
      </c>
      <c r="N355" s="238">
        <v>1.7000000000000001E-4</v>
      </c>
      <c r="O355" s="238">
        <f>ROUND(E355*N355,2)</f>
        <v>0</v>
      </c>
      <c r="P355" s="238">
        <v>0</v>
      </c>
      <c r="Q355" s="238">
        <f>ROUND(E355*P355,2)</f>
        <v>0</v>
      </c>
      <c r="R355" s="238" t="s">
        <v>556</v>
      </c>
      <c r="S355" s="238" t="s">
        <v>294</v>
      </c>
      <c r="T355" s="239" t="s">
        <v>294</v>
      </c>
      <c r="U355" s="222">
        <v>0.45600000000000002</v>
      </c>
      <c r="V355" s="222">
        <f>ROUND(E355*U355,2)</f>
        <v>7.65</v>
      </c>
      <c r="W355" s="222"/>
      <c r="X355" s="222" t="s">
        <v>389</v>
      </c>
      <c r="Y355" s="212"/>
      <c r="Z355" s="212"/>
      <c r="AA355" s="212"/>
      <c r="AB355" s="212"/>
      <c r="AC355" s="212"/>
      <c r="AD355" s="212"/>
      <c r="AE355" s="212"/>
      <c r="AF355" s="212"/>
      <c r="AG355" s="212" t="s">
        <v>430</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5">
      <c r="A356" s="219"/>
      <c r="B356" s="220"/>
      <c r="C356" s="255" t="s">
        <v>1533</v>
      </c>
      <c r="D356" s="224"/>
      <c r="E356" s="225"/>
      <c r="F356" s="222"/>
      <c r="G356" s="222"/>
      <c r="H356" s="222"/>
      <c r="I356" s="222"/>
      <c r="J356" s="222"/>
      <c r="K356" s="222"/>
      <c r="L356" s="222"/>
      <c r="M356" s="222"/>
      <c r="N356" s="222"/>
      <c r="O356" s="222"/>
      <c r="P356" s="222"/>
      <c r="Q356" s="222"/>
      <c r="R356" s="222"/>
      <c r="S356" s="222"/>
      <c r="T356" s="222"/>
      <c r="U356" s="222"/>
      <c r="V356" s="222"/>
      <c r="W356" s="222"/>
      <c r="X356" s="222"/>
      <c r="Y356" s="212"/>
      <c r="Z356" s="212"/>
      <c r="AA356" s="212"/>
      <c r="AB356" s="212"/>
      <c r="AC356" s="212"/>
      <c r="AD356" s="212"/>
      <c r="AE356" s="212"/>
      <c r="AF356" s="212"/>
      <c r="AG356" s="212" t="s">
        <v>310</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5">
      <c r="A357" s="219"/>
      <c r="B357" s="220"/>
      <c r="C357" s="255" t="s">
        <v>1534</v>
      </c>
      <c r="D357" s="224"/>
      <c r="E357" s="225">
        <v>12.09</v>
      </c>
      <c r="F357" s="222"/>
      <c r="G357" s="222"/>
      <c r="H357" s="222"/>
      <c r="I357" s="222"/>
      <c r="J357" s="222"/>
      <c r="K357" s="222"/>
      <c r="L357" s="222"/>
      <c r="M357" s="222"/>
      <c r="N357" s="222"/>
      <c r="O357" s="222"/>
      <c r="P357" s="222"/>
      <c r="Q357" s="222"/>
      <c r="R357" s="222"/>
      <c r="S357" s="222"/>
      <c r="T357" s="222"/>
      <c r="U357" s="222"/>
      <c r="V357" s="222"/>
      <c r="W357" s="222"/>
      <c r="X357" s="222"/>
      <c r="Y357" s="212"/>
      <c r="Z357" s="212"/>
      <c r="AA357" s="212"/>
      <c r="AB357" s="212"/>
      <c r="AC357" s="212"/>
      <c r="AD357" s="212"/>
      <c r="AE357" s="212"/>
      <c r="AF357" s="212"/>
      <c r="AG357" s="212" t="s">
        <v>310</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5">
      <c r="A358" s="219"/>
      <c r="B358" s="220"/>
      <c r="C358" s="255" t="s">
        <v>1535</v>
      </c>
      <c r="D358" s="224"/>
      <c r="E358" s="225">
        <v>1.88</v>
      </c>
      <c r="F358" s="222"/>
      <c r="G358" s="222"/>
      <c r="H358" s="222"/>
      <c r="I358" s="222"/>
      <c r="J358" s="222"/>
      <c r="K358" s="222"/>
      <c r="L358" s="222"/>
      <c r="M358" s="222"/>
      <c r="N358" s="222"/>
      <c r="O358" s="222"/>
      <c r="P358" s="222"/>
      <c r="Q358" s="222"/>
      <c r="R358" s="222"/>
      <c r="S358" s="222"/>
      <c r="T358" s="222"/>
      <c r="U358" s="222"/>
      <c r="V358" s="222"/>
      <c r="W358" s="222"/>
      <c r="X358" s="222"/>
      <c r="Y358" s="212"/>
      <c r="Z358" s="212"/>
      <c r="AA358" s="212"/>
      <c r="AB358" s="212"/>
      <c r="AC358" s="212"/>
      <c r="AD358" s="212"/>
      <c r="AE358" s="212"/>
      <c r="AF358" s="212"/>
      <c r="AG358" s="212" t="s">
        <v>310</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5">
      <c r="A359" s="219"/>
      <c r="B359" s="220"/>
      <c r="C359" s="255" t="s">
        <v>1371</v>
      </c>
      <c r="D359" s="224"/>
      <c r="E359" s="225">
        <v>2.8050000000000002</v>
      </c>
      <c r="F359" s="222"/>
      <c r="G359" s="222"/>
      <c r="H359" s="222"/>
      <c r="I359" s="222"/>
      <c r="J359" s="222"/>
      <c r="K359" s="222"/>
      <c r="L359" s="222"/>
      <c r="M359" s="222"/>
      <c r="N359" s="222"/>
      <c r="O359" s="222"/>
      <c r="P359" s="222"/>
      <c r="Q359" s="222"/>
      <c r="R359" s="222"/>
      <c r="S359" s="222"/>
      <c r="T359" s="222"/>
      <c r="U359" s="222"/>
      <c r="V359" s="222"/>
      <c r="W359" s="222"/>
      <c r="X359" s="222"/>
      <c r="Y359" s="212"/>
      <c r="Z359" s="212"/>
      <c r="AA359" s="212"/>
      <c r="AB359" s="212"/>
      <c r="AC359" s="212"/>
      <c r="AD359" s="212"/>
      <c r="AE359" s="212"/>
      <c r="AF359" s="212"/>
      <c r="AG359" s="212" t="s">
        <v>310</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5">
      <c r="A360" s="233">
        <v>93</v>
      </c>
      <c r="B360" s="234" t="s">
        <v>1536</v>
      </c>
      <c r="C360" s="252" t="s">
        <v>1532</v>
      </c>
      <c r="D360" s="235" t="s">
        <v>434</v>
      </c>
      <c r="E360" s="236">
        <v>5.9939999999999998</v>
      </c>
      <c r="F360" s="237"/>
      <c r="G360" s="238">
        <f>ROUND(E360*F360,2)</f>
        <v>0</v>
      </c>
      <c r="H360" s="237"/>
      <c r="I360" s="238">
        <f>ROUND(E360*H360,2)</f>
        <v>0</v>
      </c>
      <c r="J360" s="237"/>
      <c r="K360" s="238">
        <f>ROUND(E360*J360,2)</f>
        <v>0</v>
      </c>
      <c r="L360" s="238">
        <v>21</v>
      </c>
      <c r="M360" s="238">
        <f>G360*(1+L360/100)</f>
        <v>0</v>
      </c>
      <c r="N360" s="238">
        <v>1.7000000000000001E-4</v>
      </c>
      <c r="O360" s="238">
        <f>ROUND(E360*N360,2)</f>
        <v>0</v>
      </c>
      <c r="P360" s="238">
        <v>0</v>
      </c>
      <c r="Q360" s="238">
        <f>ROUND(E360*P360,2)</f>
        <v>0</v>
      </c>
      <c r="R360" s="238" t="s">
        <v>556</v>
      </c>
      <c r="S360" s="238" t="s">
        <v>294</v>
      </c>
      <c r="T360" s="239" t="s">
        <v>294</v>
      </c>
      <c r="U360" s="222">
        <v>0.36599999999999999</v>
      </c>
      <c r="V360" s="222">
        <f>ROUND(E360*U360,2)</f>
        <v>2.19</v>
      </c>
      <c r="W360" s="222"/>
      <c r="X360" s="222" t="s">
        <v>389</v>
      </c>
      <c r="Y360" s="212"/>
      <c r="Z360" s="212"/>
      <c r="AA360" s="212"/>
      <c r="AB360" s="212"/>
      <c r="AC360" s="212"/>
      <c r="AD360" s="212"/>
      <c r="AE360" s="212"/>
      <c r="AF360" s="212"/>
      <c r="AG360" s="212" t="s">
        <v>430</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5">
      <c r="A361" s="219"/>
      <c r="B361" s="220"/>
      <c r="C361" s="255" t="s">
        <v>1537</v>
      </c>
      <c r="D361" s="224"/>
      <c r="E361" s="225"/>
      <c r="F361" s="222"/>
      <c r="G361" s="222"/>
      <c r="H361" s="222"/>
      <c r="I361" s="222"/>
      <c r="J361" s="222"/>
      <c r="K361" s="222"/>
      <c r="L361" s="222"/>
      <c r="M361" s="222"/>
      <c r="N361" s="222"/>
      <c r="O361" s="222"/>
      <c r="P361" s="222"/>
      <c r="Q361" s="222"/>
      <c r="R361" s="222"/>
      <c r="S361" s="222"/>
      <c r="T361" s="222"/>
      <c r="U361" s="222"/>
      <c r="V361" s="222"/>
      <c r="W361" s="222"/>
      <c r="X361" s="222"/>
      <c r="Y361" s="212"/>
      <c r="Z361" s="212"/>
      <c r="AA361" s="212"/>
      <c r="AB361" s="212"/>
      <c r="AC361" s="212"/>
      <c r="AD361" s="212"/>
      <c r="AE361" s="212"/>
      <c r="AF361" s="212"/>
      <c r="AG361" s="212" t="s">
        <v>310</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5">
      <c r="A362" s="219"/>
      <c r="B362" s="220"/>
      <c r="C362" s="255" t="s">
        <v>1538</v>
      </c>
      <c r="D362" s="224"/>
      <c r="E362" s="225">
        <v>4.6689999999999996</v>
      </c>
      <c r="F362" s="222"/>
      <c r="G362" s="222"/>
      <c r="H362" s="222"/>
      <c r="I362" s="222"/>
      <c r="J362" s="222"/>
      <c r="K362" s="222"/>
      <c r="L362" s="222"/>
      <c r="M362" s="222"/>
      <c r="N362" s="222"/>
      <c r="O362" s="222"/>
      <c r="P362" s="222"/>
      <c r="Q362" s="222"/>
      <c r="R362" s="222"/>
      <c r="S362" s="222"/>
      <c r="T362" s="222"/>
      <c r="U362" s="222"/>
      <c r="V362" s="222"/>
      <c r="W362" s="222"/>
      <c r="X362" s="222"/>
      <c r="Y362" s="212"/>
      <c r="Z362" s="212"/>
      <c r="AA362" s="212"/>
      <c r="AB362" s="212"/>
      <c r="AC362" s="212"/>
      <c r="AD362" s="212"/>
      <c r="AE362" s="212"/>
      <c r="AF362" s="212"/>
      <c r="AG362" s="212" t="s">
        <v>310</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5">
      <c r="A363" s="219"/>
      <c r="B363" s="220"/>
      <c r="C363" s="255" t="s">
        <v>1539</v>
      </c>
      <c r="D363" s="224"/>
      <c r="E363" s="225">
        <v>1.325</v>
      </c>
      <c r="F363" s="222"/>
      <c r="G363" s="222"/>
      <c r="H363" s="222"/>
      <c r="I363" s="222"/>
      <c r="J363" s="222"/>
      <c r="K363" s="222"/>
      <c r="L363" s="222"/>
      <c r="M363" s="222"/>
      <c r="N363" s="222"/>
      <c r="O363" s="222"/>
      <c r="P363" s="222"/>
      <c r="Q363" s="222"/>
      <c r="R363" s="222"/>
      <c r="S363" s="222"/>
      <c r="T363" s="222"/>
      <c r="U363" s="222"/>
      <c r="V363" s="222"/>
      <c r="W363" s="222"/>
      <c r="X363" s="222"/>
      <c r="Y363" s="212"/>
      <c r="Z363" s="212"/>
      <c r="AA363" s="212"/>
      <c r="AB363" s="212"/>
      <c r="AC363" s="212"/>
      <c r="AD363" s="212"/>
      <c r="AE363" s="212"/>
      <c r="AF363" s="212"/>
      <c r="AG363" s="212" t="s">
        <v>310</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ht="20.399999999999999" outlineLevel="1" x14ac:dyDescent="0.25">
      <c r="A364" s="243">
        <v>94</v>
      </c>
      <c r="B364" s="244" t="s">
        <v>1540</v>
      </c>
      <c r="C364" s="256" t="s">
        <v>1541</v>
      </c>
      <c r="D364" s="245" t="s">
        <v>434</v>
      </c>
      <c r="E364" s="246">
        <v>17.79</v>
      </c>
      <c r="F364" s="247"/>
      <c r="G364" s="248">
        <f>ROUND(E364*F364,2)</f>
        <v>0</v>
      </c>
      <c r="H364" s="247"/>
      <c r="I364" s="248">
        <f>ROUND(E364*H364,2)</f>
        <v>0</v>
      </c>
      <c r="J364" s="247"/>
      <c r="K364" s="248">
        <f>ROUND(E364*J364,2)</f>
        <v>0</v>
      </c>
      <c r="L364" s="248">
        <v>21</v>
      </c>
      <c r="M364" s="248">
        <f>G364*(1+L364/100)</f>
        <v>0</v>
      </c>
      <c r="N364" s="248">
        <v>0</v>
      </c>
      <c r="O364" s="248">
        <f>ROUND(E364*N364,2)</f>
        <v>0</v>
      </c>
      <c r="P364" s="248">
        <v>0</v>
      </c>
      <c r="Q364" s="248">
        <f>ROUND(E364*P364,2)</f>
        <v>0</v>
      </c>
      <c r="R364" s="248" t="s">
        <v>556</v>
      </c>
      <c r="S364" s="248" t="s">
        <v>294</v>
      </c>
      <c r="T364" s="249" t="s">
        <v>294</v>
      </c>
      <c r="U364" s="222">
        <v>0.09</v>
      </c>
      <c r="V364" s="222">
        <f>ROUND(E364*U364,2)</f>
        <v>1.6</v>
      </c>
      <c r="W364" s="222"/>
      <c r="X364" s="222" t="s">
        <v>389</v>
      </c>
      <c r="Y364" s="212"/>
      <c r="Z364" s="212"/>
      <c r="AA364" s="212"/>
      <c r="AB364" s="212"/>
      <c r="AC364" s="212"/>
      <c r="AD364" s="212"/>
      <c r="AE364" s="212"/>
      <c r="AF364" s="212"/>
      <c r="AG364" s="212" t="s">
        <v>1164</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0.399999999999999" outlineLevel="1" x14ac:dyDescent="0.25">
      <c r="A365" s="233">
        <v>95</v>
      </c>
      <c r="B365" s="234" t="s">
        <v>1542</v>
      </c>
      <c r="C365" s="252" t="s">
        <v>1543</v>
      </c>
      <c r="D365" s="235" t="s">
        <v>434</v>
      </c>
      <c r="E365" s="236">
        <v>35.58</v>
      </c>
      <c r="F365" s="237"/>
      <c r="G365" s="238">
        <f>ROUND(E365*F365,2)</f>
        <v>0</v>
      </c>
      <c r="H365" s="237"/>
      <c r="I365" s="238">
        <f>ROUND(E365*H365,2)</f>
        <v>0</v>
      </c>
      <c r="J365" s="237"/>
      <c r="K365" s="238">
        <f>ROUND(E365*J365,2)</f>
        <v>0</v>
      </c>
      <c r="L365" s="238">
        <v>21</v>
      </c>
      <c r="M365" s="238">
        <f>G365*(1+L365/100)</f>
        <v>0</v>
      </c>
      <c r="N365" s="238">
        <v>0</v>
      </c>
      <c r="O365" s="238">
        <f>ROUND(E365*N365,2)</f>
        <v>0</v>
      </c>
      <c r="P365" s="238">
        <v>0</v>
      </c>
      <c r="Q365" s="238">
        <f>ROUND(E365*P365,2)</f>
        <v>0</v>
      </c>
      <c r="R365" s="238" t="s">
        <v>556</v>
      </c>
      <c r="S365" s="238" t="s">
        <v>294</v>
      </c>
      <c r="T365" s="239" t="s">
        <v>294</v>
      </c>
      <c r="U365" s="222">
        <v>0.112</v>
      </c>
      <c r="V365" s="222">
        <f>ROUND(E365*U365,2)</f>
        <v>3.98</v>
      </c>
      <c r="W365" s="222"/>
      <c r="X365" s="222" t="s">
        <v>389</v>
      </c>
      <c r="Y365" s="212"/>
      <c r="Z365" s="212"/>
      <c r="AA365" s="212"/>
      <c r="AB365" s="212"/>
      <c r="AC365" s="212"/>
      <c r="AD365" s="212"/>
      <c r="AE365" s="212"/>
      <c r="AF365" s="212"/>
      <c r="AG365" s="212" t="s">
        <v>1164</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5">
      <c r="A366" s="219"/>
      <c r="B366" s="220"/>
      <c r="C366" s="255" t="s">
        <v>1544</v>
      </c>
      <c r="D366" s="224"/>
      <c r="E366" s="225">
        <v>35.58</v>
      </c>
      <c r="F366" s="222"/>
      <c r="G366" s="222"/>
      <c r="H366" s="222"/>
      <c r="I366" s="222"/>
      <c r="J366" s="222"/>
      <c r="K366" s="222"/>
      <c r="L366" s="222"/>
      <c r="M366" s="222"/>
      <c r="N366" s="222"/>
      <c r="O366" s="222"/>
      <c r="P366" s="222"/>
      <c r="Q366" s="222"/>
      <c r="R366" s="222"/>
      <c r="S366" s="222"/>
      <c r="T366" s="222"/>
      <c r="U366" s="222"/>
      <c r="V366" s="222"/>
      <c r="W366" s="222"/>
      <c r="X366" s="222"/>
      <c r="Y366" s="212"/>
      <c r="Z366" s="212"/>
      <c r="AA366" s="212"/>
      <c r="AB366" s="212"/>
      <c r="AC366" s="212"/>
      <c r="AD366" s="212"/>
      <c r="AE366" s="212"/>
      <c r="AF366" s="212"/>
      <c r="AG366" s="212" t="s">
        <v>310</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0.399999999999999" outlineLevel="1" x14ac:dyDescent="0.25">
      <c r="A367" s="233">
        <v>96</v>
      </c>
      <c r="B367" s="234" t="s">
        <v>1545</v>
      </c>
      <c r="C367" s="252" t="s">
        <v>1546</v>
      </c>
      <c r="D367" s="235" t="s">
        <v>453</v>
      </c>
      <c r="E367" s="236">
        <v>28.4</v>
      </c>
      <c r="F367" s="237"/>
      <c r="G367" s="238">
        <f>ROUND(E367*F367,2)</f>
        <v>0</v>
      </c>
      <c r="H367" s="237"/>
      <c r="I367" s="238">
        <f>ROUND(E367*H367,2)</f>
        <v>0</v>
      </c>
      <c r="J367" s="237"/>
      <c r="K367" s="238">
        <f>ROUND(E367*J367,2)</f>
        <v>0</v>
      </c>
      <c r="L367" s="238">
        <v>21</v>
      </c>
      <c r="M367" s="238">
        <f>G367*(1+L367/100)</f>
        <v>0</v>
      </c>
      <c r="N367" s="238">
        <v>1.0000000000000001E-5</v>
      </c>
      <c r="O367" s="238">
        <f>ROUND(E367*N367,2)</f>
        <v>0</v>
      </c>
      <c r="P367" s="238">
        <v>0</v>
      </c>
      <c r="Q367" s="238">
        <f>ROUND(E367*P367,2)</f>
        <v>0</v>
      </c>
      <c r="R367" s="238" t="s">
        <v>556</v>
      </c>
      <c r="S367" s="238" t="s">
        <v>294</v>
      </c>
      <c r="T367" s="239" t="s">
        <v>294</v>
      </c>
      <c r="U367" s="222">
        <v>0.44</v>
      </c>
      <c r="V367" s="222">
        <f>ROUND(E367*U367,2)</f>
        <v>12.5</v>
      </c>
      <c r="W367" s="222"/>
      <c r="X367" s="222" t="s">
        <v>389</v>
      </c>
      <c r="Y367" s="212"/>
      <c r="Z367" s="212"/>
      <c r="AA367" s="212"/>
      <c r="AB367" s="212"/>
      <c r="AC367" s="212"/>
      <c r="AD367" s="212"/>
      <c r="AE367" s="212"/>
      <c r="AF367" s="212"/>
      <c r="AG367" s="212" t="s">
        <v>430</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5">
      <c r="A368" s="219"/>
      <c r="B368" s="220"/>
      <c r="C368" s="255" t="s">
        <v>1547</v>
      </c>
      <c r="D368" s="224"/>
      <c r="E368" s="225">
        <v>18.600000000000001</v>
      </c>
      <c r="F368" s="222"/>
      <c r="G368" s="222"/>
      <c r="H368" s="222"/>
      <c r="I368" s="222"/>
      <c r="J368" s="222"/>
      <c r="K368" s="222"/>
      <c r="L368" s="222"/>
      <c r="M368" s="222"/>
      <c r="N368" s="222"/>
      <c r="O368" s="222"/>
      <c r="P368" s="222"/>
      <c r="Q368" s="222"/>
      <c r="R368" s="222"/>
      <c r="S368" s="222"/>
      <c r="T368" s="222"/>
      <c r="U368" s="222"/>
      <c r="V368" s="222"/>
      <c r="W368" s="222"/>
      <c r="X368" s="222"/>
      <c r="Y368" s="212"/>
      <c r="Z368" s="212"/>
      <c r="AA368" s="212"/>
      <c r="AB368" s="212"/>
      <c r="AC368" s="212"/>
      <c r="AD368" s="212"/>
      <c r="AE368" s="212"/>
      <c r="AF368" s="212"/>
      <c r="AG368" s="212" t="s">
        <v>310</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5">
      <c r="A369" s="219"/>
      <c r="B369" s="220"/>
      <c r="C369" s="255" t="s">
        <v>1548</v>
      </c>
      <c r="D369" s="224"/>
      <c r="E369" s="225">
        <v>4.7</v>
      </c>
      <c r="F369" s="222"/>
      <c r="G369" s="222"/>
      <c r="H369" s="222"/>
      <c r="I369" s="222"/>
      <c r="J369" s="222"/>
      <c r="K369" s="222"/>
      <c r="L369" s="222"/>
      <c r="M369" s="222"/>
      <c r="N369" s="222"/>
      <c r="O369" s="222"/>
      <c r="P369" s="222"/>
      <c r="Q369" s="222"/>
      <c r="R369" s="222"/>
      <c r="S369" s="222"/>
      <c r="T369" s="222"/>
      <c r="U369" s="222"/>
      <c r="V369" s="222"/>
      <c r="W369" s="222"/>
      <c r="X369" s="222"/>
      <c r="Y369" s="212"/>
      <c r="Z369" s="212"/>
      <c r="AA369" s="212"/>
      <c r="AB369" s="212"/>
      <c r="AC369" s="212"/>
      <c r="AD369" s="212"/>
      <c r="AE369" s="212"/>
      <c r="AF369" s="212"/>
      <c r="AG369" s="212" t="s">
        <v>310</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5">
      <c r="A370" s="219"/>
      <c r="B370" s="220"/>
      <c r="C370" s="255" t="s">
        <v>1549</v>
      </c>
      <c r="D370" s="224"/>
      <c r="E370" s="225">
        <v>5.0999999999999996</v>
      </c>
      <c r="F370" s="222"/>
      <c r="G370" s="222"/>
      <c r="H370" s="222"/>
      <c r="I370" s="222"/>
      <c r="J370" s="222"/>
      <c r="K370" s="222"/>
      <c r="L370" s="222"/>
      <c r="M370" s="222"/>
      <c r="N370" s="222"/>
      <c r="O370" s="222"/>
      <c r="P370" s="222"/>
      <c r="Q370" s="222"/>
      <c r="R370" s="222"/>
      <c r="S370" s="222"/>
      <c r="T370" s="222"/>
      <c r="U370" s="222"/>
      <c r="V370" s="222"/>
      <c r="W370" s="222"/>
      <c r="X370" s="222"/>
      <c r="Y370" s="212"/>
      <c r="Z370" s="212"/>
      <c r="AA370" s="212"/>
      <c r="AB370" s="212"/>
      <c r="AC370" s="212"/>
      <c r="AD370" s="212"/>
      <c r="AE370" s="212"/>
      <c r="AF370" s="212"/>
      <c r="AG370" s="212" t="s">
        <v>310</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ht="20.399999999999999" outlineLevel="1" x14ac:dyDescent="0.25">
      <c r="A371" s="243">
        <v>97</v>
      </c>
      <c r="B371" s="244" t="s">
        <v>1550</v>
      </c>
      <c r="C371" s="256" t="s">
        <v>1551</v>
      </c>
      <c r="D371" s="245" t="s">
        <v>434</v>
      </c>
      <c r="E371" s="246">
        <v>16.754999999999999</v>
      </c>
      <c r="F371" s="247"/>
      <c r="G371" s="248">
        <f>ROUND(E371*F371,2)</f>
        <v>0</v>
      </c>
      <c r="H371" s="247"/>
      <c r="I371" s="248">
        <f>ROUND(E371*H371,2)</f>
        <v>0</v>
      </c>
      <c r="J371" s="247"/>
      <c r="K371" s="248">
        <f>ROUND(E371*J371,2)</f>
        <v>0</v>
      </c>
      <c r="L371" s="248">
        <v>21</v>
      </c>
      <c r="M371" s="248">
        <f>G371*(1+L371/100)</f>
        <v>0</v>
      </c>
      <c r="N371" s="248">
        <v>1.7000000000000001E-4</v>
      </c>
      <c r="O371" s="248">
        <f>ROUND(E371*N371,2)</f>
        <v>0</v>
      </c>
      <c r="P371" s="248">
        <v>0</v>
      </c>
      <c r="Q371" s="248">
        <f>ROUND(E371*P371,2)</f>
        <v>0</v>
      </c>
      <c r="R371" s="248" t="s">
        <v>556</v>
      </c>
      <c r="S371" s="248" t="s">
        <v>294</v>
      </c>
      <c r="T371" s="249" t="s">
        <v>294</v>
      </c>
      <c r="U371" s="222">
        <v>0.16600000000000001</v>
      </c>
      <c r="V371" s="222">
        <f>ROUND(E371*U371,2)</f>
        <v>2.78</v>
      </c>
      <c r="W371" s="222"/>
      <c r="X371" s="222" t="s">
        <v>389</v>
      </c>
      <c r="Y371" s="212"/>
      <c r="Z371" s="212"/>
      <c r="AA371" s="212"/>
      <c r="AB371" s="212"/>
      <c r="AC371" s="212"/>
      <c r="AD371" s="212"/>
      <c r="AE371" s="212"/>
      <c r="AF371" s="212"/>
      <c r="AG371" s="212" t="s">
        <v>1164</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0.399999999999999" outlineLevel="1" x14ac:dyDescent="0.25">
      <c r="A372" s="233">
        <v>98</v>
      </c>
      <c r="B372" s="234" t="s">
        <v>1552</v>
      </c>
      <c r="C372" s="252" t="s">
        <v>1553</v>
      </c>
      <c r="D372" s="235" t="s">
        <v>434</v>
      </c>
      <c r="E372" s="236">
        <v>27.83</v>
      </c>
      <c r="F372" s="237"/>
      <c r="G372" s="238">
        <f>ROUND(E372*F372,2)</f>
        <v>0</v>
      </c>
      <c r="H372" s="237"/>
      <c r="I372" s="238">
        <f>ROUND(E372*H372,2)</f>
        <v>0</v>
      </c>
      <c r="J372" s="237"/>
      <c r="K372" s="238">
        <f>ROUND(E372*J372,2)</f>
        <v>0</v>
      </c>
      <c r="L372" s="238">
        <v>21</v>
      </c>
      <c r="M372" s="238">
        <f>G372*(1+L372/100)</f>
        <v>0</v>
      </c>
      <c r="N372" s="238">
        <v>1.9000000000000001E-4</v>
      </c>
      <c r="O372" s="238">
        <f>ROUND(E372*N372,2)</f>
        <v>0.01</v>
      </c>
      <c r="P372" s="238">
        <v>0</v>
      </c>
      <c r="Q372" s="238">
        <f>ROUND(E372*P372,2)</f>
        <v>0</v>
      </c>
      <c r="R372" s="238" t="s">
        <v>556</v>
      </c>
      <c r="S372" s="238" t="s">
        <v>294</v>
      </c>
      <c r="T372" s="239" t="s">
        <v>294</v>
      </c>
      <c r="U372" s="222">
        <v>0.19600000000000001</v>
      </c>
      <c r="V372" s="222">
        <f>ROUND(E372*U372,2)</f>
        <v>5.45</v>
      </c>
      <c r="W372" s="222"/>
      <c r="X372" s="222" t="s">
        <v>389</v>
      </c>
      <c r="Y372" s="212"/>
      <c r="Z372" s="212"/>
      <c r="AA372" s="212"/>
      <c r="AB372" s="212"/>
      <c r="AC372" s="212"/>
      <c r="AD372" s="212"/>
      <c r="AE372" s="212"/>
      <c r="AF372" s="212"/>
      <c r="AG372" s="212" t="s">
        <v>1164</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5">
      <c r="A373" s="219"/>
      <c r="B373" s="220"/>
      <c r="C373" s="255" t="s">
        <v>1533</v>
      </c>
      <c r="D373" s="224"/>
      <c r="E373" s="225"/>
      <c r="F373" s="222"/>
      <c r="G373" s="222"/>
      <c r="H373" s="222"/>
      <c r="I373" s="222"/>
      <c r="J373" s="222"/>
      <c r="K373" s="222"/>
      <c r="L373" s="222"/>
      <c r="M373" s="222"/>
      <c r="N373" s="222"/>
      <c r="O373" s="222"/>
      <c r="P373" s="222"/>
      <c r="Q373" s="222"/>
      <c r="R373" s="222"/>
      <c r="S373" s="222"/>
      <c r="T373" s="222"/>
      <c r="U373" s="222"/>
      <c r="V373" s="222"/>
      <c r="W373" s="222"/>
      <c r="X373" s="222"/>
      <c r="Y373" s="212"/>
      <c r="Z373" s="212"/>
      <c r="AA373" s="212"/>
      <c r="AB373" s="212"/>
      <c r="AC373" s="212"/>
      <c r="AD373" s="212"/>
      <c r="AE373" s="212"/>
      <c r="AF373" s="212"/>
      <c r="AG373" s="212" t="s">
        <v>310</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5">
      <c r="A374" s="219"/>
      <c r="B374" s="220"/>
      <c r="C374" s="255" t="s">
        <v>1554</v>
      </c>
      <c r="D374" s="224"/>
      <c r="E374" s="225"/>
      <c r="F374" s="222"/>
      <c r="G374" s="222"/>
      <c r="H374" s="222"/>
      <c r="I374" s="222"/>
      <c r="J374" s="222"/>
      <c r="K374" s="222"/>
      <c r="L374" s="222"/>
      <c r="M374" s="222"/>
      <c r="N374" s="222"/>
      <c r="O374" s="222"/>
      <c r="P374" s="222"/>
      <c r="Q374" s="222"/>
      <c r="R374" s="222"/>
      <c r="S374" s="222"/>
      <c r="T374" s="222"/>
      <c r="U374" s="222"/>
      <c r="V374" s="222"/>
      <c r="W374" s="222"/>
      <c r="X374" s="222"/>
      <c r="Y374" s="212"/>
      <c r="Z374" s="212"/>
      <c r="AA374" s="212"/>
      <c r="AB374" s="212"/>
      <c r="AC374" s="212"/>
      <c r="AD374" s="212"/>
      <c r="AE374" s="212"/>
      <c r="AF374" s="212"/>
      <c r="AG374" s="212" t="s">
        <v>310</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5">
      <c r="A375" s="219"/>
      <c r="B375" s="220"/>
      <c r="C375" s="255" t="s">
        <v>1534</v>
      </c>
      <c r="D375" s="224"/>
      <c r="E375" s="225">
        <v>12.09</v>
      </c>
      <c r="F375" s="222"/>
      <c r="G375" s="222"/>
      <c r="H375" s="222"/>
      <c r="I375" s="222"/>
      <c r="J375" s="222"/>
      <c r="K375" s="222"/>
      <c r="L375" s="222"/>
      <c r="M375" s="222"/>
      <c r="N375" s="222"/>
      <c r="O375" s="222"/>
      <c r="P375" s="222"/>
      <c r="Q375" s="222"/>
      <c r="R375" s="222"/>
      <c r="S375" s="222"/>
      <c r="T375" s="222"/>
      <c r="U375" s="222"/>
      <c r="V375" s="222"/>
      <c r="W375" s="222"/>
      <c r="X375" s="222"/>
      <c r="Y375" s="212"/>
      <c r="Z375" s="212"/>
      <c r="AA375" s="212"/>
      <c r="AB375" s="212"/>
      <c r="AC375" s="212"/>
      <c r="AD375" s="212"/>
      <c r="AE375" s="212"/>
      <c r="AF375" s="212"/>
      <c r="AG375" s="212" t="s">
        <v>310</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5">
      <c r="A376" s="219"/>
      <c r="B376" s="220"/>
      <c r="C376" s="255" t="s">
        <v>1535</v>
      </c>
      <c r="D376" s="224"/>
      <c r="E376" s="225">
        <v>1.88</v>
      </c>
      <c r="F376" s="222"/>
      <c r="G376" s="222"/>
      <c r="H376" s="222"/>
      <c r="I376" s="222"/>
      <c r="J376" s="222"/>
      <c r="K376" s="222"/>
      <c r="L376" s="222"/>
      <c r="M376" s="222"/>
      <c r="N376" s="222"/>
      <c r="O376" s="222"/>
      <c r="P376" s="222"/>
      <c r="Q376" s="222"/>
      <c r="R376" s="222"/>
      <c r="S376" s="222"/>
      <c r="T376" s="222"/>
      <c r="U376" s="222"/>
      <c r="V376" s="222"/>
      <c r="W376" s="222"/>
      <c r="X376" s="222"/>
      <c r="Y376" s="212"/>
      <c r="Z376" s="212"/>
      <c r="AA376" s="212"/>
      <c r="AB376" s="212"/>
      <c r="AC376" s="212"/>
      <c r="AD376" s="212"/>
      <c r="AE376" s="212"/>
      <c r="AF376" s="212"/>
      <c r="AG376" s="212" t="s">
        <v>310</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5">
      <c r="A377" s="219"/>
      <c r="B377" s="220"/>
      <c r="C377" s="255" t="s">
        <v>1371</v>
      </c>
      <c r="D377" s="224"/>
      <c r="E377" s="225">
        <v>2.8050000000000002</v>
      </c>
      <c r="F377" s="222"/>
      <c r="G377" s="222"/>
      <c r="H377" s="222"/>
      <c r="I377" s="222"/>
      <c r="J377" s="222"/>
      <c r="K377" s="222"/>
      <c r="L377" s="222"/>
      <c r="M377" s="222"/>
      <c r="N377" s="222"/>
      <c r="O377" s="222"/>
      <c r="P377" s="222"/>
      <c r="Q377" s="222"/>
      <c r="R377" s="222"/>
      <c r="S377" s="222"/>
      <c r="T377" s="222"/>
      <c r="U377" s="222"/>
      <c r="V377" s="222"/>
      <c r="W377" s="222"/>
      <c r="X377" s="222"/>
      <c r="Y377" s="212"/>
      <c r="Z377" s="212"/>
      <c r="AA377" s="212"/>
      <c r="AB377" s="212"/>
      <c r="AC377" s="212"/>
      <c r="AD377" s="212"/>
      <c r="AE377" s="212"/>
      <c r="AF377" s="212"/>
      <c r="AG377" s="212" t="s">
        <v>310</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5">
      <c r="A378" s="219"/>
      <c r="B378" s="220"/>
      <c r="C378" s="255" t="s">
        <v>1555</v>
      </c>
      <c r="D378" s="224"/>
      <c r="E378" s="225"/>
      <c r="F378" s="222"/>
      <c r="G378" s="222"/>
      <c r="H378" s="222"/>
      <c r="I378" s="222"/>
      <c r="J378" s="222"/>
      <c r="K378" s="222"/>
      <c r="L378" s="222"/>
      <c r="M378" s="222"/>
      <c r="N378" s="222"/>
      <c r="O378" s="222"/>
      <c r="P378" s="222"/>
      <c r="Q378" s="222"/>
      <c r="R378" s="222"/>
      <c r="S378" s="222"/>
      <c r="T378" s="222"/>
      <c r="U378" s="222"/>
      <c r="V378" s="222"/>
      <c r="W378" s="222"/>
      <c r="X378" s="222"/>
      <c r="Y378" s="212"/>
      <c r="Z378" s="212"/>
      <c r="AA378" s="212"/>
      <c r="AB378" s="212"/>
      <c r="AC378" s="212"/>
      <c r="AD378" s="212"/>
      <c r="AE378" s="212"/>
      <c r="AF378" s="212"/>
      <c r="AG378" s="212" t="s">
        <v>310</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5">
      <c r="A379" s="219"/>
      <c r="B379" s="220"/>
      <c r="C379" s="255" t="s">
        <v>1556</v>
      </c>
      <c r="D379" s="224"/>
      <c r="E379" s="225">
        <v>5.61</v>
      </c>
      <c r="F379" s="222"/>
      <c r="G379" s="222"/>
      <c r="H379" s="222"/>
      <c r="I379" s="222"/>
      <c r="J379" s="222"/>
      <c r="K379" s="222"/>
      <c r="L379" s="222"/>
      <c r="M379" s="222"/>
      <c r="N379" s="222"/>
      <c r="O379" s="222"/>
      <c r="P379" s="222"/>
      <c r="Q379" s="222"/>
      <c r="R379" s="222"/>
      <c r="S379" s="222"/>
      <c r="T379" s="222"/>
      <c r="U379" s="222"/>
      <c r="V379" s="222"/>
      <c r="W379" s="222"/>
      <c r="X379" s="222"/>
      <c r="Y379" s="212"/>
      <c r="Z379" s="212"/>
      <c r="AA379" s="212"/>
      <c r="AB379" s="212"/>
      <c r="AC379" s="212"/>
      <c r="AD379" s="212"/>
      <c r="AE379" s="212"/>
      <c r="AF379" s="212"/>
      <c r="AG379" s="212" t="s">
        <v>310</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5">
      <c r="A380" s="219"/>
      <c r="B380" s="220"/>
      <c r="C380" s="255" t="s">
        <v>1557</v>
      </c>
      <c r="D380" s="224"/>
      <c r="E380" s="225">
        <v>2.2000000000000002</v>
      </c>
      <c r="F380" s="222"/>
      <c r="G380" s="222"/>
      <c r="H380" s="222"/>
      <c r="I380" s="222"/>
      <c r="J380" s="222"/>
      <c r="K380" s="222"/>
      <c r="L380" s="222"/>
      <c r="M380" s="222"/>
      <c r="N380" s="222"/>
      <c r="O380" s="222"/>
      <c r="P380" s="222"/>
      <c r="Q380" s="222"/>
      <c r="R380" s="222"/>
      <c r="S380" s="222"/>
      <c r="T380" s="222"/>
      <c r="U380" s="222"/>
      <c r="V380" s="222"/>
      <c r="W380" s="222"/>
      <c r="X380" s="222"/>
      <c r="Y380" s="212"/>
      <c r="Z380" s="212"/>
      <c r="AA380" s="212"/>
      <c r="AB380" s="212"/>
      <c r="AC380" s="212"/>
      <c r="AD380" s="212"/>
      <c r="AE380" s="212"/>
      <c r="AF380" s="212"/>
      <c r="AG380" s="212" t="s">
        <v>310</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5">
      <c r="A381" s="219"/>
      <c r="B381" s="220"/>
      <c r="C381" s="255" t="s">
        <v>1558</v>
      </c>
      <c r="D381" s="224"/>
      <c r="E381" s="225">
        <v>3.2450000000000001</v>
      </c>
      <c r="F381" s="222"/>
      <c r="G381" s="222"/>
      <c r="H381" s="222"/>
      <c r="I381" s="222"/>
      <c r="J381" s="222"/>
      <c r="K381" s="222"/>
      <c r="L381" s="222"/>
      <c r="M381" s="222"/>
      <c r="N381" s="222"/>
      <c r="O381" s="222"/>
      <c r="P381" s="222"/>
      <c r="Q381" s="222"/>
      <c r="R381" s="222"/>
      <c r="S381" s="222"/>
      <c r="T381" s="222"/>
      <c r="U381" s="222"/>
      <c r="V381" s="222"/>
      <c r="W381" s="222"/>
      <c r="X381" s="222"/>
      <c r="Y381" s="212"/>
      <c r="Z381" s="212"/>
      <c r="AA381" s="212"/>
      <c r="AB381" s="212"/>
      <c r="AC381" s="212"/>
      <c r="AD381" s="212"/>
      <c r="AE381" s="212"/>
      <c r="AF381" s="212"/>
      <c r="AG381" s="212" t="s">
        <v>310</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5">
      <c r="A382" s="233">
        <v>99</v>
      </c>
      <c r="B382" s="234" t="s">
        <v>1559</v>
      </c>
      <c r="C382" s="252" t="s">
        <v>1560</v>
      </c>
      <c r="D382" s="235" t="s">
        <v>539</v>
      </c>
      <c r="E382" s="236">
        <v>2</v>
      </c>
      <c r="F382" s="237"/>
      <c r="G382" s="238">
        <f>ROUND(E382*F382,2)</f>
        <v>0</v>
      </c>
      <c r="H382" s="237"/>
      <c r="I382" s="238">
        <f>ROUND(E382*H382,2)</f>
        <v>0</v>
      </c>
      <c r="J382" s="237"/>
      <c r="K382" s="238">
        <f>ROUND(E382*J382,2)</f>
        <v>0</v>
      </c>
      <c r="L382" s="238">
        <v>21</v>
      </c>
      <c r="M382" s="238">
        <f>G382*(1+L382/100)</f>
        <v>0</v>
      </c>
      <c r="N382" s="238">
        <v>6.9999999999999994E-5</v>
      </c>
      <c r="O382" s="238">
        <f>ROUND(E382*N382,2)</f>
        <v>0</v>
      </c>
      <c r="P382" s="238">
        <v>0</v>
      </c>
      <c r="Q382" s="238">
        <f>ROUND(E382*P382,2)</f>
        <v>0</v>
      </c>
      <c r="R382" s="238" t="s">
        <v>556</v>
      </c>
      <c r="S382" s="238" t="s">
        <v>294</v>
      </c>
      <c r="T382" s="239" t="s">
        <v>294</v>
      </c>
      <c r="U382" s="222">
        <v>1</v>
      </c>
      <c r="V382" s="222">
        <f>ROUND(E382*U382,2)</f>
        <v>2</v>
      </c>
      <c r="W382" s="222"/>
      <c r="X382" s="222" t="s">
        <v>389</v>
      </c>
      <c r="Y382" s="212"/>
      <c r="Z382" s="212"/>
      <c r="AA382" s="212"/>
      <c r="AB382" s="212"/>
      <c r="AC382" s="212"/>
      <c r="AD382" s="212"/>
      <c r="AE382" s="212"/>
      <c r="AF382" s="212"/>
      <c r="AG382" s="212" t="s">
        <v>1164</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5">
      <c r="A383" s="219"/>
      <c r="B383" s="220"/>
      <c r="C383" s="255" t="s">
        <v>1561</v>
      </c>
      <c r="D383" s="224"/>
      <c r="E383" s="225">
        <v>2</v>
      </c>
      <c r="F383" s="222"/>
      <c r="G383" s="222"/>
      <c r="H383" s="222"/>
      <c r="I383" s="222"/>
      <c r="J383" s="222"/>
      <c r="K383" s="222"/>
      <c r="L383" s="222"/>
      <c r="M383" s="222"/>
      <c r="N383" s="222"/>
      <c r="O383" s="222"/>
      <c r="P383" s="222"/>
      <c r="Q383" s="222"/>
      <c r="R383" s="222"/>
      <c r="S383" s="222"/>
      <c r="T383" s="222"/>
      <c r="U383" s="222"/>
      <c r="V383" s="222"/>
      <c r="W383" s="222"/>
      <c r="X383" s="222"/>
      <c r="Y383" s="212"/>
      <c r="Z383" s="212"/>
      <c r="AA383" s="212"/>
      <c r="AB383" s="212"/>
      <c r="AC383" s="212"/>
      <c r="AD383" s="212"/>
      <c r="AE383" s="212"/>
      <c r="AF383" s="212"/>
      <c r="AG383" s="212" t="s">
        <v>310</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0.399999999999999" outlineLevel="1" x14ac:dyDescent="0.25">
      <c r="A384" s="233">
        <v>100</v>
      </c>
      <c r="B384" s="234" t="s">
        <v>1562</v>
      </c>
      <c r="C384" s="252" t="s">
        <v>1563</v>
      </c>
      <c r="D384" s="235" t="s">
        <v>434</v>
      </c>
      <c r="E384" s="236">
        <v>39.538499999999999</v>
      </c>
      <c r="F384" s="237"/>
      <c r="G384" s="238">
        <f>ROUND(E384*F384,2)</f>
        <v>0</v>
      </c>
      <c r="H384" s="237"/>
      <c r="I384" s="238">
        <f>ROUND(E384*H384,2)</f>
        <v>0</v>
      </c>
      <c r="J384" s="237"/>
      <c r="K384" s="238">
        <f>ROUND(E384*J384,2)</f>
        <v>0</v>
      </c>
      <c r="L384" s="238">
        <v>21</v>
      </c>
      <c r="M384" s="238">
        <f>G384*(1+L384/100)</f>
        <v>0</v>
      </c>
      <c r="N384" s="238">
        <v>2.5400000000000002E-3</v>
      </c>
      <c r="O384" s="238">
        <f>ROUND(E384*N384,2)</f>
        <v>0.1</v>
      </c>
      <c r="P384" s="238">
        <v>0</v>
      </c>
      <c r="Q384" s="238">
        <f>ROUND(E384*P384,2)</f>
        <v>0</v>
      </c>
      <c r="R384" s="238" t="s">
        <v>361</v>
      </c>
      <c r="S384" s="238" t="s">
        <v>294</v>
      </c>
      <c r="T384" s="239" t="s">
        <v>294</v>
      </c>
      <c r="U384" s="222">
        <v>0</v>
      </c>
      <c r="V384" s="222">
        <f>ROUND(E384*U384,2)</f>
        <v>0</v>
      </c>
      <c r="W384" s="222"/>
      <c r="X384" s="222" t="s">
        <v>362</v>
      </c>
      <c r="Y384" s="212"/>
      <c r="Z384" s="212"/>
      <c r="AA384" s="212"/>
      <c r="AB384" s="212"/>
      <c r="AC384" s="212"/>
      <c r="AD384" s="212"/>
      <c r="AE384" s="212"/>
      <c r="AF384" s="212"/>
      <c r="AG384" s="212" t="s">
        <v>603</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5">
      <c r="A385" s="219"/>
      <c r="B385" s="220"/>
      <c r="C385" s="255" t="s">
        <v>1564</v>
      </c>
      <c r="D385" s="224"/>
      <c r="E385" s="225">
        <v>39.538499999999999</v>
      </c>
      <c r="F385" s="222"/>
      <c r="G385" s="222"/>
      <c r="H385" s="222"/>
      <c r="I385" s="222"/>
      <c r="J385" s="222"/>
      <c r="K385" s="222"/>
      <c r="L385" s="222"/>
      <c r="M385" s="222"/>
      <c r="N385" s="222"/>
      <c r="O385" s="222"/>
      <c r="P385" s="222"/>
      <c r="Q385" s="222"/>
      <c r="R385" s="222"/>
      <c r="S385" s="222"/>
      <c r="T385" s="222"/>
      <c r="U385" s="222"/>
      <c r="V385" s="222"/>
      <c r="W385" s="222"/>
      <c r="X385" s="222"/>
      <c r="Y385" s="212"/>
      <c r="Z385" s="212"/>
      <c r="AA385" s="212"/>
      <c r="AB385" s="212"/>
      <c r="AC385" s="212"/>
      <c r="AD385" s="212"/>
      <c r="AE385" s="212"/>
      <c r="AF385" s="212"/>
      <c r="AG385" s="212" t="s">
        <v>310</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5">
      <c r="A386" s="243">
        <v>101</v>
      </c>
      <c r="B386" s="244" t="s">
        <v>1565</v>
      </c>
      <c r="C386" s="256" t="s">
        <v>1566</v>
      </c>
      <c r="D386" s="245" t="s">
        <v>539</v>
      </c>
      <c r="E386" s="246">
        <v>4</v>
      </c>
      <c r="F386" s="247"/>
      <c r="G386" s="248">
        <f>ROUND(E386*F386,2)</f>
        <v>0</v>
      </c>
      <c r="H386" s="247"/>
      <c r="I386" s="248">
        <f>ROUND(E386*H386,2)</f>
        <v>0</v>
      </c>
      <c r="J386" s="247"/>
      <c r="K386" s="248">
        <f>ROUND(E386*J386,2)</f>
        <v>0</v>
      </c>
      <c r="L386" s="248">
        <v>21</v>
      </c>
      <c r="M386" s="248">
        <f>G386*(1+L386/100)</f>
        <v>0</v>
      </c>
      <c r="N386" s="248">
        <v>0</v>
      </c>
      <c r="O386" s="248">
        <f>ROUND(E386*N386,2)</f>
        <v>0</v>
      </c>
      <c r="P386" s="248">
        <v>0</v>
      </c>
      <c r="Q386" s="248">
        <f>ROUND(E386*P386,2)</f>
        <v>0</v>
      </c>
      <c r="R386" s="248" t="s">
        <v>361</v>
      </c>
      <c r="S386" s="248" t="s">
        <v>294</v>
      </c>
      <c r="T386" s="249" t="s">
        <v>294</v>
      </c>
      <c r="U386" s="222">
        <v>0</v>
      </c>
      <c r="V386" s="222">
        <f>ROUND(E386*U386,2)</f>
        <v>0</v>
      </c>
      <c r="W386" s="222"/>
      <c r="X386" s="222" t="s">
        <v>362</v>
      </c>
      <c r="Y386" s="212"/>
      <c r="Z386" s="212"/>
      <c r="AA386" s="212"/>
      <c r="AB386" s="212"/>
      <c r="AC386" s="212"/>
      <c r="AD386" s="212"/>
      <c r="AE386" s="212"/>
      <c r="AF386" s="212"/>
      <c r="AG386" s="212" t="s">
        <v>363</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ht="20.399999999999999" outlineLevel="1" x14ac:dyDescent="0.25">
      <c r="A387" s="233">
        <v>102</v>
      </c>
      <c r="B387" s="234" t="s">
        <v>1567</v>
      </c>
      <c r="C387" s="252" t="s">
        <v>1568</v>
      </c>
      <c r="D387" s="235" t="s">
        <v>434</v>
      </c>
      <c r="E387" s="236">
        <v>6.9530399999999997</v>
      </c>
      <c r="F387" s="237"/>
      <c r="G387" s="238">
        <f>ROUND(E387*F387,2)</f>
        <v>0</v>
      </c>
      <c r="H387" s="237"/>
      <c r="I387" s="238">
        <f>ROUND(E387*H387,2)</f>
        <v>0</v>
      </c>
      <c r="J387" s="237"/>
      <c r="K387" s="238">
        <f>ROUND(E387*J387,2)</f>
        <v>0</v>
      </c>
      <c r="L387" s="238">
        <v>21</v>
      </c>
      <c r="M387" s="238">
        <f>G387*(1+L387/100)</f>
        <v>0</v>
      </c>
      <c r="N387" s="238">
        <v>9.5E-4</v>
      </c>
      <c r="O387" s="238">
        <f>ROUND(E387*N387,2)</f>
        <v>0.01</v>
      </c>
      <c r="P387" s="238">
        <v>0</v>
      </c>
      <c r="Q387" s="238">
        <f>ROUND(E387*P387,2)</f>
        <v>0</v>
      </c>
      <c r="R387" s="238" t="s">
        <v>361</v>
      </c>
      <c r="S387" s="238" t="s">
        <v>294</v>
      </c>
      <c r="T387" s="239" t="s">
        <v>294</v>
      </c>
      <c r="U387" s="222">
        <v>0</v>
      </c>
      <c r="V387" s="222">
        <f>ROUND(E387*U387,2)</f>
        <v>0</v>
      </c>
      <c r="W387" s="222"/>
      <c r="X387" s="222" t="s">
        <v>362</v>
      </c>
      <c r="Y387" s="212"/>
      <c r="Z387" s="212"/>
      <c r="AA387" s="212"/>
      <c r="AB387" s="212"/>
      <c r="AC387" s="212"/>
      <c r="AD387" s="212"/>
      <c r="AE387" s="212"/>
      <c r="AF387" s="212"/>
      <c r="AG387" s="212" t="s">
        <v>363</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5">
      <c r="A388" s="219"/>
      <c r="B388" s="220"/>
      <c r="C388" s="255" t="s">
        <v>1569</v>
      </c>
      <c r="D388" s="224"/>
      <c r="E388" s="225">
        <v>6.9530399999999997</v>
      </c>
      <c r="F388" s="222"/>
      <c r="G388" s="222"/>
      <c r="H388" s="222"/>
      <c r="I388" s="222"/>
      <c r="J388" s="222"/>
      <c r="K388" s="222"/>
      <c r="L388" s="222"/>
      <c r="M388" s="222"/>
      <c r="N388" s="222"/>
      <c r="O388" s="222"/>
      <c r="P388" s="222"/>
      <c r="Q388" s="222"/>
      <c r="R388" s="222"/>
      <c r="S388" s="222"/>
      <c r="T388" s="222"/>
      <c r="U388" s="222"/>
      <c r="V388" s="222"/>
      <c r="W388" s="222"/>
      <c r="X388" s="222"/>
      <c r="Y388" s="212"/>
      <c r="Z388" s="212"/>
      <c r="AA388" s="212"/>
      <c r="AB388" s="212"/>
      <c r="AC388" s="212"/>
      <c r="AD388" s="212"/>
      <c r="AE388" s="212"/>
      <c r="AF388" s="212"/>
      <c r="AG388" s="212" t="s">
        <v>310</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ht="20.399999999999999" outlineLevel="1" x14ac:dyDescent="0.25">
      <c r="A389" s="233">
        <v>103</v>
      </c>
      <c r="B389" s="234" t="s">
        <v>1570</v>
      </c>
      <c r="C389" s="252" t="s">
        <v>1571</v>
      </c>
      <c r="D389" s="235" t="s">
        <v>434</v>
      </c>
      <c r="E389" s="236">
        <v>102.85275</v>
      </c>
      <c r="F389" s="237"/>
      <c r="G389" s="238">
        <f>ROUND(E389*F389,2)</f>
        <v>0</v>
      </c>
      <c r="H389" s="237"/>
      <c r="I389" s="238">
        <f>ROUND(E389*H389,2)</f>
        <v>0</v>
      </c>
      <c r="J389" s="237"/>
      <c r="K389" s="238">
        <f>ROUND(E389*J389,2)</f>
        <v>0</v>
      </c>
      <c r="L389" s="238">
        <v>21</v>
      </c>
      <c r="M389" s="238">
        <f>G389*(1+L389/100)</f>
        <v>0</v>
      </c>
      <c r="N389" s="238">
        <v>2.0000000000000001E-4</v>
      </c>
      <c r="O389" s="238">
        <f>ROUND(E389*N389,2)</f>
        <v>0.02</v>
      </c>
      <c r="P389" s="238">
        <v>0</v>
      </c>
      <c r="Q389" s="238">
        <f>ROUND(E389*P389,2)</f>
        <v>0</v>
      </c>
      <c r="R389" s="238" t="s">
        <v>361</v>
      </c>
      <c r="S389" s="238" t="s">
        <v>294</v>
      </c>
      <c r="T389" s="239" t="s">
        <v>294</v>
      </c>
      <c r="U389" s="222">
        <v>0</v>
      </c>
      <c r="V389" s="222">
        <f>ROUND(E389*U389,2)</f>
        <v>0</v>
      </c>
      <c r="W389" s="222"/>
      <c r="X389" s="222" t="s">
        <v>362</v>
      </c>
      <c r="Y389" s="212"/>
      <c r="Z389" s="212"/>
      <c r="AA389" s="212"/>
      <c r="AB389" s="212"/>
      <c r="AC389" s="212"/>
      <c r="AD389" s="212"/>
      <c r="AE389" s="212"/>
      <c r="AF389" s="212"/>
      <c r="AG389" s="212" t="s">
        <v>603</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5">
      <c r="A390" s="219"/>
      <c r="B390" s="220"/>
      <c r="C390" s="255" t="s">
        <v>1572</v>
      </c>
      <c r="D390" s="224"/>
      <c r="E390" s="225">
        <v>36.27225</v>
      </c>
      <c r="F390" s="222"/>
      <c r="G390" s="222"/>
      <c r="H390" s="222"/>
      <c r="I390" s="222"/>
      <c r="J390" s="222"/>
      <c r="K390" s="222"/>
      <c r="L390" s="222"/>
      <c r="M390" s="222"/>
      <c r="N390" s="222"/>
      <c r="O390" s="222"/>
      <c r="P390" s="222"/>
      <c r="Q390" s="222"/>
      <c r="R390" s="222"/>
      <c r="S390" s="222"/>
      <c r="T390" s="222"/>
      <c r="U390" s="222"/>
      <c r="V390" s="222"/>
      <c r="W390" s="222"/>
      <c r="X390" s="222"/>
      <c r="Y390" s="212"/>
      <c r="Z390" s="212"/>
      <c r="AA390" s="212"/>
      <c r="AB390" s="212"/>
      <c r="AC390" s="212"/>
      <c r="AD390" s="212"/>
      <c r="AE390" s="212"/>
      <c r="AF390" s="212"/>
      <c r="AG390" s="212" t="s">
        <v>310</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5">
      <c r="A391" s="219"/>
      <c r="B391" s="220"/>
      <c r="C391" s="255" t="s">
        <v>1573</v>
      </c>
      <c r="D391" s="224"/>
      <c r="E391" s="225">
        <v>66.580500000000001</v>
      </c>
      <c r="F391" s="222"/>
      <c r="G391" s="222"/>
      <c r="H391" s="222"/>
      <c r="I391" s="222"/>
      <c r="J391" s="222"/>
      <c r="K391" s="222"/>
      <c r="L391" s="222"/>
      <c r="M391" s="222"/>
      <c r="N391" s="222"/>
      <c r="O391" s="222"/>
      <c r="P391" s="222"/>
      <c r="Q391" s="222"/>
      <c r="R391" s="222"/>
      <c r="S391" s="222"/>
      <c r="T391" s="222"/>
      <c r="U391" s="222"/>
      <c r="V391" s="222"/>
      <c r="W391" s="222"/>
      <c r="X391" s="222"/>
      <c r="Y391" s="212"/>
      <c r="Z391" s="212"/>
      <c r="AA391" s="212"/>
      <c r="AB391" s="212"/>
      <c r="AC391" s="212"/>
      <c r="AD391" s="212"/>
      <c r="AE391" s="212"/>
      <c r="AF391" s="212"/>
      <c r="AG391" s="212" t="s">
        <v>310</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5">
      <c r="A392" s="219">
        <v>104</v>
      </c>
      <c r="B392" s="220" t="s">
        <v>554</v>
      </c>
      <c r="C392" s="272" t="s">
        <v>555</v>
      </c>
      <c r="D392" s="221" t="s">
        <v>0</v>
      </c>
      <c r="E392" s="266"/>
      <c r="F392" s="223"/>
      <c r="G392" s="222">
        <f>ROUND(E392*F392,2)</f>
        <v>0</v>
      </c>
      <c r="H392" s="223"/>
      <c r="I392" s="222">
        <f>ROUND(E392*H392,2)</f>
        <v>0</v>
      </c>
      <c r="J392" s="223"/>
      <c r="K392" s="222">
        <f>ROUND(E392*J392,2)</f>
        <v>0</v>
      </c>
      <c r="L392" s="222">
        <v>21</v>
      </c>
      <c r="M392" s="222">
        <f>G392*(1+L392/100)</f>
        <v>0</v>
      </c>
      <c r="N392" s="222">
        <v>0</v>
      </c>
      <c r="O392" s="222">
        <f>ROUND(E392*N392,2)</f>
        <v>0</v>
      </c>
      <c r="P392" s="222">
        <v>0</v>
      </c>
      <c r="Q392" s="222">
        <f>ROUND(E392*P392,2)</f>
        <v>0</v>
      </c>
      <c r="R392" s="222" t="s">
        <v>556</v>
      </c>
      <c r="S392" s="222" t="s">
        <v>294</v>
      </c>
      <c r="T392" s="222" t="s">
        <v>294</v>
      </c>
      <c r="U392" s="222">
        <v>0</v>
      </c>
      <c r="V392" s="222">
        <f>ROUND(E392*U392,2)</f>
        <v>0</v>
      </c>
      <c r="W392" s="222"/>
      <c r="X392" s="222" t="s">
        <v>548</v>
      </c>
      <c r="Y392" s="212"/>
      <c r="Z392" s="212"/>
      <c r="AA392" s="212"/>
      <c r="AB392" s="212"/>
      <c r="AC392" s="212"/>
      <c r="AD392" s="212"/>
      <c r="AE392" s="212"/>
      <c r="AF392" s="212"/>
      <c r="AG392" s="212" t="s">
        <v>549</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5">
      <c r="A393" s="219"/>
      <c r="B393" s="220"/>
      <c r="C393" s="273" t="s">
        <v>557</v>
      </c>
      <c r="D393" s="267"/>
      <c r="E393" s="267"/>
      <c r="F393" s="267"/>
      <c r="G393" s="267"/>
      <c r="H393" s="222"/>
      <c r="I393" s="222"/>
      <c r="J393" s="222"/>
      <c r="K393" s="222"/>
      <c r="L393" s="222"/>
      <c r="M393" s="222"/>
      <c r="N393" s="222"/>
      <c r="O393" s="222"/>
      <c r="P393" s="222"/>
      <c r="Q393" s="222"/>
      <c r="R393" s="222"/>
      <c r="S393" s="222"/>
      <c r="T393" s="222"/>
      <c r="U393" s="222"/>
      <c r="V393" s="222"/>
      <c r="W393" s="222"/>
      <c r="X393" s="222"/>
      <c r="Y393" s="212"/>
      <c r="Z393" s="212"/>
      <c r="AA393" s="212"/>
      <c r="AB393" s="212"/>
      <c r="AC393" s="212"/>
      <c r="AD393" s="212"/>
      <c r="AE393" s="212"/>
      <c r="AF393" s="212"/>
      <c r="AG393" s="212" t="s">
        <v>456</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5">
      <c r="A394" s="227" t="s">
        <v>289</v>
      </c>
      <c r="B394" s="228" t="s">
        <v>225</v>
      </c>
      <c r="C394" s="251" t="s">
        <v>226</v>
      </c>
      <c r="D394" s="229"/>
      <c r="E394" s="230"/>
      <c r="F394" s="231"/>
      <c r="G394" s="231">
        <f>SUMIF(AG395:AG406,"&lt;&gt;NOR",G395:G406)</f>
        <v>0</v>
      </c>
      <c r="H394" s="231"/>
      <c r="I394" s="231">
        <f>SUM(I395:I406)</f>
        <v>0</v>
      </c>
      <c r="J394" s="231"/>
      <c r="K394" s="231">
        <f>SUM(K395:K406)</f>
        <v>0</v>
      </c>
      <c r="L394" s="231"/>
      <c r="M394" s="231">
        <f>SUM(M395:M406)</f>
        <v>0</v>
      </c>
      <c r="N394" s="231"/>
      <c r="O394" s="231">
        <f>SUM(O395:O406)</f>
        <v>0.02</v>
      </c>
      <c r="P394" s="231"/>
      <c r="Q394" s="231">
        <f>SUM(Q395:Q406)</f>
        <v>0</v>
      </c>
      <c r="R394" s="231"/>
      <c r="S394" s="231"/>
      <c r="T394" s="232"/>
      <c r="U394" s="226"/>
      <c r="V394" s="226">
        <f>SUM(V395:V406)</f>
        <v>5.3000000000000007</v>
      </c>
      <c r="W394" s="226"/>
      <c r="X394" s="226"/>
      <c r="AG394" t="s">
        <v>290</v>
      </c>
    </row>
    <row r="395" spans="1:60" outlineLevel="1" x14ac:dyDescent="0.25">
      <c r="A395" s="233">
        <v>105</v>
      </c>
      <c r="B395" s="234" t="s">
        <v>1574</v>
      </c>
      <c r="C395" s="252" t="s">
        <v>1575</v>
      </c>
      <c r="D395" s="235" t="s">
        <v>434</v>
      </c>
      <c r="E395" s="236">
        <v>17.79</v>
      </c>
      <c r="F395" s="237"/>
      <c r="G395" s="238">
        <f>ROUND(E395*F395,2)</f>
        <v>0</v>
      </c>
      <c r="H395" s="237"/>
      <c r="I395" s="238">
        <f>ROUND(E395*H395,2)</f>
        <v>0</v>
      </c>
      <c r="J395" s="237"/>
      <c r="K395" s="238">
        <f>ROUND(E395*J395,2)</f>
        <v>0</v>
      </c>
      <c r="L395" s="238">
        <v>21</v>
      </c>
      <c r="M395" s="238">
        <f>G395*(1+L395/100)</f>
        <v>0</v>
      </c>
      <c r="N395" s="238">
        <v>0</v>
      </c>
      <c r="O395" s="238">
        <f>ROUND(E395*N395,2)</f>
        <v>0</v>
      </c>
      <c r="P395" s="238">
        <v>0</v>
      </c>
      <c r="Q395" s="238">
        <f>ROUND(E395*P395,2)</f>
        <v>0</v>
      </c>
      <c r="R395" s="238" t="s">
        <v>1576</v>
      </c>
      <c r="S395" s="238" t="s">
        <v>294</v>
      </c>
      <c r="T395" s="239" t="s">
        <v>294</v>
      </c>
      <c r="U395" s="222">
        <v>0.09</v>
      </c>
      <c r="V395" s="222">
        <f>ROUND(E395*U395,2)</f>
        <v>1.6</v>
      </c>
      <c r="W395" s="222"/>
      <c r="X395" s="222" t="s">
        <v>389</v>
      </c>
      <c r="Y395" s="212"/>
      <c r="Z395" s="212"/>
      <c r="AA395" s="212"/>
      <c r="AB395" s="212"/>
      <c r="AC395" s="212"/>
      <c r="AD395" s="212"/>
      <c r="AE395" s="212"/>
      <c r="AF395" s="212"/>
      <c r="AG395" s="212" t="s">
        <v>430</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5">
      <c r="A396" s="219"/>
      <c r="B396" s="220"/>
      <c r="C396" s="255" t="s">
        <v>1439</v>
      </c>
      <c r="D396" s="224"/>
      <c r="E396" s="225">
        <v>19.22</v>
      </c>
      <c r="F396" s="222"/>
      <c r="G396" s="222"/>
      <c r="H396" s="222"/>
      <c r="I396" s="222"/>
      <c r="J396" s="222"/>
      <c r="K396" s="222"/>
      <c r="L396" s="222"/>
      <c r="M396" s="222"/>
      <c r="N396" s="222"/>
      <c r="O396" s="222"/>
      <c r="P396" s="222"/>
      <c r="Q396" s="222"/>
      <c r="R396" s="222"/>
      <c r="S396" s="222"/>
      <c r="T396" s="222"/>
      <c r="U396" s="222"/>
      <c r="V396" s="222"/>
      <c r="W396" s="222"/>
      <c r="X396" s="222"/>
      <c r="Y396" s="212"/>
      <c r="Z396" s="212"/>
      <c r="AA396" s="212"/>
      <c r="AB396" s="212"/>
      <c r="AC396" s="212"/>
      <c r="AD396" s="212"/>
      <c r="AE396" s="212"/>
      <c r="AF396" s="212"/>
      <c r="AG396" s="212" t="s">
        <v>310</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5">
      <c r="A397" s="219"/>
      <c r="B397" s="220"/>
      <c r="C397" s="255" t="s">
        <v>1445</v>
      </c>
      <c r="D397" s="224"/>
      <c r="E397" s="225">
        <v>-1.43</v>
      </c>
      <c r="F397" s="222"/>
      <c r="G397" s="222"/>
      <c r="H397" s="222"/>
      <c r="I397" s="222"/>
      <c r="J397" s="222"/>
      <c r="K397" s="222"/>
      <c r="L397" s="222"/>
      <c r="M397" s="222"/>
      <c r="N397" s="222"/>
      <c r="O397" s="222"/>
      <c r="P397" s="222"/>
      <c r="Q397" s="222"/>
      <c r="R397" s="222"/>
      <c r="S397" s="222"/>
      <c r="T397" s="222"/>
      <c r="U397" s="222"/>
      <c r="V397" s="222"/>
      <c r="W397" s="222"/>
      <c r="X397" s="222"/>
      <c r="Y397" s="212"/>
      <c r="Z397" s="212"/>
      <c r="AA397" s="212"/>
      <c r="AB397" s="212"/>
      <c r="AC397" s="212"/>
      <c r="AD397" s="212"/>
      <c r="AE397" s="212"/>
      <c r="AF397" s="212"/>
      <c r="AG397" s="212" t="s">
        <v>310</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5">
      <c r="A398" s="233">
        <v>106</v>
      </c>
      <c r="B398" s="234" t="s">
        <v>1577</v>
      </c>
      <c r="C398" s="252" t="s">
        <v>1578</v>
      </c>
      <c r="D398" s="235" t="s">
        <v>434</v>
      </c>
      <c r="E398" s="236">
        <v>8.4749999999999996</v>
      </c>
      <c r="F398" s="237"/>
      <c r="G398" s="238">
        <f>ROUND(E398*F398,2)</f>
        <v>0</v>
      </c>
      <c r="H398" s="237"/>
      <c r="I398" s="238">
        <f>ROUND(E398*H398,2)</f>
        <v>0</v>
      </c>
      <c r="J398" s="237"/>
      <c r="K398" s="238">
        <f>ROUND(E398*J398,2)</f>
        <v>0</v>
      </c>
      <c r="L398" s="238">
        <v>21</v>
      </c>
      <c r="M398" s="238">
        <f>G398*(1+L398/100)</f>
        <v>0</v>
      </c>
      <c r="N398" s="238">
        <v>0</v>
      </c>
      <c r="O398" s="238">
        <f>ROUND(E398*N398,2)</f>
        <v>0</v>
      </c>
      <c r="P398" s="238">
        <v>0</v>
      </c>
      <c r="Q398" s="238">
        <f>ROUND(E398*P398,2)</f>
        <v>0</v>
      </c>
      <c r="R398" s="238" t="s">
        <v>1576</v>
      </c>
      <c r="S398" s="238" t="s">
        <v>294</v>
      </c>
      <c r="T398" s="239" t="s">
        <v>294</v>
      </c>
      <c r="U398" s="222">
        <v>0.43680000000000002</v>
      </c>
      <c r="V398" s="222">
        <f>ROUND(E398*U398,2)</f>
        <v>3.7</v>
      </c>
      <c r="W398" s="222"/>
      <c r="X398" s="222" t="s">
        <v>389</v>
      </c>
      <c r="Y398" s="212"/>
      <c r="Z398" s="212"/>
      <c r="AA398" s="212"/>
      <c r="AB398" s="212"/>
      <c r="AC398" s="212"/>
      <c r="AD398" s="212"/>
      <c r="AE398" s="212"/>
      <c r="AF398" s="212"/>
      <c r="AG398" s="212" t="s">
        <v>430</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5">
      <c r="A399" s="219"/>
      <c r="B399" s="220"/>
      <c r="C399" s="255" t="s">
        <v>1579</v>
      </c>
      <c r="D399" s="224"/>
      <c r="E399" s="225"/>
      <c r="F399" s="222"/>
      <c r="G399" s="222"/>
      <c r="H399" s="222"/>
      <c r="I399" s="222"/>
      <c r="J399" s="222"/>
      <c r="K399" s="222"/>
      <c r="L399" s="222"/>
      <c r="M399" s="222"/>
      <c r="N399" s="222"/>
      <c r="O399" s="222"/>
      <c r="P399" s="222"/>
      <c r="Q399" s="222"/>
      <c r="R399" s="222"/>
      <c r="S399" s="222"/>
      <c r="T399" s="222"/>
      <c r="U399" s="222"/>
      <c r="V399" s="222"/>
      <c r="W399" s="222"/>
      <c r="X399" s="222"/>
      <c r="Y399" s="212"/>
      <c r="Z399" s="212"/>
      <c r="AA399" s="212"/>
      <c r="AB399" s="212"/>
      <c r="AC399" s="212"/>
      <c r="AD399" s="212"/>
      <c r="AE399" s="212"/>
      <c r="AF399" s="212"/>
      <c r="AG399" s="212" t="s">
        <v>310</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5">
      <c r="A400" s="219"/>
      <c r="B400" s="220"/>
      <c r="C400" s="255" t="s">
        <v>1580</v>
      </c>
      <c r="D400" s="224"/>
      <c r="E400" s="225">
        <v>3.41</v>
      </c>
      <c r="F400" s="222"/>
      <c r="G400" s="222"/>
      <c r="H400" s="222"/>
      <c r="I400" s="222"/>
      <c r="J400" s="222"/>
      <c r="K400" s="222"/>
      <c r="L400" s="222"/>
      <c r="M400" s="222"/>
      <c r="N400" s="222"/>
      <c r="O400" s="222"/>
      <c r="P400" s="222"/>
      <c r="Q400" s="222"/>
      <c r="R400" s="222"/>
      <c r="S400" s="222"/>
      <c r="T400" s="222"/>
      <c r="U400" s="222"/>
      <c r="V400" s="222"/>
      <c r="W400" s="222"/>
      <c r="X400" s="222"/>
      <c r="Y400" s="212"/>
      <c r="Z400" s="212"/>
      <c r="AA400" s="212"/>
      <c r="AB400" s="212"/>
      <c r="AC400" s="212"/>
      <c r="AD400" s="212"/>
      <c r="AE400" s="212"/>
      <c r="AF400" s="212"/>
      <c r="AG400" s="212" t="s">
        <v>310</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5">
      <c r="A401" s="219"/>
      <c r="B401" s="220"/>
      <c r="C401" s="255" t="s">
        <v>1581</v>
      </c>
      <c r="D401" s="224"/>
      <c r="E401" s="225">
        <v>2.04</v>
      </c>
      <c r="F401" s="222"/>
      <c r="G401" s="222"/>
      <c r="H401" s="222"/>
      <c r="I401" s="222"/>
      <c r="J401" s="222"/>
      <c r="K401" s="222"/>
      <c r="L401" s="222"/>
      <c r="M401" s="222"/>
      <c r="N401" s="222"/>
      <c r="O401" s="222"/>
      <c r="P401" s="222"/>
      <c r="Q401" s="222"/>
      <c r="R401" s="222"/>
      <c r="S401" s="222"/>
      <c r="T401" s="222"/>
      <c r="U401" s="222"/>
      <c r="V401" s="222"/>
      <c r="W401" s="222"/>
      <c r="X401" s="222"/>
      <c r="Y401" s="212"/>
      <c r="Z401" s="212"/>
      <c r="AA401" s="212"/>
      <c r="AB401" s="212"/>
      <c r="AC401" s="212"/>
      <c r="AD401" s="212"/>
      <c r="AE401" s="212"/>
      <c r="AF401" s="212"/>
      <c r="AG401" s="212" t="s">
        <v>310</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5">
      <c r="A402" s="219"/>
      <c r="B402" s="220"/>
      <c r="C402" s="255" t="s">
        <v>1582</v>
      </c>
      <c r="D402" s="224"/>
      <c r="E402" s="225">
        <v>3.0249999999999999</v>
      </c>
      <c r="F402" s="222"/>
      <c r="G402" s="222"/>
      <c r="H402" s="222"/>
      <c r="I402" s="222"/>
      <c r="J402" s="222"/>
      <c r="K402" s="222"/>
      <c r="L402" s="222"/>
      <c r="M402" s="222"/>
      <c r="N402" s="222"/>
      <c r="O402" s="222"/>
      <c r="P402" s="222"/>
      <c r="Q402" s="222"/>
      <c r="R402" s="222"/>
      <c r="S402" s="222"/>
      <c r="T402" s="222"/>
      <c r="U402" s="222"/>
      <c r="V402" s="222"/>
      <c r="W402" s="222"/>
      <c r="X402" s="222"/>
      <c r="Y402" s="212"/>
      <c r="Z402" s="212"/>
      <c r="AA402" s="212"/>
      <c r="AB402" s="212"/>
      <c r="AC402" s="212"/>
      <c r="AD402" s="212"/>
      <c r="AE402" s="212"/>
      <c r="AF402" s="212"/>
      <c r="AG402" s="212" t="s">
        <v>310</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ht="20.399999999999999" outlineLevel="1" x14ac:dyDescent="0.25">
      <c r="A403" s="233">
        <v>107</v>
      </c>
      <c r="B403" s="234" t="s">
        <v>1583</v>
      </c>
      <c r="C403" s="252" t="s">
        <v>1584</v>
      </c>
      <c r="D403" s="235" t="s">
        <v>434</v>
      </c>
      <c r="E403" s="236">
        <v>26.790299999999998</v>
      </c>
      <c r="F403" s="237"/>
      <c r="G403" s="238">
        <f>ROUND(E403*F403,2)</f>
        <v>0</v>
      </c>
      <c r="H403" s="237"/>
      <c r="I403" s="238">
        <f>ROUND(E403*H403,2)</f>
        <v>0</v>
      </c>
      <c r="J403" s="237"/>
      <c r="K403" s="238">
        <f>ROUND(E403*J403,2)</f>
        <v>0</v>
      </c>
      <c r="L403" s="238">
        <v>21</v>
      </c>
      <c r="M403" s="238">
        <f>G403*(1+L403/100)</f>
        <v>0</v>
      </c>
      <c r="N403" s="238">
        <v>7.6999999999999996E-4</v>
      </c>
      <c r="O403" s="238">
        <f>ROUND(E403*N403,2)</f>
        <v>0.02</v>
      </c>
      <c r="P403" s="238">
        <v>0</v>
      </c>
      <c r="Q403" s="238">
        <f>ROUND(E403*P403,2)</f>
        <v>0</v>
      </c>
      <c r="R403" s="238" t="s">
        <v>361</v>
      </c>
      <c r="S403" s="238" t="s">
        <v>294</v>
      </c>
      <c r="T403" s="239" t="s">
        <v>294</v>
      </c>
      <c r="U403" s="222">
        <v>0</v>
      </c>
      <c r="V403" s="222">
        <f>ROUND(E403*U403,2)</f>
        <v>0</v>
      </c>
      <c r="W403" s="222"/>
      <c r="X403" s="222" t="s">
        <v>362</v>
      </c>
      <c r="Y403" s="212"/>
      <c r="Z403" s="212"/>
      <c r="AA403" s="212"/>
      <c r="AB403" s="212"/>
      <c r="AC403" s="212"/>
      <c r="AD403" s="212"/>
      <c r="AE403" s="212"/>
      <c r="AF403" s="212"/>
      <c r="AG403" s="212" t="s">
        <v>363</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5">
      <c r="A404" s="219"/>
      <c r="B404" s="220"/>
      <c r="C404" s="255" t="s">
        <v>1585</v>
      </c>
      <c r="D404" s="224"/>
      <c r="E404" s="225">
        <v>26.790299999999998</v>
      </c>
      <c r="F404" s="222"/>
      <c r="G404" s="222"/>
      <c r="H404" s="222"/>
      <c r="I404" s="222"/>
      <c r="J404" s="222"/>
      <c r="K404" s="222"/>
      <c r="L404" s="222"/>
      <c r="M404" s="222"/>
      <c r="N404" s="222"/>
      <c r="O404" s="222"/>
      <c r="P404" s="222"/>
      <c r="Q404" s="222"/>
      <c r="R404" s="222"/>
      <c r="S404" s="222"/>
      <c r="T404" s="222"/>
      <c r="U404" s="222"/>
      <c r="V404" s="222"/>
      <c r="W404" s="222"/>
      <c r="X404" s="222"/>
      <c r="Y404" s="212"/>
      <c r="Z404" s="212"/>
      <c r="AA404" s="212"/>
      <c r="AB404" s="212"/>
      <c r="AC404" s="212"/>
      <c r="AD404" s="212"/>
      <c r="AE404" s="212"/>
      <c r="AF404" s="212"/>
      <c r="AG404" s="212" t="s">
        <v>310</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5">
      <c r="A405" s="219">
        <v>108</v>
      </c>
      <c r="B405" s="220" t="s">
        <v>1586</v>
      </c>
      <c r="C405" s="272" t="s">
        <v>1587</v>
      </c>
      <c r="D405" s="221" t="s">
        <v>0</v>
      </c>
      <c r="E405" s="266"/>
      <c r="F405" s="223"/>
      <c r="G405" s="222">
        <f>ROUND(E405*F405,2)</f>
        <v>0</v>
      </c>
      <c r="H405" s="223"/>
      <c r="I405" s="222">
        <f>ROUND(E405*H405,2)</f>
        <v>0</v>
      </c>
      <c r="J405" s="223"/>
      <c r="K405" s="222">
        <f>ROUND(E405*J405,2)</f>
        <v>0</v>
      </c>
      <c r="L405" s="222">
        <v>21</v>
      </c>
      <c r="M405" s="222">
        <f>G405*(1+L405/100)</f>
        <v>0</v>
      </c>
      <c r="N405" s="222">
        <v>0</v>
      </c>
      <c r="O405" s="222">
        <f>ROUND(E405*N405,2)</f>
        <v>0</v>
      </c>
      <c r="P405" s="222">
        <v>0</v>
      </c>
      <c r="Q405" s="222">
        <f>ROUND(E405*P405,2)</f>
        <v>0</v>
      </c>
      <c r="R405" s="222" t="s">
        <v>1576</v>
      </c>
      <c r="S405" s="222" t="s">
        <v>294</v>
      </c>
      <c r="T405" s="222" t="s">
        <v>294</v>
      </c>
      <c r="U405" s="222">
        <v>0</v>
      </c>
      <c r="V405" s="222">
        <f>ROUND(E405*U405,2)</f>
        <v>0</v>
      </c>
      <c r="W405" s="222"/>
      <c r="X405" s="222" t="s">
        <v>548</v>
      </c>
      <c r="Y405" s="212"/>
      <c r="Z405" s="212"/>
      <c r="AA405" s="212"/>
      <c r="AB405" s="212"/>
      <c r="AC405" s="212"/>
      <c r="AD405" s="212"/>
      <c r="AE405" s="212"/>
      <c r="AF405" s="212"/>
      <c r="AG405" s="212" t="s">
        <v>549</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5">
      <c r="A406" s="219"/>
      <c r="B406" s="220"/>
      <c r="C406" s="273" t="s">
        <v>1588</v>
      </c>
      <c r="D406" s="267"/>
      <c r="E406" s="267"/>
      <c r="F406" s="267"/>
      <c r="G406" s="267"/>
      <c r="H406" s="222"/>
      <c r="I406" s="222"/>
      <c r="J406" s="222"/>
      <c r="K406" s="222"/>
      <c r="L406" s="222"/>
      <c r="M406" s="222"/>
      <c r="N406" s="222"/>
      <c r="O406" s="222"/>
      <c r="P406" s="222"/>
      <c r="Q406" s="222"/>
      <c r="R406" s="222"/>
      <c r="S406" s="222"/>
      <c r="T406" s="222"/>
      <c r="U406" s="222"/>
      <c r="V406" s="222"/>
      <c r="W406" s="222"/>
      <c r="X406" s="222"/>
      <c r="Y406" s="212"/>
      <c r="Z406" s="212"/>
      <c r="AA406" s="212"/>
      <c r="AB406" s="212"/>
      <c r="AC406" s="212"/>
      <c r="AD406" s="212"/>
      <c r="AE406" s="212"/>
      <c r="AF406" s="212"/>
      <c r="AG406" s="212" t="s">
        <v>456</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x14ac:dyDescent="0.25">
      <c r="A407" s="227" t="s">
        <v>289</v>
      </c>
      <c r="B407" s="228" t="s">
        <v>235</v>
      </c>
      <c r="C407" s="251" t="s">
        <v>236</v>
      </c>
      <c r="D407" s="229"/>
      <c r="E407" s="230"/>
      <c r="F407" s="231"/>
      <c r="G407" s="231">
        <f>SUMIF(AG408:AG429,"&lt;&gt;NOR",G408:G429)</f>
        <v>0</v>
      </c>
      <c r="H407" s="231"/>
      <c r="I407" s="231">
        <f>SUM(I408:I429)</f>
        <v>0</v>
      </c>
      <c r="J407" s="231"/>
      <c r="K407" s="231">
        <f>SUM(K408:K429)</f>
        <v>0</v>
      </c>
      <c r="L407" s="231"/>
      <c r="M407" s="231">
        <f>SUM(M408:M429)</f>
        <v>0</v>
      </c>
      <c r="N407" s="231"/>
      <c r="O407" s="231">
        <f>SUM(O408:O429)</f>
        <v>0.05</v>
      </c>
      <c r="P407" s="231"/>
      <c r="Q407" s="231">
        <f>SUM(Q408:Q429)</f>
        <v>0</v>
      </c>
      <c r="R407" s="231"/>
      <c r="S407" s="231"/>
      <c r="T407" s="232"/>
      <c r="U407" s="226"/>
      <c r="V407" s="226">
        <f>SUM(V408:V429)</f>
        <v>8.59</v>
      </c>
      <c r="W407" s="226"/>
      <c r="X407" s="226"/>
      <c r="AG407" t="s">
        <v>290</v>
      </c>
    </row>
    <row r="408" spans="1:60" ht="20.399999999999999" outlineLevel="1" x14ac:dyDescent="0.25">
      <c r="A408" s="233">
        <v>109</v>
      </c>
      <c r="B408" s="234" t="s">
        <v>1589</v>
      </c>
      <c r="C408" s="252" t="s">
        <v>1590</v>
      </c>
      <c r="D408" s="235" t="s">
        <v>539</v>
      </c>
      <c r="E408" s="236">
        <v>4</v>
      </c>
      <c r="F408" s="237"/>
      <c r="G408" s="238">
        <f>ROUND(E408*F408,2)</f>
        <v>0</v>
      </c>
      <c r="H408" s="237"/>
      <c r="I408" s="238">
        <f>ROUND(E408*H408,2)</f>
        <v>0</v>
      </c>
      <c r="J408" s="237"/>
      <c r="K408" s="238">
        <f>ROUND(E408*J408,2)</f>
        <v>0</v>
      </c>
      <c r="L408" s="238">
        <v>21</v>
      </c>
      <c r="M408" s="238">
        <f>G408*(1+L408/100)</f>
        <v>0</v>
      </c>
      <c r="N408" s="238">
        <v>1.2E-4</v>
      </c>
      <c r="O408" s="238">
        <f>ROUND(E408*N408,2)</f>
        <v>0</v>
      </c>
      <c r="P408" s="238">
        <v>0</v>
      </c>
      <c r="Q408" s="238">
        <f>ROUND(E408*P408,2)</f>
        <v>0</v>
      </c>
      <c r="R408" s="238" t="s">
        <v>1591</v>
      </c>
      <c r="S408" s="238" t="s">
        <v>294</v>
      </c>
      <c r="T408" s="239" t="s">
        <v>294</v>
      </c>
      <c r="U408" s="222">
        <v>0.2</v>
      </c>
      <c r="V408" s="222">
        <f>ROUND(E408*U408,2)</f>
        <v>0.8</v>
      </c>
      <c r="W408" s="222"/>
      <c r="X408" s="222" t="s">
        <v>389</v>
      </c>
      <c r="Y408" s="212"/>
      <c r="Z408" s="212"/>
      <c r="AA408" s="212"/>
      <c r="AB408" s="212"/>
      <c r="AC408" s="212"/>
      <c r="AD408" s="212"/>
      <c r="AE408" s="212"/>
      <c r="AF408" s="212"/>
      <c r="AG408" s="212" t="s">
        <v>430</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5">
      <c r="A409" s="219"/>
      <c r="B409" s="220"/>
      <c r="C409" s="255" t="s">
        <v>1592</v>
      </c>
      <c r="D409" s="224"/>
      <c r="E409" s="225">
        <v>4</v>
      </c>
      <c r="F409" s="222"/>
      <c r="G409" s="222"/>
      <c r="H409" s="222"/>
      <c r="I409" s="222"/>
      <c r="J409" s="222"/>
      <c r="K409" s="222"/>
      <c r="L409" s="222"/>
      <c r="M409" s="222"/>
      <c r="N409" s="222"/>
      <c r="O409" s="222"/>
      <c r="P409" s="222"/>
      <c r="Q409" s="222"/>
      <c r="R409" s="222"/>
      <c r="S409" s="222"/>
      <c r="T409" s="222"/>
      <c r="U409" s="222"/>
      <c r="V409" s="222"/>
      <c r="W409" s="222"/>
      <c r="X409" s="222"/>
      <c r="Y409" s="212"/>
      <c r="Z409" s="212"/>
      <c r="AA409" s="212"/>
      <c r="AB409" s="212"/>
      <c r="AC409" s="212"/>
      <c r="AD409" s="212"/>
      <c r="AE409" s="212"/>
      <c r="AF409" s="212"/>
      <c r="AG409" s="212" t="s">
        <v>310</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5">
      <c r="A410" s="233">
        <v>110</v>
      </c>
      <c r="B410" s="234" t="s">
        <v>1593</v>
      </c>
      <c r="C410" s="252" t="s">
        <v>1594</v>
      </c>
      <c r="D410" s="235" t="s">
        <v>453</v>
      </c>
      <c r="E410" s="236">
        <v>5.71</v>
      </c>
      <c r="F410" s="237"/>
      <c r="G410" s="238">
        <f>ROUND(E410*F410,2)</f>
        <v>0</v>
      </c>
      <c r="H410" s="237"/>
      <c r="I410" s="238">
        <f>ROUND(E410*H410,2)</f>
        <v>0</v>
      </c>
      <c r="J410" s="237"/>
      <c r="K410" s="238">
        <f>ROUND(E410*J410,2)</f>
        <v>0</v>
      </c>
      <c r="L410" s="238">
        <v>21</v>
      </c>
      <c r="M410" s="238">
        <f>G410*(1+L410/100)</f>
        <v>0</v>
      </c>
      <c r="N410" s="238">
        <v>6.0000000000000002E-5</v>
      </c>
      <c r="O410" s="238">
        <f>ROUND(E410*N410,2)</f>
        <v>0</v>
      </c>
      <c r="P410" s="238">
        <v>0</v>
      </c>
      <c r="Q410" s="238">
        <f>ROUND(E410*P410,2)</f>
        <v>0</v>
      </c>
      <c r="R410" s="238" t="s">
        <v>1591</v>
      </c>
      <c r="S410" s="238" t="s">
        <v>294</v>
      </c>
      <c r="T410" s="239" t="s">
        <v>294</v>
      </c>
      <c r="U410" s="222">
        <v>0.51600000000000001</v>
      </c>
      <c r="V410" s="222">
        <f>ROUND(E410*U410,2)</f>
        <v>2.95</v>
      </c>
      <c r="W410" s="222"/>
      <c r="X410" s="222" t="s">
        <v>389</v>
      </c>
      <c r="Y410" s="212"/>
      <c r="Z410" s="212"/>
      <c r="AA410" s="212"/>
      <c r="AB410" s="212"/>
      <c r="AC410" s="212"/>
      <c r="AD410" s="212"/>
      <c r="AE410" s="212"/>
      <c r="AF410" s="212"/>
      <c r="AG410" s="212" t="s">
        <v>1164</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5">
      <c r="A411" s="219"/>
      <c r="B411" s="220"/>
      <c r="C411" s="255" t="s">
        <v>1595</v>
      </c>
      <c r="D411" s="224"/>
      <c r="E411" s="225">
        <v>2.88</v>
      </c>
      <c r="F411" s="222"/>
      <c r="G411" s="222"/>
      <c r="H411" s="222"/>
      <c r="I411" s="222"/>
      <c r="J411" s="222"/>
      <c r="K411" s="222"/>
      <c r="L411" s="222"/>
      <c r="M411" s="222"/>
      <c r="N411" s="222"/>
      <c r="O411" s="222"/>
      <c r="P411" s="222"/>
      <c r="Q411" s="222"/>
      <c r="R411" s="222"/>
      <c r="S411" s="222"/>
      <c r="T411" s="222"/>
      <c r="U411" s="222"/>
      <c r="V411" s="222"/>
      <c r="W411" s="222"/>
      <c r="X411" s="222"/>
      <c r="Y411" s="212"/>
      <c r="Z411" s="212"/>
      <c r="AA411" s="212"/>
      <c r="AB411" s="212"/>
      <c r="AC411" s="212"/>
      <c r="AD411" s="212"/>
      <c r="AE411" s="212"/>
      <c r="AF411" s="212"/>
      <c r="AG411" s="212" t="s">
        <v>310</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5">
      <c r="A412" s="219"/>
      <c r="B412" s="220"/>
      <c r="C412" s="255" t="s">
        <v>1596</v>
      </c>
      <c r="D412" s="224"/>
      <c r="E412" s="225">
        <v>2.83</v>
      </c>
      <c r="F412" s="222"/>
      <c r="G412" s="222"/>
      <c r="H412" s="222"/>
      <c r="I412" s="222"/>
      <c r="J412" s="222"/>
      <c r="K412" s="222"/>
      <c r="L412" s="222"/>
      <c r="M412" s="222"/>
      <c r="N412" s="222"/>
      <c r="O412" s="222"/>
      <c r="P412" s="222"/>
      <c r="Q412" s="222"/>
      <c r="R412" s="222"/>
      <c r="S412" s="222"/>
      <c r="T412" s="222"/>
      <c r="U412" s="222"/>
      <c r="V412" s="222"/>
      <c r="W412" s="222"/>
      <c r="X412" s="222"/>
      <c r="Y412" s="212"/>
      <c r="Z412" s="212"/>
      <c r="AA412" s="212"/>
      <c r="AB412" s="212"/>
      <c r="AC412" s="212"/>
      <c r="AD412" s="212"/>
      <c r="AE412" s="212"/>
      <c r="AF412" s="212"/>
      <c r="AG412" s="212" t="s">
        <v>310</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ht="20.399999999999999" outlineLevel="1" x14ac:dyDescent="0.25">
      <c r="A413" s="243">
        <v>111</v>
      </c>
      <c r="B413" s="244" t="s">
        <v>1597</v>
      </c>
      <c r="C413" s="256" t="s">
        <v>1598</v>
      </c>
      <c r="D413" s="245" t="s">
        <v>453</v>
      </c>
      <c r="E413" s="246">
        <v>5.71</v>
      </c>
      <c r="F413" s="247"/>
      <c r="G413" s="248">
        <f>ROUND(E413*F413,2)</f>
        <v>0</v>
      </c>
      <c r="H413" s="247"/>
      <c r="I413" s="248">
        <f>ROUND(E413*H413,2)</f>
        <v>0</v>
      </c>
      <c r="J413" s="247"/>
      <c r="K413" s="248">
        <f>ROUND(E413*J413,2)</f>
        <v>0</v>
      </c>
      <c r="L413" s="248">
        <v>21</v>
      </c>
      <c r="M413" s="248">
        <f>G413*(1+L413/100)</f>
        <v>0</v>
      </c>
      <c r="N413" s="248">
        <v>6.0000000000000002E-5</v>
      </c>
      <c r="O413" s="248">
        <f>ROUND(E413*N413,2)</f>
        <v>0</v>
      </c>
      <c r="P413" s="248">
        <v>0</v>
      </c>
      <c r="Q413" s="248">
        <f>ROUND(E413*P413,2)</f>
        <v>0</v>
      </c>
      <c r="R413" s="248" t="s">
        <v>1591</v>
      </c>
      <c r="S413" s="248" t="s">
        <v>294</v>
      </c>
      <c r="T413" s="249" t="s">
        <v>294</v>
      </c>
      <c r="U413" s="222">
        <v>0.107</v>
      </c>
      <c r="V413" s="222">
        <f>ROUND(E413*U413,2)</f>
        <v>0.61</v>
      </c>
      <c r="W413" s="222"/>
      <c r="X413" s="222" t="s">
        <v>389</v>
      </c>
      <c r="Y413" s="212"/>
      <c r="Z413" s="212"/>
      <c r="AA413" s="212"/>
      <c r="AB413" s="212"/>
      <c r="AC413" s="212"/>
      <c r="AD413" s="212"/>
      <c r="AE413" s="212"/>
      <c r="AF413" s="212"/>
      <c r="AG413" s="212" t="s">
        <v>1164</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5">
      <c r="A414" s="233">
        <v>112</v>
      </c>
      <c r="B414" s="234" t="s">
        <v>1599</v>
      </c>
      <c r="C414" s="252" t="s">
        <v>1600</v>
      </c>
      <c r="D414" s="235" t="s">
        <v>521</v>
      </c>
      <c r="E414" s="236">
        <v>42.269799999999996</v>
      </c>
      <c r="F414" s="237"/>
      <c r="G414" s="238">
        <f>ROUND(E414*F414,2)</f>
        <v>0</v>
      </c>
      <c r="H414" s="237"/>
      <c r="I414" s="238">
        <f>ROUND(E414*H414,2)</f>
        <v>0</v>
      </c>
      <c r="J414" s="237"/>
      <c r="K414" s="238">
        <f>ROUND(E414*J414,2)</f>
        <v>0</v>
      </c>
      <c r="L414" s="238">
        <v>21</v>
      </c>
      <c r="M414" s="238">
        <f>G414*(1+L414/100)</f>
        <v>0</v>
      </c>
      <c r="N414" s="238">
        <v>5.0000000000000002E-5</v>
      </c>
      <c r="O414" s="238">
        <f>ROUND(E414*N414,2)</f>
        <v>0</v>
      </c>
      <c r="P414" s="238">
        <v>0</v>
      </c>
      <c r="Q414" s="238">
        <f>ROUND(E414*P414,2)</f>
        <v>0</v>
      </c>
      <c r="R414" s="238" t="s">
        <v>1591</v>
      </c>
      <c r="S414" s="238" t="s">
        <v>294</v>
      </c>
      <c r="T414" s="239" t="s">
        <v>294</v>
      </c>
      <c r="U414" s="222">
        <v>0.1</v>
      </c>
      <c r="V414" s="222">
        <f>ROUND(E414*U414,2)</f>
        <v>4.2300000000000004</v>
      </c>
      <c r="W414" s="222"/>
      <c r="X414" s="222" t="s">
        <v>389</v>
      </c>
      <c r="Y414" s="212"/>
      <c r="Z414" s="212"/>
      <c r="AA414" s="212"/>
      <c r="AB414" s="212"/>
      <c r="AC414" s="212"/>
      <c r="AD414" s="212"/>
      <c r="AE414" s="212"/>
      <c r="AF414" s="212"/>
      <c r="AG414" s="212" t="s">
        <v>430</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5">
      <c r="A415" s="219"/>
      <c r="B415" s="220"/>
      <c r="C415" s="255" t="s">
        <v>1601</v>
      </c>
      <c r="D415" s="224"/>
      <c r="E415" s="225"/>
      <c r="F415" s="222"/>
      <c r="G415" s="222"/>
      <c r="H415" s="222"/>
      <c r="I415" s="222"/>
      <c r="J415" s="222"/>
      <c r="K415" s="222"/>
      <c r="L415" s="222"/>
      <c r="M415" s="222"/>
      <c r="N415" s="222"/>
      <c r="O415" s="222"/>
      <c r="P415" s="222"/>
      <c r="Q415" s="222"/>
      <c r="R415" s="222"/>
      <c r="S415" s="222"/>
      <c r="T415" s="222"/>
      <c r="U415" s="222"/>
      <c r="V415" s="222"/>
      <c r="W415" s="222"/>
      <c r="X415" s="222"/>
      <c r="Y415" s="212"/>
      <c r="Z415" s="212"/>
      <c r="AA415" s="212"/>
      <c r="AB415" s="212"/>
      <c r="AC415" s="212"/>
      <c r="AD415" s="212"/>
      <c r="AE415" s="212"/>
      <c r="AF415" s="212"/>
      <c r="AG415" s="212" t="s">
        <v>310</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5">
      <c r="A416" s="219"/>
      <c r="B416" s="220"/>
      <c r="C416" s="255" t="s">
        <v>1602</v>
      </c>
      <c r="D416" s="224"/>
      <c r="E416" s="225">
        <v>34.356999999999999</v>
      </c>
      <c r="F416" s="222"/>
      <c r="G416" s="222"/>
      <c r="H416" s="222"/>
      <c r="I416" s="222"/>
      <c r="J416" s="222"/>
      <c r="K416" s="222"/>
      <c r="L416" s="222"/>
      <c r="M416" s="222"/>
      <c r="N416" s="222"/>
      <c r="O416" s="222"/>
      <c r="P416" s="222"/>
      <c r="Q416" s="222"/>
      <c r="R416" s="222"/>
      <c r="S416" s="222"/>
      <c r="T416" s="222"/>
      <c r="U416" s="222"/>
      <c r="V416" s="222"/>
      <c r="W416" s="222"/>
      <c r="X416" s="222"/>
      <c r="Y416" s="212"/>
      <c r="Z416" s="212"/>
      <c r="AA416" s="212"/>
      <c r="AB416" s="212"/>
      <c r="AC416" s="212"/>
      <c r="AD416" s="212"/>
      <c r="AE416" s="212"/>
      <c r="AF416" s="212"/>
      <c r="AG416" s="212" t="s">
        <v>310</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5">
      <c r="A417" s="219"/>
      <c r="B417" s="220"/>
      <c r="C417" s="255" t="s">
        <v>1603</v>
      </c>
      <c r="D417" s="224"/>
      <c r="E417" s="225">
        <v>7.9127999999999998</v>
      </c>
      <c r="F417" s="222"/>
      <c r="G417" s="222"/>
      <c r="H417" s="222"/>
      <c r="I417" s="222"/>
      <c r="J417" s="222"/>
      <c r="K417" s="222"/>
      <c r="L417" s="222"/>
      <c r="M417" s="222"/>
      <c r="N417" s="222"/>
      <c r="O417" s="222"/>
      <c r="P417" s="222"/>
      <c r="Q417" s="222"/>
      <c r="R417" s="222"/>
      <c r="S417" s="222"/>
      <c r="T417" s="222"/>
      <c r="U417" s="222"/>
      <c r="V417" s="222"/>
      <c r="W417" s="222"/>
      <c r="X417" s="222"/>
      <c r="Y417" s="212"/>
      <c r="Z417" s="212"/>
      <c r="AA417" s="212"/>
      <c r="AB417" s="212"/>
      <c r="AC417" s="212"/>
      <c r="AD417" s="212"/>
      <c r="AE417" s="212"/>
      <c r="AF417" s="212"/>
      <c r="AG417" s="212" t="s">
        <v>310</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5">
      <c r="A418" s="233">
        <v>113</v>
      </c>
      <c r="B418" s="234" t="s">
        <v>1604</v>
      </c>
      <c r="C418" s="252" t="s">
        <v>1605</v>
      </c>
      <c r="D418" s="235" t="s">
        <v>441</v>
      </c>
      <c r="E418" s="236">
        <v>8.6999999999999994E-3</v>
      </c>
      <c r="F418" s="237"/>
      <c r="G418" s="238">
        <f>ROUND(E418*F418,2)</f>
        <v>0</v>
      </c>
      <c r="H418" s="237"/>
      <c r="I418" s="238">
        <f>ROUND(E418*H418,2)</f>
        <v>0</v>
      </c>
      <c r="J418" s="237"/>
      <c r="K418" s="238">
        <f>ROUND(E418*J418,2)</f>
        <v>0</v>
      </c>
      <c r="L418" s="238">
        <v>21</v>
      </c>
      <c r="M418" s="238">
        <f>G418*(1+L418/100)</f>
        <v>0</v>
      </c>
      <c r="N418" s="238">
        <v>1</v>
      </c>
      <c r="O418" s="238">
        <f>ROUND(E418*N418,2)</f>
        <v>0.01</v>
      </c>
      <c r="P418" s="238">
        <v>0</v>
      </c>
      <c r="Q418" s="238">
        <f>ROUND(E418*P418,2)</f>
        <v>0</v>
      </c>
      <c r="R418" s="238" t="s">
        <v>361</v>
      </c>
      <c r="S418" s="238" t="s">
        <v>294</v>
      </c>
      <c r="T418" s="239" t="s">
        <v>294</v>
      </c>
      <c r="U418" s="222">
        <v>0</v>
      </c>
      <c r="V418" s="222">
        <f>ROUND(E418*U418,2)</f>
        <v>0</v>
      </c>
      <c r="W418" s="222"/>
      <c r="X418" s="222" t="s">
        <v>362</v>
      </c>
      <c r="Y418" s="212"/>
      <c r="Z418" s="212"/>
      <c r="AA418" s="212"/>
      <c r="AB418" s="212"/>
      <c r="AC418" s="212"/>
      <c r="AD418" s="212"/>
      <c r="AE418" s="212"/>
      <c r="AF418" s="212"/>
      <c r="AG418" s="212" t="s">
        <v>363</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5">
      <c r="A419" s="219"/>
      <c r="B419" s="220"/>
      <c r="C419" s="255" t="s">
        <v>1601</v>
      </c>
      <c r="D419" s="224"/>
      <c r="E419" s="225"/>
      <c r="F419" s="222"/>
      <c r="G419" s="222"/>
      <c r="H419" s="222"/>
      <c r="I419" s="222"/>
      <c r="J419" s="222"/>
      <c r="K419" s="222"/>
      <c r="L419" s="222"/>
      <c r="M419" s="222"/>
      <c r="N419" s="222"/>
      <c r="O419" s="222"/>
      <c r="P419" s="222"/>
      <c r="Q419" s="222"/>
      <c r="R419" s="222"/>
      <c r="S419" s="222"/>
      <c r="T419" s="222"/>
      <c r="U419" s="222"/>
      <c r="V419" s="222"/>
      <c r="W419" s="222"/>
      <c r="X419" s="222"/>
      <c r="Y419" s="212"/>
      <c r="Z419" s="212"/>
      <c r="AA419" s="212"/>
      <c r="AB419" s="212"/>
      <c r="AC419" s="212"/>
      <c r="AD419" s="212"/>
      <c r="AE419" s="212"/>
      <c r="AF419" s="212"/>
      <c r="AG419" s="212" t="s">
        <v>310</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5">
      <c r="A420" s="219"/>
      <c r="B420" s="220"/>
      <c r="C420" s="255" t="s">
        <v>1606</v>
      </c>
      <c r="D420" s="224"/>
      <c r="E420" s="225">
        <v>8.6999999999999994E-3</v>
      </c>
      <c r="F420" s="222"/>
      <c r="G420" s="222"/>
      <c r="H420" s="222"/>
      <c r="I420" s="222"/>
      <c r="J420" s="222"/>
      <c r="K420" s="222"/>
      <c r="L420" s="222"/>
      <c r="M420" s="222"/>
      <c r="N420" s="222"/>
      <c r="O420" s="222"/>
      <c r="P420" s="222"/>
      <c r="Q420" s="222"/>
      <c r="R420" s="222"/>
      <c r="S420" s="222"/>
      <c r="T420" s="222"/>
      <c r="U420" s="222"/>
      <c r="V420" s="222"/>
      <c r="W420" s="222"/>
      <c r="X420" s="222"/>
      <c r="Y420" s="212"/>
      <c r="Z420" s="212"/>
      <c r="AA420" s="212"/>
      <c r="AB420" s="212"/>
      <c r="AC420" s="212"/>
      <c r="AD420" s="212"/>
      <c r="AE420" s="212"/>
      <c r="AF420" s="212"/>
      <c r="AG420" s="212" t="s">
        <v>310</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5">
      <c r="A421" s="233">
        <v>114</v>
      </c>
      <c r="B421" s="234" t="s">
        <v>1607</v>
      </c>
      <c r="C421" s="252" t="s">
        <v>1608</v>
      </c>
      <c r="D421" s="235" t="s">
        <v>521</v>
      </c>
      <c r="E421" s="236">
        <v>42.269799999999996</v>
      </c>
      <c r="F421" s="237"/>
      <c r="G421" s="238">
        <f>ROUND(E421*F421,2)</f>
        <v>0</v>
      </c>
      <c r="H421" s="237"/>
      <c r="I421" s="238">
        <f>ROUND(E421*H421,2)</f>
        <v>0</v>
      </c>
      <c r="J421" s="237"/>
      <c r="K421" s="238">
        <f>ROUND(E421*J421,2)</f>
        <v>0</v>
      </c>
      <c r="L421" s="238">
        <v>21</v>
      </c>
      <c r="M421" s="238">
        <f>G421*(1+L421/100)</f>
        <v>0</v>
      </c>
      <c r="N421" s="238">
        <v>0</v>
      </c>
      <c r="O421" s="238">
        <f>ROUND(E421*N421,2)</f>
        <v>0</v>
      </c>
      <c r="P421" s="238">
        <v>0</v>
      </c>
      <c r="Q421" s="238">
        <f>ROUND(E421*P421,2)</f>
        <v>0</v>
      </c>
      <c r="R421" s="238"/>
      <c r="S421" s="238" t="s">
        <v>302</v>
      </c>
      <c r="T421" s="239" t="s">
        <v>295</v>
      </c>
      <c r="U421" s="222">
        <v>0</v>
      </c>
      <c r="V421" s="222">
        <f>ROUND(E421*U421,2)</f>
        <v>0</v>
      </c>
      <c r="W421" s="222"/>
      <c r="X421" s="222" t="s">
        <v>362</v>
      </c>
      <c r="Y421" s="212"/>
      <c r="Z421" s="212"/>
      <c r="AA421" s="212"/>
      <c r="AB421" s="212"/>
      <c r="AC421" s="212"/>
      <c r="AD421" s="212"/>
      <c r="AE421" s="212"/>
      <c r="AF421" s="212"/>
      <c r="AG421" s="212" t="s">
        <v>363</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5">
      <c r="A422" s="219"/>
      <c r="B422" s="220"/>
      <c r="C422" s="255" t="s">
        <v>1609</v>
      </c>
      <c r="D422" s="224"/>
      <c r="E422" s="225">
        <v>42.269799999999996</v>
      </c>
      <c r="F422" s="222"/>
      <c r="G422" s="222"/>
      <c r="H422" s="222"/>
      <c r="I422" s="222"/>
      <c r="J422" s="222"/>
      <c r="K422" s="222"/>
      <c r="L422" s="222"/>
      <c r="M422" s="222"/>
      <c r="N422" s="222"/>
      <c r="O422" s="222"/>
      <c r="P422" s="222"/>
      <c r="Q422" s="222"/>
      <c r="R422" s="222"/>
      <c r="S422" s="222"/>
      <c r="T422" s="222"/>
      <c r="U422" s="222"/>
      <c r="V422" s="222"/>
      <c r="W422" s="222"/>
      <c r="X422" s="222"/>
      <c r="Y422" s="212"/>
      <c r="Z422" s="212"/>
      <c r="AA422" s="212"/>
      <c r="AB422" s="212"/>
      <c r="AC422" s="212"/>
      <c r="AD422" s="212"/>
      <c r="AE422" s="212"/>
      <c r="AF422" s="212"/>
      <c r="AG422" s="212" t="s">
        <v>310</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5">
      <c r="A423" s="233">
        <v>115</v>
      </c>
      <c r="B423" s="234" t="s">
        <v>1610</v>
      </c>
      <c r="C423" s="252" t="s">
        <v>1611</v>
      </c>
      <c r="D423" s="235" t="s">
        <v>453</v>
      </c>
      <c r="E423" s="236">
        <v>9.4600000000000009</v>
      </c>
      <c r="F423" s="237"/>
      <c r="G423" s="238">
        <f>ROUND(E423*F423,2)</f>
        <v>0</v>
      </c>
      <c r="H423" s="237"/>
      <c r="I423" s="238">
        <f>ROUND(E423*H423,2)</f>
        <v>0</v>
      </c>
      <c r="J423" s="237"/>
      <c r="K423" s="238">
        <f>ROUND(E423*J423,2)</f>
        <v>0</v>
      </c>
      <c r="L423" s="238">
        <v>21</v>
      </c>
      <c r="M423" s="238">
        <f>G423*(1+L423/100)</f>
        <v>0</v>
      </c>
      <c r="N423" s="238">
        <v>4.0000000000000001E-3</v>
      </c>
      <c r="O423" s="238">
        <f>ROUND(E423*N423,2)</f>
        <v>0.04</v>
      </c>
      <c r="P423" s="238">
        <v>0</v>
      </c>
      <c r="Q423" s="238">
        <f>ROUND(E423*P423,2)</f>
        <v>0</v>
      </c>
      <c r="R423" s="238"/>
      <c r="S423" s="238" t="s">
        <v>302</v>
      </c>
      <c r="T423" s="239" t="s">
        <v>294</v>
      </c>
      <c r="U423" s="222">
        <v>0</v>
      </c>
      <c r="V423" s="222">
        <f>ROUND(E423*U423,2)</f>
        <v>0</v>
      </c>
      <c r="W423" s="222"/>
      <c r="X423" s="222" t="s">
        <v>362</v>
      </c>
      <c r="Y423" s="212"/>
      <c r="Z423" s="212"/>
      <c r="AA423" s="212"/>
      <c r="AB423" s="212"/>
      <c r="AC423" s="212"/>
      <c r="AD423" s="212"/>
      <c r="AE423" s="212"/>
      <c r="AF423" s="212"/>
      <c r="AG423" s="212" t="s">
        <v>363</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5">
      <c r="A424" s="219"/>
      <c r="B424" s="220"/>
      <c r="C424" s="255" t="s">
        <v>1601</v>
      </c>
      <c r="D424" s="224"/>
      <c r="E424" s="225"/>
      <c r="F424" s="222"/>
      <c r="G424" s="222"/>
      <c r="H424" s="222"/>
      <c r="I424" s="222"/>
      <c r="J424" s="222"/>
      <c r="K424" s="222"/>
      <c r="L424" s="222"/>
      <c r="M424" s="222"/>
      <c r="N424" s="222"/>
      <c r="O424" s="222"/>
      <c r="P424" s="222"/>
      <c r="Q424" s="222"/>
      <c r="R424" s="222"/>
      <c r="S424" s="222"/>
      <c r="T424" s="222"/>
      <c r="U424" s="222"/>
      <c r="V424" s="222"/>
      <c r="W424" s="222"/>
      <c r="X424" s="222"/>
      <c r="Y424" s="212"/>
      <c r="Z424" s="212"/>
      <c r="AA424" s="212"/>
      <c r="AB424" s="212"/>
      <c r="AC424" s="212"/>
      <c r="AD424" s="212"/>
      <c r="AE424" s="212"/>
      <c r="AF424" s="212"/>
      <c r="AG424" s="212" t="s">
        <v>310</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5">
      <c r="A425" s="219"/>
      <c r="B425" s="220"/>
      <c r="C425" s="255" t="s">
        <v>1612</v>
      </c>
      <c r="D425" s="224"/>
      <c r="E425" s="225">
        <v>9.4600000000000009</v>
      </c>
      <c r="F425" s="222"/>
      <c r="G425" s="222"/>
      <c r="H425" s="222"/>
      <c r="I425" s="222"/>
      <c r="J425" s="222"/>
      <c r="K425" s="222"/>
      <c r="L425" s="222"/>
      <c r="M425" s="222"/>
      <c r="N425" s="222"/>
      <c r="O425" s="222"/>
      <c r="P425" s="222"/>
      <c r="Q425" s="222"/>
      <c r="R425" s="222"/>
      <c r="S425" s="222"/>
      <c r="T425" s="222"/>
      <c r="U425" s="222"/>
      <c r="V425" s="222"/>
      <c r="W425" s="222"/>
      <c r="X425" s="222"/>
      <c r="Y425" s="212"/>
      <c r="Z425" s="212"/>
      <c r="AA425" s="212"/>
      <c r="AB425" s="212"/>
      <c r="AC425" s="212"/>
      <c r="AD425" s="212"/>
      <c r="AE425" s="212"/>
      <c r="AF425" s="212"/>
      <c r="AG425" s="212" t="s">
        <v>310</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5">
      <c r="A426" s="243">
        <v>116</v>
      </c>
      <c r="B426" s="244" t="s">
        <v>1613</v>
      </c>
      <c r="C426" s="256" t="s">
        <v>1614</v>
      </c>
      <c r="D426" s="245" t="s">
        <v>1615</v>
      </c>
      <c r="E426" s="246">
        <v>2.88</v>
      </c>
      <c r="F426" s="247"/>
      <c r="G426" s="248">
        <f>ROUND(E426*F426,2)</f>
        <v>0</v>
      </c>
      <c r="H426" s="247"/>
      <c r="I426" s="248">
        <f>ROUND(E426*H426,2)</f>
        <v>0</v>
      </c>
      <c r="J426" s="247"/>
      <c r="K426" s="248">
        <f>ROUND(E426*J426,2)</f>
        <v>0</v>
      </c>
      <c r="L426" s="248">
        <v>21</v>
      </c>
      <c r="M426" s="248">
        <f>G426*(1+L426/100)</f>
        <v>0</v>
      </c>
      <c r="N426" s="248">
        <v>1E-3</v>
      </c>
      <c r="O426" s="248">
        <f>ROUND(E426*N426,2)</f>
        <v>0</v>
      </c>
      <c r="P426" s="248">
        <v>0</v>
      </c>
      <c r="Q426" s="248">
        <f>ROUND(E426*P426,2)</f>
        <v>0</v>
      </c>
      <c r="R426" s="248"/>
      <c r="S426" s="248" t="s">
        <v>302</v>
      </c>
      <c r="T426" s="249" t="s">
        <v>295</v>
      </c>
      <c r="U426" s="222">
        <v>0</v>
      </c>
      <c r="V426" s="222">
        <f>ROUND(E426*U426,2)</f>
        <v>0</v>
      </c>
      <c r="W426" s="222"/>
      <c r="X426" s="222" t="s">
        <v>362</v>
      </c>
      <c r="Y426" s="212"/>
      <c r="Z426" s="212"/>
      <c r="AA426" s="212"/>
      <c r="AB426" s="212"/>
      <c r="AC426" s="212"/>
      <c r="AD426" s="212"/>
      <c r="AE426" s="212"/>
      <c r="AF426" s="212"/>
      <c r="AG426" s="212" t="s">
        <v>1074</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5">
      <c r="A427" s="233">
        <v>117</v>
      </c>
      <c r="B427" s="234" t="s">
        <v>1616</v>
      </c>
      <c r="C427" s="252" t="s">
        <v>1614</v>
      </c>
      <c r="D427" s="235" t="s">
        <v>1615</v>
      </c>
      <c r="E427" s="236">
        <v>2.83</v>
      </c>
      <c r="F427" s="237"/>
      <c r="G427" s="238">
        <f>ROUND(E427*F427,2)</f>
        <v>0</v>
      </c>
      <c r="H427" s="237"/>
      <c r="I427" s="238">
        <f>ROUND(E427*H427,2)</f>
        <v>0</v>
      </c>
      <c r="J427" s="237"/>
      <c r="K427" s="238">
        <f>ROUND(E427*J427,2)</f>
        <v>0</v>
      </c>
      <c r="L427" s="238">
        <v>21</v>
      </c>
      <c r="M427" s="238">
        <f>G427*(1+L427/100)</f>
        <v>0</v>
      </c>
      <c r="N427" s="238">
        <v>1E-3</v>
      </c>
      <c r="O427" s="238">
        <f>ROUND(E427*N427,2)</f>
        <v>0</v>
      </c>
      <c r="P427" s="238">
        <v>0</v>
      </c>
      <c r="Q427" s="238">
        <f>ROUND(E427*P427,2)</f>
        <v>0</v>
      </c>
      <c r="R427" s="238"/>
      <c r="S427" s="238" t="s">
        <v>302</v>
      </c>
      <c r="T427" s="239" t="s">
        <v>295</v>
      </c>
      <c r="U427" s="222">
        <v>0</v>
      </c>
      <c r="V427" s="222">
        <f>ROUND(E427*U427,2)</f>
        <v>0</v>
      </c>
      <c r="W427" s="222"/>
      <c r="X427" s="222" t="s">
        <v>362</v>
      </c>
      <c r="Y427" s="212"/>
      <c r="Z427" s="212"/>
      <c r="AA427" s="212"/>
      <c r="AB427" s="212"/>
      <c r="AC427" s="212"/>
      <c r="AD427" s="212"/>
      <c r="AE427" s="212"/>
      <c r="AF427" s="212"/>
      <c r="AG427" s="212" t="s">
        <v>1074</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5">
      <c r="A428" s="219">
        <v>118</v>
      </c>
      <c r="B428" s="220" t="s">
        <v>1617</v>
      </c>
      <c r="C428" s="272" t="s">
        <v>1618</v>
      </c>
      <c r="D428" s="221" t="s">
        <v>0</v>
      </c>
      <c r="E428" s="266"/>
      <c r="F428" s="223"/>
      <c r="G428" s="222">
        <f>ROUND(E428*F428,2)</f>
        <v>0</v>
      </c>
      <c r="H428" s="223"/>
      <c r="I428" s="222">
        <f>ROUND(E428*H428,2)</f>
        <v>0</v>
      </c>
      <c r="J428" s="223"/>
      <c r="K428" s="222">
        <f>ROUND(E428*J428,2)</f>
        <v>0</v>
      </c>
      <c r="L428" s="222">
        <v>21</v>
      </c>
      <c r="M428" s="222">
        <f>G428*(1+L428/100)</f>
        <v>0</v>
      </c>
      <c r="N428" s="222">
        <v>0</v>
      </c>
      <c r="O428" s="222">
        <f>ROUND(E428*N428,2)</f>
        <v>0</v>
      </c>
      <c r="P428" s="222">
        <v>0</v>
      </c>
      <c r="Q428" s="222">
        <f>ROUND(E428*P428,2)</f>
        <v>0</v>
      </c>
      <c r="R428" s="222" t="s">
        <v>1591</v>
      </c>
      <c r="S428" s="222" t="s">
        <v>294</v>
      </c>
      <c r="T428" s="222" t="s">
        <v>294</v>
      </c>
      <c r="U428" s="222">
        <v>0</v>
      </c>
      <c r="V428" s="222">
        <f>ROUND(E428*U428,2)</f>
        <v>0</v>
      </c>
      <c r="W428" s="222"/>
      <c r="X428" s="222" t="s">
        <v>548</v>
      </c>
      <c r="Y428" s="212"/>
      <c r="Z428" s="212"/>
      <c r="AA428" s="212"/>
      <c r="AB428" s="212"/>
      <c r="AC428" s="212"/>
      <c r="AD428" s="212"/>
      <c r="AE428" s="212"/>
      <c r="AF428" s="212"/>
      <c r="AG428" s="212" t="s">
        <v>549</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5">
      <c r="A429" s="219"/>
      <c r="B429" s="220"/>
      <c r="C429" s="273" t="s">
        <v>1588</v>
      </c>
      <c r="D429" s="267"/>
      <c r="E429" s="267"/>
      <c r="F429" s="267"/>
      <c r="G429" s="267"/>
      <c r="H429" s="222"/>
      <c r="I429" s="222"/>
      <c r="J429" s="222"/>
      <c r="K429" s="222"/>
      <c r="L429" s="222"/>
      <c r="M429" s="222"/>
      <c r="N429" s="222"/>
      <c r="O429" s="222"/>
      <c r="P429" s="222"/>
      <c r="Q429" s="222"/>
      <c r="R429" s="222"/>
      <c r="S429" s="222"/>
      <c r="T429" s="222"/>
      <c r="U429" s="222"/>
      <c r="V429" s="222"/>
      <c r="W429" s="222"/>
      <c r="X429" s="222"/>
      <c r="Y429" s="212"/>
      <c r="Z429" s="212"/>
      <c r="AA429" s="212"/>
      <c r="AB429" s="212"/>
      <c r="AC429" s="212"/>
      <c r="AD429" s="212"/>
      <c r="AE429" s="212"/>
      <c r="AF429" s="212"/>
      <c r="AG429" s="212" t="s">
        <v>456</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x14ac:dyDescent="0.25">
      <c r="A430" s="227" t="s">
        <v>289</v>
      </c>
      <c r="B430" s="228" t="s">
        <v>237</v>
      </c>
      <c r="C430" s="251" t="s">
        <v>238</v>
      </c>
      <c r="D430" s="229"/>
      <c r="E430" s="230"/>
      <c r="F430" s="231"/>
      <c r="G430" s="231">
        <f>SUMIF(AG431:AG437,"&lt;&gt;NOR",G431:G437)</f>
        <v>0</v>
      </c>
      <c r="H430" s="231"/>
      <c r="I430" s="231">
        <f>SUM(I431:I437)</f>
        <v>0</v>
      </c>
      <c r="J430" s="231"/>
      <c r="K430" s="231">
        <f>SUM(K431:K437)</f>
        <v>0</v>
      </c>
      <c r="L430" s="231"/>
      <c r="M430" s="231">
        <f>SUM(M431:M437)</f>
        <v>0</v>
      </c>
      <c r="N430" s="231"/>
      <c r="O430" s="231">
        <f>SUM(O431:O437)</f>
        <v>0.28999999999999998</v>
      </c>
      <c r="P430" s="231"/>
      <c r="Q430" s="231">
        <f>SUM(Q431:Q437)</f>
        <v>0</v>
      </c>
      <c r="R430" s="231"/>
      <c r="S430" s="231"/>
      <c r="T430" s="232"/>
      <c r="U430" s="226"/>
      <c r="V430" s="226">
        <f>SUM(V431:V437)</f>
        <v>13.05</v>
      </c>
      <c r="W430" s="226"/>
      <c r="X430" s="226"/>
      <c r="AG430" t="s">
        <v>290</v>
      </c>
    </row>
    <row r="431" spans="1:60" ht="20.399999999999999" outlineLevel="1" x14ac:dyDescent="0.25">
      <c r="A431" s="233">
        <v>119</v>
      </c>
      <c r="B431" s="234" t="s">
        <v>1619</v>
      </c>
      <c r="C431" s="252" t="s">
        <v>1620</v>
      </c>
      <c r="D431" s="235" t="s">
        <v>434</v>
      </c>
      <c r="E431" s="236">
        <v>12.827500000000001</v>
      </c>
      <c r="F431" s="237"/>
      <c r="G431" s="238">
        <f>ROUND(E431*F431,2)</f>
        <v>0</v>
      </c>
      <c r="H431" s="237"/>
      <c r="I431" s="238">
        <f>ROUND(E431*H431,2)</f>
        <v>0</v>
      </c>
      <c r="J431" s="237"/>
      <c r="K431" s="238">
        <f>ROUND(E431*J431,2)</f>
        <v>0</v>
      </c>
      <c r="L431" s="238">
        <v>21</v>
      </c>
      <c r="M431" s="238">
        <f>G431*(1+L431/100)</f>
        <v>0</v>
      </c>
      <c r="N431" s="238">
        <v>3.3600000000000001E-3</v>
      </c>
      <c r="O431" s="238">
        <f>ROUND(E431*N431,2)</f>
        <v>0.04</v>
      </c>
      <c r="P431" s="238">
        <v>0</v>
      </c>
      <c r="Q431" s="238">
        <f>ROUND(E431*P431,2)</f>
        <v>0</v>
      </c>
      <c r="R431" s="238"/>
      <c r="S431" s="238" t="s">
        <v>302</v>
      </c>
      <c r="T431" s="239" t="s">
        <v>294</v>
      </c>
      <c r="U431" s="222">
        <v>1.0169999999999999</v>
      </c>
      <c r="V431" s="222">
        <f>ROUND(E431*U431,2)</f>
        <v>13.05</v>
      </c>
      <c r="W431" s="222"/>
      <c r="X431" s="222" t="s">
        <v>389</v>
      </c>
      <c r="Y431" s="212"/>
      <c r="Z431" s="212"/>
      <c r="AA431" s="212"/>
      <c r="AB431" s="212"/>
      <c r="AC431" s="212"/>
      <c r="AD431" s="212"/>
      <c r="AE431" s="212"/>
      <c r="AF431" s="212"/>
      <c r="AG431" s="212" t="s">
        <v>430</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5">
      <c r="A432" s="219"/>
      <c r="B432" s="220"/>
      <c r="C432" s="255" t="s">
        <v>1621</v>
      </c>
      <c r="D432" s="224"/>
      <c r="E432" s="225">
        <v>14</v>
      </c>
      <c r="F432" s="222"/>
      <c r="G432" s="222"/>
      <c r="H432" s="222"/>
      <c r="I432" s="222"/>
      <c r="J432" s="222"/>
      <c r="K432" s="222"/>
      <c r="L432" s="222"/>
      <c r="M432" s="222"/>
      <c r="N432" s="222"/>
      <c r="O432" s="222"/>
      <c r="P432" s="222"/>
      <c r="Q432" s="222"/>
      <c r="R432" s="222"/>
      <c r="S432" s="222"/>
      <c r="T432" s="222"/>
      <c r="U432" s="222"/>
      <c r="V432" s="222"/>
      <c r="W432" s="222"/>
      <c r="X432" s="222"/>
      <c r="Y432" s="212"/>
      <c r="Z432" s="212"/>
      <c r="AA432" s="212"/>
      <c r="AB432" s="212"/>
      <c r="AC432" s="212"/>
      <c r="AD432" s="212"/>
      <c r="AE432" s="212"/>
      <c r="AF432" s="212"/>
      <c r="AG432" s="212" t="s">
        <v>310</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5">
      <c r="A433" s="219"/>
      <c r="B433" s="220"/>
      <c r="C433" s="255" t="s">
        <v>1622</v>
      </c>
      <c r="D433" s="224"/>
      <c r="E433" s="225">
        <v>-1.1725000000000001</v>
      </c>
      <c r="F433" s="222"/>
      <c r="G433" s="222"/>
      <c r="H433" s="222"/>
      <c r="I433" s="222"/>
      <c r="J433" s="222"/>
      <c r="K433" s="222"/>
      <c r="L433" s="222"/>
      <c r="M433" s="222"/>
      <c r="N433" s="222"/>
      <c r="O433" s="222"/>
      <c r="P433" s="222"/>
      <c r="Q433" s="222"/>
      <c r="R433" s="222"/>
      <c r="S433" s="222"/>
      <c r="T433" s="222"/>
      <c r="U433" s="222"/>
      <c r="V433" s="222"/>
      <c r="W433" s="222"/>
      <c r="X433" s="222"/>
      <c r="Y433" s="212"/>
      <c r="Z433" s="212"/>
      <c r="AA433" s="212"/>
      <c r="AB433" s="212"/>
      <c r="AC433" s="212"/>
      <c r="AD433" s="212"/>
      <c r="AE433" s="212"/>
      <c r="AF433" s="212"/>
      <c r="AG433" s="212" t="s">
        <v>310</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20.399999999999999" outlineLevel="1" x14ac:dyDescent="0.25">
      <c r="A434" s="233">
        <v>120</v>
      </c>
      <c r="B434" s="234" t="s">
        <v>1623</v>
      </c>
      <c r="C434" s="252" t="s">
        <v>1624</v>
      </c>
      <c r="D434" s="235" t="s">
        <v>434</v>
      </c>
      <c r="E434" s="236">
        <v>13.08405</v>
      </c>
      <c r="F434" s="237"/>
      <c r="G434" s="238">
        <f>ROUND(E434*F434,2)</f>
        <v>0</v>
      </c>
      <c r="H434" s="237"/>
      <c r="I434" s="238">
        <f>ROUND(E434*H434,2)</f>
        <v>0</v>
      </c>
      <c r="J434" s="237"/>
      <c r="K434" s="238">
        <f>ROUND(E434*J434,2)</f>
        <v>0</v>
      </c>
      <c r="L434" s="238">
        <v>21</v>
      </c>
      <c r="M434" s="238">
        <f>G434*(1+L434/100)</f>
        <v>0</v>
      </c>
      <c r="N434" s="238">
        <v>1.9199999999999998E-2</v>
      </c>
      <c r="O434" s="238">
        <f>ROUND(E434*N434,2)</f>
        <v>0.25</v>
      </c>
      <c r="P434" s="238">
        <v>0</v>
      </c>
      <c r="Q434" s="238">
        <f>ROUND(E434*P434,2)</f>
        <v>0</v>
      </c>
      <c r="R434" s="238" t="s">
        <v>361</v>
      </c>
      <c r="S434" s="238" t="s">
        <v>294</v>
      </c>
      <c r="T434" s="239" t="s">
        <v>294</v>
      </c>
      <c r="U434" s="222">
        <v>0</v>
      </c>
      <c r="V434" s="222">
        <f>ROUND(E434*U434,2)</f>
        <v>0</v>
      </c>
      <c r="W434" s="222"/>
      <c r="X434" s="222" t="s">
        <v>362</v>
      </c>
      <c r="Y434" s="212"/>
      <c r="Z434" s="212"/>
      <c r="AA434" s="212"/>
      <c r="AB434" s="212"/>
      <c r="AC434" s="212"/>
      <c r="AD434" s="212"/>
      <c r="AE434" s="212"/>
      <c r="AF434" s="212"/>
      <c r="AG434" s="212" t="s">
        <v>363</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5">
      <c r="A435" s="219"/>
      <c r="B435" s="220"/>
      <c r="C435" s="255" t="s">
        <v>1625</v>
      </c>
      <c r="D435" s="224"/>
      <c r="E435" s="225">
        <v>13.08405</v>
      </c>
      <c r="F435" s="222"/>
      <c r="G435" s="222"/>
      <c r="H435" s="222"/>
      <c r="I435" s="222"/>
      <c r="J435" s="222"/>
      <c r="K435" s="222"/>
      <c r="L435" s="222"/>
      <c r="M435" s="222"/>
      <c r="N435" s="222"/>
      <c r="O435" s="222"/>
      <c r="P435" s="222"/>
      <c r="Q435" s="222"/>
      <c r="R435" s="222"/>
      <c r="S435" s="222"/>
      <c r="T435" s="222"/>
      <c r="U435" s="222"/>
      <c r="V435" s="222"/>
      <c r="W435" s="222"/>
      <c r="X435" s="222"/>
      <c r="Y435" s="212"/>
      <c r="Z435" s="212"/>
      <c r="AA435" s="212"/>
      <c r="AB435" s="212"/>
      <c r="AC435" s="212"/>
      <c r="AD435" s="212"/>
      <c r="AE435" s="212"/>
      <c r="AF435" s="212"/>
      <c r="AG435" s="212" t="s">
        <v>310</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5">
      <c r="A436" s="219">
        <v>121</v>
      </c>
      <c r="B436" s="220" t="s">
        <v>1626</v>
      </c>
      <c r="C436" s="272" t="s">
        <v>1627</v>
      </c>
      <c r="D436" s="221" t="s">
        <v>0</v>
      </c>
      <c r="E436" s="266"/>
      <c r="F436" s="223"/>
      <c r="G436" s="222">
        <f>ROUND(E436*F436,2)</f>
        <v>0</v>
      </c>
      <c r="H436" s="223"/>
      <c r="I436" s="222">
        <f>ROUND(E436*H436,2)</f>
        <v>0</v>
      </c>
      <c r="J436" s="223"/>
      <c r="K436" s="222">
        <f>ROUND(E436*J436,2)</f>
        <v>0</v>
      </c>
      <c r="L436" s="222">
        <v>21</v>
      </c>
      <c r="M436" s="222">
        <f>G436*(1+L436/100)</f>
        <v>0</v>
      </c>
      <c r="N436" s="222">
        <v>0</v>
      </c>
      <c r="O436" s="222">
        <f>ROUND(E436*N436,2)</f>
        <v>0</v>
      </c>
      <c r="P436" s="222">
        <v>0</v>
      </c>
      <c r="Q436" s="222">
        <f>ROUND(E436*P436,2)</f>
        <v>0</v>
      </c>
      <c r="R436" s="222" t="s">
        <v>1628</v>
      </c>
      <c r="S436" s="222" t="s">
        <v>294</v>
      </c>
      <c r="T436" s="222" t="s">
        <v>294</v>
      </c>
      <c r="U436" s="222">
        <v>0</v>
      </c>
      <c r="V436" s="222">
        <f>ROUND(E436*U436,2)</f>
        <v>0</v>
      </c>
      <c r="W436" s="222"/>
      <c r="X436" s="222" t="s">
        <v>548</v>
      </c>
      <c r="Y436" s="212"/>
      <c r="Z436" s="212"/>
      <c r="AA436" s="212"/>
      <c r="AB436" s="212"/>
      <c r="AC436" s="212"/>
      <c r="AD436" s="212"/>
      <c r="AE436" s="212"/>
      <c r="AF436" s="212"/>
      <c r="AG436" s="212" t="s">
        <v>549</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5">
      <c r="A437" s="219"/>
      <c r="B437" s="220"/>
      <c r="C437" s="273" t="s">
        <v>1588</v>
      </c>
      <c r="D437" s="267"/>
      <c r="E437" s="267"/>
      <c r="F437" s="267"/>
      <c r="G437" s="267"/>
      <c r="H437" s="222"/>
      <c r="I437" s="222"/>
      <c r="J437" s="222"/>
      <c r="K437" s="222"/>
      <c r="L437" s="222"/>
      <c r="M437" s="222"/>
      <c r="N437" s="222"/>
      <c r="O437" s="222"/>
      <c r="P437" s="222"/>
      <c r="Q437" s="222"/>
      <c r="R437" s="222"/>
      <c r="S437" s="222"/>
      <c r="T437" s="222"/>
      <c r="U437" s="222"/>
      <c r="V437" s="222"/>
      <c r="W437" s="222"/>
      <c r="X437" s="222"/>
      <c r="Y437" s="212"/>
      <c r="Z437" s="212"/>
      <c r="AA437" s="212"/>
      <c r="AB437" s="212"/>
      <c r="AC437" s="212"/>
      <c r="AD437" s="212"/>
      <c r="AE437" s="212"/>
      <c r="AF437" s="212"/>
      <c r="AG437" s="212" t="s">
        <v>456</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x14ac:dyDescent="0.25">
      <c r="A438" s="227" t="s">
        <v>289</v>
      </c>
      <c r="B438" s="228" t="s">
        <v>239</v>
      </c>
      <c r="C438" s="251" t="s">
        <v>240</v>
      </c>
      <c r="D438" s="229"/>
      <c r="E438" s="230"/>
      <c r="F438" s="231"/>
      <c r="G438" s="231">
        <f>SUMIF(AG439:AG450,"&lt;&gt;NOR",G439:G450)</f>
        <v>0</v>
      </c>
      <c r="H438" s="231"/>
      <c r="I438" s="231">
        <f>SUM(I439:I450)</f>
        <v>0</v>
      </c>
      <c r="J438" s="231"/>
      <c r="K438" s="231">
        <f>SUM(K439:K450)</f>
        <v>0</v>
      </c>
      <c r="L438" s="231"/>
      <c r="M438" s="231">
        <f>SUM(M439:M450)</f>
        <v>0</v>
      </c>
      <c r="N438" s="231"/>
      <c r="O438" s="231">
        <f>SUM(O439:O450)</f>
        <v>7.0000000000000007E-2</v>
      </c>
      <c r="P438" s="231"/>
      <c r="Q438" s="231">
        <f>SUM(Q439:Q450)</f>
        <v>0</v>
      </c>
      <c r="R438" s="231"/>
      <c r="S438" s="231"/>
      <c r="T438" s="232"/>
      <c r="U438" s="226"/>
      <c r="V438" s="226">
        <f>SUM(V439:V450)</f>
        <v>0.81</v>
      </c>
      <c r="W438" s="226"/>
      <c r="X438" s="226"/>
      <c r="AG438" t="s">
        <v>290</v>
      </c>
    </row>
    <row r="439" spans="1:60" outlineLevel="1" x14ac:dyDescent="0.25">
      <c r="A439" s="233">
        <v>122</v>
      </c>
      <c r="B439" s="234" t="s">
        <v>1629</v>
      </c>
      <c r="C439" s="252" t="s">
        <v>1630</v>
      </c>
      <c r="D439" s="235" t="s">
        <v>434</v>
      </c>
      <c r="E439" s="236">
        <v>0.59197</v>
      </c>
      <c r="F439" s="237"/>
      <c r="G439" s="238">
        <f>ROUND(E439*F439,2)</f>
        <v>0</v>
      </c>
      <c r="H439" s="237"/>
      <c r="I439" s="238">
        <f>ROUND(E439*H439,2)</f>
        <v>0</v>
      </c>
      <c r="J439" s="237"/>
      <c r="K439" s="238">
        <f>ROUND(E439*J439,2)</f>
        <v>0</v>
      </c>
      <c r="L439" s="238">
        <v>21</v>
      </c>
      <c r="M439" s="238">
        <f>G439*(1+L439/100)</f>
        <v>0</v>
      </c>
      <c r="N439" s="238">
        <v>0</v>
      </c>
      <c r="O439" s="238">
        <f>ROUND(E439*N439,2)</f>
        <v>0</v>
      </c>
      <c r="P439" s="238">
        <v>0</v>
      </c>
      <c r="Q439" s="238">
        <f>ROUND(E439*P439,2)</f>
        <v>0</v>
      </c>
      <c r="R439" s="238"/>
      <c r="S439" s="238" t="s">
        <v>302</v>
      </c>
      <c r="T439" s="239" t="s">
        <v>294</v>
      </c>
      <c r="U439" s="222">
        <v>1.36</v>
      </c>
      <c r="V439" s="222">
        <f>ROUND(E439*U439,2)</f>
        <v>0.81</v>
      </c>
      <c r="W439" s="222"/>
      <c r="X439" s="222" t="s">
        <v>389</v>
      </c>
      <c r="Y439" s="212"/>
      <c r="Z439" s="212"/>
      <c r="AA439" s="212"/>
      <c r="AB439" s="212"/>
      <c r="AC439" s="212"/>
      <c r="AD439" s="212"/>
      <c r="AE439" s="212"/>
      <c r="AF439" s="212"/>
      <c r="AG439" s="212" t="s">
        <v>430</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5">
      <c r="A440" s="219"/>
      <c r="B440" s="220"/>
      <c r="C440" s="255" t="s">
        <v>1631</v>
      </c>
      <c r="D440" s="224"/>
      <c r="E440" s="225">
        <v>0.59197</v>
      </c>
      <c r="F440" s="222"/>
      <c r="G440" s="222"/>
      <c r="H440" s="222"/>
      <c r="I440" s="222"/>
      <c r="J440" s="222"/>
      <c r="K440" s="222"/>
      <c r="L440" s="222"/>
      <c r="M440" s="222"/>
      <c r="N440" s="222"/>
      <c r="O440" s="222"/>
      <c r="P440" s="222"/>
      <c r="Q440" s="222"/>
      <c r="R440" s="222"/>
      <c r="S440" s="222"/>
      <c r="T440" s="222"/>
      <c r="U440" s="222"/>
      <c r="V440" s="222"/>
      <c r="W440" s="222"/>
      <c r="X440" s="222"/>
      <c r="Y440" s="212"/>
      <c r="Z440" s="212"/>
      <c r="AA440" s="212"/>
      <c r="AB440" s="212"/>
      <c r="AC440" s="212"/>
      <c r="AD440" s="212"/>
      <c r="AE440" s="212"/>
      <c r="AF440" s="212"/>
      <c r="AG440" s="212" t="s">
        <v>310</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ht="30.6" outlineLevel="1" x14ac:dyDescent="0.25">
      <c r="A441" s="233">
        <v>123</v>
      </c>
      <c r="B441" s="234" t="s">
        <v>1632</v>
      </c>
      <c r="C441" s="252" t="s">
        <v>1633</v>
      </c>
      <c r="D441" s="235" t="s">
        <v>521</v>
      </c>
      <c r="E441" s="236">
        <v>2.1902900000000001</v>
      </c>
      <c r="F441" s="237"/>
      <c r="G441" s="238">
        <f>ROUND(E441*F441,2)</f>
        <v>0</v>
      </c>
      <c r="H441" s="237"/>
      <c r="I441" s="238">
        <f>ROUND(E441*H441,2)</f>
        <v>0</v>
      </c>
      <c r="J441" s="237"/>
      <c r="K441" s="238">
        <f>ROUND(E441*J441,2)</f>
        <v>0</v>
      </c>
      <c r="L441" s="238">
        <v>21</v>
      </c>
      <c r="M441" s="238">
        <f>G441*(1+L441/100)</f>
        <v>0</v>
      </c>
      <c r="N441" s="238">
        <v>1E-3</v>
      </c>
      <c r="O441" s="238">
        <f>ROUND(E441*N441,2)</f>
        <v>0</v>
      </c>
      <c r="P441" s="238">
        <v>0</v>
      </c>
      <c r="Q441" s="238">
        <f>ROUND(E441*P441,2)</f>
        <v>0</v>
      </c>
      <c r="R441" s="238" t="s">
        <v>361</v>
      </c>
      <c r="S441" s="238" t="s">
        <v>294</v>
      </c>
      <c r="T441" s="239" t="s">
        <v>294</v>
      </c>
      <c r="U441" s="222">
        <v>0</v>
      </c>
      <c r="V441" s="222">
        <f>ROUND(E441*U441,2)</f>
        <v>0</v>
      </c>
      <c r="W441" s="222"/>
      <c r="X441" s="222" t="s">
        <v>362</v>
      </c>
      <c r="Y441" s="212"/>
      <c r="Z441" s="212"/>
      <c r="AA441" s="212"/>
      <c r="AB441" s="212"/>
      <c r="AC441" s="212"/>
      <c r="AD441" s="212"/>
      <c r="AE441" s="212"/>
      <c r="AF441" s="212"/>
      <c r="AG441" s="212" t="s">
        <v>363</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5">
      <c r="A442" s="219"/>
      <c r="B442" s="220"/>
      <c r="C442" s="255" t="s">
        <v>1634</v>
      </c>
      <c r="D442" s="224"/>
      <c r="E442" s="225">
        <v>2.1902900000000001</v>
      </c>
      <c r="F442" s="222"/>
      <c r="G442" s="222"/>
      <c r="H442" s="222"/>
      <c r="I442" s="222"/>
      <c r="J442" s="222"/>
      <c r="K442" s="222"/>
      <c r="L442" s="222"/>
      <c r="M442" s="222"/>
      <c r="N442" s="222"/>
      <c r="O442" s="222"/>
      <c r="P442" s="222"/>
      <c r="Q442" s="222"/>
      <c r="R442" s="222"/>
      <c r="S442" s="222"/>
      <c r="T442" s="222"/>
      <c r="U442" s="222"/>
      <c r="V442" s="222"/>
      <c r="W442" s="222"/>
      <c r="X442" s="222"/>
      <c r="Y442" s="212"/>
      <c r="Z442" s="212"/>
      <c r="AA442" s="212"/>
      <c r="AB442" s="212"/>
      <c r="AC442" s="212"/>
      <c r="AD442" s="212"/>
      <c r="AE442" s="212"/>
      <c r="AF442" s="212"/>
      <c r="AG442" s="212" t="s">
        <v>310</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ht="30.6" outlineLevel="1" x14ac:dyDescent="0.25">
      <c r="A443" s="233">
        <v>124</v>
      </c>
      <c r="B443" s="234" t="s">
        <v>1635</v>
      </c>
      <c r="C443" s="252" t="s">
        <v>1636</v>
      </c>
      <c r="D443" s="235" t="s">
        <v>521</v>
      </c>
      <c r="E443" s="236">
        <v>1.42961</v>
      </c>
      <c r="F443" s="237"/>
      <c r="G443" s="238">
        <f>ROUND(E443*F443,2)</f>
        <v>0</v>
      </c>
      <c r="H443" s="237"/>
      <c r="I443" s="238">
        <f>ROUND(E443*H443,2)</f>
        <v>0</v>
      </c>
      <c r="J443" s="237"/>
      <c r="K443" s="238">
        <f>ROUND(E443*J443,2)</f>
        <v>0</v>
      </c>
      <c r="L443" s="238">
        <v>21</v>
      </c>
      <c r="M443" s="238">
        <f>G443*(1+L443/100)</f>
        <v>0</v>
      </c>
      <c r="N443" s="238">
        <v>1E-3</v>
      </c>
      <c r="O443" s="238">
        <f>ROUND(E443*N443,2)</f>
        <v>0</v>
      </c>
      <c r="P443" s="238">
        <v>0</v>
      </c>
      <c r="Q443" s="238">
        <f>ROUND(E443*P443,2)</f>
        <v>0</v>
      </c>
      <c r="R443" s="238" t="s">
        <v>361</v>
      </c>
      <c r="S443" s="238" t="s">
        <v>294</v>
      </c>
      <c r="T443" s="239" t="s">
        <v>294</v>
      </c>
      <c r="U443" s="222">
        <v>0</v>
      </c>
      <c r="V443" s="222">
        <f>ROUND(E443*U443,2)</f>
        <v>0</v>
      </c>
      <c r="W443" s="222"/>
      <c r="X443" s="222" t="s">
        <v>362</v>
      </c>
      <c r="Y443" s="212"/>
      <c r="Z443" s="212"/>
      <c r="AA443" s="212"/>
      <c r="AB443" s="212"/>
      <c r="AC443" s="212"/>
      <c r="AD443" s="212"/>
      <c r="AE443" s="212"/>
      <c r="AF443" s="212"/>
      <c r="AG443" s="212" t="s">
        <v>363</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5">
      <c r="A444" s="219"/>
      <c r="B444" s="220"/>
      <c r="C444" s="255" t="s">
        <v>1637</v>
      </c>
      <c r="D444" s="224"/>
      <c r="E444" s="225">
        <v>1.42961</v>
      </c>
      <c r="F444" s="222"/>
      <c r="G444" s="222"/>
      <c r="H444" s="222"/>
      <c r="I444" s="222"/>
      <c r="J444" s="222"/>
      <c r="K444" s="222"/>
      <c r="L444" s="222"/>
      <c r="M444" s="222"/>
      <c r="N444" s="222"/>
      <c r="O444" s="222"/>
      <c r="P444" s="222"/>
      <c r="Q444" s="222"/>
      <c r="R444" s="222"/>
      <c r="S444" s="222"/>
      <c r="T444" s="222"/>
      <c r="U444" s="222"/>
      <c r="V444" s="222"/>
      <c r="W444" s="222"/>
      <c r="X444" s="222"/>
      <c r="Y444" s="212"/>
      <c r="Z444" s="212"/>
      <c r="AA444" s="212"/>
      <c r="AB444" s="212"/>
      <c r="AC444" s="212"/>
      <c r="AD444" s="212"/>
      <c r="AE444" s="212"/>
      <c r="AF444" s="212"/>
      <c r="AG444" s="212" t="s">
        <v>310</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5">
      <c r="A445" s="233">
        <v>125</v>
      </c>
      <c r="B445" s="234" t="s">
        <v>1638</v>
      </c>
      <c r="C445" s="252" t="s">
        <v>1639</v>
      </c>
      <c r="D445" s="235" t="s">
        <v>539</v>
      </c>
      <c r="E445" s="236">
        <v>36</v>
      </c>
      <c r="F445" s="237"/>
      <c r="G445" s="238">
        <f>ROUND(E445*F445,2)</f>
        <v>0</v>
      </c>
      <c r="H445" s="237"/>
      <c r="I445" s="238">
        <f>ROUND(E445*H445,2)</f>
        <v>0</v>
      </c>
      <c r="J445" s="237"/>
      <c r="K445" s="238">
        <f>ROUND(E445*J445,2)</f>
        <v>0</v>
      </c>
      <c r="L445" s="238">
        <v>21</v>
      </c>
      <c r="M445" s="238">
        <f>G445*(1+L445/100)</f>
        <v>0</v>
      </c>
      <c r="N445" s="238">
        <v>1.9E-3</v>
      </c>
      <c r="O445" s="238">
        <f>ROUND(E445*N445,2)</f>
        <v>7.0000000000000007E-2</v>
      </c>
      <c r="P445" s="238">
        <v>0</v>
      </c>
      <c r="Q445" s="238">
        <f>ROUND(E445*P445,2)</f>
        <v>0</v>
      </c>
      <c r="R445" s="238"/>
      <c r="S445" s="238" t="s">
        <v>302</v>
      </c>
      <c r="T445" s="239" t="s">
        <v>294</v>
      </c>
      <c r="U445" s="222">
        <v>0</v>
      </c>
      <c r="V445" s="222">
        <f>ROUND(E445*U445,2)</f>
        <v>0</v>
      </c>
      <c r="W445" s="222"/>
      <c r="X445" s="222" t="s">
        <v>362</v>
      </c>
      <c r="Y445" s="212"/>
      <c r="Z445" s="212"/>
      <c r="AA445" s="212"/>
      <c r="AB445" s="212"/>
      <c r="AC445" s="212"/>
      <c r="AD445" s="212"/>
      <c r="AE445" s="212"/>
      <c r="AF445" s="212"/>
      <c r="AG445" s="212" t="s">
        <v>363</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5">
      <c r="A446" s="219"/>
      <c r="B446" s="220"/>
      <c r="C446" s="255" t="s">
        <v>1640</v>
      </c>
      <c r="D446" s="224"/>
      <c r="E446" s="225"/>
      <c r="F446" s="222"/>
      <c r="G446" s="222"/>
      <c r="H446" s="222"/>
      <c r="I446" s="222"/>
      <c r="J446" s="222"/>
      <c r="K446" s="222"/>
      <c r="L446" s="222"/>
      <c r="M446" s="222"/>
      <c r="N446" s="222"/>
      <c r="O446" s="222"/>
      <c r="P446" s="222"/>
      <c r="Q446" s="222"/>
      <c r="R446" s="222"/>
      <c r="S446" s="222"/>
      <c r="T446" s="222"/>
      <c r="U446" s="222"/>
      <c r="V446" s="222"/>
      <c r="W446" s="222"/>
      <c r="X446" s="222"/>
      <c r="Y446" s="212"/>
      <c r="Z446" s="212"/>
      <c r="AA446" s="212"/>
      <c r="AB446" s="212"/>
      <c r="AC446" s="212"/>
      <c r="AD446" s="212"/>
      <c r="AE446" s="212"/>
      <c r="AF446" s="212"/>
      <c r="AG446" s="212" t="s">
        <v>310</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5">
      <c r="A447" s="219"/>
      <c r="B447" s="220"/>
      <c r="C447" s="255" t="s">
        <v>1641</v>
      </c>
      <c r="D447" s="224"/>
      <c r="E447" s="225">
        <v>16</v>
      </c>
      <c r="F447" s="222"/>
      <c r="G447" s="222"/>
      <c r="H447" s="222"/>
      <c r="I447" s="222"/>
      <c r="J447" s="222"/>
      <c r="K447" s="222"/>
      <c r="L447" s="222"/>
      <c r="M447" s="222"/>
      <c r="N447" s="222"/>
      <c r="O447" s="222"/>
      <c r="P447" s="222"/>
      <c r="Q447" s="222"/>
      <c r="R447" s="222"/>
      <c r="S447" s="222"/>
      <c r="T447" s="222"/>
      <c r="U447" s="222"/>
      <c r="V447" s="222"/>
      <c r="W447" s="222"/>
      <c r="X447" s="222"/>
      <c r="Y447" s="212"/>
      <c r="Z447" s="212"/>
      <c r="AA447" s="212"/>
      <c r="AB447" s="212"/>
      <c r="AC447" s="212"/>
      <c r="AD447" s="212"/>
      <c r="AE447" s="212"/>
      <c r="AF447" s="212"/>
      <c r="AG447" s="212" t="s">
        <v>310</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5">
      <c r="A448" s="219"/>
      <c r="B448" s="220"/>
      <c r="C448" s="255" t="s">
        <v>1642</v>
      </c>
      <c r="D448" s="224"/>
      <c r="E448" s="225">
        <v>12</v>
      </c>
      <c r="F448" s="222"/>
      <c r="G448" s="222"/>
      <c r="H448" s="222"/>
      <c r="I448" s="222"/>
      <c r="J448" s="222"/>
      <c r="K448" s="222"/>
      <c r="L448" s="222"/>
      <c r="M448" s="222"/>
      <c r="N448" s="222"/>
      <c r="O448" s="222"/>
      <c r="P448" s="222"/>
      <c r="Q448" s="222"/>
      <c r="R448" s="222"/>
      <c r="S448" s="222"/>
      <c r="T448" s="222"/>
      <c r="U448" s="222"/>
      <c r="V448" s="222"/>
      <c r="W448" s="222"/>
      <c r="X448" s="222"/>
      <c r="Y448" s="212"/>
      <c r="Z448" s="212"/>
      <c r="AA448" s="212"/>
      <c r="AB448" s="212"/>
      <c r="AC448" s="212"/>
      <c r="AD448" s="212"/>
      <c r="AE448" s="212"/>
      <c r="AF448" s="212"/>
      <c r="AG448" s="212" t="s">
        <v>310</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5">
      <c r="A449" s="219"/>
      <c r="B449" s="220"/>
      <c r="C449" s="255" t="s">
        <v>1643</v>
      </c>
      <c r="D449" s="224"/>
      <c r="E449" s="225">
        <v>8</v>
      </c>
      <c r="F449" s="222"/>
      <c r="G449" s="222"/>
      <c r="H449" s="222"/>
      <c r="I449" s="222"/>
      <c r="J449" s="222"/>
      <c r="K449" s="222"/>
      <c r="L449" s="222"/>
      <c r="M449" s="222"/>
      <c r="N449" s="222"/>
      <c r="O449" s="222"/>
      <c r="P449" s="222"/>
      <c r="Q449" s="222"/>
      <c r="R449" s="222"/>
      <c r="S449" s="222"/>
      <c r="T449" s="222"/>
      <c r="U449" s="222"/>
      <c r="V449" s="222"/>
      <c r="W449" s="222"/>
      <c r="X449" s="222"/>
      <c r="Y449" s="212"/>
      <c r="Z449" s="212"/>
      <c r="AA449" s="212"/>
      <c r="AB449" s="212"/>
      <c r="AC449" s="212"/>
      <c r="AD449" s="212"/>
      <c r="AE449" s="212"/>
      <c r="AF449" s="212"/>
      <c r="AG449" s="212" t="s">
        <v>310</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5">
      <c r="A450" s="219">
        <v>126</v>
      </c>
      <c r="B450" s="220" t="s">
        <v>1644</v>
      </c>
      <c r="C450" s="272" t="s">
        <v>1645</v>
      </c>
      <c r="D450" s="221" t="s">
        <v>0</v>
      </c>
      <c r="E450" s="266"/>
      <c r="F450" s="223"/>
      <c r="G450" s="222">
        <f>ROUND(E450*F450,2)</f>
        <v>0</v>
      </c>
      <c r="H450" s="223"/>
      <c r="I450" s="222">
        <f>ROUND(E450*H450,2)</f>
        <v>0</v>
      </c>
      <c r="J450" s="223"/>
      <c r="K450" s="222">
        <f>ROUND(E450*J450,2)</f>
        <v>0</v>
      </c>
      <c r="L450" s="222">
        <v>21</v>
      </c>
      <c r="M450" s="222">
        <f>G450*(1+L450/100)</f>
        <v>0</v>
      </c>
      <c r="N450" s="222">
        <v>0</v>
      </c>
      <c r="O450" s="222">
        <f>ROUND(E450*N450,2)</f>
        <v>0</v>
      </c>
      <c r="P450" s="222">
        <v>0</v>
      </c>
      <c r="Q450" s="222">
        <f>ROUND(E450*P450,2)</f>
        <v>0</v>
      </c>
      <c r="R450" s="222" t="s">
        <v>1628</v>
      </c>
      <c r="S450" s="222" t="s">
        <v>294</v>
      </c>
      <c r="T450" s="222" t="s">
        <v>294</v>
      </c>
      <c r="U450" s="222">
        <v>0</v>
      </c>
      <c r="V450" s="222">
        <f>ROUND(E450*U450,2)</f>
        <v>0</v>
      </c>
      <c r="W450" s="222"/>
      <c r="X450" s="222" t="s">
        <v>548</v>
      </c>
      <c r="Y450" s="212"/>
      <c r="Z450" s="212"/>
      <c r="AA450" s="212"/>
      <c r="AB450" s="212"/>
      <c r="AC450" s="212"/>
      <c r="AD450" s="212"/>
      <c r="AE450" s="212"/>
      <c r="AF450" s="212"/>
      <c r="AG450" s="212" t="s">
        <v>549</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x14ac:dyDescent="0.25">
      <c r="A451" s="227" t="s">
        <v>289</v>
      </c>
      <c r="B451" s="228" t="s">
        <v>241</v>
      </c>
      <c r="C451" s="251" t="s">
        <v>242</v>
      </c>
      <c r="D451" s="229"/>
      <c r="E451" s="230"/>
      <c r="F451" s="231"/>
      <c r="G451" s="231">
        <f>SUMIF(AG452:AG459,"&lt;&gt;NOR",G452:G459)</f>
        <v>0</v>
      </c>
      <c r="H451" s="231"/>
      <c r="I451" s="231">
        <f>SUM(I452:I459)</f>
        <v>0</v>
      </c>
      <c r="J451" s="231"/>
      <c r="K451" s="231">
        <f>SUM(K452:K459)</f>
        <v>0</v>
      </c>
      <c r="L451" s="231"/>
      <c r="M451" s="231">
        <f>SUM(M452:M459)</f>
        <v>0</v>
      </c>
      <c r="N451" s="231"/>
      <c r="O451" s="231">
        <f>SUM(O452:O459)</f>
        <v>0</v>
      </c>
      <c r="P451" s="231"/>
      <c r="Q451" s="231">
        <f>SUM(Q452:Q459)</f>
        <v>0</v>
      </c>
      <c r="R451" s="231"/>
      <c r="S451" s="231"/>
      <c r="T451" s="232"/>
      <c r="U451" s="226"/>
      <c r="V451" s="226">
        <f>SUM(V452:V459)</f>
        <v>0.87</v>
      </c>
      <c r="W451" s="226"/>
      <c r="X451" s="226"/>
      <c r="AG451" t="s">
        <v>290</v>
      </c>
    </row>
    <row r="452" spans="1:60" outlineLevel="1" x14ac:dyDescent="0.25">
      <c r="A452" s="233">
        <v>127</v>
      </c>
      <c r="B452" s="234" t="s">
        <v>1646</v>
      </c>
      <c r="C452" s="252" t="s">
        <v>1647</v>
      </c>
      <c r="D452" s="235" t="s">
        <v>434</v>
      </c>
      <c r="E452" s="236">
        <v>0.252</v>
      </c>
      <c r="F452" s="237"/>
      <c r="G452" s="238">
        <f>ROUND(E452*F452,2)</f>
        <v>0</v>
      </c>
      <c r="H452" s="237"/>
      <c r="I452" s="238">
        <f>ROUND(E452*H452,2)</f>
        <v>0</v>
      </c>
      <c r="J452" s="237"/>
      <c r="K452" s="238">
        <f>ROUND(E452*J452,2)</f>
        <v>0</v>
      </c>
      <c r="L452" s="238">
        <v>21</v>
      </c>
      <c r="M452" s="238">
        <f>G452*(1+L452/100)</f>
        <v>0</v>
      </c>
      <c r="N452" s="238">
        <v>3.1E-4</v>
      </c>
      <c r="O452" s="238">
        <f>ROUND(E452*N452,2)</f>
        <v>0</v>
      </c>
      <c r="P452" s="238">
        <v>0</v>
      </c>
      <c r="Q452" s="238">
        <f>ROUND(E452*P452,2)</f>
        <v>0</v>
      </c>
      <c r="R452" s="238" t="s">
        <v>1648</v>
      </c>
      <c r="S452" s="238" t="s">
        <v>294</v>
      </c>
      <c r="T452" s="239" t="s">
        <v>294</v>
      </c>
      <c r="U452" s="222">
        <v>0.40300000000000002</v>
      </c>
      <c r="V452" s="222">
        <f>ROUND(E452*U452,2)</f>
        <v>0.1</v>
      </c>
      <c r="W452" s="222"/>
      <c r="X452" s="222" t="s">
        <v>389</v>
      </c>
      <c r="Y452" s="212"/>
      <c r="Z452" s="212"/>
      <c r="AA452" s="212"/>
      <c r="AB452" s="212"/>
      <c r="AC452" s="212"/>
      <c r="AD452" s="212"/>
      <c r="AE452" s="212"/>
      <c r="AF452" s="212"/>
      <c r="AG452" s="212" t="s">
        <v>430</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5">
      <c r="A453" s="219"/>
      <c r="B453" s="220"/>
      <c r="C453" s="253" t="s">
        <v>1649</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2"/>
      <c r="Z453" s="212"/>
      <c r="AA453" s="212"/>
      <c r="AB453" s="212"/>
      <c r="AC453" s="212"/>
      <c r="AD453" s="212"/>
      <c r="AE453" s="212"/>
      <c r="AF453" s="212"/>
      <c r="AG453" s="212" t="s">
        <v>299</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5">
      <c r="A454" s="219"/>
      <c r="B454" s="220"/>
      <c r="C454" s="255" t="s">
        <v>1601</v>
      </c>
      <c r="D454" s="224"/>
      <c r="E454" s="225"/>
      <c r="F454" s="222"/>
      <c r="G454" s="222"/>
      <c r="H454" s="222"/>
      <c r="I454" s="222"/>
      <c r="J454" s="222"/>
      <c r="K454" s="222"/>
      <c r="L454" s="222"/>
      <c r="M454" s="222"/>
      <c r="N454" s="222"/>
      <c r="O454" s="222"/>
      <c r="P454" s="222"/>
      <c r="Q454" s="222"/>
      <c r="R454" s="222"/>
      <c r="S454" s="222"/>
      <c r="T454" s="222"/>
      <c r="U454" s="222"/>
      <c r="V454" s="222"/>
      <c r="W454" s="222"/>
      <c r="X454" s="222"/>
      <c r="Y454" s="212"/>
      <c r="Z454" s="212"/>
      <c r="AA454" s="212"/>
      <c r="AB454" s="212"/>
      <c r="AC454" s="212"/>
      <c r="AD454" s="212"/>
      <c r="AE454" s="212"/>
      <c r="AF454" s="212"/>
      <c r="AG454" s="212" t="s">
        <v>310</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5">
      <c r="A455" s="219"/>
      <c r="B455" s="220"/>
      <c r="C455" s="255" t="s">
        <v>1650</v>
      </c>
      <c r="D455" s="224"/>
      <c r="E455" s="225">
        <v>0.252</v>
      </c>
      <c r="F455" s="222"/>
      <c r="G455" s="222"/>
      <c r="H455" s="222"/>
      <c r="I455" s="222"/>
      <c r="J455" s="222"/>
      <c r="K455" s="222"/>
      <c r="L455" s="222"/>
      <c r="M455" s="222"/>
      <c r="N455" s="222"/>
      <c r="O455" s="222"/>
      <c r="P455" s="222"/>
      <c r="Q455" s="222"/>
      <c r="R455" s="222"/>
      <c r="S455" s="222"/>
      <c r="T455" s="222"/>
      <c r="U455" s="222"/>
      <c r="V455" s="222"/>
      <c r="W455" s="222"/>
      <c r="X455" s="222"/>
      <c r="Y455" s="212"/>
      <c r="Z455" s="212"/>
      <c r="AA455" s="212"/>
      <c r="AB455" s="212"/>
      <c r="AC455" s="212"/>
      <c r="AD455" s="212"/>
      <c r="AE455" s="212"/>
      <c r="AF455" s="212"/>
      <c r="AG455" s="212" t="s">
        <v>310</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0.399999999999999" outlineLevel="1" x14ac:dyDescent="0.25">
      <c r="A456" s="233">
        <v>128</v>
      </c>
      <c r="B456" s="234" t="s">
        <v>1651</v>
      </c>
      <c r="C456" s="252" t="s">
        <v>1652</v>
      </c>
      <c r="D456" s="235" t="s">
        <v>453</v>
      </c>
      <c r="E456" s="236">
        <v>8.6</v>
      </c>
      <c r="F456" s="237"/>
      <c r="G456" s="238">
        <f>ROUND(E456*F456,2)</f>
        <v>0</v>
      </c>
      <c r="H456" s="237"/>
      <c r="I456" s="238">
        <f>ROUND(E456*H456,2)</f>
        <v>0</v>
      </c>
      <c r="J456" s="237"/>
      <c r="K456" s="238">
        <f>ROUND(E456*J456,2)</f>
        <v>0</v>
      </c>
      <c r="L456" s="238">
        <v>21</v>
      </c>
      <c r="M456" s="238">
        <f>G456*(1+L456/100)</f>
        <v>0</v>
      </c>
      <c r="N456" s="238">
        <v>6.9999999999999994E-5</v>
      </c>
      <c r="O456" s="238">
        <f>ROUND(E456*N456,2)</f>
        <v>0</v>
      </c>
      <c r="P456" s="238">
        <v>0</v>
      </c>
      <c r="Q456" s="238">
        <f>ROUND(E456*P456,2)</f>
        <v>0</v>
      </c>
      <c r="R456" s="238" t="s">
        <v>1648</v>
      </c>
      <c r="S456" s="238" t="s">
        <v>294</v>
      </c>
      <c r="T456" s="239" t="s">
        <v>294</v>
      </c>
      <c r="U456" s="222">
        <v>8.8999999999999996E-2</v>
      </c>
      <c r="V456" s="222">
        <f>ROUND(E456*U456,2)</f>
        <v>0.77</v>
      </c>
      <c r="W456" s="222"/>
      <c r="X456" s="222" t="s">
        <v>389</v>
      </c>
      <c r="Y456" s="212"/>
      <c r="Z456" s="212"/>
      <c r="AA456" s="212"/>
      <c r="AB456" s="212"/>
      <c r="AC456" s="212"/>
      <c r="AD456" s="212"/>
      <c r="AE456" s="212"/>
      <c r="AF456" s="212"/>
      <c r="AG456" s="212" t="s">
        <v>430</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5">
      <c r="A457" s="219"/>
      <c r="B457" s="220"/>
      <c r="C457" s="268" t="s">
        <v>1653</v>
      </c>
      <c r="D457" s="265"/>
      <c r="E457" s="265"/>
      <c r="F457" s="265"/>
      <c r="G457" s="265"/>
      <c r="H457" s="222"/>
      <c r="I457" s="222"/>
      <c r="J457" s="222"/>
      <c r="K457" s="222"/>
      <c r="L457" s="222"/>
      <c r="M457" s="222"/>
      <c r="N457" s="222"/>
      <c r="O457" s="222"/>
      <c r="P457" s="222"/>
      <c r="Q457" s="222"/>
      <c r="R457" s="222"/>
      <c r="S457" s="222"/>
      <c r="T457" s="222"/>
      <c r="U457" s="222"/>
      <c r="V457" s="222"/>
      <c r="W457" s="222"/>
      <c r="X457" s="222"/>
      <c r="Y457" s="212"/>
      <c r="Z457" s="212"/>
      <c r="AA457" s="212"/>
      <c r="AB457" s="212"/>
      <c r="AC457" s="212"/>
      <c r="AD457" s="212"/>
      <c r="AE457" s="212"/>
      <c r="AF457" s="212"/>
      <c r="AG457" s="212" t="s">
        <v>456</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5">
      <c r="A458" s="219"/>
      <c r="B458" s="220"/>
      <c r="C458" s="255" t="s">
        <v>1601</v>
      </c>
      <c r="D458" s="224"/>
      <c r="E458" s="225"/>
      <c r="F458" s="222"/>
      <c r="G458" s="222"/>
      <c r="H458" s="222"/>
      <c r="I458" s="222"/>
      <c r="J458" s="222"/>
      <c r="K458" s="222"/>
      <c r="L458" s="222"/>
      <c r="M458" s="222"/>
      <c r="N458" s="222"/>
      <c r="O458" s="222"/>
      <c r="P458" s="222"/>
      <c r="Q458" s="222"/>
      <c r="R458" s="222"/>
      <c r="S458" s="222"/>
      <c r="T458" s="222"/>
      <c r="U458" s="222"/>
      <c r="V458" s="222"/>
      <c r="W458" s="222"/>
      <c r="X458" s="222"/>
      <c r="Y458" s="212"/>
      <c r="Z458" s="212"/>
      <c r="AA458" s="212"/>
      <c r="AB458" s="212"/>
      <c r="AC458" s="212"/>
      <c r="AD458" s="212"/>
      <c r="AE458" s="212"/>
      <c r="AF458" s="212"/>
      <c r="AG458" s="212" t="s">
        <v>310</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5">
      <c r="A459" s="219"/>
      <c r="B459" s="220"/>
      <c r="C459" s="255" t="s">
        <v>1654</v>
      </c>
      <c r="D459" s="224"/>
      <c r="E459" s="225">
        <v>8.6</v>
      </c>
      <c r="F459" s="222"/>
      <c r="G459" s="222"/>
      <c r="H459" s="222"/>
      <c r="I459" s="222"/>
      <c r="J459" s="222"/>
      <c r="K459" s="222"/>
      <c r="L459" s="222"/>
      <c r="M459" s="222"/>
      <c r="N459" s="222"/>
      <c r="O459" s="222"/>
      <c r="P459" s="222"/>
      <c r="Q459" s="222"/>
      <c r="R459" s="222"/>
      <c r="S459" s="222"/>
      <c r="T459" s="222"/>
      <c r="U459" s="222"/>
      <c r="V459" s="222"/>
      <c r="W459" s="222"/>
      <c r="X459" s="222"/>
      <c r="Y459" s="212"/>
      <c r="Z459" s="212"/>
      <c r="AA459" s="212"/>
      <c r="AB459" s="212"/>
      <c r="AC459" s="212"/>
      <c r="AD459" s="212"/>
      <c r="AE459" s="212"/>
      <c r="AF459" s="212"/>
      <c r="AG459" s="212" t="s">
        <v>310</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x14ac:dyDescent="0.25">
      <c r="A460" s="227" t="s">
        <v>289</v>
      </c>
      <c r="B460" s="228" t="s">
        <v>257</v>
      </c>
      <c r="C460" s="251" t="s">
        <v>258</v>
      </c>
      <c r="D460" s="229"/>
      <c r="E460" s="230"/>
      <c r="F460" s="231"/>
      <c r="G460" s="231">
        <f>SUMIF(AG461:AG477,"&lt;&gt;NOR",G461:G477)</f>
        <v>0</v>
      </c>
      <c r="H460" s="231"/>
      <c r="I460" s="231">
        <f>SUM(I461:I477)</f>
        <v>0</v>
      </c>
      <c r="J460" s="231"/>
      <c r="K460" s="231">
        <f>SUM(K461:K477)</f>
        <v>0</v>
      </c>
      <c r="L460" s="231"/>
      <c r="M460" s="231">
        <f>SUM(M461:M477)</f>
        <v>0</v>
      </c>
      <c r="N460" s="231"/>
      <c r="O460" s="231">
        <f>SUM(O461:O477)</f>
        <v>0</v>
      </c>
      <c r="P460" s="231"/>
      <c r="Q460" s="231">
        <f>SUM(Q461:Q477)</f>
        <v>0</v>
      </c>
      <c r="R460" s="231"/>
      <c r="S460" s="231"/>
      <c r="T460" s="232"/>
      <c r="U460" s="226"/>
      <c r="V460" s="226">
        <f>SUM(V461:V477)</f>
        <v>0.01</v>
      </c>
      <c r="W460" s="226"/>
      <c r="X460" s="226"/>
      <c r="AG460" t="s">
        <v>290</v>
      </c>
    </row>
    <row r="461" spans="1:60" outlineLevel="1" x14ac:dyDescent="0.25">
      <c r="A461" s="233">
        <v>129</v>
      </c>
      <c r="B461" s="234" t="s">
        <v>579</v>
      </c>
      <c r="C461" s="252" t="s">
        <v>580</v>
      </c>
      <c r="D461" s="235" t="s">
        <v>441</v>
      </c>
      <c r="E461" s="236">
        <v>8.6999999999999994E-3</v>
      </c>
      <c r="F461" s="237"/>
      <c r="G461" s="238">
        <f>ROUND(E461*F461,2)</f>
        <v>0</v>
      </c>
      <c r="H461" s="237"/>
      <c r="I461" s="238">
        <f>ROUND(E461*H461,2)</f>
        <v>0</v>
      </c>
      <c r="J461" s="237"/>
      <c r="K461" s="238">
        <f>ROUND(E461*J461,2)</f>
        <v>0</v>
      </c>
      <c r="L461" s="238">
        <v>21</v>
      </c>
      <c r="M461" s="238">
        <f>G461*(1+L461/100)</f>
        <v>0</v>
      </c>
      <c r="N461" s="238">
        <v>0</v>
      </c>
      <c r="O461" s="238">
        <f>ROUND(E461*N461,2)</f>
        <v>0</v>
      </c>
      <c r="P461" s="238">
        <v>0</v>
      </c>
      <c r="Q461" s="238">
        <f>ROUND(E461*P461,2)</f>
        <v>0</v>
      </c>
      <c r="R461" s="238" t="s">
        <v>574</v>
      </c>
      <c r="S461" s="238" t="s">
        <v>294</v>
      </c>
      <c r="T461" s="239" t="s">
        <v>294</v>
      </c>
      <c r="U461" s="222">
        <v>0.49</v>
      </c>
      <c r="V461" s="222">
        <f>ROUND(E461*U461,2)</f>
        <v>0</v>
      </c>
      <c r="W461" s="222"/>
      <c r="X461" s="222" t="s">
        <v>581</v>
      </c>
      <c r="Y461" s="212"/>
      <c r="Z461" s="212"/>
      <c r="AA461" s="212"/>
      <c r="AB461" s="212"/>
      <c r="AC461" s="212"/>
      <c r="AD461" s="212"/>
      <c r="AE461" s="212"/>
      <c r="AF461" s="212"/>
      <c r="AG461" s="212" t="s">
        <v>582</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5">
      <c r="A462" s="219"/>
      <c r="B462" s="220"/>
      <c r="C462" s="253" t="s">
        <v>583</v>
      </c>
      <c r="D462" s="240"/>
      <c r="E462" s="240"/>
      <c r="F462" s="240"/>
      <c r="G462" s="240"/>
      <c r="H462" s="222"/>
      <c r="I462" s="222"/>
      <c r="J462" s="222"/>
      <c r="K462" s="222"/>
      <c r="L462" s="222"/>
      <c r="M462" s="222"/>
      <c r="N462" s="222"/>
      <c r="O462" s="222"/>
      <c r="P462" s="222"/>
      <c r="Q462" s="222"/>
      <c r="R462" s="222"/>
      <c r="S462" s="222"/>
      <c r="T462" s="222"/>
      <c r="U462" s="222"/>
      <c r="V462" s="222"/>
      <c r="W462" s="222"/>
      <c r="X462" s="222"/>
      <c r="Y462" s="212"/>
      <c r="Z462" s="212"/>
      <c r="AA462" s="212"/>
      <c r="AB462" s="212"/>
      <c r="AC462" s="212"/>
      <c r="AD462" s="212"/>
      <c r="AE462" s="212"/>
      <c r="AF462" s="212"/>
      <c r="AG462" s="212" t="s">
        <v>299</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5">
      <c r="A463" s="219"/>
      <c r="B463" s="220"/>
      <c r="C463" s="255" t="s">
        <v>1655</v>
      </c>
      <c r="D463" s="224"/>
      <c r="E463" s="225"/>
      <c r="F463" s="222"/>
      <c r="G463" s="222"/>
      <c r="H463" s="222"/>
      <c r="I463" s="222"/>
      <c r="J463" s="222"/>
      <c r="K463" s="222"/>
      <c r="L463" s="222"/>
      <c r="M463" s="222"/>
      <c r="N463" s="222"/>
      <c r="O463" s="222"/>
      <c r="P463" s="222"/>
      <c r="Q463" s="222"/>
      <c r="R463" s="222"/>
      <c r="S463" s="222"/>
      <c r="T463" s="222"/>
      <c r="U463" s="222"/>
      <c r="V463" s="222"/>
      <c r="W463" s="222"/>
      <c r="X463" s="222"/>
      <c r="Y463" s="212"/>
      <c r="Z463" s="212"/>
      <c r="AA463" s="212"/>
      <c r="AB463" s="212"/>
      <c r="AC463" s="212"/>
      <c r="AD463" s="212"/>
      <c r="AE463" s="212"/>
      <c r="AF463" s="212"/>
      <c r="AG463" s="212" t="s">
        <v>310</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5">
      <c r="A464" s="219"/>
      <c r="B464" s="220"/>
      <c r="C464" s="255" t="s">
        <v>1656</v>
      </c>
      <c r="D464" s="224"/>
      <c r="E464" s="225"/>
      <c r="F464" s="222"/>
      <c r="G464" s="222"/>
      <c r="H464" s="222"/>
      <c r="I464" s="222"/>
      <c r="J464" s="222"/>
      <c r="K464" s="222"/>
      <c r="L464" s="222"/>
      <c r="M464" s="222"/>
      <c r="N464" s="222"/>
      <c r="O464" s="222"/>
      <c r="P464" s="222"/>
      <c r="Q464" s="222"/>
      <c r="R464" s="222"/>
      <c r="S464" s="222"/>
      <c r="T464" s="222"/>
      <c r="U464" s="222"/>
      <c r="V464" s="222"/>
      <c r="W464" s="222"/>
      <c r="X464" s="222"/>
      <c r="Y464" s="212"/>
      <c r="Z464" s="212"/>
      <c r="AA464" s="212"/>
      <c r="AB464" s="212"/>
      <c r="AC464" s="212"/>
      <c r="AD464" s="212"/>
      <c r="AE464" s="212"/>
      <c r="AF464" s="212"/>
      <c r="AG464" s="212" t="s">
        <v>310</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5">
      <c r="A465" s="219"/>
      <c r="B465" s="220"/>
      <c r="C465" s="255" t="s">
        <v>1657</v>
      </c>
      <c r="D465" s="224"/>
      <c r="E465" s="225">
        <v>8.6999999999999994E-3</v>
      </c>
      <c r="F465" s="222"/>
      <c r="G465" s="222"/>
      <c r="H465" s="222"/>
      <c r="I465" s="222"/>
      <c r="J465" s="222"/>
      <c r="K465" s="222"/>
      <c r="L465" s="222"/>
      <c r="M465" s="222"/>
      <c r="N465" s="222"/>
      <c r="O465" s="222"/>
      <c r="P465" s="222"/>
      <c r="Q465" s="222"/>
      <c r="R465" s="222"/>
      <c r="S465" s="222"/>
      <c r="T465" s="222"/>
      <c r="U465" s="222"/>
      <c r="V465" s="222"/>
      <c r="W465" s="222"/>
      <c r="X465" s="222"/>
      <c r="Y465" s="212"/>
      <c r="Z465" s="212"/>
      <c r="AA465" s="212"/>
      <c r="AB465" s="212"/>
      <c r="AC465" s="212"/>
      <c r="AD465" s="212"/>
      <c r="AE465" s="212"/>
      <c r="AF465" s="212"/>
      <c r="AG465" s="212" t="s">
        <v>310</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5">
      <c r="A466" s="233">
        <v>130</v>
      </c>
      <c r="B466" s="234" t="s">
        <v>584</v>
      </c>
      <c r="C466" s="252" t="s">
        <v>585</v>
      </c>
      <c r="D466" s="235" t="s">
        <v>441</v>
      </c>
      <c r="E466" s="236">
        <v>8.6999999999999994E-3</v>
      </c>
      <c r="F466" s="237"/>
      <c r="G466" s="238">
        <f>ROUND(E466*F466,2)</f>
        <v>0</v>
      </c>
      <c r="H466" s="237"/>
      <c r="I466" s="238">
        <f>ROUND(E466*H466,2)</f>
        <v>0</v>
      </c>
      <c r="J466" s="237"/>
      <c r="K466" s="238">
        <f>ROUND(E466*J466,2)</f>
        <v>0</v>
      </c>
      <c r="L466" s="238">
        <v>21</v>
      </c>
      <c r="M466" s="238">
        <f>G466*(1+L466/100)</f>
        <v>0</v>
      </c>
      <c r="N466" s="238">
        <v>0</v>
      </c>
      <c r="O466" s="238">
        <f>ROUND(E466*N466,2)</f>
        <v>0</v>
      </c>
      <c r="P466" s="238">
        <v>0</v>
      </c>
      <c r="Q466" s="238">
        <f>ROUND(E466*P466,2)</f>
        <v>0</v>
      </c>
      <c r="R466" s="238" t="s">
        <v>574</v>
      </c>
      <c r="S466" s="238" t="s">
        <v>294</v>
      </c>
      <c r="T466" s="239" t="s">
        <v>294</v>
      </c>
      <c r="U466" s="222">
        <v>0</v>
      </c>
      <c r="V466" s="222">
        <f>ROUND(E466*U466,2)</f>
        <v>0</v>
      </c>
      <c r="W466" s="222"/>
      <c r="X466" s="222" t="s">
        <v>581</v>
      </c>
      <c r="Y466" s="212"/>
      <c r="Z466" s="212"/>
      <c r="AA466" s="212"/>
      <c r="AB466" s="212"/>
      <c r="AC466" s="212"/>
      <c r="AD466" s="212"/>
      <c r="AE466" s="212"/>
      <c r="AF466" s="212"/>
      <c r="AG466" s="212" t="s">
        <v>582</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5">
      <c r="A467" s="219"/>
      <c r="B467" s="220"/>
      <c r="C467" s="255" t="s">
        <v>1655</v>
      </c>
      <c r="D467" s="224"/>
      <c r="E467" s="225"/>
      <c r="F467" s="222"/>
      <c r="G467" s="222"/>
      <c r="H467" s="222"/>
      <c r="I467" s="222"/>
      <c r="J467" s="222"/>
      <c r="K467" s="222"/>
      <c r="L467" s="222"/>
      <c r="M467" s="222"/>
      <c r="N467" s="222"/>
      <c r="O467" s="222"/>
      <c r="P467" s="222"/>
      <c r="Q467" s="222"/>
      <c r="R467" s="222"/>
      <c r="S467" s="222"/>
      <c r="T467" s="222"/>
      <c r="U467" s="222"/>
      <c r="V467" s="222"/>
      <c r="W467" s="222"/>
      <c r="X467" s="222"/>
      <c r="Y467" s="212"/>
      <c r="Z467" s="212"/>
      <c r="AA467" s="212"/>
      <c r="AB467" s="212"/>
      <c r="AC467" s="212"/>
      <c r="AD467" s="212"/>
      <c r="AE467" s="212"/>
      <c r="AF467" s="212"/>
      <c r="AG467" s="212" t="s">
        <v>310</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5">
      <c r="A468" s="219"/>
      <c r="B468" s="220"/>
      <c r="C468" s="255" t="s">
        <v>1656</v>
      </c>
      <c r="D468" s="224"/>
      <c r="E468" s="225"/>
      <c r="F468" s="222"/>
      <c r="G468" s="222"/>
      <c r="H468" s="222"/>
      <c r="I468" s="222"/>
      <c r="J468" s="222"/>
      <c r="K468" s="222"/>
      <c r="L468" s="222"/>
      <c r="M468" s="222"/>
      <c r="N468" s="222"/>
      <c r="O468" s="222"/>
      <c r="P468" s="222"/>
      <c r="Q468" s="222"/>
      <c r="R468" s="222"/>
      <c r="S468" s="222"/>
      <c r="T468" s="222"/>
      <c r="U468" s="222"/>
      <c r="V468" s="222"/>
      <c r="W468" s="222"/>
      <c r="X468" s="222"/>
      <c r="Y468" s="212"/>
      <c r="Z468" s="212"/>
      <c r="AA468" s="212"/>
      <c r="AB468" s="212"/>
      <c r="AC468" s="212"/>
      <c r="AD468" s="212"/>
      <c r="AE468" s="212"/>
      <c r="AF468" s="212"/>
      <c r="AG468" s="212" t="s">
        <v>310</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5">
      <c r="A469" s="219"/>
      <c r="B469" s="220"/>
      <c r="C469" s="255" t="s">
        <v>1657</v>
      </c>
      <c r="D469" s="224"/>
      <c r="E469" s="225">
        <v>8.6999999999999994E-3</v>
      </c>
      <c r="F469" s="222"/>
      <c r="G469" s="222"/>
      <c r="H469" s="222"/>
      <c r="I469" s="222"/>
      <c r="J469" s="222"/>
      <c r="K469" s="222"/>
      <c r="L469" s="222"/>
      <c r="M469" s="222"/>
      <c r="N469" s="222"/>
      <c r="O469" s="222"/>
      <c r="P469" s="222"/>
      <c r="Q469" s="222"/>
      <c r="R469" s="222"/>
      <c r="S469" s="222"/>
      <c r="T469" s="222"/>
      <c r="U469" s="222"/>
      <c r="V469" s="222"/>
      <c r="W469" s="222"/>
      <c r="X469" s="222"/>
      <c r="Y469" s="212"/>
      <c r="Z469" s="212"/>
      <c r="AA469" s="212"/>
      <c r="AB469" s="212"/>
      <c r="AC469" s="212"/>
      <c r="AD469" s="212"/>
      <c r="AE469" s="212"/>
      <c r="AF469" s="212"/>
      <c r="AG469" s="212" t="s">
        <v>310</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5">
      <c r="A470" s="233">
        <v>131</v>
      </c>
      <c r="B470" s="234" t="s">
        <v>586</v>
      </c>
      <c r="C470" s="252" t="s">
        <v>587</v>
      </c>
      <c r="D470" s="235" t="s">
        <v>441</v>
      </c>
      <c r="E470" s="236">
        <v>8.6999999999999994E-3</v>
      </c>
      <c r="F470" s="237"/>
      <c r="G470" s="238">
        <f>ROUND(E470*F470,2)</f>
        <v>0</v>
      </c>
      <c r="H470" s="237"/>
      <c r="I470" s="238">
        <f>ROUND(E470*H470,2)</f>
        <v>0</v>
      </c>
      <c r="J470" s="237"/>
      <c r="K470" s="238">
        <f>ROUND(E470*J470,2)</f>
        <v>0</v>
      </c>
      <c r="L470" s="238">
        <v>21</v>
      </c>
      <c r="M470" s="238">
        <f>G470*(1+L470/100)</f>
        <v>0</v>
      </c>
      <c r="N470" s="238">
        <v>0</v>
      </c>
      <c r="O470" s="238">
        <f>ROUND(E470*N470,2)</f>
        <v>0</v>
      </c>
      <c r="P470" s="238">
        <v>0</v>
      </c>
      <c r="Q470" s="238">
        <f>ROUND(E470*P470,2)</f>
        <v>0</v>
      </c>
      <c r="R470" s="238" t="s">
        <v>574</v>
      </c>
      <c r="S470" s="238" t="s">
        <v>294</v>
      </c>
      <c r="T470" s="239" t="s">
        <v>294</v>
      </c>
      <c r="U470" s="222">
        <v>0.94199999999999995</v>
      </c>
      <c r="V470" s="222">
        <f>ROUND(E470*U470,2)</f>
        <v>0.01</v>
      </c>
      <c r="W470" s="222"/>
      <c r="X470" s="222" t="s">
        <v>581</v>
      </c>
      <c r="Y470" s="212"/>
      <c r="Z470" s="212"/>
      <c r="AA470" s="212"/>
      <c r="AB470" s="212"/>
      <c r="AC470" s="212"/>
      <c r="AD470" s="212"/>
      <c r="AE470" s="212"/>
      <c r="AF470" s="212"/>
      <c r="AG470" s="212" t="s">
        <v>582</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5">
      <c r="A471" s="219"/>
      <c r="B471" s="220"/>
      <c r="C471" s="255" t="s">
        <v>1655</v>
      </c>
      <c r="D471" s="224"/>
      <c r="E471" s="225"/>
      <c r="F471" s="222"/>
      <c r="G471" s="222"/>
      <c r="H471" s="222"/>
      <c r="I471" s="222"/>
      <c r="J471" s="222"/>
      <c r="K471" s="222"/>
      <c r="L471" s="222"/>
      <c r="M471" s="222"/>
      <c r="N471" s="222"/>
      <c r="O471" s="222"/>
      <c r="P471" s="222"/>
      <c r="Q471" s="222"/>
      <c r="R471" s="222"/>
      <c r="S471" s="222"/>
      <c r="T471" s="222"/>
      <c r="U471" s="222"/>
      <c r="V471" s="222"/>
      <c r="W471" s="222"/>
      <c r="X471" s="222"/>
      <c r="Y471" s="212"/>
      <c r="Z471" s="212"/>
      <c r="AA471" s="212"/>
      <c r="AB471" s="212"/>
      <c r="AC471" s="212"/>
      <c r="AD471" s="212"/>
      <c r="AE471" s="212"/>
      <c r="AF471" s="212"/>
      <c r="AG471" s="212" t="s">
        <v>310</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5">
      <c r="A472" s="219"/>
      <c r="B472" s="220"/>
      <c r="C472" s="255" t="s">
        <v>1656</v>
      </c>
      <c r="D472" s="224"/>
      <c r="E472" s="225"/>
      <c r="F472" s="222"/>
      <c r="G472" s="222"/>
      <c r="H472" s="222"/>
      <c r="I472" s="222"/>
      <c r="J472" s="222"/>
      <c r="K472" s="222"/>
      <c r="L472" s="222"/>
      <c r="M472" s="222"/>
      <c r="N472" s="222"/>
      <c r="O472" s="222"/>
      <c r="P472" s="222"/>
      <c r="Q472" s="222"/>
      <c r="R472" s="222"/>
      <c r="S472" s="222"/>
      <c r="T472" s="222"/>
      <c r="U472" s="222"/>
      <c r="V472" s="222"/>
      <c r="W472" s="222"/>
      <c r="X472" s="222"/>
      <c r="Y472" s="212"/>
      <c r="Z472" s="212"/>
      <c r="AA472" s="212"/>
      <c r="AB472" s="212"/>
      <c r="AC472" s="212"/>
      <c r="AD472" s="212"/>
      <c r="AE472" s="212"/>
      <c r="AF472" s="212"/>
      <c r="AG472" s="212" t="s">
        <v>310</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5">
      <c r="A473" s="219"/>
      <c r="B473" s="220"/>
      <c r="C473" s="255" t="s">
        <v>1657</v>
      </c>
      <c r="D473" s="224"/>
      <c r="E473" s="225">
        <v>8.6999999999999994E-3</v>
      </c>
      <c r="F473" s="222"/>
      <c r="G473" s="222"/>
      <c r="H473" s="222"/>
      <c r="I473" s="222"/>
      <c r="J473" s="222"/>
      <c r="K473" s="222"/>
      <c r="L473" s="222"/>
      <c r="M473" s="222"/>
      <c r="N473" s="222"/>
      <c r="O473" s="222"/>
      <c r="P473" s="222"/>
      <c r="Q473" s="222"/>
      <c r="R473" s="222"/>
      <c r="S473" s="222"/>
      <c r="T473" s="222"/>
      <c r="U473" s="222"/>
      <c r="V473" s="222"/>
      <c r="W473" s="222"/>
      <c r="X473" s="222"/>
      <c r="Y473" s="212"/>
      <c r="Z473" s="212"/>
      <c r="AA473" s="212"/>
      <c r="AB473" s="212"/>
      <c r="AC473" s="212"/>
      <c r="AD473" s="212"/>
      <c r="AE473" s="212"/>
      <c r="AF473" s="212"/>
      <c r="AG473" s="212" t="s">
        <v>310</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5">
      <c r="A474" s="233">
        <v>132</v>
      </c>
      <c r="B474" s="234" t="s">
        <v>1658</v>
      </c>
      <c r="C474" s="252" t="s">
        <v>1659</v>
      </c>
      <c r="D474" s="235" t="s">
        <v>441</v>
      </c>
      <c r="E474" s="236">
        <v>8.6999999999999994E-3</v>
      </c>
      <c r="F474" s="237"/>
      <c r="G474" s="238">
        <f>ROUND(E474*F474,2)</f>
        <v>0</v>
      </c>
      <c r="H474" s="237"/>
      <c r="I474" s="238">
        <f>ROUND(E474*H474,2)</f>
        <v>0</v>
      </c>
      <c r="J474" s="237"/>
      <c r="K474" s="238">
        <f>ROUND(E474*J474,2)</f>
        <v>0</v>
      </c>
      <c r="L474" s="238">
        <v>21</v>
      </c>
      <c r="M474" s="238">
        <f>G474*(1+L474/100)</f>
        <v>0</v>
      </c>
      <c r="N474" s="238">
        <v>0</v>
      </c>
      <c r="O474" s="238">
        <f>ROUND(E474*N474,2)</f>
        <v>0</v>
      </c>
      <c r="P474" s="238">
        <v>0</v>
      </c>
      <c r="Q474" s="238">
        <f>ROUND(E474*P474,2)</f>
        <v>0</v>
      </c>
      <c r="R474" s="238" t="s">
        <v>574</v>
      </c>
      <c r="S474" s="238" t="s">
        <v>294</v>
      </c>
      <c r="T474" s="239" t="s">
        <v>295</v>
      </c>
      <c r="U474" s="222">
        <v>0</v>
      </c>
      <c r="V474" s="222">
        <f>ROUND(E474*U474,2)</f>
        <v>0</v>
      </c>
      <c r="W474" s="222"/>
      <c r="X474" s="222" t="s">
        <v>581</v>
      </c>
      <c r="Y474" s="212"/>
      <c r="Z474" s="212"/>
      <c r="AA474" s="212"/>
      <c r="AB474" s="212"/>
      <c r="AC474" s="212"/>
      <c r="AD474" s="212"/>
      <c r="AE474" s="212"/>
      <c r="AF474" s="212"/>
      <c r="AG474" s="212" t="s">
        <v>582</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5">
      <c r="A475" s="219"/>
      <c r="B475" s="220"/>
      <c r="C475" s="255" t="s">
        <v>1655</v>
      </c>
      <c r="D475" s="224"/>
      <c r="E475" s="225"/>
      <c r="F475" s="222"/>
      <c r="G475" s="222"/>
      <c r="H475" s="222"/>
      <c r="I475" s="222"/>
      <c r="J475" s="222"/>
      <c r="K475" s="222"/>
      <c r="L475" s="222"/>
      <c r="M475" s="222"/>
      <c r="N475" s="222"/>
      <c r="O475" s="222"/>
      <c r="P475" s="222"/>
      <c r="Q475" s="222"/>
      <c r="R475" s="222"/>
      <c r="S475" s="222"/>
      <c r="T475" s="222"/>
      <c r="U475" s="222"/>
      <c r="V475" s="222"/>
      <c r="W475" s="222"/>
      <c r="X475" s="222"/>
      <c r="Y475" s="212"/>
      <c r="Z475" s="212"/>
      <c r="AA475" s="212"/>
      <c r="AB475" s="212"/>
      <c r="AC475" s="212"/>
      <c r="AD475" s="212"/>
      <c r="AE475" s="212"/>
      <c r="AF475" s="212"/>
      <c r="AG475" s="212" t="s">
        <v>310</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5">
      <c r="A476" s="219"/>
      <c r="B476" s="220"/>
      <c r="C476" s="255" t="s">
        <v>1656</v>
      </c>
      <c r="D476" s="224"/>
      <c r="E476" s="225"/>
      <c r="F476" s="222"/>
      <c r="G476" s="222"/>
      <c r="H476" s="222"/>
      <c r="I476" s="222"/>
      <c r="J476" s="222"/>
      <c r="K476" s="222"/>
      <c r="L476" s="222"/>
      <c r="M476" s="222"/>
      <c r="N476" s="222"/>
      <c r="O476" s="222"/>
      <c r="P476" s="222"/>
      <c r="Q476" s="222"/>
      <c r="R476" s="222"/>
      <c r="S476" s="222"/>
      <c r="T476" s="222"/>
      <c r="U476" s="222"/>
      <c r="V476" s="222"/>
      <c r="W476" s="222"/>
      <c r="X476" s="222"/>
      <c r="Y476" s="212"/>
      <c r="Z476" s="212"/>
      <c r="AA476" s="212"/>
      <c r="AB476" s="212"/>
      <c r="AC476" s="212"/>
      <c r="AD476" s="212"/>
      <c r="AE476" s="212"/>
      <c r="AF476" s="212"/>
      <c r="AG476" s="212" t="s">
        <v>310</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5">
      <c r="A477" s="219"/>
      <c r="B477" s="220"/>
      <c r="C477" s="255" t="s">
        <v>1657</v>
      </c>
      <c r="D477" s="224"/>
      <c r="E477" s="225">
        <v>8.6999999999999994E-3</v>
      </c>
      <c r="F477" s="222"/>
      <c r="G477" s="222"/>
      <c r="H477" s="222"/>
      <c r="I477" s="222"/>
      <c r="J477" s="222"/>
      <c r="K477" s="222"/>
      <c r="L477" s="222"/>
      <c r="M477" s="222"/>
      <c r="N477" s="222"/>
      <c r="O477" s="222"/>
      <c r="P477" s="222"/>
      <c r="Q477" s="222"/>
      <c r="R477" s="222"/>
      <c r="S477" s="222"/>
      <c r="T477" s="222"/>
      <c r="U477" s="222"/>
      <c r="V477" s="222"/>
      <c r="W477" s="222"/>
      <c r="X477" s="222"/>
      <c r="Y477" s="212"/>
      <c r="Z477" s="212"/>
      <c r="AA477" s="212"/>
      <c r="AB477" s="212"/>
      <c r="AC477" s="212"/>
      <c r="AD477" s="212"/>
      <c r="AE477" s="212"/>
      <c r="AF477" s="212"/>
      <c r="AG477" s="212" t="s">
        <v>310</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x14ac:dyDescent="0.25">
      <c r="A478" s="3"/>
      <c r="B478" s="4"/>
      <c r="C478" s="257"/>
      <c r="D478" s="6"/>
      <c r="E478" s="3"/>
      <c r="F478" s="3"/>
      <c r="G478" s="3"/>
      <c r="H478" s="3"/>
      <c r="I478" s="3"/>
      <c r="J478" s="3"/>
      <c r="K478" s="3"/>
      <c r="L478" s="3"/>
      <c r="M478" s="3"/>
      <c r="N478" s="3"/>
      <c r="O478" s="3"/>
      <c r="P478" s="3"/>
      <c r="Q478" s="3"/>
      <c r="R478" s="3"/>
      <c r="S478" s="3"/>
      <c r="T478" s="3"/>
      <c r="U478" s="3"/>
      <c r="V478" s="3"/>
      <c r="W478" s="3"/>
      <c r="X478" s="3"/>
      <c r="AE478">
        <v>15</v>
      </c>
      <c r="AF478">
        <v>21</v>
      </c>
      <c r="AG478" t="s">
        <v>276</v>
      </c>
    </row>
    <row r="479" spans="1:60" x14ac:dyDescent="0.25">
      <c r="A479" s="215"/>
      <c r="B479" s="216" t="s">
        <v>29</v>
      </c>
      <c r="C479" s="258"/>
      <c r="D479" s="217"/>
      <c r="E479" s="218"/>
      <c r="F479" s="218"/>
      <c r="G479" s="250">
        <f>G8+G134+G170+G216+G234+G240+G246+G284+G297+G303+G321+G325+G335+G339+G347+G394+G407+G430+G438+G451+G460</f>
        <v>0</v>
      </c>
      <c r="H479" s="3"/>
      <c r="I479" s="3"/>
      <c r="J479" s="3"/>
      <c r="K479" s="3"/>
      <c r="L479" s="3"/>
      <c r="M479" s="3"/>
      <c r="N479" s="3"/>
      <c r="O479" s="3"/>
      <c r="P479" s="3"/>
      <c r="Q479" s="3"/>
      <c r="R479" s="3"/>
      <c r="S479" s="3"/>
      <c r="T479" s="3"/>
      <c r="U479" s="3"/>
      <c r="V479" s="3"/>
      <c r="W479" s="3"/>
      <c r="X479" s="3"/>
      <c r="AE479">
        <f>SUMIF(L7:L477,AE478,G7:G477)</f>
        <v>0</v>
      </c>
      <c r="AF479">
        <f>SUMIF(L7:L477,AF478,G7:G477)</f>
        <v>0</v>
      </c>
      <c r="AG479" t="s">
        <v>383</v>
      </c>
    </row>
    <row r="480" spans="1:60" x14ac:dyDescent="0.25">
      <c r="A480" s="260" t="s">
        <v>442</v>
      </c>
      <c r="B480" s="260"/>
      <c r="C480" s="257"/>
      <c r="D480" s="6"/>
      <c r="E480" s="3"/>
      <c r="F480" s="3"/>
      <c r="G480" s="3"/>
      <c r="H480" s="3"/>
      <c r="I480" s="3"/>
      <c r="J480" s="3"/>
      <c r="K480" s="3"/>
      <c r="L480" s="3"/>
      <c r="M480" s="3"/>
      <c r="N480" s="3"/>
      <c r="O480" s="3"/>
      <c r="P480" s="3"/>
      <c r="Q480" s="3"/>
      <c r="R480" s="3"/>
      <c r="S480" s="3"/>
      <c r="T480" s="3"/>
      <c r="U480" s="3"/>
      <c r="V480" s="3"/>
      <c r="W480" s="3"/>
      <c r="X480" s="3"/>
    </row>
    <row r="481" spans="1:33" x14ac:dyDescent="0.25">
      <c r="A481" s="3"/>
      <c r="B481" s="4" t="s">
        <v>1660</v>
      </c>
      <c r="C481" s="257" t="s">
        <v>1661</v>
      </c>
      <c r="D481" s="6"/>
      <c r="E481" s="3"/>
      <c r="F481" s="3"/>
      <c r="G481" s="3"/>
      <c r="H481" s="3"/>
      <c r="I481" s="3"/>
      <c r="J481" s="3"/>
      <c r="K481" s="3"/>
      <c r="L481" s="3"/>
      <c r="M481" s="3"/>
      <c r="N481" s="3"/>
      <c r="O481" s="3"/>
      <c r="P481" s="3"/>
      <c r="Q481" s="3"/>
      <c r="R481" s="3"/>
      <c r="S481" s="3"/>
      <c r="T481" s="3"/>
      <c r="U481" s="3"/>
      <c r="V481" s="3"/>
      <c r="W481" s="3"/>
      <c r="X481" s="3"/>
      <c r="AG481" t="s">
        <v>445</v>
      </c>
    </row>
    <row r="482" spans="1:33" x14ac:dyDescent="0.25">
      <c r="A482" s="3"/>
      <c r="B482" s="4" t="s">
        <v>592</v>
      </c>
      <c r="C482" s="257" t="s">
        <v>1662</v>
      </c>
      <c r="D482" s="6"/>
      <c r="E482" s="3"/>
      <c r="F482" s="3"/>
      <c r="G482" s="3"/>
      <c r="H482" s="3"/>
      <c r="I482" s="3"/>
      <c r="J482" s="3"/>
      <c r="K482" s="3"/>
      <c r="L482" s="3"/>
      <c r="M482" s="3"/>
      <c r="N482" s="3"/>
      <c r="O482" s="3"/>
      <c r="P482" s="3"/>
      <c r="Q482" s="3"/>
      <c r="R482" s="3"/>
      <c r="S482" s="3"/>
      <c r="T482" s="3"/>
      <c r="U482" s="3"/>
      <c r="V482" s="3"/>
      <c r="W482" s="3"/>
      <c r="X482" s="3"/>
      <c r="AG482" t="s">
        <v>448</v>
      </c>
    </row>
    <row r="483" spans="1:33" x14ac:dyDescent="0.25">
      <c r="A483" s="3"/>
      <c r="B483" s="4"/>
      <c r="C483" s="257" t="s">
        <v>449</v>
      </c>
      <c r="D483" s="6"/>
      <c r="E483" s="3"/>
      <c r="F483" s="3"/>
      <c r="G483" s="3"/>
      <c r="H483" s="3"/>
      <c r="I483" s="3"/>
      <c r="J483" s="3"/>
      <c r="K483" s="3"/>
      <c r="L483" s="3"/>
      <c r="M483" s="3"/>
      <c r="N483" s="3"/>
      <c r="O483" s="3"/>
      <c r="P483" s="3"/>
      <c r="Q483" s="3"/>
      <c r="R483" s="3"/>
      <c r="S483" s="3"/>
      <c r="T483" s="3"/>
      <c r="U483" s="3"/>
      <c r="V483" s="3"/>
      <c r="W483" s="3"/>
      <c r="X483" s="3"/>
      <c r="AG483" t="s">
        <v>450</v>
      </c>
    </row>
    <row r="484" spans="1:33" x14ac:dyDescent="0.25">
      <c r="A484" s="3"/>
      <c r="B484" s="4"/>
      <c r="C484" s="257"/>
      <c r="D484" s="6"/>
      <c r="E484" s="3"/>
      <c r="F484" s="3"/>
      <c r="G484" s="3"/>
      <c r="H484" s="3"/>
      <c r="I484" s="3"/>
      <c r="J484" s="3"/>
      <c r="K484" s="3"/>
      <c r="L484" s="3"/>
      <c r="M484" s="3"/>
      <c r="N484" s="3"/>
      <c r="O484" s="3"/>
      <c r="P484" s="3"/>
      <c r="Q484" s="3"/>
      <c r="R484" s="3"/>
      <c r="S484" s="3"/>
      <c r="T484" s="3"/>
      <c r="U484" s="3"/>
      <c r="V484" s="3"/>
      <c r="W484" s="3"/>
      <c r="X484" s="3"/>
    </row>
    <row r="485" spans="1:33" x14ac:dyDescent="0.25">
      <c r="C485" s="259"/>
      <c r="D485" s="10"/>
      <c r="AG485" t="s">
        <v>385</v>
      </c>
    </row>
    <row r="486" spans="1:33" x14ac:dyDescent="0.25">
      <c r="D486" s="10"/>
    </row>
    <row r="487" spans="1:33" x14ac:dyDescent="0.25">
      <c r="D487" s="10"/>
    </row>
    <row r="488" spans="1:33" x14ac:dyDescent="0.25">
      <c r="D488" s="10"/>
    </row>
    <row r="489" spans="1:33" x14ac:dyDescent="0.25">
      <c r="D489" s="10"/>
    </row>
    <row r="490" spans="1:33" x14ac:dyDescent="0.25">
      <c r="D490" s="10"/>
    </row>
    <row r="491" spans="1:33" x14ac:dyDescent="0.25">
      <c r="D491" s="10"/>
    </row>
    <row r="492" spans="1:33" x14ac:dyDescent="0.25">
      <c r="D492" s="10"/>
    </row>
    <row r="493" spans="1:33" x14ac:dyDescent="0.25">
      <c r="D493" s="10"/>
    </row>
    <row r="494" spans="1:33" x14ac:dyDescent="0.25">
      <c r="D494" s="10"/>
    </row>
    <row r="495" spans="1:33" x14ac:dyDescent="0.25">
      <c r="D495" s="10"/>
    </row>
    <row r="496" spans="1:33"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2cXA/SnlCrmmMkbfrg4qw2ZoyIYZc76E7JF3mWC/ATHsZ5t3sqOrv59XW0zd9ARCEXlWPnkL1h0KPqWsoq1+pg==" saltValue="0nRa2/fF1Dqnugxf2CjD2Q==" spinCount="100000" sheet="1"/>
  <mergeCells count="84">
    <mergeCell ref="C457:G457"/>
    <mergeCell ref="C462:G462"/>
    <mergeCell ref="C342:G342"/>
    <mergeCell ref="C393:G393"/>
    <mergeCell ref="C406:G406"/>
    <mergeCell ref="C429:G429"/>
    <mergeCell ref="C437:G437"/>
    <mergeCell ref="C453:G453"/>
    <mergeCell ref="C294:G294"/>
    <mergeCell ref="C296:G296"/>
    <mergeCell ref="C327:G327"/>
    <mergeCell ref="C330:G330"/>
    <mergeCell ref="C337:G337"/>
    <mergeCell ref="C341:G341"/>
    <mergeCell ref="C260:G260"/>
    <mergeCell ref="C268:G268"/>
    <mergeCell ref="C275:G275"/>
    <mergeCell ref="C279:G279"/>
    <mergeCell ref="C290:G290"/>
    <mergeCell ref="C292:G292"/>
    <mergeCell ref="C242:G242"/>
    <mergeCell ref="C248:G248"/>
    <mergeCell ref="C249:G249"/>
    <mergeCell ref="C253:G253"/>
    <mergeCell ref="C254:G254"/>
    <mergeCell ref="C259:G259"/>
    <mergeCell ref="C212:G212"/>
    <mergeCell ref="C218:G218"/>
    <mergeCell ref="C221:G221"/>
    <mergeCell ref="C226:G226"/>
    <mergeCell ref="C229:G229"/>
    <mergeCell ref="C236:G236"/>
    <mergeCell ref="C195:G195"/>
    <mergeCell ref="C196:G196"/>
    <mergeCell ref="C205:G205"/>
    <mergeCell ref="C206:G206"/>
    <mergeCell ref="C207:G207"/>
    <mergeCell ref="C209:G209"/>
    <mergeCell ref="C161:G161"/>
    <mergeCell ref="C164:G164"/>
    <mergeCell ref="C174:G174"/>
    <mergeCell ref="C178:G178"/>
    <mergeCell ref="C185:G185"/>
    <mergeCell ref="C194:G194"/>
    <mergeCell ref="C143:G143"/>
    <mergeCell ref="C147:G147"/>
    <mergeCell ref="C151:G151"/>
    <mergeCell ref="C152:G152"/>
    <mergeCell ref="C154:G154"/>
    <mergeCell ref="C158:G158"/>
    <mergeCell ref="C118:G118"/>
    <mergeCell ref="C123:G123"/>
    <mergeCell ref="C126:G126"/>
    <mergeCell ref="C128:G128"/>
    <mergeCell ref="C136:G136"/>
    <mergeCell ref="C140:G140"/>
    <mergeCell ref="C72:G72"/>
    <mergeCell ref="C84:G84"/>
    <mergeCell ref="C93:G93"/>
    <mergeCell ref="C94:G94"/>
    <mergeCell ref="C104:G104"/>
    <mergeCell ref="C110:G110"/>
    <mergeCell ref="C51:G51"/>
    <mergeCell ref="C53:G53"/>
    <mergeCell ref="C55:G55"/>
    <mergeCell ref="C58:G58"/>
    <mergeCell ref="C61:G61"/>
    <mergeCell ref="C64:G64"/>
    <mergeCell ref="C31:G31"/>
    <mergeCell ref="C34:G34"/>
    <mergeCell ref="C37:G37"/>
    <mergeCell ref="C40:G40"/>
    <mergeCell ref="C43:G43"/>
    <mergeCell ref="C49:G49"/>
    <mergeCell ref="A1:G1"/>
    <mergeCell ref="C2:G2"/>
    <mergeCell ref="C3:G3"/>
    <mergeCell ref="C4:G4"/>
    <mergeCell ref="A480:B480"/>
    <mergeCell ref="C10:G10"/>
    <mergeCell ref="C13:G13"/>
    <mergeCell ref="C16:G16"/>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E78A-F531-4185-8F09-B43D51BDBC3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79</v>
      </c>
      <c r="C3" s="201" t="s">
        <v>80</v>
      </c>
      <c r="D3" s="199"/>
      <c r="E3" s="199"/>
      <c r="F3" s="199"/>
      <c r="G3" s="200"/>
      <c r="AC3" s="177" t="s">
        <v>264</v>
      </c>
      <c r="AG3" t="s">
        <v>266</v>
      </c>
    </row>
    <row r="4" spans="1:60" ht="25.05" customHeight="1" x14ac:dyDescent="0.25">
      <c r="A4" s="202" t="s">
        <v>9</v>
      </c>
      <c r="B4" s="203" t="s">
        <v>83</v>
      </c>
      <c r="C4" s="204" t="s">
        <v>84</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198</v>
      </c>
      <c r="C8" s="251" t="s">
        <v>199</v>
      </c>
      <c r="D8" s="229"/>
      <c r="E8" s="230"/>
      <c r="F8" s="231"/>
      <c r="G8" s="231">
        <f>SUMIF(AG9:AG46,"&lt;&gt;NOR",G9:G46)</f>
        <v>0</v>
      </c>
      <c r="H8" s="231"/>
      <c r="I8" s="231">
        <f>SUM(I9:I46)</f>
        <v>0</v>
      </c>
      <c r="J8" s="231"/>
      <c r="K8" s="231">
        <f>SUM(K9:K46)</f>
        <v>0</v>
      </c>
      <c r="L8" s="231"/>
      <c r="M8" s="231">
        <f>SUM(M9:M46)</f>
        <v>0</v>
      </c>
      <c r="N8" s="231"/>
      <c r="O8" s="231">
        <f>SUM(O9:O46)</f>
        <v>7.6199999999999992</v>
      </c>
      <c r="P8" s="231"/>
      <c r="Q8" s="231">
        <f>SUM(Q9:Q46)</f>
        <v>0</v>
      </c>
      <c r="R8" s="231"/>
      <c r="S8" s="231"/>
      <c r="T8" s="232"/>
      <c r="U8" s="226"/>
      <c r="V8" s="226">
        <f>SUM(V9:V46)</f>
        <v>29.35</v>
      </c>
      <c r="W8" s="226"/>
      <c r="X8" s="226"/>
      <c r="AG8" t="s">
        <v>290</v>
      </c>
    </row>
    <row r="9" spans="1:60" ht="20.399999999999999" outlineLevel="1" x14ac:dyDescent="0.25">
      <c r="A9" s="233">
        <v>1</v>
      </c>
      <c r="B9" s="234" t="s">
        <v>1663</v>
      </c>
      <c r="C9" s="252" t="s">
        <v>1664</v>
      </c>
      <c r="D9" s="235" t="s">
        <v>539</v>
      </c>
      <c r="E9" s="236">
        <v>1</v>
      </c>
      <c r="F9" s="237"/>
      <c r="G9" s="238">
        <f>ROUND(E9*F9,2)</f>
        <v>0</v>
      </c>
      <c r="H9" s="237"/>
      <c r="I9" s="238">
        <f>ROUND(E9*H9,2)</f>
        <v>0</v>
      </c>
      <c r="J9" s="237"/>
      <c r="K9" s="238">
        <f>ROUND(E9*J9,2)</f>
        <v>0</v>
      </c>
      <c r="L9" s="238">
        <v>21</v>
      </c>
      <c r="M9" s="238">
        <f>G9*(1+L9/100)</f>
        <v>0</v>
      </c>
      <c r="N9" s="238">
        <v>0.11122</v>
      </c>
      <c r="O9" s="238">
        <f>ROUND(E9*N9,2)</f>
        <v>0.11</v>
      </c>
      <c r="P9" s="238">
        <v>0</v>
      </c>
      <c r="Q9" s="238">
        <f>ROUND(E9*P9,2)</f>
        <v>0</v>
      </c>
      <c r="R9" s="238" t="s">
        <v>1508</v>
      </c>
      <c r="S9" s="238" t="s">
        <v>294</v>
      </c>
      <c r="T9" s="239" t="s">
        <v>294</v>
      </c>
      <c r="U9" s="222">
        <v>0.55820000000000003</v>
      </c>
      <c r="V9" s="222">
        <f>ROUND(E9*U9,2)</f>
        <v>0.56000000000000005</v>
      </c>
      <c r="W9" s="222"/>
      <c r="X9" s="222" t="s">
        <v>389</v>
      </c>
      <c r="Y9" s="212"/>
      <c r="Z9" s="212"/>
      <c r="AA9" s="212"/>
      <c r="AB9" s="212"/>
      <c r="AC9" s="212"/>
      <c r="AD9" s="212"/>
      <c r="AE9" s="212"/>
      <c r="AF9" s="212"/>
      <c r="AG9" s="212" t="s">
        <v>430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8" t="s">
        <v>1665</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5" t="s">
        <v>1666</v>
      </c>
      <c r="D11" s="224"/>
      <c r="E11" s="225">
        <v>1</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2</v>
      </c>
      <c r="B12" s="234" t="s">
        <v>1667</v>
      </c>
      <c r="C12" s="252" t="s">
        <v>1668</v>
      </c>
      <c r="D12" s="235" t="s">
        <v>434</v>
      </c>
      <c r="E12" s="236">
        <v>18.36</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t="s">
        <v>1305</v>
      </c>
      <c r="S12" s="238" t="s">
        <v>294</v>
      </c>
      <c r="T12" s="239" t="s">
        <v>294</v>
      </c>
      <c r="U12" s="222">
        <v>0.29099999999999998</v>
      </c>
      <c r="V12" s="222">
        <f>ROUND(E12*U12,2)</f>
        <v>5.34</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68" t="s">
        <v>1669</v>
      </c>
      <c r="D13" s="265"/>
      <c r="E13" s="265"/>
      <c r="F13" s="265"/>
      <c r="G13" s="265"/>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456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5" t="s">
        <v>1670</v>
      </c>
      <c r="D14" s="224"/>
      <c r="E14" s="225">
        <v>18.36</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3">
        <v>3</v>
      </c>
      <c r="B15" s="234" t="s">
        <v>1671</v>
      </c>
      <c r="C15" s="252" t="s">
        <v>1672</v>
      </c>
      <c r="D15" s="235" t="s">
        <v>453</v>
      </c>
      <c r="E15" s="236">
        <v>14.2</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t="s">
        <v>1305</v>
      </c>
      <c r="S15" s="238" t="s">
        <v>294</v>
      </c>
      <c r="T15" s="239" t="s">
        <v>294</v>
      </c>
      <c r="U15" s="222">
        <v>0.27500000000000002</v>
      </c>
      <c r="V15" s="222">
        <f>ROUND(E15*U15,2)</f>
        <v>3.91</v>
      </c>
      <c r="W15" s="222"/>
      <c r="X15" s="222" t="s">
        <v>389</v>
      </c>
      <c r="Y15" s="212"/>
      <c r="Z15" s="212"/>
      <c r="AA15" s="212"/>
      <c r="AB15" s="212"/>
      <c r="AC15" s="212"/>
      <c r="AD15" s="212"/>
      <c r="AE15" s="212"/>
      <c r="AF15" s="212"/>
      <c r="AG15" s="212" t="s">
        <v>430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1.2" outlineLevel="1" x14ac:dyDescent="0.25">
      <c r="A16" s="219"/>
      <c r="B16" s="220"/>
      <c r="C16" s="268" t="s">
        <v>1673</v>
      </c>
      <c r="D16" s="265"/>
      <c r="E16" s="265"/>
      <c r="F16" s="265"/>
      <c r="G16" s="265"/>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456</v>
      </c>
      <c r="AH16" s="212"/>
      <c r="AI16" s="212"/>
      <c r="AJ16" s="212"/>
      <c r="AK16" s="212"/>
      <c r="AL16" s="212"/>
      <c r="AM16" s="212"/>
      <c r="AN16" s="212"/>
      <c r="AO16" s="212"/>
      <c r="AP16" s="212"/>
      <c r="AQ16" s="212"/>
      <c r="AR16" s="212"/>
      <c r="AS16" s="212"/>
      <c r="AT16" s="212"/>
      <c r="AU16" s="212"/>
      <c r="AV16" s="212"/>
      <c r="AW16" s="212"/>
      <c r="AX16" s="212"/>
      <c r="AY16" s="212"/>
      <c r="AZ16" s="212"/>
      <c r="BA16" s="241" t="str">
        <f>C16</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16" s="212"/>
      <c r="BC16" s="212"/>
      <c r="BD16" s="212"/>
      <c r="BE16" s="212"/>
      <c r="BF16" s="212"/>
      <c r="BG16" s="212"/>
      <c r="BH16" s="212"/>
    </row>
    <row r="17" spans="1:60" outlineLevel="1" x14ac:dyDescent="0.25">
      <c r="A17" s="219"/>
      <c r="B17" s="220"/>
      <c r="C17" s="255" t="s">
        <v>1674</v>
      </c>
      <c r="D17" s="224"/>
      <c r="E17" s="225">
        <v>7</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5" t="s">
        <v>1675</v>
      </c>
      <c r="D18" s="224"/>
      <c r="E18" s="225">
        <v>7.2</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33">
        <v>4</v>
      </c>
      <c r="B19" s="234" t="s">
        <v>1676</v>
      </c>
      <c r="C19" s="252" t="s">
        <v>1677</v>
      </c>
      <c r="D19" s="235" t="s">
        <v>453</v>
      </c>
      <c r="E19" s="236">
        <v>2</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1305</v>
      </c>
      <c r="S19" s="238" t="s">
        <v>294</v>
      </c>
      <c r="T19" s="239" t="s">
        <v>294</v>
      </c>
      <c r="U19" s="222">
        <v>0.315</v>
      </c>
      <c r="V19" s="222">
        <f>ROUND(E19*U19,2)</f>
        <v>0.63</v>
      </c>
      <c r="W19" s="222"/>
      <c r="X19" s="222" t="s">
        <v>389</v>
      </c>
      <c r="Y19" s="212"/>
      <c r="Z19" s="212"/>
      <c r="AA19" s="212"/>
      <c r="AB19" s="212"/>
      <c r="AC19" s="212"/>
      <c r="AD19" s="212"/>
      <c r="AE19" s="212"/>
      <c r="AF19" s="212"/>
      <c r="AG19" s="212" t="s">
        <v>430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1.2" outlineLevel="1" x14ac:dyDescent="0.25">
      <c r="A20" s="219"/>
      <c r="B20" s="220"/>
      <c r="C20" s="268" t="s">
        <v>1673</v>
      </c>
      <c r="D20" s="265"/>
      <c r="E20" s="265"/>
      <c r="F20" s="265"/>
      <c r="G20" s="265"/>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456</v>
      </c>
      <c r="AH20" s="212"/>
      <c r="AI20" s="212"/>
      <c r="AJ20" s="212"/>
      <c r="AK20" s="212"/>
      <c r="AL20" s="212"/>
      <c r="AM20" s="212"/>
      <c r="AN20" s="212"/>
      <c r="AO20" s="212"/>
      <c r="AP20" s="212"/>
      <c r="AQ20" s="212"/>
      <c r="AR20" s="212"/>
      <c r="AS20" s="212"/>
      <c r="AT20" s="212"/>
      <c r="AU20" s="212"/>
      <c r="AV20" s="212"/>
      <c r="AW20" s="212"/>
      <c r="AX20" s="212"/>
      <c r="AY20" s="212"/>
      <c r="AZ20" s="212"/>
      <c r="BA20" s="241" t="str">
        <f>C20</f>
        <v>nebo suchých kanálků vodorovných, šikmých, obloukových, zalomených i svislých v nosných, výplňových, obkladových, půdních apod. ve zdech z monolitického betonu nebo železobetonu, trvale osazených, vložkami nasraz z dutinových tvarovek, trub, prefabrikovaných dílců (rozlišení položek je podle jejich průřezové plochy) apod., bez jejich dodání, včetně polohového zajištění v bednění při betonáži,</v>
      </c>
      <c r="BB20" s="212"/>
      <c r="BC20" s="212"/>
      <c r="BD20" s="212"/>
      <c r="BE20" s="212"/>
      <c r="BF20" s="212"/>
      <c r="BG20" s="212"/>
      <c r="BH20" s="212"/>
    </row>
    <row r="21" spans="1:60" outlineLevel="1" x14ac:dyDescent="0.25">
      <c r="A21" s="219"/>
      <c r="B21" s="220"/>
      <c r="C21" s="255" t="s">
        <v>1678</v>
      </c>
      <c r="D21" s="224"/>
      <c r="E21" s="225">
        <v>0.9</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5" t="s">
        <v>1679</v>
      </c>
      <c r="D22" s="224"/>
      <c r="E22" s="225">
        <v>1.1000000000000001</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5</v>
      </c>
      <c r="B23" s="234" t="s">
        <v>1680</v>
      </c>
      <c r="C23" s="252" t="s">
        <v>1681</v>
      </c>
      <c r="D23" s="235" t="s">
        <v>434</v>
      </c>
      <c r="E23" s="236">
        <v>2.7</v>
      </c>
      <c r="F23" s="237"/>
      <c r="G23" s="238">
        <f>ROUND(E23*F23,2)</f>
        <v>0</v>
      </c>
      <c r="H23" s="237"/>
      <c r="I23" s="238">
        <f>ROUND(E23*H23,2)</f>
        <v>0</v>
      </c>
      <c r="J23" s="237"/>
      <c r="K23" s="238">
        <f>ROUND(E23*J23,2)</f>
        <v>0</v>
      </c>
      <c r="L23" s="238">
        <v>21</v>
      </c>
      <c r="M23" s="238">
        <f>G23*(1+L23/100)</f>
        <v>0</v>
      </c>
      <c r="N23" s="238">
        <v>0.37564999999999998</v>
      </c>
      <c r="O23" s="238">
        <f>ROUND(E23*N23,2)</f>
        <v>1.01</v>
      </c>
      <c r="P23" s="238">
        <v>0</v>
      </c>
      <c r="Q23" s="238">
        <f>ROUND(E23*P23,2)</f>
        <v>0</v>
      </c>
      <c r="R23" s="238" t="s">
        <v>1305</v>
      </c>
      <c r="S23" s="238" t="s">
        <v>294</v>
      </c>
      <c r="T23" s="239" t="s">
        <v>294</v>
      </c>
      <c r="U23" s="222">
        <v>0.59599999999999997</v>
      </c>
      <c r="V23" s="222">
        <f>ROUND(E23*U23,2)</f>
        <v>1.61</v>
      </c>
      <c r="W23" s="222"/>
      <c r="X23" s="222" t="s">
        <v>389</v>
      </c>
      <c r="Y23" s="212"/>
      <c r="Z23" s="212"/>
      <c r="AA23" s="212"/>
      <c r="AB23" s="212"/>
      <c r="AC23" s="212"/>
      <c r="AD23" s="212"/>
      <c r="AE23" s="212"/>
      <c r="AF23" s="212"/>
      <c r="AG23" s="212" t="s">
        <v>430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68" t="s">
        <v>1682</v>
      </c>
      <c r="D24" s="265"/>
      <c r="E24" s="265"/>
      <c r="F24" s="265"/>
      <c r="G24" s="265"/>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456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5" t="s">
        <v>1683</v>
      </c>
      <c r="D25" s="224"/>
      <c r="E25" s="225">
        <v>2.7</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3">
        <v>6</v>
      </c>
      <c r="B26" s="234" t="s">
        <v>1684</v>
      </c>
      <c r="C26" s="252" t="s">
        <v>1685</v>
      </c>
      <c r="D26" s="235" t="s">
        <v>434</v>
      </c>
      <c r="E26" s="236">
        <v>1.8</v>
      </c>
      <c r="F26" s="237"/>
      <c r="G26" s="238">
        <f>ROUND(E26*F26,2)</f>
        <v>0</v>
      </c>
      <c r="H26" s="237"/>
      <c r="I26" s="238">
        <f>ROUND(E26*H26,2)</f>
        <v>0</v>
      </c>
      <c r="J26" s="237"/>
      <c r="K26" s="238">
        <f>ROUND(E26*J26,2)</f>
        <v>0</v>
      </c>
      <c r="L26" s="238">
        <v>21</v>
      </c>
      <c r="M26" s="238">
        <f>G26*(1+L26/100)</f>
        <v>0</v>
      </c>
      <c r="N26" s="238">
        <v>0.75124999999999997</v>
      </c>
      <c r="O26" s="238">
        <f>ROUND(E26*N26,2)</f>
        <v>1.35</v>
      </c>
      <c r="P26" s="238">
        <v>0</v>
      </c>
      <c r="Q26" s="238">
        <f>ROUND(E26*P26,2)</f>
        <v>0</v>
      </c>
      <c r="R26" s="238" t="s">
        <v>1305</v>
      </c>
      <c r="S26" s="238" t="s">
        <v>294</v>
      </c>
      <c r="T26" s="239" t="s">
        <v>294</v>
      </c>
      <c r="U26" s="222">
        <v>0.93400000000000005</v>
      </c>
      <c r="V26" s="222">
        <f>ROUND(E26*U26,2)</f>
        <v>1.68</v>
      </c>
      <c r="W26" s="222"/>
      <c r="X26" s="222" t="s">
        <v>389</v>
      </c>
      <c r="Y26" s="212"/>
      <c r="Z26" s="212"/>
      <c r="AA26" s="212"/>
      <c r="AB26" s="212"/>
      <c r="AC26" s="212"/>
      <c r="AD26" s="212"/>
      <c r="AE26" s="212"/>
      <c r="AF26" s="212"/>
      <c r="AG26" s="212" t="s">
        <v>430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68" t="s">
        <v>1682</v>
      </c>
      <c r="D27" s="265"/>
      <c r="E27" s="265"/>
      <c r="F27" s="265"/>
      <c r="G27" s="265"/>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456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5" t="s">
        <v>1686</v>
      </c>
      <c r="D28" s="224"/>
      <c r="E28" s="225">
        <v>1.8</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33">
        <v>7</v>
      </c>
      <c r="B29" s="234" t="s">
        <v>1687</v>
      </c>
      <c r="C29" s="252" t="s">
        <v>1688</v>
      </c>
      <c r="D29" s="235" t="s">
        <v>441</v>
      </c>
      <c r="E29" s="236">
        <v>1.1010000000000001E-2</v>
      </c>
      <c r="F29" s="237"/>
      <c r="G29" s="238">
        <f>ROUND(E29*F29,2)</f>
        <v>0</v>
      </c>
      <c r="H29" s="237"/>
      <c r="I29" s="238">
        <f>ROUND(E29*H29,2)</f>
        <v>0</v>
      </c>
      <c r="J29" s="237"/>
      <c r="K29" s="238">
        <f>ROUND(E29*J29,2)</f>
        <v>0</v>
      </c>
      <c r="L29" s="238">
        <v>21</v>
      </c>
      <c r="M29" s="238">
        <f>G29*(1+L29/100)</f>
        <v>0</v>
      </c>
      <c r="N29" s="238">
        <v>1.0202899999999999</v>
      </c>
      <c r="O29" s="238">
        <f>ROUND(E29*N29,2)</f>
        <v>0.01</v>
      </c>
      <c r="P29" s="238">
        <v>0</v>
      </c>
      <c r="Q29" s="238">
        <f>ROUND(E29*P29,2)</f>
        <v>0</v>
      </c>
      <c r="R29" s="238" t="s">
        <v>1305</v>
      </c>
      <c r="S29" s="238" t="s">
        <v>294</v>
      </c>
      <c r="T29" s="239" t="s">
        <v>294</v>
      </c>
      <c r="U29" s="222">
        <v>25.271000000000001</v>
      </c>
      <c r="V29" s="222">
        <f>ROUND(E29*U29,2)</f>
        <v>0.28000000000000003</v>
      </c>
      <c r="W29" s="222"/>
      <c r="X29" s="222" t="s">
        <v>389</v>
      </c>
      <c r="Y29" s="212"/>
      <c r="Z29" s="212"/>
      <c r="AA29" s="212"/>
      <c r="AB29" s="212"/>
      <c r="AC29" s="212"/>
      <c r="AD29" s="212"/>
      <c r="AE29" s="212"/>
      <c r="AF29" s="212"/>
      <c r="AG29" s="212" t="s">
        <v>430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8" t="s">
        <v>1313</v>
      </c>
      <c r="D30" s="265"/>
      <c r="E30" s="265"/>
      <c r="F30" s="265"/>
      <c r="G30" s="265"/>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456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1689</v>
      </c>
      <c r="D31" s="224"/>
      <c r="E31" s="225">
        <v>1.1010000000000001E-2</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33">
        <v>8</v>
      </c>
      <c r="B32" s="234" t="s">
        <v>1338</v>
      </c>
      <c r="C32" s="252" t="s">
        <v>1339</v>
      </c>
      <c r="D32" s="235" t="s">
        <v>441</v>
      </c>
      <c r="E32" s="236">
        <v>9.7599999999999996E-3</v>
      </c>
      <c r="F32" s="237"/>
      <c r="G32" s="238">
        <f>ROUND(E32*F32,2)</f>
        <v>0</v>
      </c>
      <c r="H32" s="237"/>
      <c r="I32" s="238">
        <f>ROUND(E32*H32,2)</f>
        <v>0</v>
      </c>
      <c r="J32" s="237"/>
      <c r="K32" s="238">
        <f>ROUND(E32*J32,2)</f>
        <v>0</v>
      </c>
      <c r="L32" s="238">
        <v>21</v>
      </c>
      <c r="M32" s="238">
        <f>G32*(1+L32/100)</f>
        <v>0</v>
      </c>
      <c r="N32" s="238">
        <v>1.9539999999999998E-2</v>
      </c>
      <c r="O32" s="238">
        <f>ROUND(E32*N32,2)</f>
        <v>0</v>
      </c>
      <c r="P32" s="238">
        <v>0</v>
      </c>
      <c r="Q32" s="238">
        <f>ROUND(E32*P32,2)</f>
        <v>0</v>
      </c>
      <c r="R32" s="238" t="s">
        <v>1305</v>
      </c>
      <c r="S32" s="238" t="s">
        <v>294</v>
      </c>
      <c r="T32" s="239" t="s">
        <v>294</v>
      </c>
      <c r="U32" s="222">
        <v>18.175000000000001</v>
      </c>
      <c r="V32" s="222">
        <f>ROUND(E32*U32,2)</f>
        <v>0.18</v>
      </c>
      <c r="W32" s="222"/>
      <c r="X32" s="222" t="s">
        <v>389</v>
      </c>
      <c r="Y32" s="212"/>
      <c r="Z32" s="212"/>
      <c r="AA32" s="212"/>
      <c r="AB32" s="212"/>
      <c r="AC32" s="212"/>
      <c r="AD32" s="212"/>
      <c r="AE32" s="212"/>
      <c r="AF32" s="212"/>
      <c r="AG32" s="212" t="s">
        <v>430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68" t="s">
        <v>1340</v>
      </c>
      <c r="D33" s="265"/>
      <c r="E33" s="265"/>
      <c r="F33" s="265"/>
      <c r="G33" s="265"/>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456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5" t="s">
        <v>1341</v>
      </c>
      <c r="D34" s="224"/>
      <c r="E34" s="225"/>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310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5" t="s">
        <v>1690</v>
      </c>
      <c r="D35" s="224"/>
      <c r="E35" s="225">
        <v>9.7599999999999996E-3</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33">
        <v>9</v>
      </c>
      <c r="B36" s="234" t="s">
        <v>1691</v>
      </c>
      <c r="C36" s="252" t="s">
        <v>1692</v>
      </c>
      <c r="D36" s="235" t="s">
        <v>360</v>
      </c>
      <c r="E36" s="236">
        <v>2.7134999999999998</v>
      </c>
      <c r="F36" s="237"/>
      <c r="G36" s="238">
        <f>ROUND(E36*F36,2)</f>
        <v>0</v>
      </c>
      <c r="H36" s="237"/>
      <c r="I36" s="238">
        <f>ROUND(E36*H36,2)</f>
        <v>0</v>
      </c>
      <c r="J36" s="237"/>
      <c r="K36" s="238">
        <f>ROUND(E36*J36,2)</f>
        <v>0</v>
      </c>
      <c r="L36" s="238">
        <v>21</v>
      </c>
      <c r="M36" s="238">
        <f>G36*(1+L36/100)</f>
        <v>0</v>
      </c>
      <c r="N36" s="238">
        <v>1.8859999999999999</v>
      </c>
      <c r="O36" s="238">
        <f>ROUND(E36*N36,2)</f>
        <v>5.12</v>
      </c>
      <c r="P36" s="238">
        <v>0</v>
      </c>
      <c r="Q36" s="238">
        <f>ROUND(E36*P36,2)</f>
        <v>0</v>
      </c>
      <c r="R36" s="238" t="s">
        <v>1305</v>
      </c>
      <c r="S36" s="238" t="s">
        <v>294</v>
      </c>
      <c r="T36" s="239" t="s">
        <v>294</v>
      </c>
      <c r="U36" s="222">
        <v>5.5860000000000003</v>
      </c>
      <c r="V36" s="222">
        <f>ROUND(E36*U36,2)</f>
        <v>15.16</v>
      </c>
      <c r="W36" s="222"/>
      <c r="X36" s="222" t="s">
        <v>389</v>
      </c>
      <c r="Y36" s="212"/>
      <c r="Z36" s="212"/>
      <c r="AA36" s="212"/>
      <c r="AB36" s="212"/>
      <c r="AC36" s="212"/>
      <c r="AD36" s="212"/>
      <c r="AE36" s="212"/>
      <c r="AF36" s="212"/>
      <c r="AG36" s="212" t="s">
        <v>430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68" t="s">
        <v>1693</v>
      </c>
      <c r="D37" s="265"/>
      <c r="E37" s="265"/>
      <c r="F37" s="265"/>
      <c r="G37" s="265"/>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456</v>
      </c>
      <c r="AH37" s="212"/>
      <c r="AI37" s="212"/>
      <c r="AJ37" s="212"/>
      <c r="AK37" s="212"/>
      <c r="AL37" s="212"/>
      <c r="AM37" s="212"/>
      <c r="AN37" s="212"/>
      <c r="AO37" s="212"/>
      <c r="AP37" s="212"/>
      <c r="AQ37" s="212"/>
      <c r="AR37" s="212"/>
      <c r="AS37" s="212"/>
      <c r="AT37" s="212"/>
      <c r="AU37" s="212"/>
      <c r="AV37" s="212"/>
      <c r="AW37" s="212"/>
      <c r="AX37" s="212"/>
      <c r="AY37" s="212"/>
      <c r="AZ37" s="212"/>
      <c r="BA37" s="241" t="str">
        <f>C37</f>
        <v>volně stojících čtyřhranných až osmihranných (průřezu čtverce, T, nebo kříže), pravoúhlých pod omítku anebo režné (bez spárování)</v>
      </c>
      <c r="BB37" s="212"/>
      <c r="BC37" s="212"/>
      <c r="BD37" s="212"/>
      <c r="BE37" s="212"/>
      <c r="BF37" s="212"/>
      <c r="BG37" s="212"/>
      <c r="BH37" s="212"/>
    </row>
    <row r="38" spans="1:60" outlineLevel="1" x14ac:dyDescent="0.25">
      <c r="A38" s="219"/>
      <c r="B38" s="220"/>
      <c r="C38" s="255" t="s">
        <v>1694</v>
      </c>
      <c r="D38" s="224"/>
      <c r="E38" s="225">
        <v>2.7134999999999998</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33">
        <v>10</v>
      </c>
      <c r="B39" s="234" t="s">
        <v>1695</v>
      </c>
      <c r="C39" s="252" t="s">
        <v>1696</v>
      </c>
      <c r="D39" s="235" t="s">
        <v>441</v>
      </c>
      <c r="E39" s="236">
        <v>1.073E-2</v>
      </c>
      <c r="F39" s="237"/>
      <c r="G39" s="238">
        <f>ROUND(E39*F39,2)</f>
        <v>0</v>
      </c>
      <c r="H39" s="237"/>
      <c r="I39" s="238">
        <f>ROUND(E39*H39,2)</f>
        <v>0</v>
      </c>
      <c r="J39" s="237"/>
      <c r="K39" s="238">
        <f>ROUND(E39*J39,2)</f>
        <v>0</v>
      </c>
      <c r="L39" s="238">
        <v>21</v>
      </c>
      <c r="M39" s="238">
        <f>G39*(1+L39/100)</f>
        <v>0</v>
      </c>
      <c r="N39" s="238">
        <v>1</v>
      </c>
      <c r="O39" s="238">
        <f>ROUND(E39*N39,2)</f>
        <v>0.01</v>
      </c>
      <c r="P39" s="238">
        <v>0</v>
      </c>
      <c r="Q39" s="238">
        <f>ROUND(E39*P39,2)</f>
        <v>0</v>
      </c>
      <c r="R39" s="238" t="s">
        <v>361</v>
      </c>
      <c r="S39" s="238" t="s">
        <v>294</v>
      </c>
      <c r="T39" s="239" t="s">
        <v>294</v>
      </c>
      <c r="U39" s="222">
        <v>0</v>
      </c>
      <c r="V39" s="222">
        <f>ROUND(E39*U39,2)</f>
        <v>0</v>
      </c>
      <c r="W39" s="222"/>
      <c r="X39" s="222" t="s">
        <v>362</v>
      </c>
      <c r="Y39" s="212"/>
      <c r="Z39" s="212"/>
      <c r="AA39" s="212"/>
      <c r="AB39" s="212"/>
      <c r="AC39" s="212"/>
      <c r="AD39" s="212"/>
      <c r="AE39" s="212"/>
      <c r="AF39" s="212"/>
      <c r="AG39" s="212" t="s">
        <v>363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1697</v>
      </c>
      <c r="D40" s="224"/>
      <c r="E40" s="225">
        <v>1.073E-2</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0.399999999999999" outlineLevel="1" x14ac:dyDescent="0.25">
      <c r="A41" s="233">
        <v>11</v>
      </c>
      <c r="B41" s="234" t="s">
        <v>1698</v>
      </c>
      <c r="C41" s="252" t="s">
        <v>1699</v>
      </c>
      <c r="D41" s="235" t="s">
        <v>539</v>
      </c>
      <c r="E41" s="236">
        <v>2</v>
      </c>
      <c r="F41" s="237"/>
      <c r="G41" s="238">
        <f>ROUND(E41*F41,2)</f>
        <v>0</v>
      </c>
      <c r="H41" s="237"/>
      <c r="I41" s="238">
        <f>ROUND(E41*H41,2)</f>
        <v>0</v>
      </c>
      <c r="J41" s="237"/>
      <c r="K41" s="238">
        <f>ROUND(E41*J41,2)</f>
        <v>0</v>
      </c>
      <c r="L41" s="238">
        <v>21</v>
      </c>
      <c r="M41" s="238">
        <f>G41*(1+L41/100)</f>
        <v>0</v>
      </c>
      <c r="N41" s="238">
        <v>5.0400000000000002E-3</v>
      </c>
      <c r="O41" s="238">
        <f>ROUND(E41*N41,2)</f>
        <v>0.01</v>
      </c>
      <c r="P41" s="238">
        <v>0</v>
      </c>
      <c r="Q41" s="238">
        <f>ROUND(E41*P41,2)</f>
        <v>0</v>
      </c>
      <c r="R41" s="238" t="s">
        <v>361</v>
      </c>
      <c r="S41" s="238" t="s">
        <v>294</v>
      </c>
      <c r="T41" s="239" t="s">
        <v>294</v>
      </c>
      <c r="U41" s="222">
        <v>0</v>
      </c>
      <c r="V41" s="222">
        <f>ROUND(E41*U41,2)</f>
        <v>0</v>
      </c>
      <c r="W41" s="222"/>
      <c r="X41" s="222" t="s">
        <v>362</v>
      </c>
      <c r="Y41" s="212"/>
      <c r="Z41" s="212"/>
      <c r="AA41" s="212"/>
      <c r="AB41" s="212"/>
      <c r="AC41" s="212"/>
      <c r="AD41" s="212"/>
      <c r="AE41" s="212"/>
      <c r="AF41" s="212"/>
      <c r="AG41" s="212" t="s">
        <v>363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5" t="s">
        <v>1700</v>
      </c>
      <c r="D42" s="224"/>
      <c r="E42" s="225">
        <v>2</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310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40.799999999999997" outlineLevel="1" x14ac:dyDescent="0.25">
      <c r="A43" s="233">
        <v>12</v>
      </c>
      <c r="B43" s="234" t="s">
        <v>1701</v>
      </c>
      <c r="C43" s="252" t="s">
        <v>1702</v>
      </c>
      <c r="D43" s="235" t="s">
        <v>453</v>
      </c>
      <c r="E43" s="236">
        <v>7.7</v>
      </c>
      <c r="F43" s="237"/>
      <c r="G43" s="238">
        <f>ROUND(E43*F43,2)</f>
        <v>0</v>
      </c>
      <c r="H43" s="237"/>
      <c r="I43" s="238">
        <f>ROUND(E43*H43,2)</f>
        <v>0</v>
      </c>
      <c r="J43" s="237"/>
      <c r="K43" s="238">
        <f>ROUND(E43*J43,2)</f>
        <v>0</v>
      </c>
      <c r="L43" s="238">
        <v>21</v>
      </c>
      <c r="M43" s="238">
        <f>G43*(1+L43/100)</f>
        <v>0</v>
      </c>
      <c r="N43" s="238">
        <v>5.4000000000000001E-4</v>
      </c>
      <c r="O43" s="238">
        <f>ROUND(E43*N43,2)</f>
        <v>0</v>
      </c>
      <c r="P43" s="238">
        <v>0</v>
      </c>
      <c r="Q43" s="238">
        <f>ROUND(E43*P43,2)</f>
        <v>0</v>
      </c>
      <c r="R43" s="238" t="s">
        <v>361</v>
      </c>
      <c r="S43" s="238" t="s">
        <v>294</v>
      </c>
      <c r="T43" s="239" t="s">
        <v>294</v>
      </c>
      <c r="U43" s="222">
        <v>0</v>
      </c>
      <c r="V43" s="222">
        <f>ROUND(E43*U43,2)</f>
        <v>0</v>
      </c>
      <c r="W43" s="222"/>
      <c r="X43" s="222" t="s">
        <v>362</v>
      </c>
      <c r="Y43" s="212"/>
      <c r="Z43" s="212"/>
      <c r="AA43" s="212"/>
      <c r="AB43" s="212"/>
      <c r="AC43" s="212"/>
      <c r="AD43" s="212"/>
      <c r="AE43" s="212"/>
      <c r="AF43" s="212"/>
      <c r="AG43" s="212" t="s">
        <v>363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5" t="s">
        <v>1703</v>
      </c>
      <c r="D44" s="224"/>
      <c r="E44" s="225">
        <v>7.7</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40.799999999999997" outlineLevel="1" x14ac:dyDescent="0.25">
      <c r="A45" s="233">
        <v>13</v>
      </c>
      <c r="B45" s="234" t="s">
        <v>1704</v>
      </c>
      <c r="C45" s="252" t="s">
        <v>1705</v>
      </c>
      <c r="D45" s="235" t="s">
        <v>453</v>
      </c>
      <c r="E45" s="236">
        <v>7.92</v>
      </c>
      <c r="F45" s="237"/>
      <c r="G45" s="238">
        <f>ROUND(E45*F45,2)</f>
        <v>0</v>
      </c>
      <c r="H45" s="237"/>
      <c r="I45" s="238">
        <f>ROUND(E45*H45,2)</f>
        <v>0</v>
      </c>
      <c r="J45" s="237"/>
      <c r="K45" s="238">
        <f>ROUND(E45*J45,2)</f>
        <v>0</v>
      </c>
      <c r="L45" s="238">
        <v>21</v>
      </c>
      <c r="M45" s="238">
        <f>G45*(1+L45/100)</f>
        <v>0</v>
      </c>
      <c r="N45" s="238">
        <v>3.4000000000000002E-4</v>
      </c>
      <c r="O45" s="238">
        <f>ROUND(E45*N45,2)</f>
        <v>0</v>
      </c>
      <c r="P45" s="238">
        <v>0</v>
      </c>
      <c r="Q45" s="238">
        <f>ROUND(E45*P45,2)</f>
        <v>0</v>
      </c>
      <c r="R45" s="238" t="s">
        <v>361</v>
      </c>
      <c r="S45" s="238" t="s">
        <v>294</v>
      </c>
      <c r="T45" s="239" t="s">
        <v>294</v>
      </c>
      <c r="U45" s="222">
        <v>0</v>
      </c>
      <c r="V45" s="222">
        <f>ROUND(E45*U45,2)</f>
        <v>0</v>
      </c>
      <c r="W45" s="222"/>
      <c r="X45" s="222" t="s">
        <v>362</v>
      </c>
      <c r="Y45" s="212"/>
      <c r="Z45" s="212"/>
      <c r="AA45" s="212"/>
      <c r="AB45" s="212"/>
      <c r="AC45" s="212"/>
      <c r="AD45" s="212"/>
      <c r="AE45" s="212"/>
      <c r="AF45" s="212"/>
      <c r="AG45" s="212" t="s">
        <v>363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5" t="s">
        <v>1706</v>
      </c>
      <c r="D46" s="224"/>
      <c r="E46" s="225">
        <v>7.92</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5">
      <c r="A47" s="227" t="s">
        <v>289</v>
      </c>
      <c r="B47" s="228" t="s">
        <v>200</v>
      </c>
      <c r="C47" s="251" t="s">
        <v>184</v>
      </c>
      <c r="D47" s="229"/>
      <c r="E47" s="230"/>
      <c r="F47" s="231"/>
      <c r="G47" s="231">
        <f>SUMIF(AG48:AG58,"&lt;&gt;NOR",G48:G58)</f>
        <v>0</v>
      </c>
      <c r="H47" s="231"/>
      <c r="I47" s="231">
        <f>SUM(I48:I58)</f>
        <v>0</v>
      </c>
      <c r="J47" s="231"/>
      <c r="K47" s="231">
        <f>SUM(K48:K58)</f>
        <v>0</v>
      </c>
      <c r="L47" s="231"/>
      <c r="M47" s="231">
        <f>SUM(M48:M58)</f>
        <v>0</v>
      </c>
      <c r="N47" s="231"/>
      <c r="O47" s="231">
        <f>SUM(O48:O58)</f>
        <v>1.1800000000000002</v>
      </c>
      <c r="P47" s="231"/>
      <c r="Q47" s="231">
        <f>SUM(Q48:Q58)</f>
        <v>0</v>
      </c>
      <c r="R47" s="231"/>
      <c r="S47" s="231"/>
      <c r="T47" s="232"/>
      <c r="U47" s="226"/>
      <c r="V47" s="226">
        <f>SUM(V48:V58)</f>
        <v>3.37</v>
      </c>
      <c r="W47" s="226"/>
      <c r="X47" s="226"/>
      <c r="AG47" t="s">
        <v>290</v>
      </c>
    </row>
    <row r="48" spans="1:60" ht="20.399999999999999" outlineLevel="1" x14ac:dyDescent="0.25">
      <c r="A48" s="233">
        <v>14</v>
      </c>
      <c r="B48" s="234" t="s">
        <v>1707</v>
      </c>
      <c r="C48" s="252" t="s">
        <v>1708</v>
      </c>
      <c r="D48" s="235" t="s">
        <v>360</v>
      </c>
      <c r="E48" s="236">
        <v>0.40500000000000003</v>
      </c>
      <c r="F48" s="237"/>
      <c r="G48" s="238">
        <f>ROUND(E48*F48,2)</f>
        <v>0</v>
      </c>
      <c r="H48" s="237"/>
      <c r="I48" s="238">
        <f>ROUND(E48*H48,2)</f>
        <v>0</v>
      </c>
      <c r="J48" s="237"/>
      <c r="K48" s="238">
        <f>ROUND(E48*J48,2)</f>
        <v>0</v>
      </c>
      <c r="L48" s="238">
        <v>21</v>
      </c>
      <c r="M48" s="238">
        <f>G48*(1+L48/100)</f>
        <v>0</v>
      </c>
      <c r="N48" s="238">
        <v>2.5251399999999999</v>
      </c>
      <c r="O48" s="238">
        <f>ROUND(E48*N48,2)</f>
        <v>1.02</v>
      </c>
      <c r="P48" s="238">
        <v>0</v>
      </c>
      <c r="Q48" s="238">
        <f>ROUND(E48*P48,2)</f>
        <v>0</v>
      </c>
      <c r="R48" s="238" t="s">
        <v>1305</v>
      </c>
      <c r="S48" s="238" t="s">
        <v>294</v>
      </c>
      <c r="T48" s="239" t="s">
        <v>294</v>
      </c>
      <c r="U48" s="222">
        <v>0.98699999999999999</v>
      </c>
      <c r="V48" s="222">
        <f>ROUND(E48*U48,2)</f>
        <v>0.4</v>
      </c>
      <c r="W48" s="222"/>
      <c r="X48" s="222" t="s">
        <v>389</v>
      </c>
      <c r="Y48" s="212"/>
      <c r="Z48" s="212"/>
      <c r="AA48" s="212"/>
      <c r="AB48" s="212"/>
      <c r="AC48" s="212"/>
      <c r="AD48" s="212"/>
      <c r="AE48" s="212"/>
      <c r="AF48" s="212"/>
      <c r="AG48" s="212" t="s">
        <v>430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1709</v>
      </c>
      <c r="D49" s="224"/>
      <c r="E49" s="225">
        <v>0.40500000000000003</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399999999999999" outlineLevel="1" x14ac:dyDescent="0.25">
      <c r="A50" s="233">
        <v>15</v>
      </c>
      <c r="B50" s="234" t="s">
        <v>1710</v>
      </c>
      <c r="C50" s="252" t="s">
        <v>1711</v>
      </c>
      <c r="D50" s="235" t="s">
        <v>434</v>
      </c>
      <c r="E50" s="236">
        <v>2.8574999999999999</v>
      </c>
      <c r="F50" s="237"/>
      <c r="G50" s="238">
        <f>ROUND(E50*F50,2)</f>
        <v>0</v>
      </c>
      <c r="H50" s="237"/>
      <c r="I50" s="238">
        <f>ROUND(E50*H50,2)</f>
        <v>0</v>
      </c>
      <c r="J50" s="237"/>
      <c r="K50" s="238">
        <f>ROUND(E50*J50,2)</f>
        <v>0</v>
      </c>
      <c r="L50" s="238">
        <v>21</v>
      </c>
      <c r="M50" s="238">
        <f>G50*(1+L50/100)</f>
        <v>0</v>
      </c>
      <c r="N50" s="238">
        <v>4.7509999999999997E-2</v>
      </c>
      <c r="O50" s="238">
        <f>ROUND(E50*N50,2)</f>
        <v>0.14000000000000001</v>
      </c>
      <c r="P50" s="238">
        <v>0</v>
      </c>
      <c r="Q50" s="238">
        <f>ROUND(E50*P50,2)</f>
        <v>0</v>
      </c>
      <c r="R50" s="238" t="s">
        <v>1305</v>
      </c>
      <c r="S50" s="238" t="s">
        <v>294</v>
      </c>
      <c r="T50" s="239" t="s">
        <v>294</v>
      </c>
      <c r="U50" s="222">
        <v>0.65</v>
      </c>
      <c r="V50" s="222">
        <f>ROUND(E50*U50,2)</f>
        <v>1.86</v>
      </c>
      <c r="W50" s="222"/>
      <c r="X50" s="222" t="s">
        <v>389</v>
      </c>
      <c r="Y50" s="212"/>
      <c r="Z50" s="212"/>
      <c r="AA50" s="212"/>
      <c r="AB50" s="212"/>
      <c r="AC50" s="212"/>
      <c r="AD50" s="212"/>
      <c r="AE50" s="212"/>
      <c r="AF50" s="212"/>
      <c r="AG50" s="212" t="s">
        <v>430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68" t="s">
        <v>1712</v>
      </c>
      <c r="D51" s="265"/>
      <c r="E51" s="265"/>
      <c r="F51" s="265"/>
      <c r="G51" s="265"/>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456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5" t="s">
        <v>1713</v>
      </c>
      <c r="D52" s="224"/>
      <c r="E52" s="225">
        <v>1.7324999999999999</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5" t="s">
        <v>1714</v>
      </c>
      <c r="D53" s="224"/>
      <c r="E53" s="225">
        <v>1.125</v>
      </c>
      <c r="F53" s="222"/>
      <c r="G53" s="222"/>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310</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0.399999999999999" outlineLevel="1" x14ac:dyDescent="0.25">
      <c r="A54" s="233">
        <v>16</v>
      </c>
      <c r="B54" s="234" t="s">
        <v>1715</v>
      </c>
      <c r="C54" s="252" t="s">
        <v>1716</v>
      </c>
      <c r="D54" s="235" t="s">
        <v>434</v>
      </c>
      <c r="E54" s="236">
        <v>2.8574999999999999</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t="s">
        <v>1305</v>
      </c>
      <c r="S54" s="238" t="s">
        <v>294</v>
      </c>
      <c r="T54" s="239" t="s">
        <v>294</v>
      </c>
      <c r="U54" s="222">
        <v>0.17299999999999999</v>
      </c>
      <c r="V54" s="222">
        <f>ROUND(E54*U54,2)</f>
        <v>0.49</v>
      </c>
      <c r="W54" s="222"/>
      <c r="X54" s="222" t="s">
        <v>389</v>
      </c>
      <c r="Y54" s="212"/>
      <c r="Z54" s="212"/>
      <c r="AA54" s="212"/>
      <c r="AB54" s="212"/>
      <c r="AC54" s="212"/>
      <c r="AD54" s="212"/>
      <c r="AE54" s="212"/>
      <c r="AF54" s="212"/>
      <c r="AG54" s="212" t="s">
        <v>430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8" t="s">
        <v>1712</v>
      </c>
      <c r="D55" s="265"/>
      <c r="E55" s="265"/>
      <c r="F55" s="265"/>
      <c r="G55" s="265"/>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456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3">
        <v>17</v>
      </c>
      <c r="B56" s="234" t="s">
        <v>1717</v>
      </c>
      <c r="C56" s="252" t="s">
        <v>1718</v>
      </c>
      <c r="D56" s="235" t="s">
        <v>441</v>
      </c>
      <c r="E56" s="236">
        <v>2.316E-2</v>
      </c>
      <c r="F56" s="237"/>
      <c r="G56" s="238">
        <f>ROUND(E56*F56,2)</f>
        <v>0</v>
      </c>
      <c r="H56" s="237"/>
      <c r="I56" s="238">
        <f>ROUND(E56*H56,2)</f>
        <v>0</v>
      </c>
      <c r="J56" s="237"/>
      <c r="K56" s="238">
        <f>ROUND(E56*J56,2)</f>
        <v>0</v>
      </c>
      <c r="L56" s="238">
        <v>21</v>
      </c>
      <c r="M56" s="238">
        <f>G56*(1+L56/100)</f>
        <v>0</v>
      </c>
      <c r="N56" s="238">
        <v>1.02139</v>
      </c>
      <c r="O56" s="238">
        <f>ROUND(E56*N56,2)</f>
        <v>0.02</v>
      </c>
      <c r="P56" s="238">
        <v>0</v>
      </c>
      <c r="Q56" s="238">
        <f>ROUND(E56*P56,2)</f>
        <v>0</v>
      </c>
      <c r="R56" s="238" t="s">
        <v>1305</v>
      </c>
      <c r="S56" s="238" t="s">
        <v>294</v>
      </c>
      <c r="T56" s="239" t="s">
        <v>294</v>
      </c>
      <c r="U56" s="222">
        <v>26.616</v>
      </c>
      <c r="V56" s="222">
        <f>ROUND(E56*U56,2)</f>
        <v>0.62</v>
      </c>
      <c r="W56" s="222"/>
      <c r="X56" s="222" t="s">
        <v>389</v>
      </c>
      <c r="Y56" s="212"/>
      <c r="Z56" s="212"/>
      <c r="AA56" s="212"/>
      <c r="AB56" s="212"/>
      <c r="AC56" s="212"/>
      <c r="AD56" s="212"/>
      <c r="AE56" s="212"/>
      <c r="AF56" s="212"/>
      <c r="AG56" s="212" t="s">
        <v>430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1" outlineLevel="1" x14ac:dyDescent="0.25">
      <c r="A57" s="219"/>
      <c r="B57" s="220"/>
      <c r="C57" s="268" t="s">
        <v>1719</v>
      </c>
      <c r="D57" s="265"/>
      <c r="E57" s="265"/>
      <c r="F57" s="265"/>
      <c r="G57" s="265"/>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456</v>
      </c>
      <c r="AH57" s="212"/>
      <c r="AI57" s="212"/>
      <c r="AJ57" s="212"/>
      <c r="AK57" s="212"/>
      <c r="AL57" s="212"/>
      <c r="AM57" s="212"/>
      <c r="AN57" s="212"/>
      <c r="AO57" s="212"/>
      <c r="AP57" s="212"/>
      <c r="AQ57" s="212"/>
      <c r="AR57" s="212"/>
      <c r="AS57" s="212"/>
      <c r="AT57" s="212"/>
      <c r="AU57" s="212"/>
      <c r="AV57" s="212"/>
      <c r="AW57" s="212"/>
      <c r="AX57" s="212"/>
      <c r="AY57" s="212"/>
      <c r="AZ57" s="212"/>
      <c r="BA57" s="241" t="str">
        <f>C57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7" s="212"/>
      <c r="BC57" s="212"/>
      <c r="BD57" s="212"/>
      <c r="BE57" s="212"/>
      <c r="BF57" s="212"/>
      <c r="BG57" s="212"/>
      <c r="BH57" s="212"/>
    </row>
    <row r="58" spans="1:60" outlineLevel="1" x14ac:dyDescent="0.25">
      <c r="A58" s="219"/>
      <c r="B58" s="220"/>
      <c r="C58" s="255" t="s">
        <v>1720</v>
      </c>
      <c r="D58" s="224"/>
      <c r="E58" s="225">
        <v>2.316E-2</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5">
      <c r="A59" s="227" t="s">
        <v>289</v>
      </c>
      <c r="B59" s="228" t="s">
        <v>204</v>
      </c>
      <c r="C59" s="251" t="s">
        <v>205</v>
      </c>
      <c r="D59" s="229"/>
      <c r="E59" s="230"/>
      <c r="F59" s="231"/>
      <c r="G59" s="231">
        <f>SUMIF(AG60:AG65,"&lt;&gt;NOR",G60:G65)</f>
        <v>0</v>
      </c>
      <c r="H59" s="231"/>
      <c r="I59" s="231">
        <f>SUM(I60:I65)</f>
        <v>0</v>
      </c>
      <c r="J59" s="231"/>
      <c r="K59" s="231">
        <f>SUM(K60:K65)</f>
        <v>0</v>
      </c>
      <c r="L59" s="231"/>
      <c r="M59" s="231">
        <f>SUM(M60:M65)</f>
        <v>0</v>
      </c>
      <c r="N59" s="231"/>
      <c r="O59" s="231">
        <f>SUM(O60:O65)</f>
        <v>0.21</v>
      </c>
      <c r="P59" s="231"/>
      <c r="Q59" s="231">
        <f>SUM(Q60:Q65)</f>
        <v>0</v>
      </c>
      <c r="R59" s="231"/>
      <c r="S59" s="231"/>
      <c r="T59" s="232"/>
      <c r="U59" s="226"/>
      <c r="V59" s="226">
        <f>SUM(V60:V65)</f>
        <v>13.07</v>
      </c>
      <c r="W59" s="226"/>
      <c r="X59" s="226"/>
      <c r="AG59" t="s">
        <v>290</v>
      </c>
    </row>
    <row r="60" spans="1:60" outlineLevel="1" x14ac:dyDescent="0.25">
      <c r="A60" s="233">
        <v>18</v>
      </c>
      <c r="B60" s="234" t="s">
        <v>1721</v>
      </c>
      <c r="C60" s="252" t="s">
        <v>1722</v>
      </c>
      <c r="D60" s="235" t="s">
        <v>434</v>
      </c>
      <c r="E60" s="236">
        <v>4.2750000000000004</v>
      </c>
      <c r="F60" s="237"/>
      <c r="G60" s="238">
        <f>ROUND(E60*F60,2)</f>
        <v>0</v>
      </c>
      <c r="H60" s="237"/>
      <c r="I60" s="238">
        <f>ROUND(E60*H60,2)</f>
        <v>0</v>
      </c>
      <c r="J60" s="237"/>
      <c r="K60" s="238">
        <f>ROUND(E60*J60,2)</f>
        <v>0</v>
      </c>
      <c r="L60" s="238">
        <v>21</v>
      </c>
      <c r="M60" s="238">
        <f>G60*(1+L60/100)</f>
        <v>0</v>
      </c>
      <c r="N60" s="238">
        <v>4.7299999999999998E-3</v>
      </c>
      <c r="O60" s="238">
        <f>ROUND(E60*N60,2)</f>
        <v>0.02</v>
      </c>
      <c r="P60" s="238">
        <v>0</v>
      </c>
      <c r="Q60" s="238">
        <f>ROUND(E60*P60,2)</f>
        <v>0</v>
      </c>
      <c r="R60" s="238" t="s">
        <v>1305</v>
      </c>
      <c r="S60" s="238" t="s">
        <v>294</v>
      </c>
      <c r="T60" s="239" t="s">
        <v>294</v>
      </c>
      <c r="U60" s="222">
        <v>0.36</v>
      </c>
      <c r="V60" s="222">
        <f>ROUND(E60*U60,2)</f>
        <v>1.54</v>
      </c>
      <c r="W60" s="222"/>
      <c r="X60" s="222" t="s">
        <v>389</v>
      </c>
      <c r="Y60" s="212"/>
      <c r="Z60" s="212"/>
      <c r="AA60" s="212"/>
      <c r="AB60" s="212"/>
      <c r="AC60" s="212"/>
      <c r="AD60" s="212"/>
      <c r="AE60" s="212"/>
      <c r="AF60" s="212"/>
      <c r="AG60" s="212" t="s">
        <v>430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8" t="s">
        <v>1723</v>
      </c>
      <c r="D61" s="265"/>
      <c r="E61" s="265"/>
      <c r="F61" s="265"/>
      <c r="G61" s="265"/>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456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5" t="s">
        <v>1724</v>
      </c>
      <c r="D62" s="224"/>
      <c r="E62" s="225">
        <v>3.15</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5" t="s">
        <v>1725</v>
      </c>
      <c r="D63" s="224"/>
      <c r="E63" s="225">
        <v>1.125</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33">
        <v>19</v>
      </c>
      <c r="B64" s="234" t="s">
        <v>1726</v>
      </c>
      <c r="C64" s="252" t="s">
        <v>1727</v>
      </c>
      <c r="D64" s="235" t="s">
        <v>434</v>
      </c>
      <c r="E64" s="236">
        <v>18.36</v>
      </c>
      <c r="F64" s="237"/>
      <c r="G64" s="238">
        <f>ROUND(E64*F64,2)</f>
        <v>0</v>
      </c>
      <c r="H64" s="237"/>
      <c r="I64" s="238">
        <f>ROUND(E64*H64,2)</f>
        <v>0</v>
      </c>
      <c r="J64" s="237"/>
      <c r="K64" s="238">
        <f>ROUND(E64*J64,2)</f>
        <v>0</v>
      </c>
      <c r="L64" s="238">
        <v>21</v>
      </c>
      <c r="M64" s="238">
        <f>G64*(1+L64/100)</f>
        <v>0</v>
      </c>
      <c r="N64" s="238">
        <v>1.0149999999999999E-2</v>
      </c>
      <c r="O64" s="238">
        <f>ROUND(E64*N64,2)</f>
        <v>0.19</v>
      </c>
      <c r="P64" s="238">
        <v>0</v>
      </c>
      <c r="Q64" s="238">
        <f>ROUND(E64*P64,2)</f>
        <v>0</v>
      </c>
      <c r="R64" s="238" t="s">
        <v>1305</v>
      </c>
      <c r="S64" s="238" t="s">
        <v>294</v>
      </c>
      <c r="T64" s="239" t="s">
        <v>294</v>
      </c>
      <c r="U64" s="222">
        <v>0.628</v>
      </c>
      <c r="V64" s="222">
        <f>ROUND(E64*U64,2)</f>
        <v>11.53</v>
      </c>
      <c r="W64" s="222"/>
      <c r="X64" s="222" t="s">
        <v>389</v>
      </c>
      <c r="Y64" s="212"/>
      <c r="Z64" s="212"/>
      <c r="AA64" s="212"/>
      <c r="AB64" s="212"/>
      <c r="AC64" s="212"/>
      <c r="AD64" s="212"/>
      <c r="AE64" s="212"/>
      <c r="AF64" s="212"/>
      <c r="AG64" s="212" t="s">
        <v>430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5" t="s">
        <v>1670</v>
      </c>
      <c r="D65" s="224"/>
      <c r="E65" s="225">
        <v>18.36</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310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5">
      <c r="A66" s="227" t="s">
        <v>289</v>
      </c>
      <c r="B66" s="228" t="s">
        <v>206</v>
      </c>
      <c r="C66" s="251" t="s">
        <v>207</v>
      </c>
      <c r="D66" s="229"/>
      <c r="E66" s="230"/>
      <c r="F66" s="231"/>
      <c r="G66" s="231">
        <f>SUMIF(AG67:AG91,"&lt;&gt;NOR",G67:G91)</f>
        <v>0</v>
      </c>
      <c r="H66" s="231"/>
      <c r="I66" s="231">
        <f>SUM(I67:I91)</f>
        <v>0</v>
      </c>
      <c r="J66" s="231"/>
      <c r="K66" s="231">
        <f>SUM(K67:K91)</f>
        <v>0</v>
      </c>
      <c r="L66" s="231"/>
      <c r="M66" s="231">
        <f>SUM(M67:M91)</f>
        <v>0</v>
      </c>
      <c r="N66" s="231"/>
      <c r="O66" s="231">
        <f>SUM(O67:O91)</f>
        <v>3.89</v>
      </c>
      <c r="P66" s="231"/>
      <c r="Q66" s="231">
        <f>SUM(Q67:Q91)</f>
        <v>0</v>
      </c>
      <c r="R66" s="231"/>
      <c r="S66" s="231"/>
      <c r="T66" s="232"/>
      <c r="U66" s="226"/>
      <c r="V66" s="226">
        <f>SUM(V67:V91)</f>
        <v>9.7000000000000011</v>
      </c>
      <c r="W66" s="226"/>
      <c r="X66" s="226"/>
      <c r="AG66" t="s">
        <v>290</v>
      </c>
    </row>
    <row r="67" spans="1:60" outlineLevel="1" x14ac:dyDescent="0.25">
      <c r="A67" s="233">
        <v>20</v>
      </c>
      <c r="B67" s="234" t="s">
        <v>1728</v>
      </c>
      <c r="C67" s="252" t="s">
        <v>1729</v>
      </c>
      <c r="D67" s="235" t="s">
        <v>360</v>
      </c>
      <c r="E67" s="236">
        <v>0.32400000000000001</v>
      </c>
      <c r="F67" s="237"/>
      <c r="G67" s="238">
        <f>ROUND(E67*F67,2)</f>
        <v>0</v>
      </c>
      <c r="H67" s="237"/>
      <c r="I67" s="238">
        <f>ROUND(E67*H67,2)</f>
        <v>0</v>
      </c>
      <c r="J67" s="237"/>
      <c r="K67" s="238">
        <f>ROUND(E67*J67,2)</f>
        <v>0</v>
      </c>
      <c r="L67" s="238">
        <v>21</v>
      </c>
      <c r="M67" s="238">
        <f>G67*(1+L67/100)</f>
        <v>0</v>
      </c>
      <c r="N67" s="238">
        <v>2.5249999999999999</v>
      </c>
      <c r="O67" s="238">
        <f>ROUND(E67*N67,2)</f>
        <v>0.82</v>
      </c>
      <c r="P67" s="238">
        <v>0</v>
      </c>
      <c r="Q67" s="238">
        <f>ROUND(E67*P67,2)</f>
        <v>0</v>
      </c>
      <c r="R67" s="238" t="s">
        <v>1305</v>
      </c>
      <c r="S67" s="238" t="s">
        <v>294</v>
      </c>
      <c r="T67" s="239" t="s">
        <v>294</v>
      </c>
      <c r="U67" s="222">
        <v>2.58</v>
      </c>
      <c r="V67" s="222">
        <f>ROUND(E67*U67,2)</f>
        <v>0.84</v>
      </c>
      <c r="W67" s="222"/>
      <c r="X67" s="222" t="s">
        <v>389</v>
      </c>
      <c r="Y67" s="212"/>
      <c r="Z67" s="212"/>
      <c r="AA67" s="212"/>
      <c r="AB67" s="212"/>
      <c r="AC67" s="212"/>
      <c r="AD67" s="212"/>
      <c r="AE67" s="212"/>
      <c r="AF67" s="212"/>
      <c r="AG67" s="212" t="s">
        <v>430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68" t="s">
        <v>1409</v>
      </c>
      <c r="D68" s="265"/>
      <c r="E68" s="265"/>
      <c r="F68" s="265"/>
      <c r="G68" s="265"/>
      <c r="H68" s="222"/>
      <c r="I68" s="222"/>
      <c r="J68" s="222"/>
      <c r="K68" s="222"/>
      <c r="L68" s="222"/>
      <c r="M68" s="222"/>
      <c r="N68" s="222"/>
      <c r="O68" s="222"/>
      <c r="P68" s="222"/>
      <c r="Q68" s="222"/>
      <c r="R68" s="222"/>
      <c r="S68" s="222"/>
      <c r="T68" s="222"/>
      <c r="U68" s="222"/>
      <c r="V68" s="222"/>
      <c r="W68" s="222"/>
      <c r="X68" s="222"/>
      <c r="Y68" s="212"/>
      <c r="Z68" s="212"/>
      <c r="AA68" s="212"/>
      <c r="AB68" s="212"/>
      <c r="AC68" s="212"/>
      <c r="AD68" s="212"/>
      <c r="AE68" s="212"/>
      <c r="AF68" s="212"/>
      <c r="AG68" s="212" t="s">
        <v>456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4" t="s">
        <v>1410</v>
      </c>
      <c r="D69" s="242"/>
      <c r="E69" s="242"/>
      <c r="F69" s="242"/>
      <c r="G69" s="24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299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5" t="s">
        <v>1730</v>
      </c>
      <c r="D70" s="224"/>
      <c r="E70" s="225"/>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310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5" t="s">
        <v>1731</v>
      </c>
      <c r="D71" s="224"/>
      <c r="E71" s="225">
        <v>0.32400000000000001</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310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33">
        <v>21</v>
      </c>
      <c r="B72" s="234" t="s">
        <v>1732</v>
      </c>
      <c r="C72" s="252" t="s">
        <v>1733</v>
      </c>
      <c r="D72" s="235" t="s">
        <v>360</v>
      </c>
      <c r="E72" s="236">
        <v>0.97199999999999998</v>
      </c>
      <c r="F72" s="237"/>
      <c r="G72" s="238">
        <f>ROUND(E72*F72,2)</f>
        <v>0</v>
      </c>
      <c r="H72" s="237"/>
      <c r="I72" s="238">
        <f>ROUND(E72*H72,2)</f>
        <v>0</v>
      </c>
      <c r="J72" s="237"/>
      <c r="K72" s="238">
        <f>ROUND(E72*J72,2)</f>
        <v>0</v>
      </c>
      <c r="L72" s="238">
        <v>21</v>
      </c>
      <c r="M72" s="238">
        <f>G72*(1+L72/100)</f>
        <v>0</v>
      </c>
      <c r="N72" s="238">
        <v>2.5249999999999999</v>
      </c>
      <c r="O72" s="238">
        <f>ROUND(E72*N72,2)</f>
        <v>2.4500000000000002</v>
      </c>
      <c r="P72" s="238">
        <v>0</v>
      </c>
      <c r="Q72" s="238">
        <f>ROUND(E72*P72,2)</f>
        <v>0</v>
      </c>
      <c r="R72" s="238" t="s">
        <v>1305</v>
      </c>
      <c r="S72" s="238" t="s">
        <v>294</v>
      </c>
      <c r="T72" s="239" t="s">
        <v>294</v>
      </c>
      <c r="U72" s="222">
        <v>2.3170000000000002</v>
      </c>
      <c r="V72" s="222">
        <f>ROUND(E72*U72,2)</f>
        <v>2.25</v>
      </c>
      <c r="W72" s="222"/>
      <c r="X72" s="222" t="s">
        <v>389</v>
      </c>
      <c r="Y72" s="212"/>
      <c r="Z72" s="212"/>
      <c r="AA72" s="212"/>
      <c r="AB72" s="212"/>
      <c r="AC72" s="212"/>
      <c r="AD72" s="212"/>
      <c r="AE72" s="212"/>
      <c r="AF72" s="212"/>
      <c r="AG72" s="212" t="s">
        <v>430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68" t="s">
        <v>1409</v>
      </c>
      <c r="D73" s="265"/>
      <c r="E73" s="265"/>
      <c r="F73" s="265"/>
      <c r="G73" s="265"/>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456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4" t="s">
        <v>1410</v>
      </c>
      <c r="D74" s="242"/>
      <c r="E74" s="242"/>
      <c r="F74" s="242"/>
      <c r="G74" s="24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299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5" t="s">
        <v>1730</v>
      </c>
      <c r="D75" s="224"/>
      <c r="E75" s="225"/>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310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5" t="s">
        <v>1734</v>
      </c>
      <c r="D76" s="224"/>
      <c r="E76" s="225">
        <v>0.48599999999999999</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310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5" t="s">
        <v>1735</v>
      </c>
      <c r="D77" s="224"/>
      <c r="E77" s="225">
        <v>0.48599999999999999</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33">
        <v>22</v>
      </c>
      <c r="B78" s="234" t="s">
        <v>1736</v>
      </c>
      <c r="C78" s="252" t="s">
        <v>1737</v>
      </c>
      <c r="D78" s="235" t="s">
        <v>360</v>
      </c>
      <c r="E78" s="236">
        <v>0.57374999999999998</v>
      </c>
      <c r="F78" s="237"/>
      <c r="G78" s="238">
        <f>ROUND(E78*F78,2)</f>
        <v>0</v>
      </c>
      <c r="H78" s="237"/>
      <c r="I78" s="238">
        <f>ROUND(E78*H78,2)</f>
        <v>0</v>
      </c>
      <c r="J78" s="237"/>
      <c r="K78" s="238">
        <f>ROUND(E78*J78,2)</f>
        <v>0</v>
      </c>
      <c r="L78" s="238">
        <v>21</v>
      </c>
      <c r="M78" s="238">
        <f>G78*(1+L78/100)</f>
        <v>0</v>
      </c>
      <c r="N78" s="238">
        <v>0.27750000000000002</v>
      </c>
      <c r="O78" s="238">
        <f>ROUND(E78*N78,2)</f>
        <v>0.16</v>
      </c>
      <c r="P78" s="238">
        <v>0</v>
      </c>
      <c r="Q78" s="238">
        <f>ROUND(E78*P78,2)</f>
        <v>0</v>
      </c>
      <c r="R78" s="238" t="s">
        <v>1305</v>
      </c>
      <c r="S78" s="238" t="s">
        <v>294</v>
      </c>
      <c r="T78" s="239" t="s">
        <v>294</v>
      </c>
      <c r="U78" s="222">
        <v>5.14</v>
      </c>
      <c r="V78" s="222">
        <f>ROUND(E78*U78,2)</f>
        <v>2.95</v>
      </c>
      <c r="W78" s="222"/>
      <c r="X78" s="222" t="s">
        <v>389</v>
      </c>
      <c r="Y78" s="212"/>
      <c r="Z78" s="212"/>
      <c r="AA78" s="212"/>
      <c r="AB78" s="212"/>
      <c r="AC78" s="212"/>
      <c r="AD78" s="212"/>
      <c r="AE78" s="212"/>
      <c r="AF78" s="212"/>
      <c r="AG78" s="212" t="s">
        <v>430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5" t="s">
        <v>1730</v>
      </c>
      <c r="D79" s="224"/>
      <c r="E79" s="225"/>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310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1738</v>
      </c>
      <c r="D80" s="224"/>
      <c r="E80" s="225">
        <v>0.57374999999999998</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33">
        <v>23</v>
      </c>
      <c r="B81" s="234" t="s">
        <v>1421</v>
      </c>
      <c r="C81" s="252" t="s">
        <v>1422</v>
      </c>
      <c r="D81" s="235" t="s">
        <v>434</v>
      </c>
      <c r="E81" s="236">
        <v>4.05</v>
      </c>
      <c r="F81" s="237"/>
      <c r="G81" s="238">
        <f>ROUND(E81*F81,2)</f>
        <v>0</v>
      </c>
      <c r="H81" s="237"/>
      <c r="I81" s="238">
        <f>ROUND(E81*H81,2)</f>
        <v>0</v>
      </c>
      <c r="J81" s="237"/>
      <c r="K81" s="238">
        <f>ROUND(E81*J81,2)</f>
        <v>0</v>
      </c>
      <c r="L81" s="238">
        <v>21</v>
      </c>
      <c r="M81" s="238">
        <f>G81*(1+L81/100)</f>
        <v>0</v>
      </c>
      <c r="N81" s="238">
        <v>1.41E-2</v>
      </c>
      <c r="O81" s="238">
        <f>ROUND(E81*N81,2)</f>
        <v>0.06</v>
      </c>
      <c r="P81" s="238">
        <v>0</v>
      </c>
      <c r="Q81" s="238">
        <f>ROUND(E81*P81,2)</f>
        <v>0</v>
      </c>
      <c r="R81" s="238" t="s">
        <v>1305</v>
      </c>
      <c r="S81" s="238" t="s">
        <v>294</v>
      </c>
      <c r="T81" s="239" t="s">
        <v>294</v>
      </c>
      <c r="U81" s="222">
        <v>0.39600000000000002</v>
      </c>
      <c r="V81" s="222">
        <f>ROUND(E81*U81,2)</f>
        <v>1.6</v>
      </c>
      <c r="W81" s="222"/>
      <c r="X81" s="222" t="s">
        <v>389</v>
      </c>
      <c r="Y81" s="212"/>
      <c r="Z81" s="212"/>
      <c r="AA81" s="212"/>
      <c r="AB81" s="212"/>
      <c r="AC81" s="212"/>
      <c r="AD81" s="212"/>
      <c r="AE81" s="212"/>
      <c r="AF81" s="212"/>
      <c r="AG81" s="212" t="s">
        <v>430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5" t="s">
        <v>1730</v>
      </c>
      <c r="D82" s="224"/>
      <c r="E82" s="225"/>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310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5" t="s">
        <v>1739</v>
      </c>
      <c r="D83" s="224"/>
      <c r="E83" s="225">
        <v>1.35</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5" t="s">
        <v>1740</v>
      </c>
      <c r="D84" s="224"/>
      <c r="E84" s="225">
        <v>0.45</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310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5" t="s">
        <v>1741</v>
      </c>
      <c r="D85" s="224"/>
      <c r="E85" s="225">
        <v>0.9</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5" t="s">
        <v>1742</v>
      </c>
      <c r="D86" s="224"/>
      <c r="E86" s="225">
        <v>1.35</v>
      </c>
      <c r="F86" s="222"/>
      <c r="G86" s="222"/>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310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43">
        <v>24</v>
      </c>
      <c r="B87" s="244" t="s">
        <v>1425</v>
      </c>
      <c r="C87" s="256" t="s">
        <v>1426</v>
      </c>
      <c r="D87" s="245" t="s">
        <v>434</v>
      </c>
      <c r="E87" s="246">
        <v>4.05</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t="s">
        <v>1305</v>
      </c>
      <c r="S87" s="248" t="s">
        <v>294</v>
      </c>
      <c r="T87" s="249" t="s">
        <v>294</v>
      </c>
      <c r="U87" s="222">
        <v>0.24</v>
      </c>
      <c r="V87" s="222">
        <f>ROUND(E87*U87,2)</f>
        <v>0.97</v>
      </c>
      <c r="W87" s="222"/>
      <c r="X87" s="222" t="s">
        <v>389</v>
      </c>
      <c r="Y87" s="212"/>
      <c r="Z87" s="212"/>
      <c r="AA87" s="212"/>
      <c r="AB87" s="212"/>
      <c r="AC87" s="212"/>
      <c r="AD87" s="212"/>
      <c r="AE87" s="212"/>
      <c r="AF87" s="212"/>
      <c r="AG87" s="212" t="s">
        <v>430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3">
        <v>25</v>
      </c>
      <c r="B88" s="234" t="s">
        <v>1743</v>
      </c>
      <c r="C88" s="252" t="s">
        <v>1744</v>
      </c>
      <c r="D88" s="235" t="s">
        <v>434</v>
      </c>
      <c r="E88" s="236">
        <v>3.24</v>
      </c>
      <c r="F88" s="237"/>
      <c r="G88" s="238">
        <f>ROUND(E88*F88,2)</f>
        <v>0</v>
      </c>
      <c r="H88" s="237"/>
      <c r="I88" s="238">
        <f>ROUND(E88*H88,2)</f>
        <v>0</v>
      </c>
      <c r="J88" s="237"/>
      <c r="K88" s="238">
        <f>ROUND(E88*J88,2)</f>
        <v>0</v>
      </c>
      <c r="L88" s="238">
        <v>21</v>
      </c>
      <c r="M88" s="238">
        <f>G88*(1+L88/100)</f>
        <v>0</v>
      </c>
      <c r="N88" s="238">
        <v>0.1231</v>
      </c>
      <c r="O88" s="238">
        <f>ROUND(E88*N88,2)</f>
        <v>0.4</v>
      </c>
      <c r="P88" s="238">
        <v>0</v>
      </c>
      <c r="Q88" s="238">
        <f>ROUND(E88*P88,2)</f>
        <v>0</v>
      </c>
      <c r="R88" s="238" t="s">
        <v>1305</v>
      </c>
      <c r="S88" s="238" t="s">
        <v>294</v>
      </c>
      <c r="T88" s="239" t="s">
        <v>294</v>
      </c>
      <c r="U88" s="222">
        <v>0.33700000000000002</v>
      </c>
      <c r="V88" s="222">
        <f>ROUND(E88*U88,2)</f>
        <v>1.0900000000000001</v>
      </c>
      <c r="W88" s="222"/>
      <c r="X88" s="222" t="s">
        <v>389</v>
      </c>
      <c r="Y88" s="212"/>
      <c r="Z88" s="212"/>
      <c r="AA88" s="212"/>
      <c r="AB88" s="212"/>
      <c r="AC88" s="212"/>
      <c r="AD88" s="212"/>
      <c r="AE88" s="212"/>
      <c r="AF88" s="212"/>
      <c r="AG88" s="212" t="s">
        <v>430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31.2" outlineLevel="1" x14ac:dyDescent="0.25">
      <c r="A89" s="219"/>
      <c r="B89" s="220"/>
      <c r="C89" s="268" t="s">
        <v>1745</v>
      </c>
      <c r="D89" s="265"/>
      <c r="E89" s="265"/>
      <c r="F89" s="265"/>
      <c r="G89" s="265"/>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456</v>
      </c>
      <c r="AH89" s="212"/>
      <c r="AI89" s="212"/>
      <c r="AJ89" s="212"/>
      <c r="AK89" s="212"/>
      <c r="AL89" s="212"/>
      <c r="AM89" s="212"/>
      <c r="AN89" s="212"/>
      <c r="AO89" s="212"/>
      <c r="AP89" s="212"/>
      <c r="AQ89" s="212"/>
      <c r="AR89" s="212"/>
      <c r="AS89" s="212"/>
      <c r="AT89" s="212"/>
      <c r="AU89" s="212"/>
      <c r="AV89" s="212"/>
      <c r="AW89" s="212"/>
      <c r="AX89" s="212"/>
      <c r="AY89" s="212"/>
      <c r="AZ89" s="212"/>
      <c r="BA89" s="241" t="str">
        <f>C89</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89" s="212"/>
      <c r="BC89" s="212"/>
      <c r="BD89" s="212"/>
      <c r="BE89" s="212"/>
      <c r="BF89" s="212"/>
      <c r="BG89" s="212"/>
      <c r="BH89" s="212"/>
    </row>
    <row r="90" spans="1:60" outlineLevel="1" x14ac:dyDescent="0.25">
      <c r="A90" s="219"/>
      <c r="B90" s="220"/>
      <c r="C90" s="255" t="s">
        <v>1730</v>
      </c>
      <c r="D90" s="224"/>
      <c r="E90" s="225"/>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310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5" t="s">
        <v>1746</v>
      </c>
      <c r="D91" s="224"/>
      <c r="E91" s="225">
        <v>3.24</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310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5">
      <c r="A92" s="227" t="s">
        <v>289</v>
      </c>
      <c r="B92" s="228" t="s">
        <v>218</v>
      </c>
      <c r="C92" s="251" t="s">
        <v>219</v>
      </c>
      <c r="D92" s="229"/>
      <c r="E92" s="230"/>
      <c r="F92" s="231"/>
      <c r="G92" s="231">
        <f>SUMIF(AG93:AG96,"&lt;&gt;NOR",G93:G96)</f>
        <v>0</v>
      </c>
      <c r="H92" s="231"/>
      <c r="I92" s="231">
        <f>SUM(I93:I96)</f>
        <v>0</v>
      </c>
      <c r="J92" s="231"/>
      <c r="K92" s="231">
        <f>SUM(K93:K96)</f>
        <v>0</v>
      </c>
      <c r="L92" s="231"/>
      <c r="M92" s="231">
        <f>SUM(M93:M96)</f>
        <v>0</v>
      </c>
      <c r="N92" s="231"/>
      <c r="O92" s="231">
        <f>SUM(O93:O96)</f>
        <v>0.04</v>
      </c>
      <c r="P92" s="231"/>
      <c r="Q92" s="231">
        <f>SUM(Q93:Q96)</f>
        <v>0</v>
      </c>
      <c r="R92" s="231"/>
      <c r="S92" s="231"/>
      <c r="T92" s="232"/>
      <c r="U92" s="226"/>
      <c r="V92" s="226">
        <f>SUM(V93:V96)</f>
        <v>3.38</v>
      </c>
      <c r="W92" s="226"/>
      <c r="X92" s="226"/>
      <c r="AG92" t="s">
        <v>290</v>
      </c>
    </row>
    <row r="93" spans="1:60" outlineLevel="1" x14ac:dyDescent="0.25">
      <c r="A93" s="233">
        <v>26</v>
      </c>
      <c r="B93" s="234" t="s">
        <v>1747</v>
      </c>
      <c r="C93" s="252" t="s">
        <v>1748</v>
      </c>
      <c r="D93" s="235" t="s">
        <v>539</v>
      </c>
      <c r="E93" s="236">
        <v>4</v>
      </c>
      <c r="F93" s="237"/>
      <c r="G93" s="238">
        <f>ROUND(E93*F93,2)</f>
        <v>0</v>
      </c>
      <c r="H93" s="237"/>
      <c r="I93" s="238">
        <f>ROUND(E93*H93,2)</f>
        <v>0</v>
      </c>
      <c r="J93" s="237"/>
      <c r="K93" s="238">
        <f>ROUND(E93*J93,2)</f>
        <v>0</v>
      </c>
      <c r="L93" s="238">
        <v>21</v>
      </c>
      <c r="M93" s="238">
        <f>G93*(1+L93/100)</f>
        <v>0</v>
      </c>
      <c r="N93" s="238">
        <v>1.116E-2</v>
      </c>
      <c r="O93" s="238">
        <f>ROUND(E93*N93,2)</f>
        <v>0.04</v>
      </c>
      <c r="P93" s="238">
        <v>0</v>
      </c>
      <c r="Q93" s="238">
        <f>ROUND(E93*P93,2)</f>
        <v>0</v>
      </c>
      <c r="R93" s="238"/>
      <c r="S93" s="238" t="s">
        <v>302</v>
      </c>
      <c r="T93" s="239" t="s">
        <v>1336</v>
      </c>
      <c r="U93" s="222">
        <v>0.84499999999999997</v>
      </c>
      <c r="V93" s="222">
        <f>ROUND(E93*U93,2)</f>
        <v>3.38</v>
      </c>
      <c r="W93" s="222"/>
      <c r="X93" s="222" t="s">
        <v>389</v>
      </c>
      <c r="Y93" s="212"/>
      <c r="Z93" s="212"/>
      <c r="AA93" s="212"/>
      <c r="AB93" s="212"/>
      <c r="AC93" s="212"/>
      <c r="AD93" s="212"/>
      <c r="AE93" s="212"/>
      <c r="AF93" s="212"/>
      <c r="AG93" s="212" t="s">
        <v>430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3" t="s">
        <v>1749</v>
      </c>
      <c r="D94" s="240"/>
      <c r="E94" s="240"/>
      <c r="F94" s="240"/>
      <c r="G94" s="240"/>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299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5" t="s">
        <v>1750</v>
      </c>
      <c r="D95" s="224"/>
      <c r="E95" s="225">
        <v>4</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3">
        <v>27</v>
      </c>
      <c r="B96" s="244" t="s">
        <v>1751</v>
      </c>
      <c r="C96" s="256" t="s">
        <v>1752</v>
      </c>
      <c r="D96" s="245" t="s">
        <v>539</v>
      </c>
      <c r="E96" s="246">
        <v>4</v>
      </c>
      <c r="F96" s="247"/>
      <c r="G96" s="248">
        <f>ROUND(E96*F96,2)</f>
        <v>0</v>
      </c>
      <c r="H96" s="247"/>
      <c r="I96" s="248">
        <f>ROUND(E96*H96,2)</f>
        <v>0</v>
      </c>
      <c r="J96" s="247"/>
      <c r="K96" s="248">
        <f>ROUND(E96*J96,2)</f>
        <v>0</v>
      </c>
      <c r="L96" s="248">
        <v>21</v>
      </c>
      <c r="M96" s="248">
        <f>G96*(1+L96/100)</f>
        <v>0</v>
      </c>
      <c r="N96" s="248">
        <v>2.9999999999999997E-4</v>
      </c>
      <c r="O96" s="248">
        <f>ROUND(E96*N96,2)</f>
        <v>0</v>
      </c>
      <c r="P96" s="248">
        <v>0</v>
      </c>
      <c r="Q96" s="248">
        <f>ROUND(E96*P96,2)</f>
        <v>0</v>
      </c>
      <c r="R96" s="248"/>
      <c r="S96" s="248" t="s">
        <v>302</v>
      </c>
      <c r="T96" s="249" t="s">
        <v>295</v>
      </c>
      <c r="U96" s="222">
        <v>0</v>
      </c>
      <c r="V96" s="222">
        <f>ROUND(E96*U96,2)</f>
        <v>0</v>
      </c>
      <c r="W96" s="222"/>
      <c r="X96" s="222" t="s">
        <v>362</v>
      </c>
      <c r="Y96" s="212"/>
      <c r="Z96" s="212"/>
      <c r="AA96" s="212"/>
      <c r="AB96" s="212"/>
      <c r="AC96" s="212"/>
      <c r="AD96" s="212"/>
      <c r="AE96" s="212"/>
      <c r="AF96" s="212"/>
      <c r="AG96" s="212" t="s">
        <v>363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5">
      <c r="A97" s="227" t="s">
        <v>289</v>
      </c>
      <c r="B97" s="228" t="s">
        <v>220</v>
      </c>
      <c r="C97" s="251" t="s">
        <v>211</v>
      </c>
      <c r="D97" s="229"/>
      <c r="E97" s="230"/>
      <c r="F97" s="231"/>
      <c r="G97" s="231">
        <f>SUMIF(AG98:AG99,"&lt;&gt;NOR",G98:G99)</f>
        <v>0</v>
      </c>
      <c r="H97" s="231"/>
      <c r="I97" s="231">
        <f>SUM(I98:I99)</f>
        <v>0</v>
      </c>
      <c r="J97" s="231"/>
      <c r="K97" s="231">
        <f>SUM(K98:K99)</f>
        <v>0</v>
      </c>
      <c r="L97" s="231"/>
      <c r="M97" s="231">
        <f>SUM(M98:M99)</f>
        <v>0</v>
      </c>
      <c r="N97" s="231"/>
      <c r="O97" s="231">
        <f>SUM(O98:O99)</f>
        <v>0</v>
      </c>
      <c r="P97" s="231"/>
      <c r="Q97" s="231">
        <f>SUM(Q98:Q99)</f>
        <v>0.02</v>
      </c>
      <c r="R97" s="231"/>
      <c r="S97" s="231"/>
      <c r="T97" s="232"/>
      <c r="U97" s="226"/>
      <c r="V97" s="226">
        <f>SUM(V98:V99)</f>
        <v>1.71</v>
      </c>
      <c r="W97" s="226"/>
      <c r="X97" s="226"/>
      <c r="AG97" t="s">
        <v>290</v>
      </c>
    </row>
    <row r="98" spans="1:60" outlineLevel="1" x14ac:dyDescent="0.25">
      <c r="A98" s="233">
        <v>28</v>
      </c>
      <c r="B98" s="234" t="s">
        <v>1753</v>
      </c>
      <c r="C98" s="252" t="s">
        <v>1754</v>
      </c>
      <c r="D98" s="235" t="s">
        <v>453</v>
      </c>
      <c r="E98" s="236">
        <v>0.3</v>
      </c>
      <c r="F98" s="237"/>
      <c r="G98" s="238">
        <f>ROUND(E98*F98,2)</f>
        <v>0</v>
      </c>
      <c r="H98" s="237"/>
      <c r="I98" s="238">
        <f>ROUND(E98*H98,2)</f>
        <v>0</v>
      </c>
      <c r="J98" s="237"/>
      <c r="K98" s="238">
        <f>ROUND(E98*J98,2)</f>
        <v>0</v>
      </c>
      <c r="L98" s="238">
        <v>21</v>
      </c>
      <c r="M98" s="238">
        <f>G98*(1+L98/100)</f>
        <v>0</v>
      </c>
      <c r="N98" s="238">
        <v>0</v>
      </c>
      <c r="O98" s="238">
        <f>ROUND(E98*N98,2)</f>
        <v>0</v>
      </c>
      <c r="P98" s="238">
        <v>7.5359999999999996E-2</v>
      </c>
      <c r="Q98" s="238">
        <f>ROUND(E98*P98,2)</f>
        <v>0.02</v>
      </c>
      <c r="R98" s="238" t="s">
        <v>574</v>
      </c>
      <c r="S98" s="238" t="s">
        <v>294</v>
      </c>
      <c r="T98" s="239" t="s">
        <v>294</v>
      </c>
      <c r="U98" s="222">
        <v>5.7</v>
      </c>
      <c r="V98" s="222">
        <f>ROUND(E98*U98,2)</f>
        <v>1.71</v>
      </c>
      <c r="W98" s="222"/>
      <c r="X98" s="222" t="s">
        <v>389</v>
      </c>
      <c r="Y98" s="212"/>
      <c r="Z98" s="212"/>
      <c r="AA98" s="212"/>
      <c r="AB98" s="212"/>
      <c r="AC98" s="212"/>
      <c r="AD98" s="212"/>
      <c r="AE98" s="212"/>
      <c r="AF98" s="212"/>
      <c r="AG98" s="212" t="s">
        <v>430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5" t="s">
        <v>1755</v>
      </c>
      <c r="D99" s="224"/>
      <c r="E99" s="225">
        <v>0.3</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5">
      <c r="A100" s="227" t="s">
        <v>289</v>
      </c>
      <c r="B100" s="228" t="s">
        <v>221</v>
      </c>
      <c r="C100" s="251" t="s">
        <v>222</v>
      </c>
      <c r="D100" s="229"/>
      <c r="E100" s="230"/>
      <c r="F100" s="231"/>
      <c r="G100" s="231">
        <f>SUMIF(AG101:AG102,"&lt;&gt;NOR",G101:G102)</f>
        <v>0</v>
      </c>
      <c r="H100" s="231"/>
      <c r="I100" s="231">
        <f>SUM(I101:I102)</f>
        <v>0</v>
      </c>
      <c r="J100" s="231"/>
      <c r="K100" s="231">
        <f>SUM(K101:K102)</f>
        <v>0</v>
      </c>
      <c r="L100" s="231"/>
      <c r="M100" s="231">
        <f>SUM(M101:M102)</f>
        <v>0</v>
      </c>
      <c r="N100" s="231"/>
      <c r="O100" s="231">
        <f>SUM(O101:O102)</f>
        <v>0</v>
      </c>
      <c r="P100" s="231"/>
      <c r="Q100" s="231">
        <f>SUM(Q101:Q102)</f>
        <v>0</v>
      </c>
      <c r="R100" s="231"/>
      <c r="S100" s="231"/>
      <c r="T100" s="232"/>
      <c r="U100" s="226"/>
      <c r="V100" s="226">
        <f>SUM(V101:V102)</f>
        <v>14.8</v>
      </c>
      <c r="W100" s="226"/>
      <c r="X100" s="226"/>
      <c r="AG100" t="s">
        <v>290</v>
      </c>
    </row>
    <row r="101" spans="1:60" outlineLevel="1" x14ac:dyDescent="0.25">
      <c r="A101" s="233">
        <v>29</v>
      </c>
      <c r="B101" s="234" t="s">
        <v>1756</v>
      </c>
      <c r="C101" s="252" t="s">
        <v>1757</v>
      </c>
      <c r="D101" s="235" t="s">
        <v>441</v>
      </c>
      <c r="E101" s="236">
        <v>12.95655</v>
      </c>
      <c r="F101" s="237"/>
      <c r="G101" s="238">
        <f>ROUND(E101*F101,2)</f>
        <v>0</v>
      </c>
      <c r="H101" s="237"/>
      <c r="I101" s="238">
        <f>ROUND(E101*H101,2)</f>
        <v>0</v>
      </c>
      <c r="J101" s="237"/>
      <c r="K101" s="238">
        <f>ROUND(E101*J101,2)</f>
        <v>0</v>
      </c>
      <c r="L101" s="238">
        <v>21</v>
      </c>
      <c r="M101" s="238">
        <f>G101*(1+L101/100)</f>
        <v>0</v>
      </c>
      <c r="N101" s="238">
        <v>0</v>
      </c>
      <c r="O101" s="238">
        <f>ROUND(E101*N101,2)</f>
        <v>0</v>
      </c>
      <c r="P101" s="238">
        <v>0</v>
      </c>
      <c r="Q101" s="238">
        <f>ROUND(E101*P101,2)</f>
        <v>0</v>
      </c>
      <c r="R101" s="238" t="s">
        <v>1318</v>
      </c>
      <c r="S101" s="238" t="s">
        <v>294</v>
      </c>
      <c r="T101" s="239" t="s">
        <v>294</v>
      </c>
      <c r="U101" s="222">
        <v>1.1419999999999999</v>
      </c>
      <c r="V101" s="222">
        <f>ROUND(E101*U101,2)</f>
        <v>14.8</v>
      </c>
      <c r="W101" s="222"/>
      <c r="X101" s="222" t="s">
        <v>548</v>
      </c>
      <c r="Y101" s="212"/>
      <c r="Z101" s="212"/>
      <c r="AA101" s="212"/>
      <c r="AB101" s="212"/>
      <c r="AC101" s="212"/>
      <c r="AD101" s="212"/>
      <c r="AE101" s="212"/>
      <c r="AF101" s="212"/>
      <c r="AG101" s="212" t="s">
        <v>549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1" outlineLevel="1" x14ac:dyDescent="0.25">
      <c r="A102" s="219"/>
      <c r="B102" s="220"/>
      <c r="C102" s="268" t="s">
        <v>1758</v>
      </c>
      <c r="D102" s="265"/>
      <c r="E102" s="265"/>
      <c r="F102" s="265"/>
      <c r="G102" s="265"/>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456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41" t="str">
        <f>C102</f>
        <v>na novostavbách a změnách objektů pro oplocení (815 2 JKSo), objekty zvláštní pro chov živočichů (815 3 JKSO), objekty pozemní různé (815 9 JKSO)</v>
      </c>
      <c r="BB102" s="212"/>
      <c r="BC102" s="212"/>
      <c r="BD102" s="212"/>
      <c r="BE102" s="212"/>
      <c r="BF102" s="212"/>
      <c r="BG102" s="212"/>
      <c r="BH102" s="212"/>
    </row>
    <row r="103" spans="1:60" x14ac:dyDescent="0.25">
      <c r="A103" s="227" t="s">
        <v>289</v>
      </c>
      <c r="B103" s="228" t="s">
        <v>223</v>
      </c>
      <c r="C103" s="251" t="s">
        <v>224</v>
      </c>
      <c r="D103" s="229"/>
      <c r="E103" s="230"/>
      <c r="F103" s="231"/>
      <c r="G103" s="231">
        <f>SUMIF(AG104:AG113,"&lt;&gt;NOR",G104:G113)</f>
        <v>0</v>
      </c>
      <c r="H103" s="231"/>
      <c r="I103" s="231">
        <f>SUM(I104:I113)</f>
        <v>0</v>
      </c>
      <c r="J103" s="231"/>
      <c r="K103" s="231">
        <f>SUM(K104:K113)</f>
        <v>0</v>
      </c>
      <c r="L103" s="231"/>
      <c r="M103" s="231">
        <f>SUM(M104:M113)</f>
        <v>0</v>
      </c>
      <c r="N103" s="231"/>
      <c r="O103" s="231">
        <f>SUM(O104:O113)</f>
        <v>0.1</v>
      </c>
      <c r="P103" s="231"/>
      <c r="Q103" s="231">
        <f>SUM(Q104:Q113)</f>
        <v>0</v>
      </c>
      <c r="R103" s="231"/>
      <c r="S103" s="231"/>
      <c r="T103" s="232"/>
      <c r="U103" s="226"/>
      <c r="V103" s="226">
        <f>SUM(V104:V113)</f>
        <v>10.61</v>
      </c>
      <c r="W103" s="226"/>
      <c r="X103" s="226"/>
      <c r="AG103" t="s">
        <v>290</v>
      </c>
    </row>
    <row r="104" spans="1:60" outlineLevel="1" x14ac:dyDescent="0.25">
      <c r="A104" s="233">
        <v>30</v>
      </c>
      <c r="B104" s="234" t="s">
        <v>1529</v>
      </c>
      <c r="C104" s="252" t="s">
        <v>1530</v>
      </c>
      <c r="D104" s="235" t="s">
        <v>434</v>
      </c>
      <c r="E104" s="236">
        <v>3.24</v>
      </c>
      <c r="F104" s="237"/>
      <c r="G104" s="238">
        <f>ROUND(E104*F104,2)</f>
        <v>0</v>
      </c>
      <c r="H104" s="237"/>
      <c r="I104" s="238">
        <f>ROUND(E104*H104,2)</f>
        <v>0</v>
      </c>
      <c r="J104" s="237"/>
      <c r="K104" s="238">
        <f>ROUND(E104*J104,2)</f>
        <v>0</v>
      </c>
      <c r="L104" s="238">
        <v>21</v>
      </c>
      <c r="M104" s="238">
        <f>G104*(1+L104/100)</f>
        <v>0</v>
      </c>
      <c r="N104" s="238">
        <v>0</v>
      </c>
      <c r="O104" s="238">
        <f>ROUND(E104*N104,2)</f>
        <v>0</v>
      </c>
      <c r="P104" s="238">
        <v>0</v>
      </c>
      <c r="Q104" s="238">
        <f>ROUND(E104*P104,2)</f>
        <v>0</v>
      </c>
      <c r="R104" s="238" t="s">
        <v>556</v>
      </c>
      <c r="S104" s="238" t="s">
        <v>294</v>
      </c>
      <c r="T104" s="239" t="s">
        <v>294</v>
      </c>
      <c r="U104" s="222">
        <v>0.36</v>
      </c>
      <c r="V104" s="222">
        <f>ROUND(E104*U104,2)</f>
        <v>1.17</v>
      </c>
      <c r="W104" s="222"/>
      <c r="X104" s="222" t="s">
        <v>389</v>
      </c>
      <c r="Y104" s="212"/>
      <c r="Z104" s="212"/>
      <c r="AA104" s="212"/>
      <c r="AB104" s="212"/>
      <c r="AC104" s="212"/>
      <c r="AD104" s="212"/>
      <c r="AE104" s="212"/>
      <c r="AF104" s="212"/>
      <c r="AG104" s="212" t="s">
        <v>1164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5" t="s">
        <v>1759</v>
      </c>
      <c r="D105" s="224"/>
      <c r="E105" s="225">
        <v>3.24</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0.399999999999999" outlineLevel="1" x14ac:dyDescent="0.25">
      <c r="A106" s="233">
        <v>31</v>
      </c>
      <c r="B106" s="234" t="s">
        <v>1760</v>
      </c>
      <c r="C106" s="252" t="s">
        <v>1761</v>
      </c>
      <c r="D106" s="235" t="s">
        <v>539</v>
      </c>
      <c r="E106" s="236">
        <v>8</v>
      </c>
      <c r="F106" s="237"/>
      <c r="G106" s="238">
        <f>ROUND(E106*F106,2)</f>
        <v>0</v>
      </c>
      <c r="H106" s="237"/>
      <c r="I106" s="238">
        <f>ROUND(E106*H106,2)</f>
        <v>0</v>
      </c>
      <c r="J106" s="237"/>
      <c r="K106" s="238">
        <f>ROUND(E106*J106,2)</f>
        <v>0</v>
      </c>
      <c r="L106" s="238">
        <v>21</v>
      </c>
      <c r="M106" s="238">
        <f>G106*(1+L106/100)</f>
        <v>0</v>
      </c>
      <c r="N106" s="238">
        <v>3.4000000000000002E-4</v>
      </c>
      <c r="O106" s="238">
        <f>ROUND(E106*N106,2)</f>
        <v>0</v>
      </c>
      <c r="P106" s="238">
        <v>0</v>
      </c>
      <c r="Q106" s="238">
        <f>ROUND(E106*P106,2)</f>
        <v>0</v>
      </c>
      <c r="R106" s="238" t="s">
        <v>556</v>
      </c>
      <c r="S106" s="238" t="s">
        <v>294</v>
      </c>
      <c r="T106" s="239" t="s">
        <v>294</v>
      </c>
      <c r="U106" s="222">
        <v>1.18</v>
      </c>
      <c r="V106" s="222">
        <f>ROUND(E106*U106,2)</f>
        <v>9.44</v>
      </c>
      <c r="W106" s="222"/>
      <c r="X106" s="222" t="s">
        <v>389</v>
      </c>
      <c r="Y106" s="212"/>
      <c r="Z106" s="212"/>
      <c r="AA106" s="212"/>
      <c r="AB106" s="212"/>
      <c r="AC106" s="212"/>
      <c r="AD106" s="212"/>
      <c r="AE106" s="212"/>
      <c r="AF106" s="212"/>
      <c r="AG106" s="212" t="s">
        <v>1164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5" t="s">
        <v>1762</v>
      </c>
      <c r="D107" s="224"/>
      <c r="E107" s="225">
        <v>6</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310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5" t="s">
        <v>1763</v>
      </c>
      <c r="D108" s="224"/>
      <c r="E108" s="225">
        <v>2</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0.399999999999999" outlineLevel="1" x14ac:dyDescent="0.25">
      <c r="A109" s="233">
        <v>32</v>
      </c>
      <c r="B109" s="234" t="s">
        <v>1562</v>
      </c>
      <c r="C109" s="252" t="s">
        <v>1563</v>
      </c>
      <c r="D109" s="235" t="s">
        <v>434</v>
      </c>
      <c r="E109" s="236">
        <v>39.538499999999999</v>
      </c>
      <c r="F109" s="237"/>
      <c r="G109" s="238">
        <f>ROUND(E109*F109,2)</f>
        <v>0</v>
      </c>
      <c r="H109" s="237"/>
      <c r="I109" s="238">
        <f>ROUND(E109*H109,2)</f>
        <v>0</v>
      </c>
      <c r="J109" s="237"/>
      <c r="K109" s="238">
        <f>ROUND(E109*J109,2)</f>
        <v>0</v>
      </c>
      <c r="L109" s="238">
        <v>21</v>
      </c>
      <c r="M109" s="238">
        <f>G109*(1+L109/100)</f>
        <v>0</v>
      </c>
      <c r="N109" s="238">
        <v>2.5400000000000002E-3</v>
      </c>
      <c r="O109" s="238">
        <f>ROUND(E109*N109,2)</f>
        <v>0.1</v>
      </c>
      <c r="P109" s="238">
        <v>0</v>
      </c>
      <c r="Q109" s="238">
        <f>ROUND(E109*P109,2)</f>
        <v>0</v>
      </c>
      <c r="R109" s="238" t="s">
        <v>361</v>
      </c>
      <c r="S109" s="238" t="s">
        <v>294</v>
      </c>
      <c r="T109" s="239" t="s">
        <v>294</v>
      </c>
      <c r="U109" s="222">
        <v>0</v>
      </c>
      <c r="V109" s="222">
        <f>ROUND(E109*U109,2)</f>
        <v>0</v>
      </c>
      <c r="W109" s="222"/>
      <c r="X109" s="222" t="s">
        <v>362</v>
      </c>
      <c r="Y109" s="212"/>
      <c r="Z109" s="212"/>
      <c r="AA109" s="212"/>
      <c r="AB109" s="212"/>
      <c r="AC109" s="212"/>
      <c r="AD109" s="212"/>
      <c r="AE109" s="212"/>
      <c r="AF109" s="212"/>
      <c r="AG109" s="212" t="s">
        <v>603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5" t="s">
        <v>1564</v>
      </c>
      <c r="D110" s="224"/>
      <c r="E110" s="225">
        <v>39.538499999999999</v>
      </c>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310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33">
        <v>33</v>
      </c>
      <c r="B111" s="234" t="s">
        <v>1565</v>
      </c>
      <c r="C111" s="252" t="s">
        <v>1566</v>
      </c>
      <c r="D111" s="235" t="s">
        <v>539</v>
      </c>
      <c r="E111" s="236">
        <v>10</v>
      </c>
      <c r="F111" s="237"/>
      <c r="G111" s="238">
        <f>ROUND(E111*F111,2)</f>
        <v>0</v>
      </c>
      <c r="H111" s="237"/>
      <c r="I111" s="238">
        <f>ROUND(E111*H111,2)</f>
        <v>0</v>
      </c>
      <c r="J111" s="237"/>
      <c r="K111" s="238">
        <f>ROUND(E111*J111,2)</f>
        <v>0</v>
      </c>
      <c r="L111" s="238">
        <v>21</v>
      </c>
      <c r="M111" s="238">
        <f>G111*(1+L111/100)</f>
        <v>0</v>
      </c>
      <c r="N111" s="238">
        <v>0</v>
      </c>
      <c r="O111" s="238">
        <f>ROUND(E111*N111,2)</f>
        <v>0</v>
      </c>
      <c r="P111" s="238">
        <v>0</v>
      </c>
      <c r="Q111" s="238">
        <f>ROUND(E111*P111,2)</f>
        <v>0</v>
      </c>
      <c r="R111" s="238" t="s">
        <v>361</v>
      </c>
      <c r="S111" s="238" t="s">
        <v>294</v>
      </c>
      <c r="T111" s="239" t="s">
        <v>294</v>
      </c>
      <c r="U111" s="222">
        <v>0</v>
      </c>
      <c r="V111" s="222">
        <f>ROUND(E111*U111,2)</f>
        <v>0</v>
      </c>
      <c r="W111" s="222"/>
      <c r="X111" s="222" t="s">
        <v>362</v>
      </c>
      <c r="Y111" s="212"/>
      <c r="Z111" s="212"/>
      <c r="AA111" s="212"/>
      <c r="AB111" s="212"/>
      <c r="AC111" s="212"/>
      <c r="AD111" s="212"/>
      <c r="AE111" s="212"/>
      <c r="AF111" s="212"/>
      <c r="AG111" s="212" t="s">
        <v>363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v>34</v>
      </c>
      <c r="B112" s="220" t="s">
        <v>554</v>
      </c>
      <c r="C112" s="272" t="s">
        <v>555</v>
      </c>
      <c r="D112" s="221" t="s">
        <v>0</v>
      </c>
      <c r="E112" s="266"/>
      <c r="F112" s="223"/>
      <c r="G112" s="222">
        <f>ROUND(E112*F112,2)</f>
        <v>0</v>
      </c>
      <c r="H112" s="223"/>
      <c r="I112" s="222">
        <f>ROUND(E112*H112,2)</f>
        <v>0</v>
      </c>
      <c r="J112" s="223"/>
      <c r="K112" s="222">
        <f>ROUND(E112*J112,2)</f>
        <v>0</v>
      </c>
      <c r="L112" s="222">
        <v>21</v>
      </c>
      <c r="M112" s="222">
        <f>G112*(1+L112/100)</f>
        <v>0</v>
      </c>
      <c r="N112" s="222">
        <v>0</v>
      </c>
      <c r="O112" s="222">
        <f>ROUND(E112*N112,2)</f>
        <v>0</v>
      </c>
      <c r="P112" s="222">
        <v>0</v>
      </c>
      <c r="Q112" s="222">
        <f>ROUND(E112*P112,2)</f>
        <v>0</v>
      </c>
      <c r="R112" s="222" t="s">
        <v>556</v>
      </c>
      <c r="S112" s="222" t="s">
        <v>294</v>
      </c>
      <c r="T112" s="222" t="s">
        <v>294</v>
      </c>
      <c r="U112" s="222">
        <v>0</v>
      </c>
      <c r="V112" s="222">
        <f>ROUND(E112*U112,2)</f>
        <v>0</v>
      </c>
      <c r="W112" s="222"/>
      <c r="X112" s="222" t="s">
        <v>548</v>
      </c>
      <c r="Y112" s="212"/>
      <c r="Z112" s="212"/>
      <c r="AA112" s="212"/>
      <c r="AB112" s="212"/>
      <c r="AC112" s="212"/>
      <c r="AD112" s="212"/>
      <c r="AE112" s="212"/>
      <c r="AF112" s="212"/>
      <c r="AG112" s="212" t="s">
        <v>549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19"/>
      <c r="B113" s="220"/>
      <c r="C113" s="273" t="s">
        <v>557</v>
      </c>
      <c r="D113" s="267"/>
      <c r="E113" s="267"/>
      <c r="F113" s="267"/>
      <c r="G113" s="267"/>
      <c r="H113" s="222"/>
      <c r="I113" s="222"/>
      <c r="J113" s="222"/>
      <c r="K113" s="222"/>
      <c r="L113" s="222"/>
      <c r="M113" s="222"/>
      <c r="N113" s="222"/>
      <c r="O113" s="222"/>
      <c r="P113" s="222"/>
      <c r="Q113" s="222"/>
      <c r="R113" s="222"/>
      <c r="S113" s="222"/>
      <c r="T113" s="222"/>
      <c r="U113" s="222"/>
      <c r="V113" s="222"/>
      <c r="W113" s="222"/>
      <c r="X113" s="222"/>
      <c r="Y113" s="212"/>
      <c r="Z113" s="212"/>
      <c r="AA113" s="212"/>
      <c r="AB113" s="212"/>
      <c r="AC113" s="212"/>
      <c r="AD113" s="212"/>
      <c r="AE113" s="212"/>
      <c r="AF113" s="212"/>
      <c r="AG113" s="212" t="s">
        <v>456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5">
      <c r="A114" s="227" t="s">
        <v>289</v>
      </c>
      <c r="B114" s="228" t="s">
        <v>227</v>
      </c>
      <c r="C114" s="251" t="s">
        <v>228</v>
      </c>
      <c r="D114" s="229"/>
      <c r="E114" s="230"/>
      <c r="F114" s="231"/>
      <c r="G114" s="231">
        <f>SUMIF(AG115:AG126,"&lt;&gt;NOR",G115:G126)</f>
        <v>0</v>
      </c>
      <c r="H114" s="231"/>
      <c r="I114" s="231">
        <f>SUM(I115:I126)</f>
        <v>0</v>
      </c>
      <c r="J114" s="231"/>
      <c r="K114" s="231">
        <f>SUM(K115:K126)</f>
        <v>0</v>
      </c>
      <c r="L114" s="231"/>
      <c r="M114" s="231">
        <f>SUM(M115:M126)</f>
        <v>0</v>
      </c>
      <c r="N114" s="231"/>
      <c r="O114" s="231">
        <f>SUM(O115:O126)</f>
        <v>0</v>
      </c>
      <c r="P114" s="231"/>
      <c r="Q114" s="231">
        <f>SUM(Q115:Q126)</f>
        <v>0</v>
      </c>
      <c r="R114" s="231"/>
      <c r="S114" s="231"/>
      <c r="T114" s="232"/>
      <c r="U114" s="226"/>
      <c r="V114" s="226">
        <f>SUM(V115:V126)</f>
        <v>5.73</v>
      </c>
      <c r="W114" s="226"/>
      <c r="X114" s="226"/>
      <c r="AG114" t="s">
        <v>290</v>
      </c>
    </row>
    <row r="115" spans="1:60" outlineLevel="1" x14ac:dyDescent="0.25">
      <c r="A115" s="233">
        <v>35</v>
      </c>
      <c r="B115" s="234" t="s">
        <v>1764</v>
      </c>
      <c r="C115" s="252" t="s">
        <v>1765</v>
      </c>
      <c r="D115" s="235" t="s">
        <v>453</v>
      </c>
      <c r="E115" s="236">
        <v>8.3000000000000007</v>
      </c>
      <c r="F115" s="237"/>
      <c r="G115" s="238">
        <f>ROUND(E115*F115,2)</f>
        <v>0</v>
      </c>
      <c r="H115" s="237"/>
      <c r="I115" s="238">
        <f>ROUND(E115*H115,2)</f>
        <v>0</v>
      </c>
      <c r="J115" s="237"/>
      <c r="K115" s="238">
        <f>ROUND(E115*J115,2)</f>
        <v>0</v>
      </c>
      <c r="L115" s="238">
        <v>21</v>
      </c>
      <c r="M115" s="238">
        <f>G115*(1+L115/100)</f>
        <v>0</v>
      </c>
      <c r="N115" s="238">
        <v>0</v>
      </c>
      <c r="O115" s="238">
        <f>ROUND(E115*N115,2)</f>
        <v>0</v>
      </c>
      <c r="P115" s="238">
        <v>0</v>
      </c>
      <c r="Q115" s="238">
        <f>ROUND(E115*P115,2)</f>
        <v>0</v>
      </c>
      <c r="R115" s="238" t="s">
        <v>1766</v>
      </c>
      <c r="S115" s="238" t="s">
        <v>294</v>
      </c>
      <c r="T115" s="239" t="s">
        <v>294</v>
      </c>
      <c r="U115" s="222">
        <v>0.43</v>
      </c>
      <c r="V115" s="222">
        <f>ROUND(E115*U115,2)</f>
        <v>3.57</v>
      </c>
      <c r="W115" s="222"/>
      <c r="X115" s="222" t="s">
        <v>389</v>
      </c>
      <c r="Y115" s="212"/>
      <c r="Z115" s="212"/>
      <c r="AA115" s="212"/>
      <c r="AB115" s="212"/>
      <c r="AC115" s="212"/>
      <c r="AD115" s="212"/>
      <c r="AE115" s="212"/>
      <c r="AF115" s="212"/>
      <c r="AG115" s="212" t="s">
        <v>430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5" t="s">
        <v>1767</v>
      </c>
      <c r="D116" s="224"/>
      <c r="E116" s="225">
        <v>3.9</v>
      </c>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310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5" t="s">
        <v>1768</v>
      </c>
      <c r="D117" s="224"/>
      <c r="E117" s="225">
        <v>4.4000000000000004</v>
      </c>
      <c r="F117" s="222"/>
      <c r="G117" s="222"/>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310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43">
        <v>36</v>
      </c>
      <c r="B118" s="244" t="s">
        <v>1769</v>
      </c>
      <c r="C118" s="256" t="s">
        <v>1770</v>
      </c>
      <c r="D118" s="245" t="s">
        <v>539</v>
      </c>
      <c r="E118" s="246">
        <v>5</v>
      </c>
      <c r="F118" s="247"/>
      <c r="G118" s="248">
        <f>ROUND(E118*F118,2)</f>
        <v>0</v>
      </c>
      <c r="H118" s="247"/>
      <c r="I118" s="248">
        <f>ROUND(E118*H118,2)</f>
        <v>0</v>
      </c>
      <c r="J118" s="247"/>
      <c r="K118" s="248">
        <f>ROUND(E118*J118,2)</f>
        <v>0</v>
      </c>
      <c r="L118" s="248">
        <v>21</v>
      </c>
      <c r="M118" s="248">
        <f>G118*(1+L118/100)</f>
        <v>0</v>
      </c>
      <c r="N118" s="248">
        <v>0</v>
      </c>
      <c r="O118" s="248">
        <f>ROUND(E118*N118,2)</f>
        <v>0</v>
      </c>
      <c r="P118" s="248">
        <v>0</v>
      </c>
      <c r="Q118" s="248">
        <f>ROUND(E118*P118,2)</f>
        <v>0</v>
      </c>
      <c r="R118" s="248" t="s">
        <v>1766</v>
      </c>
      <c r="S118" s="248" t="s">
        <v>294</v>
      </c>
      <c r="T118" s="249" t="s">
        <v>294</v>
      </c>
      <c r="U118" s="222">
        <v>0.35</v>
      </c>
      <c r="V118" s="222">
        <f>ROUND(E118*U118,2)</f>
        <v>1.75</v>
      </c>
      <c r="W118" s="222"/>
      <c r="X118" s="222" t="s">
        <v>389</v>
      </c>
      <c r="Y118" s="212"/>
      <c r="Z118" s="212"/>
      <c r="AA118" s="212"/>
      <c r="AB118" s="212"/>
      <c r="AC118" s="212"/>
      <c r="AD118" s="212"/>
      <c r="AE118" s="212"/>
      <c r="AF118" s="212"/>
      <c r="AG118" s="212" t="s">
        <v>430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0.399999999999999" outlineLevel="1" x14ac:dyDescent="0.25">
      <c r="A119" s="243">
        <v>37</v>
      </c>
      <c r="B119" s="244" t="s">
        <v>1771</v>
      </c>
      <c r="C119" s="256" t="s">
        <v>1772</v>
      </c>
      <c r="D119" s="245" t="s">
        <v>539</v>
      </c>
      <c r="E119" s="246">
        <v>1</v>
      </c>
      <c r="F119" s="247"/>
      <c r="G119" s="248">
        <f>ROUND(E119*F119,2)</f>
        <v>0</v>
      </c>
      <c r="H119" s="247"/>
      <c r="I119" s="248">
        <f>ROUND(E119*H119,2)</f>
        <v>0</v>
      </c>
      <c r="J119" s="247"/>
      <c r="K119" s="248">
        <f>ROUND(E119*J119,2)</f>
        <v>0</v>
      </c>
      <c r="L119" s="248">
        <v>21</v>
      </c>
      <c r="M119" s="248">
        <f>G119*(1+L119/100)</f>
        <v>0</v>
      </c>
      <c r="N119" s="248">
        <v>0</v>
      </c>
      <c r="O119" s="248">
        <f>ROUND(E119*N119,2)</f>
        <v>0</v>
      </c>
      <c r="P119" s="248">
        <v>0</v>
      </c>
      <c r="Q119" s="248">
        <f>ROUND(E119*P119,2)</f>
        <v>0</v>
      </c>
      <c r="R119" s="248" t="s">
        <v>1766</v>
      </c>
      <c r="S119" s="248" t="s">
        <v>294</v>
      </c>
      <c r="T119" s="249" t="s">
        <v>294</v>
      </c>
      <c r="U119" s="222">
        <v>0.41</v>
      </c>
      <c r="V119" s="222">
        <f>ROUND(E119*U119,2)</f>
        <v>0.41</v>
      </c>
      <c r="W119" s="222"/>
      <c r="X119" s="222" t="s">
        <v>389</v>
      </c>
      <c r="Y119" s="212"/>
      <c r="Z119" s="212"/>
      <c r="AA119" s="212"/>
      <c r="AB119" s="212"/>
      <c r="AC119" s="212"/>
      <c r="AD119" s="212"/>
      <c r="AE119" s="212"/>
      <c r="AF119" s="212"/>
      <c r="AG119" s="212" t="s">
        <v>430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0.399999999999999" outlineLevel="1" x14ac:dyDescent="0.25">
      <c r="A120" s="243">
        <v>38</v>
      </c>
      <c r="B120" s="244" t="s">
        <v>1773</v>
      </c>
      <c r="C120" s="256" t="s">
        <v>1774</v>
      </c>
      <c r="D120" s="245" t="s">
        <v>539</v>
      </c>
      <c r="E120" s="246">
        <v>3</v>
      </c>
      <c r="F120" s="247"/>
      <c r="G120" s="248">
        <f>ROUND(E120*F120,2)</f>
        <v>0</v>
      </c>
      <c r="H120" s="247"/>
      <c r="I120" s="248">
        <f>ROUND(E120*H120,2)</f>
        <v>0</v>
      </c>
      <c r="J120" s="247"/>
      <c r="K120" s="248">
        <f>ROUND(E120*J120,2)</f>
        <v>0</v>
      </c>
      <c r="L120" s="248">
        <v>21</v>
      </c>
      <c r="M120" s="248">
        <f>G120*(1+L120/100)</f>
        <v>0</v>
      </c>
      <c r="N120" s="248">
        <v>0</v>
      </c>
      <c r="O120" s="248">
        <f>ROUND(E120*N120,2)</f>
        <v>0</v>
      </c>
      <c r="P120" s="248">
        <v>0</v>
      </c>
      <c r="Q120" s="248">
        <f>ROUND(E120*P120,2)</f>
        <v>0</v>
      </c>
      <c r="R120" s="248" t="s">
        <v>361</v>
      </c>
      <c r="S120" s="248" t="s">
        <v>294</v>
      </c>
      <c r="T120" s="249" t="s">
        <v>294</v>
      </c>
      <c r="U120" s="222">
        <v>0</v>
      </c>
      <c r="V120" s="222">
        <f>ROUND(E120*U120,2)</f>
        <v>0</v>
      </c>
      <c r="W120" s="222"/>
      <c r="X120" s="222" t="s">
        <v>362</v>
      </c>
      <c r="Y120" s="212"/>
      <c r="Z120" s="212"/>
      <c r="AA120" s="212"/>
      <c r="AB120" s="212"/>
      <c r="AC120" s="212"/>
      <c r="AD120" s="212"/>
      <c r="AE120" s="212"/>
      <c r="AF120" s="212"/>
      <c r="AG120" s="212" t="s">
        <v>363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0.399999999999999" outlineLevel="1" x14ac:dyDescent="0.25">
      <c r="A121" s="243">
        <v>39</v>
      </c>
      <c r="B121" s="244" t="s">
        <v>1775</v>
      </c>
      <c r="C121" s="256" t="s">
        <v>1776</v>
      </c>
      <c r="D121" s="245" t="s">
        <v>539</v>
      </c>
      <c r="E121" s="246">
        <v>3</v>
      </c>
      <c r="F121" s="247"/>
      <c r="G121" s="248">
        <f>ROUND(E121*F121,2)</f>
        <v>0</v>
      </c>
      <c r="H121" s="247"/>
      <c r="I121" s="248">
        <f>ROUND(E121*H121,2)</f>
        <v>0</v>
      </c>
      <c r="J121" s="247"/>
      <c r="K121" s="248">
        <f>ROUND(E121*J121,2)</f>
        <v>0</v>
      </c>
      <c r="L121" s="248">
        <v>21</v>
      </c>
      <c r="M121" s="248">
        <f>G121*(1+L121/100)</f>
        <v>0</v>
      </c>
      <c r="N121" s="248">
        <v>0</v>
      </c>
      <c r="O121" s="248">
        <f>ROUND(E121*N121,2)</f>
        <v>0</v>
      </c>
      <c r="P121" s="248">
        <v>0</v>
      </c>
      <c r="Q121" s="248">
        <f>ROUND(E121*P121,2)</f>
        <v>0</v>
      </c>
      <c r="R121" s="248" t="s">
        <v>361</v>
      </c>
      <c r="S121" s="248" t="s">
        <v>294</v>
      </c>
      <c r="T121" s="249" t="s">
        <v>294</v>
      </c>
      <c r="U121" s="222">
        <v>0</v>
      </c>
      <c r="V121" s="222">
        <f>ROUND(E121*U121,2)</f>
        <v>0</v>
      </c>
      <c r="W121" s="222"/>
      <c r="X121" s="222" t="s">
        <v>362</v>
      </c>
      <c r="Y121" s="212"/>
      <c r="Z121" s="212"/>
      <c r="AA121" s="212"/>
      <c r="AB121" s="212"/>
      <c r="AC121" s="212"/>
      <c r="AD121" s="212"/>
      <c r="AE121" s="212"/>
      <c r="AF121" s="212"/>
      <c r="AG121" s="212" t="s">
        <v>363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0.399999999999999" outlineLevel="1" x14ac:dyDescent="0.25">
      <c r="A122" s="243">
        <v>40</v>
      </c>
      <c r="B122" s="244" t="s">
        <v>1777</v>
      </c>
      <c r="C122" s="256" t="s">
        <v>1778</v>
      </c>
      <c r="D122" s="245" t="s">
        <v>539</v>
      </c>
      <c r="E122" s="246">
        <v>1</v>
      </c>
      <c r="F122" s="247"/>
      <c r="G122" s="248">
        <f>ROUND(E122*F122,2)</f>
        <v>0</v>
      </c>
      <c r="H122" s="247"/>
      <c r="I122" s="248">
        <f>ROUND(E122*H122,2)</f>
        <v>0</v>
      </c>
      <c r="J122" s="247"/>
      <c r="K122" s="248">
        <f>ROUND(E122*J122,2)</f>
        <v>0</v>
      </c>
      <c r="L122" s="248">
        <v>21</v>
      </c>
      <c r="M122" s="248">
        <f>G122*(1+L122/100)</f>
        <v>0</v>
      </c>
      <c r="N122" s="248">
        <v>0</v>
      </c>
      <c r="O122" s="248">
        <f>ROUND(E122*N122,2)</f>
        <v>0</v>
      </c>
      <c r="P122" s="248">
        <v>0</v>
      </c>
      <c r="Q122" s="248">
        <f>ROUND(E122*P122,2)</f>
        <v>0</v>
      </c>
      <c r="R122" s="248" t="s">
        <v>361</v>
      </c>
      <c r="S122" s="248" t="s">
        <v>294</v>
      </c>
      <c r="T122" s="249" t="s">
        <v>294</v>
      </c>
      <c r="U122" s="222">
        <v>0</v>
      </c>
      <c r="V122" s="222">
        <f>ROUND(E122*U122,2)</f>
        <v>0</v>
      </c>
      <c r="W122" s="222"/>
      <c r="X122" s="222" t="s">
        <v>362</v>
      </c>
      <c r="Y122" s="212"/>
      <c r="Z122" s="212"/>
      <c r="AA122" s="212"/>
      <c r="AB122" s="212"/>
      <c r="AC122" s="212"/>
      <c r="AD122" s="212"/>
      <c r="AE122" s="212"/>
      <c r="AF122" s="212"/>
      <c r="AG122" s="212" t="s">
        <v>363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0.399999999999999" outlineLevel="1" x14ac:dyDescent="0.25">
      <c r="A123" s="243">
        <v>41</v>
      </c>
      <c r="B123" s="244" t="s">
        <v>1779</v>
      </c>
      <c r="C123" s="256" t="s">
        <v>1780</v>
      </c>
      <c r="D123" s="245" t="s">
        <v>539</v>
      </c>
      <c r="E123" s="246">
        <v>5</v>
      </c>
      <c r="F123" s="247"/>
      <c r="G123" s="248">
        <f>ROUND(E123*F123,2)</f>
        <v>0</v>
      </c>
      <c r="H123" s="247"/>
      <c r="I123" s="248">
        <f>ROUND(E123*H123,2)</f>
        <v>0</v>
      </c>
      <c r="J123" s="247"/>
      <c r="K123" s="248">
        <f>ROUND(E123*J123,2)</f>
        <v>0</v>
      </c>
      <c r="L123" s="248">
        <v>21</v>
      </c>
      <c r="M123" s="248">
        <f>G123*(1+L123/100)</f>
        <v>0</v>
      </c>
      <c r="N123" s="248">
        <v>0</v>
      </c>
      <c r="O123" s="248">
        <f>ROUND(E123*N123,2)</f>
        <v>0</v>
      </c>
      <c r="P123" s="248">
        <v>0</v>
      </c>
      <c r="Q123" s="248">
        <f>ROUND(E123*P123,2)</f>
        <v>0</v>
      </c>
      <c r="R123" s="248" t="s">
        <v>361</v>
      </c>
      <c r="S123" s="248" t="s">
        <v>294</v>
      </c>
      <c r="T123" s="249" t="s">
        <v>294</v>
      </c>
      <c r="U123" s="222">
        <v>0</v>
      </c>
      <c r="V123" s="222">
        <f>ROUND(E123*U123,2)</f>
        <v>0</v>
      </c>
      <c r="W123" s="222"/>
      <c r="X123" s="222" t="s">
        <v>362</v>
      </c>
      <c r="Y123" s="212"/>
      <c r="Z123" s="212"/>
      <c r="AA123" s="212"/>
      <c r="AB123" s="212"/>
      <c r="AC123" s="212"/>
      <c r="AD123" s="212"/>
      <c r="AE123" s="212"/>
      <c r="AF123" s="212"/>
      <c r="AG123" s="212" t="s">
        <v>363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33">
        <v>42</v>
      </c>
      <c r="B124" s="234" t="s">
        <v>1781</v>
      </c>
      <c r="C124" s="252" t="s">
        <v>1782</v>
      </c>
      <c r="D124" s="235" t="s">
        <v>539</v>
      </c>
      <c r="E124" s="236">
        <v>1</v>
      </c>
      <c r="F124" s="237"/>
      <c r="G124" s="238">
        <f>ROUND(E124*F124,2)</f>
        <v>0</v>
      </c>
      <c r="H124" s="237"/>
      <c r="I124" s="238">
        <f>ROUND(E124*H124,2)</f>
        <v>0</v>
      </c>
      <c r="J124" s="237"/>
      <c r="K124" s="238">
        <f>ROUND(E124*J124,2)</f>
        <v>0</v>
      </c>
      <c r="L124" s="238">
        <v>21</v>
      </c>
      <c r="M124" s="238">
        <f>G124*(1+L124/100)</f>
        <v>0</v>
      </c>
      <c r="N124" s="238">
        <v>0</v>
      </c>
      <c r="O124" s="238">
        <f>ROUND(E124*N124,2)</f>
        <v>0</v>
      </c>
      <c r="P124" s="238">
        <v>0</v>
      </c>
      <c r="Q124" s="238">
        <f>ROUND(E124*P124,2)</f>
        <v>0</v>
      </c>
      <c r="R124" s="238" t="s">
        <v>361</v>
      </c>
      <c r="S124" s="238" t="s">
        <v>294</v>
      </c>
      <c r="T124" s="239" t="s">
        <v>294</v>
      </c>
      <c r="U124" s="222">
        <v>0</v>
      </c>
      <c r="V124" s="222">
        <f>ROUND(E124*U124,2)</f>
        <v>0</v>
      </c>
      <c r="W124" s="222"/>
      <c r="X124" s="222" t="s">
        <v>362</v>
      </c>
      <c r="Y124" s="212"/>
      <c r="Z124" s="212"/>
      <c r="AA124" s="212"/>
      <c r="AB124" s="212"/>
      <c r="AC124" s="212"/>
      <c r="AD124" s="212"/>
      <c r="AE124" s="212"/>
      <c r="AF124" s="212"/>
      <c r="AG124" s="212" t="s">
        <v>363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v>43</v>
      </c>
      <c r="B125" s="220" t="s">
        <v>1783</v>
      </c>
      <c r="C125" s="272" t="s">
        <v>1784</v>
      </c>
      <c r="D125" s="221" t="s">
        <v>0</v>
      </c>
      <c r="E125" s="266"/>
      <c r="F125" s="223"/>
      <c r="G125" s="222">
        <f>ROUND(E125*F125,2)</f>
        <v>0</v>
      </c>
      <c r="H125" s="223"/>
      <c r="I125" s="222">
        <f>ROUND(E125*H125,2)</f>
        <v>0</v>
      </c>
      <c r="J125" s="223"/>
      <c r="K125" s="222">
        <f>ROUND(E125*J125,2)</f>
        <v>0</v>
      </c>
      <c r="L125" s="222">
        <v>21</v>
      </c>
      <c r="M125" s="222">
        <f>G125*(1+L125/100)</f>
        <v>0</v>
      </c>
      <c r="N125" s="222">
        <v>0</v>
      </c>
      <c r="O125" s="222">
        <f>ROUND(E125*N125,2)</f>
        <v>0</v>
      </c>
      <c r="P125" s="222">
        <v>0</v>
      </c>
      <c r="Q125" s="222">
        <f>ROUND(E125*P125,2)</f>
        <v>0</v>
      </c>
      <c r="R125" s="222" t="s">
        <v>1766</v>
      </c>
      <c r="S125" s="222" t="s">
        <v>294</v>
      </c>
      <c r="T125" s="222" t="s">
        <v>294</v>
      </c>
      <c r="U125" s="222">
        <v>0</v>
      </c>
      <c r="V125" s="222">
        <f>ROUND(E125*U125,2)</f>
        <v>0</v>
      </c>
      <c r="W125" s="222"/>
      <c r="X125" s="222" t="s">
        <v>548</v>
      </c>
      <c r="Y125" s="212"/>
      <c r="Z125" s="212"/>
      <c r="AA125" s="212"/>
      <c r="AB125" s="212"/>
      <c r="AC125" s="212"/>
      <c r="AD125" s="212"/>
      <c r="AE125" s="212"/>
      <c r="AF125" s="212"/>
      <c r="AG125" s="212" t="s">
        <v>549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73" t="s">
        <v>1785</v>
      </c>
      <c r="D126" s="267"/>
      <c r="E126" s="267"/>
      <c r="F126" s="267"/>
      <c r="G126" s="267"/>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456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x14ac:dyDescent="0.25">
      <c r="A127" s="227" t="s">
        <v>289</v>
      </c>
      <c r="B127" s="228" t="s">
        <v>229</v>
      </c>
      <c r="C127" s="251" t="s">
        <v>230</v>
      </c>
      <c r="D127" s="229"/>
      <c r="E127" s="230"/>
      <c r="F127" s="231"/>
      <c r="G127" s="231">
        <f>SUMIF(AG128:AG135,"&lt;&gt;NOR",G128:G135)</f>
        <v>0</v>
      </c>
      <c r="H127" s="231"/>
      <c r="I127" s="231">
        <f>SUM(I128:I135)</f>
        <v>0</v>
      </c>
      <c r="J127" s="231"/>
      <c r="K127" s="231">
        <f>SUM(K128:K135)</f>
        <v>0</v>
      </c>
      <c r="L127" s="231"/>
      <c r="M127" s="231">
        <f>SUM(M128:M135)</f>
        <v>0</v>
      </c>
      <c r="N127" s="231"/>
      <c r="O127" s="231">
        <f>SUM(O128:O135)</f>
        <v>0.13</v>
      </c>
      <c r="P127" s="231"/>
      <c r="Q127" s="231">
        <f>SUM(Q128:Q135)</f>
        <v>0</v>
      </c>
      <c r="R127" s="231"/>
      <c r="S127" s="231"/>
      <c r="T127" s="232"/>
      <c r="U127" s="226"/>
      <c r="V127" s="226">
        <f>SUM(V128:V135)</f>
        <v>1.08</v>
      </c>
      <c r="W127" s="226"/>
      <c r="X127" s="226"/>
      <c r="AG127" t="s">
        <v>290</v>
      </c>
    </row>
    <row r="128" spans="1:60" ht="30.6" outlineLevel="1" x14ac:dyDescent="0.25">
      <c r="A128" s="233">
        <v>44</v>
      </c>
      <c r="B128" s="234" t="s">
        <v>1786</v>
      </c>
      <c r="C128" s="252" t="s">
        <v>1787</v>
      </c>
      <c r="D128" s="235" t="s">
        <v>434</v>
      </c>
      <c r="E128" s="236">
        <v>3.7</v>
      </c>
      <c r="F128" s="237"/>
      <c r="G128" s="238">
        <f>ROUND(E128*F128,2)</f>
        <v>0</v>
      </c>
      <c r="H128" s="237"/>
      <c r="I128" s="238">
        <f>ROUND(E128*H128,2)</f>
        <v>0</v>
      </c>
      <c r="J128" s="237"/>
      <c r="K128" s="238">
        <f>ROUND(E128*J128,2)</f>
        <v>0</v>
      </c>
      <c r="L128" s="238">
        <v>21</v>
      </c>
      <c r="M128" s="238">
        <f>G128*(1+L128/100)</f>
        <v>0</v>
      </c>
      <c r="N128" s="238">
        <v>0</v>
      </c>
      <c r="O128" s="238">
        <f>ROUND(E128*N128,2)</f>
        <v>0</v>
      </c>
      <c r="P128" s="238">
        <v>0</v>
      </c>
      <c r="Q128" s="238">
        <f>ROUND(E128*P128,2)</f>
        <v>0</v>
      </c>
      <c r="R128" s="238" t="s">
        <v>1788</v>
      </c>
      <c r="S128" s="238" t="s">
        <v>294</v>
      </c>
      <c r="T128" s="239" t="s">
        <v>294</v>
      </c>
      <c r="U128" s="222">
        <v>0.29199999999999998</v>
      </c>
      <c r="V128" s="222">
        <f>ROUND(E128*U128,2)</f>
        <v>1.08</v>
      </c>
      <c r="W128" s="222"/>
      <c r="X128" s="222" t="s">
        <v>389</v>
      </c>
      <c r="Y128" s="212"/>
      <c r="Z128" s="212"/>
      <c r="AA128" s="212"/>
      <c r="AB128" s="212"/>
      <c r="AC128" s="212"/>
      <c r="AD128" s="212"/>
      <c r="AE128" s="212"/>
      <c r="AF128" s="212"/>
      <c r="AG128" s="212" t="s">
        <v>430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55" t="s">
        <v>1789</v>
      </c>
      <c r="D129" s="224"/>
      <c r="E129" s="225">
        <v>3.7</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310</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33">
        <v>45</v>
      </c>
      <c r="B130" s="234" t="s">
        <v>1790</v>
      </c>
      <c r="C130" s="252" t="s">
        <v>1791</v>
      </c>
      <c r="D130" s="235" t="s">
        <v>360</v>
      </c>
      <c r="E130" s="236">
        <v>8.8800000000000004E-2</v>
      </c>
      <c r="F130" s="237"/>
      <c r="G130" s="238">
        <f>ROUND(E130*F130,2)</f>
        <v>0</v>
      </c>
      <c r="H130" s="237"/>
      <c r="I130" s="238">
        <f>ROUND(E130*H130,2)</f>
        <v>0</v>
      </c>
      <c r="J130" s="237"/>
      <c r="K130" s="238">
        <f>ROUND(E130*J130,2)</f>
        <v>0</v>
      </c>
      <c r="L130" s="238">
        <v>21</v>
      </c>
      <c r="M130" s="238">
        <f>G130*(1+L130/100)</f>
        <v>0</v>
      </c>
      <c r="N130" s="238">
        <v>2.3570000000000001E-2</v>
      </c>
      <c r="O130" s="238">
        <f>ROUND(E130*N130,2)</f>
        <v>0</v>
      </c>
      <c r="P130" s="238">
        <v>0</v>
      </c>
      <c r="Q130" s="238">
        <f>ROUND(E130*P130,2)</f>
        <v>0</v>
      </c>
      <c r="R130" s="238" t="s">
        <v>1788</v>
      </c>
      <c r="S130" s="238" t="s">
        <v>294</v>
      </c>
      <c r="T130" s="239" t="s">
        <v>294</v>
      </c>
      <c r="U130" s="222">
        <v>0</v>
      </c>
      <c r="V130" s="222">
        <f>ROUND(E130*U130,2)</f>
        <v>0</v>
      </c>
      <c r="W130" s="222"/>
      <c r="X130" s="222" t="s">
        <v>389</v>
      </c>
      <c r="Y130" s="212"/>
      <c r="Z130" s="212"/>
      <c r="AA130" s="212"/>
      <c r="AB130" s="212"/>
      <c r="AC130" s="212"/>
      <c r="AD130" s="212"/>
      <c r="AE130" s="212"/>
      <c r="AF130" s="212"/>
      <c r="AG130" s="212" t="s">
        <v>430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55" t="s">
        <v>1792</v>
      </c>
      <c r="D131" s="224"/>
      <c r="E131" s="225">
        <v>8.8800000000000004E-2</v>
      </c>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310</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33">
        <v>46</v>
      </c>
      <c r="B132" s="234" t="s">
        <v>1793</v>
      </c>
      <c r="C132" s="252" t="s">
        <v>1794</v>
      </c>
      <c r="D132" s="235" t="s">
        <v>434</v>
      </c>
      <c r="E132" s="236">
        <v>4.07</v>
      </c>
      <c r="F132" s="237"/>
      <c r="G132" s="238">
        <f>ROUND(E132*F132,2)</f>
        <v>0</v>
      </c>
      <c r="H132" s="237"/>
      <c r="I132" s="238">
        <f>ROUND(E132*H132,2)</f>
        <v>0</v>
      </c>
      <c r="J132" s="237"/>
      <c r="K132" s="238">
        <f>ROUND(E132*J132,2)</f>
        <v>0</v>
      </c>
      <c r="L132" s="238">
        <v>21</v>
      </c>
      <c r="M132" s="238">
        <f>G132*(1+L132/100)</f>
        <v>0</v>
      </c>
      <c r="N132" s="238">
        <v>3.2399999999999998E-2</v>
      </c>
      <c r="O132" s="238">
        <f>ROUND(E132*N132,2)</f>
        <v>0.13</v>
      </c>
      <c r="P132" s="238">
        <v>0</v>
      </c>
      <c r="Q132" s="238">
        <f>ROUND(E132*P132,2)</f>
        <v>0</v>
      </c>
      <c r="R132" s="238" t="s">
        <v>361</v>
      </c>
      <c r="S132" s="238" t="s">
        <v>294</v>
      </c>
      <c r="T132" s="239" t="s">
        <v>294</v>
      </c>
      <c r="U132" s="222">
        <v>0</v>
      </c>
      <c r="V132" s="222">
        <f>ROUND(E132*U132,2)</f>
        <v>0</v>
      </c>
      <c r="W132" s="222"/>
      <c r="X132" s="222" t="s">
        <v>362</v>
      </c>
      <c r="Y132" s="212"/>
      <c r="Z132" s="212"/>
      <c r="AA132" s="212"/>
      <c r="AB132" s="212"/>
      <c r="AC132" s="212"/>
      <c r="AD132" s="212"/>
      <c r="AE132" s="212"/>
      <c r="AF132" s="212"/>
      <c r="AG132" s="212" t="s">
        <v>363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5" t="s">
        <v>1795</v>
      </c>
      <c r="D133" s="224"/>
      <c r="E133" s="225">
        <v>4.07</v>
      </c>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310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v>47</v>
      </c>
      <c r="B134" s="220" t="s">
        <v>1796</v>
      </c>
      <c r="C134" s="272" t="s">
        <v>1797</v>
      </c>
      <c r="D134" s="221" t="s">
        <v>0</v>
      </c>
      <c r="E134" s="266"/>
      <c r="F134" s="223"/>
      <c r="G134" s="222">
        <f>ROUND(E134*F134,2)</f>
        <v>0</v>
      </c>
      <c r="H134" s="223"/>
      <c r="I134" s="222">
        <f>ROUND(E134*H134,2)</f>
        <v>0</v>
      </c>
      <c r="J134" s="223"/>
      <c r="K134" s="222">
        <f>ROUND(E134*J134,2)</f>
        <v>0</v>
      </c>
      <c r="L134" s="222">
        <v>21</v>
      </c>
      <c r="M134" s="222">
        <f>G134*(1+L134/100)</f>
        <v>0</v>
      </c>
      <c r="N134" s="222">
        <v>0</v>
      </c>
      <c r="O134" s="222">
        <f>ROUND(E134*N134,2)</f>
        <v>0</v>
      </c>
      <c r="P134" s="222">
        <v>0</v>
      </c>
      <c r="Q134" s="222">
        <f>ROUND(E134*P134,2)</f>
        <v>0</v>
      </c>
      <c r="R134" s="222" t="s">
        <v>1788</v>
      </c>
      <c r="S134" s="222" t="s">
        <v>294</v>
      </c>
      <c r="T134" s="222" t="s">
        <v>294</v>
      </c>
      <c r="U134" s="222">
        <v>0</v>
      </c>
      <c r="V134" s="222">
        <f>ROUND(E134*U134,2)</f>
        <v>0</v>
      </c>
      <c r="W134" s="222"/>
      <c r="X134" s="222" t="s">
        <v>548</v>
      </c>
      <c r="Y134" s="212"/>
      <c r="Z134" s="212"/>
      <c r="AA134" s="212"/>
      <c r="AB134" s="212"/>
      <c r="AC134" s="212"/>
      <c r="AD134" s="212"/>
      <c r="AE134" s="212"/>
      <c r="AF134" s="212"/>
      <c r="AG134" s="212" t="s">
        <v>549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73" t="s">
        <v>1588</v>
      </c>
      <c r="D135" s="267"/>
      <c r="E135" s="267"/>
      <c r="F135" s="267"/>
      <c r="G135" s="267"/>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456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x14ac:dyDescent="0.25">
      <c r="A136" s="227" t="s">
        <v>289</v>
      </c>
      <c r="B136" s="228" t="s">
        <v>231</v>
      </c>
      <c r="C136" s="251" t="s">
        <v>232</v>
      </c>
      <c r="D136" s="229"/>
      <c r="E136" s="230"/>
      <c r="F136" s="231"/>
      <c r="G136" s="231">
        <f>SUMIF(AG137:AG145,"&lt;&gt;NOR",G137:G145)</f>
        <v>0</v>
      </c>
      <c r="H136" s="231"/>
      <c r="I136" s="231">
        <f>SUM(I137:I145)</f>
        <v>0</v>
      </c>
      <c r="J136" s="231"/>
      <c r="K136" s="231">
        <f>SUM(K137:K145)</f>
        <v>0</v>
      </c>
      <c r="L136" s="231"/>
      <c r="M136" s="231">
        <f>SUM(M137:M145)</f>
        <v>0</v>
      </c>
      <c r="N136" s="231"/>
      <c r="O136" s="231">
        <f>SUM(O137:O145)</f>
        <v>0.01</v>
      </c>
      <c r="P136" s="231"/>
      <c r="Q136" s="231">
        <f>SUM(Q137:Q145)</f>
        <v>0</v>
      </c>
      <c r="R136" s="231"/>
      <c r="S136" s="231"/>
      <c r="T136" s="232"/>
      <c r="U136" s="226"/>
      <c r="V136" s="226">
        <f>SUM(V137:V145)</f>
        <v>6.6099999999999994</v>
      </c>
      <c r="W136" s="226"/>
      <c r="X136" s="226"/>
      <c r="AG136" t="s">
        <v>290</v>
      </c>
    </row>
    <row r="137" spans="1:60" ht="20.399999999999999" outlineLevel="1" x14ac:dyDescent="0.25">
      <c r="A137" s="233">
        <v>48</v>
      </c>
      <c r="B137" s="234" t="s">
        <v>1798</v>
      </c>
      <c r="C137" s="252" t="s">
        <v>1799</v>
      </c>
      <c r="D137" s="235" t="s">
        <v>434</v>
      </c>
      <c r="E137" s="236">
        <v>5.07</v>
      </c>
      <c r="F137" s="237"/>
      <c r="G137" s="238">
        <f>ROUND(E137*F137,2)</f>
        <v>0</v>
      </c>
      <c r="H137" s="237"/>
      <c r="I137" s="238">
        <f>ROUND(E137*H137,2)</f>
        <v>0</v>
      </c>
      <c r="J137" s="237"/>
      <c r="K137" s="238">
        <f>ROUND(E137*J137,2)</f>
        <v>0</v>
      </c>
      <c r="L137" s="238">
        <v>21</v>
      </c>
      <c r="M137" s="238">
        <f>G137*(1+L137/100)</f>
        <v>0</v>
      </c>
      <c r="N137" s="238">
        <v>2.2499999999999998E-3</v>
      </c>
      <c r="O137" s="238">
        <f>ROUND(E137*N137,2)</f>
        <v>0.01</v>
      </c>
      <c r="P137" s="238">
        <v>0</v>
      </c>
      <c r="Q137" s="238">
        <f>ROUND(E137*P137,2)</f>
        <v>0</v>
      </c>
      <c r="R137" s="238" t="s">
        <v>1800</v>
      </c>
      <c r="S137" s="238" t="s">
        <v>294</v>
      </c>
      <c r="T137" s="239" t="s">
        <v>294</v>
      </c>
      <c r="U137" s="222">
        <v>1.2179500000000001</v>
      </c>
      <c r="V137" s="222">
        <f>ROUND(E137*U137,2)</f>
        <v>6.18</v>
      </c>
      <c r="W137" s="222"/>
      <c r="X137" s="222" t="s">
        <v>389</v>
      </c>
      <c r="Y137" s="212"/>
      <c r="Z137" s="212"/>
      <c r="AA137" s="212"/>
      <c r="AB137" s="212"/>
      <c r="AC137" s="212"/>
      <c r="AD137" s="212"/>
      <c r="AE137" s="212"/>
      <c r="AF137" s="212"/>
      <c r="AG137" s="212" t="s">
        <v>430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68" t="s">
        <v>1801</v>
      </c>
      <c r="D138" s="265"/>
      <c r="E138" s="265"/>
      <c r="F138" s="265"/>
      <c r="G138" s="265"/>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456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4" t="s">
        <v>1802</v>
      </c>
      <c r="D139" s="242"/>
      <c r="E139" s="242"/>
      <c r="F139" s="242"/>
      <c r="G139" s="24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299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55" t="s">
        <v>1803</v>
      </c>
      <c r="D140" s="224"/>
      <c r="E140" s="225">
        <v>5.07</v>
      </c>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310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33">
        <v>49</v>
      </c>
      <c r="B141" s="234" t="s">
        <v>1804</v>
      </c>
      <c r="C141" s="252" t="s">
        <v>1805</v>
      </c>
      <c r="D141" s="235" t="s">
        <v>453</v>
      </c>
      <c r="E141" s="236">
        <v>1.8</v>
      </c>
      <c r="F141" s="237"/>
      <c r="G141" s="238">
        <f>ROUND(E141*F141,2)</f>
        <v>0</v>
      </c>
      <c r="H141" s="237"/>
      <c r="I141" s="238">
        <f>ROUND(E141*H141,2)</f>
        <v>0</v>
      </c>
      <c r="J141" s="237"/>
      <c r="K141" s="238">
        <f>ROUND(E141*J141,2)</f>
        <v>0</v>
      </c>
      <c r="L141" s="238">
        <v>21</v>
      </c>
      <c r="M141" s="238">
        <f>G141*(1+L141/100)</f>
        <v>0</v>
      </c>
      <c r="N141" s="238">
        <v>2.1000000000000001E-4</v>
      </c>
      <c r="O141" s="238">
        <f>ROUND(E141*N141,2)</f>
        <v>0</v>
      </c>
      <c r="P141" s="238">
        <v>0</v>
      </c>
      <c r="Q141" s="238">
        <f>ROUND(E141*P141,2)</f>
        <v>0</v>
      </c>
      <c r="R141" s="238" t="s">
        <v>1800</v>
      </c>
      <c r="S141" s="238" t="s">
        <v>294</v>
      </c>
      <c r="T141" s="239" t="s">
        <v>294</v>
      </c>
      <c r="U141" s="222">
        <v>0.24149999999999999</v>
      </c>
      <c r="V141" s="222">
        <f>ROUND(E141*U141,2)</f>
        <v>0.43</v>
      </c>
      <c r="W141" s="222"/>
      <c r="X141" s="222" t="s">
        <v>389</v>
      </c>
      <c r="Y141" s="212"/>
      <c r="Z141" s="212"/>
      <c r="AA141" s="212"/>
      <c r="AB141" s="212"/>
      <c r="AC141" s="212"/>
      <c r="AD141" s="212"/>
      <c r="AE141" s="212"/>
      <c r="AF141" s="212"/>
      <c r="AG141" s="212" t="s">
        <v>430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3" t="s">
        <v>1806</v>
      </c>
      <c r="D142" s="240"/>
      <c r="E142" s="240"/>
      <c r="F142" s="240"/>
      <c r="G142" s="240"/>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299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55" t="s">
        <v>1807</v>
      </c>
      <c r="D143" s="224"/>
      <c r="E143" s="225">
        <v>1.8</v>
      </c>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310</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v>50</v>
      </c>
      <c r="B144" s="220" t="s">
        <v>1808</v>
      </c>
      <c r="C144" s="272" t="s">
        <v>1809</v>
      </c>
      <c r="D144" s="221" t="s">
        <v>0</v>
      </c>
      <c r="E144" s="266"/>
      <c r="F144" s="223"/>
      <c r="G144" s="222">
        <f>ROUND(E144*F144,2)</f>
        <v>0</v>
      </c>
      <c r="H144" s="223"/>
      <c r="I144" s="222">
        <f>ROUND(E144*H144,2)</f>
        <v>0</v>
      </c>
      <c r="J144" s="223"/>
      <c r="K144" s="222">
        <f>ROUND(E144*J144,2)</f>
        <v>0</v>
      </c>
      <c r="L144" s="222">
        <v>21</v>
      </c>
      <c r="M144" s="222">
        <f>G144*(1+L144/100)</f>
        <v>0</v>
      </c>
      <c r="N144" s="222">
        <v>0</v>
      </c>
      <c r="O144" s="222">
        <f>ROUND(E144*N144,2)</f>
        <v>0</v>
      </c>
      <c r="P144" s="222">
        <v>0</v>
      </c>
      <c r="Q144" s="222">
        <f>ROUND(E144*P144,2)</f>
        <v>0</v>
      </c>
      <c r="R144" s="222" t="s">
        <v>1800</v>
      </c>
      <c r="S144" s="222" t="s">
        <v>294</v>
      </c>
      <c r="T144" s="222" t="s">
        <v>294</v>
      </c>
      <c r="U144" s="222">
        <v>0</v>
      </c>
      <c r="V144" s="222">
        <f>ROUND(E144*U144,2)</f>
        <v>0</v>
      </c>
      <c r="W144" s="222"/>
      <c r="X144" s="222" t="s">
        <v>548</v>
      </c>
      <c r="Y144" s="212"/>
      <c r="Z144" s="212"/>
      <c r="AA144" s="212"/>
      <c r="AB144" s="212"/>
      <c r="AC144" s="212"/>
      <c r="AD144" s="212"/>
      <c r="AE144" s="212"/>
      <c r="AF144" s="212"/>
      <c r="AG144" s="212" t="s">
        <v>549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73" t="s">
        <v>1588</v>
      </c>
      <c r="D145" s="267"/>
      <c r="E145" s="267"/>
      <c r="F145" s="267"/>
      <c r="G145" s="267"/>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456</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x14ac:dyDescent="0.25">
      <c r="A146" s="227" t="s">
        <v>289</v>
      </c>
      <c r="B146" s="228" t="s">
        <v>233</v>
      </c>
      <c r="C146" s="251" t="s">
        <v>234</v>
      </c>
      <c r="D146" s="229"/>
      <c r="E146" s="230"/>
      <c r="F146" s="231"/>
      <c r="G146" s="231">
        <f>SUMIF(AG147:AG153,"&lt;&gt;NOR",G147:G153)</f>
        <v>0</v>
      </c>
      <c r="H146" s="231"/>
      <c r="I146" s="231">
        <f>SUM(I147:I153)</f>
        <v>0</v>
      </c>
      <c r="J146" s="231"/>
      <c r="K146" s="231">
        <f>SUM(K147:K153)</f>
        <v>0</v>
      </c>
      <c r="L146" s="231"/>
      <c r="M146" s="231">
        <f>SUM(M147:M153)</f>
        <v>0</v>
      </c>
      <c r="N146" s="231"/>
      <c r="O146" s="231">
        <f>SUM(O147:O153)</f>
        <v>0.09</v>
      </c>
      <c r="P146" s="231"/>
      <c r="Q146" s="231">
        <f>SUM(Q147:Q153)</f>
        <v>0</v>
      </c>
      <c r="R146" s="231"/>
      <c r="S146" s="231"/>
      <c r="T146" s="232"/>
      <c r="U146" s="226"/>
      <c r="V146" s="226">
        <f>SUM(V147:V153)</f>
        <v>5.41</v>
      </c>
      <c r="W146" s="226"/>
      <c r="X146" s="226"/>
      <c r="AG146" t="s">
        <v>290</v>
      </c>
    </row>
    <row r="147" spans="1:60" ht="20.399999999999999" outlineLevel="1" x14ac:dyDescent="0.25">
      <c r="A147" s="233">
        <v>51</v>
      </c>
      <c r="B147" s="234" t="s">
        <v>1810</v>
      </c>
      <c r="C147" s="252" t="s">
        <v>1811</v>
      </c>
      <c r="D147" s="235" t="s">
        <v>539</v>
      </c>
      <c r="E147" s="236">
        <v>2</v>
      </c>
      <c r="F147" s="237"/>
      <c r="G147" s="238">
        <f>ROUND(E147*F147,2)</f>
        <v>0</v>
      </c>
      <c r="H147" s="237"/>
      <c r="I147" s="238">
        <f>ROUND(E147*H147,2)</f>
        <v>0</v>
      </c>
      <c r="J147" s="237"/>
      <c r="K147" s="238">
        <f>ROUND(E147*J147,2)</f>
        <v>0</v>
      </c>
      <c r="L147" s="238">
        <v>21</v>
      </c>
      <c r="M147" s="238">
        <f>G147*(1+L147/100)</f>
        <v>0</v>
      </c>
      <c r="N147" s="238">
        <v>0</v>
      </c>
      <c r="O147" s="238">
        <f>ROUND(E147*N147,2)</f>
        <v>0</v>
      </c>
      <c r="P147" s="238">
        <v>0</v>
      </c>
      <c r="Q147" s="238">
        <f>ROUND(E147*P147,2)</f>
        <v>0</v>
      </c>
      <c r="R147" s="238" t="s">
        <v>1812</v>
      </c>
      <c r="S147" s="238" t="s">
        <v>294</v>
      </c>
      <c r="T147" s="239" t="s">
        <v>294</v>
      </c>
      <c r="U147" s="222">
        <v>2.4500000000000002</v>
      </c>
      <c r="V147" s="222">
        <f>ROUND(E147*U147,2)</f>
        <v>4.9000000000000004</v>
      </c>
      <c r="W147" s="222"/>
      <c r="X147" s="222" t="s">
        <v>389</v>
      </c>
      <c r="Y147" s="212"/>
      <c r="Z147" s="212"/>
      <c r="AA147" s="212"/>
      <c r="AB147" s="212"/>
      <c r="AC147" s="212"/>
      <c r="AD147" s="212"/>
      <c r="AE147" s="212"/>
      <c r="AF147" s="212"/>
      <c r="AG147" s="212" t="s">
        <v>430</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5" t="s">
        <v>1813</v>
      </c>
      <c r="D148" s="224"/>
      <c r="E148" s="225">
        <v>2</v>
      </c>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310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20.399999999999999" outlineLevel="1" x14ac:dyDescent="0.25">
      <c r="A149" s="233">
        <v>52</v>
      </c>
      <c r="B149" s="234" t="s">
        <v>1814</v>
      </c>
      <c r="C149" s="252" t="s">
        <v>1815</v>
      </c>
      <c r="D149" s="235" t="s">
        <v>539</v>
      </c>
      <c r="E149" s="236">
        <v>1</v>
      </c>
      <c r="F149" s="237"/>
      <c r="G149" s="238">
        <f>ROUND(E149*F149,2)</f>
        <v>0</v>
      </c>
      <c r="H149" s="237"/>
      <c r="I149" s="238">
        <f>ROUND(E149*H149,2)</f>
        <v>0</v>
      </c>
      <c r="J149" s="237"/>
      <c r="K149" s="238">
        <f>ROUND(E149*J149,2)</f>
        <v>0</v>
      </c>
      <c r="L149" s="238">
        <v>21</v>
      </c>
      <c r="M149" s="238">
        <f>G149*(1+L149/100)</f>
        <v>0</v>
      </c>
      <c r="N149" s="238">
        <v>0</v>
      </c>
      <c r="O149" s="238">
        <f>ROUND(E149*N149,2)</f>
        <v>0</v>
      </c>
      <c r="P149" s="238">
        <v>0</v>
      </c>
      <c r="Q149" s="238">
        <f>ROUND(E149*P149,2)</f>
        <v>0</v>
      </c>
      <c r="R149" s="238" t="s">
        <v>1812</v>
      </c>
      <c r="S149" s="238" t="s">
        <v>294</v>
      </c>
      <c r="T149" s="239" t="s">
        <v>294</v>
      </c>
      <c r="U149" s="222">
        <v>0.50700000000000001</v>
      </c>
      <c r="V149" s="222">
        <f>ROUND(E149*U149,2)</f>
        <v>0.51</v>
      </c>
      <c r="W149" s="222"/>
      <c r="X149" s="222" t="s">
        <v>389</v>
      </c>
      <c r="Y149" s="212"/>
      <c r="Z149" s="212"/>
      <c r="AA149" s="212"/>
      <c r="AB149" s="212"/>
      <c r="AC149" s="212"/>
      <c r="AD149" s="212"/>
      <c r="AE149" s="212"/>
      <c r="AF149" s="212"/>
      <c r="AG149" s="212" t="s">
        <v>430</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5" t="s">
        <v>1816</v>
      </c>
      <c r="D150" s="224"/>
      <c r="E150" s="225">
        <v>1</v>
      </c>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310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0.399999999999999" outlineLevel="1" x14ac:dyDescent="0.25">
      <c r="A151" s="233">
        <v>53</v>
      </c>
      <c r="B151" s="234" t="s">
        <v>1817</v>
      </c>
      <c r="C151" s="252" t="s">
        <v>1818</v>
      </c>
      <c r="D151" s="235" t="s">
        <v>539</v>
      </c>
      <c r="E151" s="236">
        <v>2</v>
      </c>
      <c r="F151" s="237"/>
      <c r="G151" s="238">
        <f>ROUND(E151*F151,2)</f>
        <v>0</v>
      </c>
      <c r="H151" s="237"/>
      <c r="I151" s="238">
        <f>ROUND(E151*H151,2)</f>
        <v>0</v>
      </c>
      <c r="J151" s="237"/>
      <c r="K151" s="238">
        <f>ROUND(E151*J151,2)</f>
        <v>0</v>
      </c>
      <c r="L151" s="238">
        <v>21</v>
      </c>
      <c r="M151" s="238">
        <f>G151*(1+L151/100)</f>
        <v>0</v>
      </c>
      <c r="N151" s="238">
        <v>4.3999999999999997E-2</v>
      </c>
      <c r="O151" s="238">
        <f>ROUND(E151*N151,2)</f>
        <v>0.09</v>
      </c>
      <c r="P151" s="238">
        <v>0</v>
      </c>
      <c r="Q151" s="238">
        <f>ROUND(E151*P151,2)</f>
        <v>0</v>
      </c>
      <c r="R151" s="238"/>
      <c r="S151" s="238" t="s">
        <v>302</v>
      </c>
      <c r="T151" s="239" t="s">
        <v>295</v>
      </c>
      <c r="U151" s="222">
        <v>0</v>
      </c>
      <c r="V151" s="222">
        <f>ROUND(E151*U151,2)</f>
        <v>0</v>
      </c>
      <c r="W151" s="222"/>
      <c r="X151" s="222" t="s">
        <v>362</v>
      </c>
      <c r="Y151" s="212"/>
      <c r="Z151" s="212"/>
      <c r="AA151" s="212"/>
      <c r="AB151" s="212"/>
      <c r="AC151" s="212"/>
      <c r="AD151" s="212"/>
      <c r="AE151" s="212"/>
      <c r="AF151" s="212"/>
      <c r="AG151" s="212" t="s">
        <v>363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v>54</v>
      </c>
      <c r="B152" s="220" t="s">
        <v>1819</v>
      </c>
      <c r="C152" s="272" t="s">
        <v>1820</v>
      </c>
      <c r="D152" s="221" t="s">
        <v>0</v>
      </c>
      <c r="E152" s="266"/>
      <c r="F152" s="223"/>
      <c r="G152" s="222">
        <f>ROUND(E152*F152,2)</f>
        <v>0</v>
      </c>
      <c r="H152" s="223"/>
      <c r="I152" s="222">
        <f>ROUND(E152*H152,2)</f>
        <v>0</v>
      </c>
      <c r="J152" s="223"/>
      <c r="K152" s="222">
        <f>ROUND(E152*J152,2)</f>
        <v>0</v>
      </c>
      <c r="L152" s="222">
        <v>21</v>
      </c>
      <c r="M152" s="222">
        <f>G152*(1+L152/100)</f>
        <v>0</v>
      </c>
      <c r="N152" s="222">
        <v>0</v>
      </c>
      <c r="O152" s="222">
        <f>ROUND(E152*N152,2)</f>
        <v>0</v>
      </c>
      <c r="P152" s="222">
        <v>0</v>
      </c>
      <c r="Q152" s="222">
        <f>ROUND(E152*P152,2)</f>
        <v>0</v>
      </c>
      <c r="R152" s="222" t="s">
        <v>1812</v>
      </c>
      <c r="S152" s="222" t="s">
        <v>294</v>
      </c>
      <c r="T152" s="222" t="s">
        <v>294</v>
      </c>
      <c r="U152" s="222">
        <v>0</v>
      </c>
      <c r="V152" s="222">
        <f>ROUND(E152*U152,2)</f>
        <v>0</v>
      </c>
      <c r="W152" s="222"/>
      <c r="X152" s="222" t="s">
        <v>548</v>
      </c>
      <c r="Y152" s="212"/>
      <c r="Z152" s="212"/>
      <c r="AA152" s="212"/>
      <c r="AB152" s="212"/>
      <c r="AC152" s="212"/>
      <c r="AD152" s="212"/>
      <c r="AE152" s="212"/>
      <c r="AF152" s="212"/>
      <c r="AG152" s="212" t="s">
        <v>549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73" t="s">
        <v>1588</v>
      </c>
      <c r="D153" s="267"/>
      <c r="E153" s="267"/>
      <c r="F153" s="267"/>
      <c r="G153" s="267"/>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456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5">
      <c r="A154" s="227" t="s">
        <v>289</v>
      </c>
      <c r="B154" s="228" t="s">
        <v>235</v>
      </c>
      <c r="C154" s="251" t="s">
        <v>236</v>
      </c>
      <c r="D154" s="229"/>
      <c r="E154" s="230"/>
      <c r="F154" s="231"/>
      <c r="G154" s="231">
        <f>SUMIF(AG155:AG173,"&lt;&gt;NOR",G155:G173)</f>
        <v>0</v>
      </c>
      <c r="H154" s="231"/>
      <c r="I154" s="231">
        <f>SUM(I155:I173)</f>
        <v>0</v>
      </c>
      <c r="J154" s="231"/>
      <c r="K154" s="231">
        <f>SUM(K155:K173)</f>
        <v>0</v>
      </c>
      <c r="L154" s="231"/>
      <c r="M154" s="231">
        <f>SUM(M155:M173)</f>
        <v>0</v>
      </c>
      <c r="N154" s="231"/>
      <c r="O154" s="231">
        <f>SUM(O155:O173)</f>
        <v>0.04</v>
      </c>
      <c r="P154" s="231"/>
      <c r="Q154" s="231">
        <f>SUM(Q155:Q173)</f>
        <v>0</v>
      </c>
      <c r="R154" s="231"/>
      <c r="S154" s="231"/>
      <c r="T154" s="232"/>
      <c r="U154" s="226"/>
      <c r="V154" s="226">
        <f>SUM(V155:V173)</f>
        <v>4.24</v>
      </c>
      <c r="W154" s="226"/>
      <c r="X154" s="226"/>
      <c r="AG154" t="s">
        <v>290</v>
      </c>
    </row>
    <row r="155" spans="1:60" outlineLevel="1" x14ac:dyDescent="0.25">
      <c r="A155" s="233">
        <v>55</v>
      </c>
      <c r="B155" s="234" t="s">
        <v>1599</v>
      </c>
      <c r="C155" s="252" t="s">
        <v>1600</v>
      </c>
      <c r="D155" s="235" t="s">
        <v>521</v>
      </c>
      <c r="E155" s="236">
        <v>42.445999999999998</v>
      </c>
      <c r="F155" s="237"/>
      <c r="G155" s="238">
        <f>ROUND(E155*F155,2)</f>
        <v>0</v>
      </c>
      <c r="H155" s="237"/>
      <c r="I155" s="238">
        <f>ROUND(E155*H155,2)</f>
        <v>0</v>
      </c>
      <c r="J155" s="237"/>
      <c r="K155" s="238">
        <f>ROUND(E155*J155,2)</f>
        <v>0</v>
      </c>
      <c r="L155" s="238">
        <v>21</v>
      </c>
      <c r="M155" s="238">
        <f>G155*(1+L155/100)</f>
        <v>0</v>
      </c>
      <c r="N155" s="238">
        <v>5.0000000000000002E-5</v>
      </c>
      <c r="O155" s="238">
        <f>ROUND(E155*N155,2)</f>
        <v>0</v>
      </c>
      <c r="P155" s="238">
        <v>0</v>
      </c>
      <c r="Q155" s="238">
        <f>ROUND(E155*P155,2)</f>
        <v>0</v>
      </c>
      <c r="R155" s="238" t="s">
        <v>1591</v>
      </c>
      <c r="S155" s="238" t="s">
        <v>294</v>
      </c>
      <c r="T155" s="239" t="s">
        <v>294</v>
      </c>
      <c r="U155" s="222">
        <v>0.1</v>
      </c>
      <c r="V155" s="222">
        <f>ROUND(E155*U155,2)</f>
        <v>4.24</v>
      </c>
      <c r="W155" s="222"/>
      <c r="X155" s="222" t="s">
        <v>389</v>
      </c>
      <c r="Y155" s="212"/>
      <c r="Z155" s="212"/>
      <c r="AA155" s="212"/>
      <c r="AB155" s="212"/>
      <c r="AC155" s="212"/>
      <c r="AD155" s="212"/>
      <c r="AE155" s="212"/>
      <c r="AF155" s="212"/>
      <c r="AG155" s="212" t="s">
        <v>430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5" t="s">
        <v>1821</v>
      </c>
      <c r="D156" s="224"/>
      <c r="E156" s="225">
        <v>42.445999999999998</v>
      </c>
      <c r="F156" s="222"/>
      <c r="G156" s="222"/>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310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69" t="s">
        <v>465</v>
      </c>
      <c r="D157" s="261"/>
      <c r="E157" s="262"/>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310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70" t="s">
        <v>1822</v>
      </c>
      <c r="D158" s="261"/>
      <c r="E158" s="262"/>
      <c r="F158" s="222"/>
      <c r="G158" s="22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310</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70" t="s">
        <v>1823</v>
      </c>
      <c r="D159" s="261"/>
      <c r="E159" s="262">
        <v>19.488</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310</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70" t="s">
        <v>1824</v>
      </c>
      <c r="D160" s="261"/>
      <c r="E160" s="262">
        <v>12.077999999999999</v>
      </c>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310</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70" t="s">
        <v>1825</v>
      </c>
      <c r="D161" s="261"/>
      <c r="E161" s="262">
        <v>5.88</v>
      </c>
      <c r="F161" s="222"/>
      <c r="G161" s="222"/>
      <c r="H161" s="222"/>
      <c r="I161" s="222"/>
      <c r="J161" s="222"/>
      <c r="K161" s="222"/>
      <c r="L161" s="222"/>
      <c r="M161" s="222"/>
      <c r="N161" s="222"/>
      <c r="O161" s="222"/>
      <c r="P161" s="222"/>
      <c r="Q161" s="222"/>
      <c r="R161" s="222"/>
      <c r="S161" s="222"/>
      <c r="T161" s="222"/>
      <c r="U161" s="222"/>
      <c r="V161" s="222"/>
      <c r="W161" s="222"/>
      <c r="X161" s="222"/>
      <c r="Y161" s="212"/>
      <c r="Z161" s="212"/>
      <c r="AA161" s="212"/>
      <c r="AB161" s="212"/>
      <c r="AC161" s="212"/>
      <c r="AD161" s="212"/>
      <c r="AE161" s="212"/>
      <c r="AF161" s="212"/>
      <c r="AG161" s="212" t="s">
        <v>310</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70" t="s">
        <v>1826</v>
      </c>
      <c r="D162" s="261"/>
      <c r="E162" s="262">
        <v>5</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310</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69" t="s">
        <v>471</v>
      </c>
      <c r="D163" s="261"/>
      <c r="E163" s="262"/>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310</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3">
        <v>56</v>
      </c>
      <c r="B164" s="234" t="s">
        <v>1827</v>
      </c>
      <c r="C164" s="252" t="s">
        <v>1828</v>
      </c>
      <c r="D164" s="235" t="s">
        <v>441</v>
      </c>
      <c r="E164" s="236">
        <v>6.4700000000000001E-3</v>
      </c>
      <c r="F164" s="237"/>
      <c r="G164" s="238">
        <f>ROUND(E164*F164,2)</f>
        <v>0</v>
      </c>
      <c r="H164" s="237"/>
      <c r="I164" s="238">
        <f>ROUND(E164*H164,2)</f>
        <v>0</v>
      </c>
      <c r="J164" s="237"/>
      <c r="K164" s="238">
        <f>ROUND(E164*J164,2)</f>
        <v>0</v>
      </c>
      <c r="L164" s="238">
        <v>21</v>
      </c>
      <c r="M164" s="238">
        <f>G164*(1+L164/100)</f>
        <v>0</v>
      </c>
      <c r="N164" s="238">
        <v>1</v>
      </c>
      <c r="O164" s="238">
        <f>ROUND(E164*N164,2)</f>
        <v>0.01</v>
      </c>
      <c r="P164" s="238">
        <v>0</v>
      </c>
      <c r="Q164" s="238">
        <f>ROUND(E164*P164,2)</f>
        <v>0</v>
      </c>
      <c r="R164" s="238" t="s">
        <v>361</v>
      </c>
      <c r="S164" s="238" t="s">
        <v>294</v>
      </c>
      <c r="T164" s="239" t="s">
        <v>294</v>
      </c>
      <c r="U164" s="222">
        <v>0</v>
      </c>
      <c r="V164" s="222">
        <f>ROUND(E164*U164,2)</f>
        <v>0</v>
      </c>
      <c r="W164" s="222"/>
      <c r="X164" s="222" t="s">
        <v>362</v>
      </c>
      <c r="Y164" s="212"/>
      <c r="Z164" s="212"/>
      <c r="AA164" s="212"/>
      <c r="AB164" s="212"/>
      <c r="AC164" s="212"/>
      <c r="AD164" s="212"/>
      <c r="AE164" s="212"/>
      <c r="AF164" s="212"/>
      <c r="AG164" s="212" t="s">
        <v>363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5" t="s">
        <v>1829</v>
      </c>
      <c r="D165" s="224"/>
      <c r="E165" s="225">
        <v>6.4700000000000001E-3</v>
      </c>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310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33">
        <v>57</v>
      </c>
      <c r="B166" s="234" t="s">
        <v>1607</v>
      </c>
      <c r="C166" s="252" t="s">
        <v>1608</v>
      </c>
      <c r="D166" s="235" t="s">
        <v>521</v>
      </c>
      <c r="E166" s="236">
        <v>42.445999999999998</v>
      </c>
      <c r="F166" s="237"/>
      <c r="G166" s="238">
        <f>ROUND(E166*F166,2)</f>
        <v>0</v>
      </c>
      <c r="H166" s="237"/>
      <c r="I166" s="238">
        <f>ROUND(E166*H166,2)</f>
        <v>0</v>
      </c>
      <c r="J166" s="237"/>
      <c r="K166" s="238">
        <f>ROUND(E166*J166,2)</f>
        <v>0</v>
      </c>
      <c r="L166" s="238">
        <v>21</v>
      </c>
      <c r="M166" s="238">
        <f>G166*(1+L166/100)</f>
        <v>0</v>
      </c>
      <c r="N166" s="238">
        <v>0</v>
      </c>
      <c r="O166" s="238">
        <f>ROUND(E166*N166,2)</f>
        <v>0</v>
      </c>
      <c r="P166" s="238">
        <v>0</v>
      </c>
      <c r="Q166" s="238">
        <f>ROUND(E166*P166,2)</f>
        <v>0</v>
      </c>
      <c r="R166" s="238"/>
      <c r="S166" s="238" t="s">
        <v>302</v>
      </c>
      <c r="T166" s="239" t="s">
        <v>295</v>
      </c>
      <c r="U166" s="222">
        <v>0</v>
      </c>
      <c r="V166" s="222">
        <f>ROUND(E166*U166,2)</f>
        <v>0</v>
      </c>
      <c r="W166" s="222"/>
      <c r="X166" s="222" t="s">
        <v>362</v>
      </c>
      <c r="Y166" s="212"/>
      <c r="Z166" s="212"/>
      <c r="AA166" s="212"/>
      <c r="AB166" s="212"/>
      <c r="AC166" s="212"/>
      <c r="AD166" s="212"/>
      <c r="AE166" s="212"/>
      <c r="AF166" s="212"/>
      <c r="AG166" s="212" t="s">
        <v>363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5" t="s">
        <v>1821</v>
      </c>
      <c r="D167" s="224"/>
      <c r="E167" s="225">
        <v>42.445999999999998</v>
      </c>
      <c r="F167" s="222"/>
      <c r="G167" s="222"/>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310</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0.399999999999999" outlineLevel="1" x14ac:dyDescent="0.25">
      <c r="A168" s="233">
        <v>58</v>
      </c>
      <c r="B168" s="234" t="s">
        <v>1830</v>
      </c>
      <c r="C168" s="252" t="s">
        <v>1831</v>
      </c>
      <c r="D168" s="235" t="s">
        <v>441</v>
      </c>
      <c r="E168" s="236">
        <v>1.329E-2</v>
      </c>
      <c r="F168" s="237"/>
      <c r="G168" s="238">
        <f>ROUND(E168*F168,2)</f>
        <v>0</v>
      </c>
      <c r="H168" s="237"/>
      <c r="I168" s="238">
        <f>ROUND(E168*H168,2)</f>
        <v>0</v>
      </c>
      <c r="J168" s="237"/>
      <c r="K168" s="238">
        <f>ROUND(E168*J168,2)</f>
        <v>0</v>
      </c>
      <c r="L168" s="238">
        <v>21</v>
      </c>
      <c r="M168" s="238">
        <f>G168*(1+L168/100)</f>
        <v>0</v>
      </c>
      <c r="N168" s="238">
        <v>1</v>
      </c>
      <c r="O168" s="238">
        <f>ROUND(E168*N168,2)</f>
        <v>0.01</v>
      </c>
      <c r="P168" s="238">
        <v>0</v>
      </c>
      <c r="Q168" s="238">
        <f>ROUND(E168*P168,2)</f>
        <v>0</v>
      </c>
      <c r="R168" s="238" t="s">
        <v>361</v>
      </c>
      <c r="S168" s="238" t="s">
        <v>294</v>
      </c>
      <c r="T168" s="239" t="s">
        <v>294</v>
      </c>
      <c r="U168" s="222">
        <v>0</v>
      </c>
      <c r="V168" s="222">
        <f>ROUND(E168*U168,2)</f>
        <v>0</v>
      </c>
      <c r="W168" s="222"/>
      <c r="X168" s="222" t="s">
        <v>362</v>
      </c>
      <c r="Y168" s="212"/>
      <c r="Z168" s="212"/>
      <c r="AA168" s="212"/>
      <c r="AB168" s="212"/>
      <c r="AC168" s="212"/>
      <c r="AD168" s="212"/>
      <c r="AE168" s="212"/>
      <c r="AF168" s="212"/>
      <c r="AG168" s="212" t="s">
        <v>363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5" t="s">
        <v>1832</v>
      </c>
      <c r="D169" s="224"/>
      <c r="E169" s="225">
        <v>1.329E-2</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310</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0.399999999999999" outlineLevel="1" x14ac:dyDescent="0.25">
      <c r="A170" s="233">
        <v>59</v>
      </c>
      <c r="B170" s="234" t="s">
        <v>1833</v>
      </c>
      <c r="C170" s="252" t="s">
        <v>1834</v>
      </c>
      <c r="D170" s="235" t="s">
        <v>441</v>
      </c>
      <c r="E170" s="236">
        <v>2.1440000000000001E-2</v>
      </c>
      <c r="F170" s="237"/>
      <c r="G170" s="238">
        <f>ROUND(E170*F170,2)</f>
        <v>0</v>
      </c>
      <c r="H170" s="237"/>
      <c r="I170" s="238">
        <f>ROUND(E170*H170,2)</f>
        <v>0</v>
      </c>
      <c r="J170" s="237"/>
      <c r="K170" s="238">
        <f>ROUND(E170*J170,2)</f>
        <v>0</v>
      </c>
      <c r="L170" s="238">
        <v>21</v>
      </c>
      <c r="M170" s="238">
        <f>G170*(1+L170/100)</f>
        <v>0</v>
      </c>
      <c r="N170" s="238">
        <v>1</v>
      </c>
      <c r="O170" s="238">
        <f>ROUND(E170*N170,2)</f>
        <v>0.02</v>
      </c>
      <c r="P170" s="238">
        <v>0</v>
      </c>
      <c r="Q170" s="238">
        <f>ROUND(E170*P170,2)</f>
        <v>0</v>
      </c>
      <c r="R170" s="238" t="s">
        <v>361</v>
      </c>
      <c r="S170" s="238" t="s">
        <v>294</v>
      </c>
      <c r="T170" s="239" t="s">
        <v>294</v>
      </c>
      <c r="U170" s="222">
        <v>0</v>
      </c>
      <c r="V170" s="222">
        <f>ROUND(E170*U170,2)</f>
        <v>0</v>
      </c>
      <c r="W170" s="222"/>
      <c r="X170" s="222" t="s">
        <v>362</v>
      </c>
      <c r="Y170" s="212"/>
      <c r="Z170" s="212"/>
      <c r="AA170" s="212"/>
      <c r="AB170" s="212"/>
      <c r="AC170" s="212"/>
      <c r="AD170" s="212"/>
      <c r="AE170" s="212"/>
      <c r="AF170" s="212"/>
      <c r="AG170" s="212" t="s">
        <v>363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55" t="s">
        <v>1835</v>
      </c>
      <c r="D171" s="224"/>
      <c r="E171" s="225">
        <v>2.1440000000000001E-2</v>
      </c>
      <c r="F171" s="222"/>
      <c r="G171" s="222"/>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310</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v>60</v>
      </c>
      <c r="B172" s="220" t="s">
        <v>1617</v>
      </c>
      <c r="C172" s="272" t="s">
        <v>1618</v>
      </c>
      <c r="D172" s="221" t="s">
        <v>0</v>
      </c>
      <c r="E172" s="266"/>
      <c r="F172" s="223"/>
      <c r="G172" s="222">
        <f>ROUND(E172*F172,2)</f>
        <v>0</v>
      </c>
      <c r="H172" s="223"/>
      <c r="I172" s="222">
        <f>ROUND(E172*H172,2)</f>
        <v>0</v>
      </c>
      <c r="J172" s="223"/>
      <c r="K172" s="222">
        <f>ROUND(E172*J172,2)</f>
        <v>0</v>
      </c>
      <c r="L172" s="222">
        <v>21</v>
      </c>
      <c r="M172" s="222">
        <f>G172*(1+L172/100)</f>
        <v>0</v>
      </c>
      <c r="N172" s="222">
        <v>0</v>
      </c>
      <c r="O172" s="222">
        <f>ROUND(E172*N172,2)</f>
        <v>0</v>
      </c>
      <c r="P172" s="222">
        <v>0</v>
      </c>
      <c r="Q172" s="222">
        <f>ROUND(E172*P172,2)</f>
        <v>0</v>
      </c>
      <c r="R172" s="222" t="s">
        <v>1591</v>
      </c>
      <c r="S172" s="222" t="s">
        <v>294</v>
      </c>
      <c r="T172" s="222" t="s">
        <v>294</v>
      </c>
      <c r="U172" s="222">
        <v>0</v>
      </c>
      <c r="V172" s="222">
        <f>ROUND(E172*U172,2)</f>
        <v>0</v>
      </c>
      <c r="W172" s="222"/>
      <c r="X172" s="222" t="s">
        <v>548</v>
      </c>
      <c r="Y172" s="212"/>
      <c r="Z172" s="212"/>
      <c r="AA172" s="212"/>
      <c r="AB172" s="212"/>
      <c r="AC172" s="212"/>
      <c r="AD172" s="212"/>
      <c r="AE172" s="212"/>
      <c r="AF172" s="212"/>
      <c r="AG172" s="212" t="s">
        <v>549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19"/>
      <c r="B173" s="220"/>
      <c r="C173" s="273" t="s">
        <v>1588</v>
      </c>
      <c r="D173" s="267"/>
      <c r="E173" s="267"/>
      <c r="F173" s="267"/>
      <c r="G173" s="267"/>
      <c r="H173" s="222"/>
      <c r="I173" s="222"/>
      <c r="J173" s="222"/>
      <c r="K173" s="222"/>
      <c r="L173" s="222"/>
      <c r="M173" s="222"/>
      <c r="N173" s="222"/>
      <c r="O173" s="222"/>
      <c r="P173" s="222"/>
      <c r="Q173" s="222"/>
      <c r="R173" s="222"/>
      <c r="S173" s="222"/>
      <c r="T173" s="222"/>
      <c r="U173" s="222"/>
      <c r="V173" s="222"/>
      <c r="W173" s="222"/>
      <c r="X173" s="222"/>
      <c r="Y173" s="212"/>
      <c r="Z173" s="212"/>
      <c r="AA173" s="212"/>
      <c r="AB173" s="212"/>
      <c r="AC173" s="212"/>
      <c r="AD173" s="212"/>
      <c r="AE173" s="212"/>
      <c r="AF173" s="212"/>
      <c r="AG173" s="212" t="s">
        <v>456</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x14ac:dyDescent="0.25">
      <c r="A174" s="3"/>
      <c r="B174" s="4"/>
      <c r="C174" s="257"/>
      <c r="D174" s="6"/>
      <c r="E174" s="3"/>
      <c r="F174" s="3"/>
      <c r="G174" s="3"/>
      <c r="H174" s="3"/>
      <c r="I174" s="3"/>
      <c r="J174" s="3"/>
      <c r="K174" s="3"/>
      <c r="L174" s="3"/>
      <c r="M174" s="3"/>
      <c r="N174" s="3"/>
      <c r="O174" s="3"/>
      <c r="P174" s="3"/>
      <c r="Q174" s="3"/>
      <c r="R174" s="3"/>
      <c r="S174" s="3"/>
      <c r="T174" s="3"/>
      <c r="U174" s="3"/>
      <c r="V174" s="3"/>
      <c r="W174" s="3"/>
      <c r="X174" s="3"/>
      <c r="AE174">
        <v>15</v>
      </c>
      <c r="AF174">
        <v>21</v>
      </c>
      <c r="AG174" t="s">
        <v>276</v>
      </c>
    </row>
    <row r="175" spans="1:60" x14ac:dyDescent="0.25">
      <c r="A175" s="215"/>
      <c r="B175" s="216" t="s">
        <v>29</v>
      </c>
      <c r="C175" s="258"/>
      <c r="D175" s="217"/>
      <c r="E175" s="218"/>
      <c r="F175" s="218"/>
      <c r="G175" s="250">
        <f>G8+G47+G59+G66+G92+G97+G100+G103+G114+G127+G136+G146+G154</f>
        <v>0</v>
      </c>
      <c r="H175" s="3"/>
      <c r="I175" s="3"/>
      <c r="J175" s="3"/>
      <c r="K175" s="3"/>
      <c r="L175" s="3"/>
      <c r="M175" s="3"/>
      <c r="N175" s="3"/>
      <c r="O175" s="3"/>
      <c r="P175" s="3"/>
      <c r="Q175" s="3"/>
      <c r="R175" s="3"/>
      <c r="S175" s="3"/>
      <c r="T175" s="3"/>
      <c r="U175" s="3"/>
      <c r="V175" s="3"/>
      <c r="W175" s="3"/>
      <c r="X175" s="3"/>
      <c r="AE175">
        <f>SUMIF(L7:L173,AE174,G7:G173)</f>
        <v>0</v>
      </c>
      <c r="AF175">
        <f>SUMIF(L7:L173,AF174,G7:G173)</f>
        <v>0</v>
      </c>
      <c r="AG175" t="s">
        <v>383</v>
      </c>
    </row>
    <row r="176" spans="1:60" x14ac:dyDescent="0.25">
      <c r="A176" s="260" t="s">
        <v>442</v>
      </c>
      <c r="B176" s="260"/>
      <c r="C176" s="257"/>
      <c r="D176" s="6"/>
      <c r="E176" s="3"/>
      <c r="F176" s="3"/>
      <c r="G176" s="3"/>
      <c r="H176" s="3"/>
      <c r="I176" s="3"/>
      <c r="J176" s="3"/>
      <c r="K176" s="3"/>
      <c r="L176" s="3"/>
      <c r="M176" s="3"/>
      <c r="N176" s="3"/>
      <c r="O176" s="3"/>
      <c r="P176" s="3"/>
      <c r="Q176" s="3"/>
      <c r="R176" s="3"/>
      <c r="S176" s="3"/>
      <c r="T176" s="3"/>
      <c r="U176" s="3"/>
      <c r="V176" s="3"/>
      <c r="W176" s="3"/>
      <c r="X176" s="3"/>
    </row>
    <row r="177" spans="1:33" x14ac:dyDescent="0.25">
      <c r="A177" s="3"/>
      <c r="B177" s="4" t="s">
        <v>1660</v>
      </c>
      <c r="C177" s="257" t="s">
        <v>1661</v>
      </c>
      <c r="D177" s="6"/>
      <c r="E177" s="3"/>
      <c r="F177" s="3"/>
      <c r="G177" s="3"/>
      <c r="H177" s="3"/>
      <c r="I177" s="3"/>
      <c r="J177" s="3"/>
      <c r="K177" s="3"/>
      <c r="L177" s="3"/>
      <c r="M177" s="3"/>
      <c r="N177" s="3"/>
      <c r="O177" s="3"/>
      <c r="P177" s="3"/>
      <c r="Q177" s="3"/>
      <c r="R177" s="3"/>
      <c r="S177" s="3"/>
      <c r="T177" s="3"/>
      <c r="U177" s="3"/>
      <c r="V177" s="3"/>
      <c r="W177" s="3"/>
      <c r="X177" s="3"/>
      <c r="AG177" t="s">
        <v>445</v>
      </c>
    </row>
    <row r="178" spans="1:33" x14ac:dyDescent="0.25">
      <c r="A178" s="3"/>
      <c r="B178" s="4" t="s">
        <v>592</v>
      </c>
      <c r="C178" s="257" t="s">
        <v>1662</v>
      </c>
      <c r="D178" s="6"/>
      <c r="E178" s="3"/>
      <c r="F178" s="3"/>
      <c r="G178" s="3"/>
      <c r="H178" s="3"/>
      <c r="I178" s="3"/>
      <c r="J178" s="3"/>
      <c r="K178" s="3"/>
      <c r="L178" s="3"/>
      <c r="M178" s="3"/>
      <c r="N178" s="3"/>
      <c r="O178" s="3"/>
      <c r="P178" s="3"/>
      <c r="Q178" s="3"/>
      <c r="R178" s="3"/>
      <c r="S178" s="3"/>
      <c r="T178" s="3"/>
      <c r="U178" s="3"/>
      <c r="V178" s="3"/>
      <c r="W178" s="3"/>
      <c r="X178" s="3"/>
      <c r="AG178" t="s">
        <v>448</v>
      </c>
    </row>
    <row r="179" spans="1:33" x14ac:dyDescent="0.25">
      <c r="A179" s="3"/>
      <c r="B179" s="4"/>
      <c r="C179" s="257" t="s">
        <v>449</v>
      </c>
      <c r="D179" s="6"/>
      <c r="E179" s="3"/>
      <c r="F179" s="3"/>
      <c r="G179" s="3"/>
      <c r="H179" s="3"/>
      <c r="I179" s="3"/>
      <c r="J179" s="3"/>
      <c r="K179" s="3"/>
      <c r="L179" s="3"/>
      <c r="M179" s="3"/>
      <c r="N179" s="3"/>
      <c r="O179" s="3"/>
      <c r="P179" s="3"/>
      <c r="Q179" s="3"/>
      <c r="R179" s="3"/>
      <c r="S179" s="3"/>
      <c r="T179" s="3"/>
      <c r="U179" s="3"/>
      <c r="V179" s="3"/>
      <c r="W179" s="3"/>
      <c r="X179" s="3"/>
      <c r="AG179" t="s">
        <v>450</v>
      </c>
    </row>
    <row r="180" spans="1:33" x14ac:dyDescent="0.25">
      <c r="A180" s="3"/>
      <c r="B180" s="4"/>
      <c r="C180" s="257"/>
      <c r="D180" s="6"/>
      <c r="E180" s="3"/>
      <c r="F180" s="3"/>
      <c r="G180" s="3"/>
      <c r="H180" s="3"/>
      <c r="I180" s="3"/>
      <c r="J180" s="3"/>
      <c r="K180" s="3"/>
      <c r="L180" s="3"/>
      <c r="M180" s="3"/>
      <c r="N180" s="3"/>
      <c r="O180" s="3"/>
      <c r="P180" s="3"/>
      <c r="Q180" s="3"/>
      <c r="R180" s="3"/>
      <c r="S180" s="3"/>
      <c r="T180" s="3"/>
      <c r="U180" s="3"/>
      <c r="V180" s="3"/>
      <c r="W180" s="3"/>
      <c r="X180" s="3"/>
    </row>
    <row r="181" spans="1:33" x14ac:dyDescent="0.25">
      <c r="C181" s="259"/>
      <c r="D181" s="10"/>
      <c r="AG181" t="s">
        <v>385</v>
      </c>
    </row>
    <row r="182" spans="1:33" x14ac:dyDescent="0.25">
      <c r="D182" s="10"/>
    </row>
    <row r="183" spans="1:33" x14ac:dyDescent="0.25">
      <c r="D183" s="10"/>
    </row>
    <row r="184" spans="1:33" x14ac:dyDescent="0.25">
      <c r="D184" s="10"/>
    </row>
    <row r="185" spans="1:33" x14ac:dyDescent="0.25">
      <c r="D185" s="10"/>
    </row>
    <row r="186" spans="1:33" x14ac:dyDescent="0.25">
      <c r="D186" s="10"/>
    </row>
    <row r="187" spans="1:33" x14ac:dyDescent="0.25">
      <c r="D187" s="10"/>
    </row>
    <row r="188" spans="1:33" x14ac:dyDescent="0.25">
      <c r="D188" s="10"/>
    </row>
    <row r="189" spans="1:33" x14ac:dyDescent="0.25">
      <c r="D189" s="10"/>
    </row>
    <row r="190" spans="1:33" x14ac:dyDescent="0.25">
      <c r="D190" s="10"/>
    </row>
    <row r="191" spans="1:33" x14ac:dyDescent="0.25">
      <c r="D191" s="10"/>
    </row>
    <row r="192" spans="1: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dIYFUzsjHFjDQfe0mPogKE+KHHLaUpqtuGC+wzzGg150//xYFmRS7pYfEj9O26bvSDbggezd6/+izNno65FLA==" saltValue="44WMGGkdLkH0EKAOy2mAFQ==" spinCount="100000" sheet="1"/>
  <mergeCells count="34">
    <mergeCell ref="C138:G138"/>
    <mergeCell ref="C139:G139"/>
    <mergeCell ref="C142:G142"/>
    <mergeCell ref="C145:G145"/>
    <mergeCell ref="C153:G153"/>
    <mergeCell ref="C173:G173"/>
    <mergeCell ref="C89:G89"/>
    <mergeCell ref="C94:G94"/>
    <mergeCell ref="C102:G102"/>
    <mergeCell ref="C113:G113"/>
    <mergeCell ref="C126:G126"/>
    <mergeCell ref="C135:G135"/>
    <mergeCell ref="C57:G57"/>
    <mergeCell ref="C61:G61"/>
    <mergeCell ref="C68:G68"/>
    <mergeCell ref="C69:G69"/>
    <mergeCell ref="C73:G73"/>
    <mergeCell ref="C74:G74"/>
    <mergeCell ref="C27:G27"/>
    <mergeCell ref="C30:G30"/>
    <mergeCell ref="C33:G33"/>
    <mergeCell ref="C37:G37"/>
    <mergeCell ref="C51:G51"/>
    <mergeCell ref="C55:G55"/>
    <mergeCell ref="A1:G1"/>
    <mergeCell ref="C2:G2"/>
    <mergeCell ref="C3:G3"/>
    <mergeCell ref="C4:G4"/>
    <mergeCell ref="A176:B176"/>
    <mergeCell ref="C10:G10"/>
    <mergeCell ref="C13:G13"/>
    <mergeCell ref="C16:G16"/>
    <mergeCell ref="C20:G20"/>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2E2D-6EAB-4649-875E-B72557AB192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79</v>
      </c>
      <c r="C3" s="201" t="s">
        <v>80</v>
      </c>
      <c r="D3" s="199"/>
      <c r="E3" s="199"/>
      <c r="F3" s="199"/>
      <c r="G3" s="200"/>
      <c r="AC3" s="177" t="s">
        <v>264</v>
      </c>
      <c r="AG3" t="s">
        <v>266</v>
      </c>
    </row>
    <row r="4" spans="1:60" ht="25.05" customHeight="1" x14ac:dyDescent="0.25">
      <c r="A4" s="202" t="s">
        <v>9</v>
      </c>
      <c r="B4" s="203" t="s">
        <v>85</v>
      </c>
      <c r="C4" s="204" t="s">
        <v>86</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SUMIF(AG9:AG33,"&lt;&gt;NOR",G9:G33)</f>
        <v>0</v>
      </c>
      <c r="H8" s="231"/>
      <c r="I8" s="231">
        <f>SUM(I9:I33)</f>
        <v>0</v>
      </c>
      <c r="J8" s="231"/>
      <c r="K8" s="231">
        <f>SUM(K9:K33)</f>
        <v>0</v>
      </c>
      <c r="L8" s="231"/>
      <c r="M8" s="231">
        <f>SUM(M9:M33)</f>
        <v>0</v>
      </c>
      <c r="N8" s="231"/>
      <c r="O8" s="231">
        <f>SUM(O9:O33)</f>
        <v>0</v>
      </c>
      <c r="P8" s="231"/>
      <c r="Q8" s="231">
        <f>SUM(Q9:Q33)</f>
        <v>1.66</v>
      </c>
      <c r="R8" s="231"/>
      <c r="S8" s="231"/>
      <c r="T8" s="232"/>
      <c r="U8" s="226"/>
      <c r="V8" s="226">
        <f>SUM(V9:V33)</f>
        <v>18.03</v>
      </c>
      <c r="W8" s="226"/>
      <c r="X8" s="226"/>
      <c r="AG8" t="s">
        <v>290</v>
      </c>
    </row>
    <row r="9" spans="1:60" ht="20.399999999999999" outlineLevel="1" x14ac:dyDescent="0.25">
      <c r="A9" s="233">
        <v>1</v>
      </c>
      <c r="B9" s="234" t="s">
        <v>1836</v>
      </c>
      <c r="C9" s="252" t="s">
        <v>1837</v>
      </c>
      <c r="D9" s="235" t="s">
        <v>434</v>
      </c>
      <c r="E9" s="236">
        <v>12</v>
      </c>
      <c r="F9" s="237"/>
      <c r="G9" s="238">
        <f>ROUND(E9*F9,2)</f>
        <v>0</v>
      </c>
      <c r="H9" s="237"/>
      <c r="I9" s="238">
        <f>ROUND(E9*H9,2)</f>
        <v>0</v>
      </c>
      <c r="J9" s="237"/>
      <c r="K9" s="238">
        <f>ROUND(E9*J9,2)</f>
        <v>0</v>
      </c>
      <c r="L9" s="238">
        <v>21</v>
      </c>
      <c r="M9" s="238">
        <f>G9*(1+L9/100)</f>
        <v>0</v>
      </c>
      <c r="N9" s="238">
        <v>0</v>
      </c>
      <c r="O9" s="238">
        <f>ROUND(E9*N9,2)</f>
        <v>0</v>
      </c>
      <c r="P9" s="238">
        <v>0.13800000000000001</v>
      </c>
      <c r="Q9" s="238">
        <f>ROUND(E9*P9,2)</f>
        <v>1.66</v>
      </c>
      <c r="R9" s="238" t="s">
        <v>534</v>
      </c>
      <c r="S9" s="238" t="s">
        <v>294</v>
      </c>
      <c r="T9" s="239" t="s">
        <v>294</v>
      </c>
      <c r="U9" s="222">
        <v>0.16</v>
      </c>
      <c r="V9" s="222">
        <f>ROUND(E9*U9,2)</f>
        <v>1.92</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68" t="s">
        <v>1838</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5" t="s">
        <v>1839</v>
      </c>
      <c r="D11" s="224"/>
      <c r="E11" s="225">
        <v>12</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2</v>
      </c>
      <c r="B12" s="234" t="s">
        <v>1840</v>
      </c>
      <c r="C12" s="252" t="s">
        <v>1841</v>
      </c>
      <c r="D12" s="235" t="s">
        <v>360</v>
      </c>
      <c r="E12" s="236">
        <v>3.1475200000000001</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t="s">
        <v>454</v>
      </c>
      <c r="S12" s="238" t="s">
        <v>294</v>
      </c>
      <c r="T12" s="239" t="s">
        <v>294</v>
      </c>
      <c r="U12" s="222">
        <v>0.36499999999999999</v>
      </c>
      <c r="V12" s="222">
        <f>ROUND(E12*U12,2)</f>
        <v>1.1499999999999999</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1" outlineLevel="1" x14ac:dyDescent="0.25">
      <c r="A13" s="219"/>
      <c r="B13" s="220"/>
      <c r="C13" s="268" t="s">
        <v>1842</v>
      </c>
      <c r="D13" s="265"/>
      <c r="E13" s="265"/>
      <c r="F13" s="265"/>
      <c r="G13" s="265"/>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456</v>
      </c>
      <c r="AH13" s="212"/>
      <c r="AI13" s="212"/>
      <c r="AJ13" s="212"/>
      <c r="AK13" s="212"/>
      <c r="AL13" s="212"/>
      <c r="AM13" s="212"/>
      <c r="AN13" s="212"/>
      <c r="AO13" s="212"/>
      <c r="AP13" s="212"/>
      <c r="AQ13" s="212"/>
      <c r="AR13" s="212"/>
      <c r="AS13" s="212"/>
      <c r="AT13" s="212"/>
      <c r="AU13" s="212"/>
      <c r="AV13" s="212"/>
      <c r="AW13" s="212"/>
      <c r="AX13" s="212"/>
      <c r="AY13" s="212"/>
      <c r="AZ13" s="212"/>
      <c r="BA13" s="241" t="str">
        <f>C13</f>
        <v>zapažených i nezapažených s urovnáním dna do předepsaného profilu a spádu, s přehozením výkopku na přilehlém terénu na vzdálenost do 3 m od podélné osy rýhy nebo s naložením výkopku na dopravní prostředek.</v>
      </c>
      <c r="BB13" s="212"/>
      <c r="BC13" s="212"/>
      <c r="BD13" s="212"/>
      <c r="BE13" s="212"/>
      <c r="BF13" s="212"/>
      <c r="BG13" s="212"/>
      <c r="BH13" s="212"/>
    </row>
    <row r="14" spans="1:60" outlineLevel="1" x14ac:dyDescent="0.25">
      <c r="A14" s="219"/>
      <c r="B14" s="220"/>
      <c r="C14" s="255" t="s">
        <v>1843</v>
      </c>
      <c r="D14" s="224"/>
      <c r="E14" s="225">
        <v>1.4515199999999999</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5" t="s">
        <v>1844</v>
      </c>
      <c r="D15" s="224"/>
      <c r="E15" s="225">
        <v>1.696</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0.399999999999999" outlineLevel="1" x14ac:dyDescent="0.25">
      <c r="A16" s="233">
        <v>3</v>
      </c>
      <c r="B16" s="234" t="s">
        <v>1845</v>
      </c>
      <c r="C16" s="252" t="s">
        <v>1846</v>
      </c>
      <c r="D16" s="235" t="s">
        <v>360</v>
      </c>
      <c r="E16" s="236">
        <v>3.15</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t="s">
        <v>454</v>
      </c>
      <c r="S16" s="238" t="s">
        <v>294</v>
      </c>
      <c r="T16" s="239" t="s">
        <v>294</v>
      </c>
      <c r="U16" s="222">
        <v>3.1309999999999998</v>
      </c>
      <c r="V16" s="222">
        <f>ROUND(E16*U16,2)</f>
        <v>9.86</v>
      </c>
      <c r="W16" s="222"/>
      <c r="X16" s="222" t="s">
        <v>389</v>
      </c>
      <c r="Y16" s="212"/>
      <c r="Z16" s="212"/>
      <c r="AA16" s="212"/>
      <c r="AB16" s="212"/>
      <c r="AC16" s="212"/>
      <c r="AD16" s="212"/>
      <c r="AE16" s="212"/>
      <c r="AF16" s="212"/>
      <c r="AG16" s="212" t="s">
        <v>430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1" outlineLevel="1" x14ac:dyDescent="0.25">
      <c r="A17" s="219"/>
      <c r="B17" s="220"/>
      <c r="C17" s="268" t="s">
        <v>1847</v>
      </c>
      <c r="D17" s="265"/>
      <c r="E17" s="265"/>
      <c r="F17" s="265"/>
      <c r="G17" s="265"/>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456</v>
      </c>
      <c r="AH17" s="212"/>
      <c r="AI17" s="212"/>
      <c r="AJ17" s="212"/>
      <c r="AK17" s="212"/>
      <c r="AL17" s="212"/>
      <c r="AM17" s="212"/>
      <c r="AN17" s="212"/>
      <c r="AO17" s="212"/>
      <c r="AP17" s="212"/>
      <c r="AQ17" s="212"/>
      <c r="AR17" s="212"/>
      <c r="AS17" s="212"/>
      <c r="AT17" s="212"/>
      <c r="AU17" s="212"/>
      <c r="AV17" s="212"/>
      <c r="AW17" s="212"/>
      <c r="AX17" s="212"/>
      <c r="AY17" s="212"/>
      <c r="AZ17" s="212"/>
      <c r="BA17" s="241" t="str">
        <f>C17</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7" s="212"/>
      <c r="BC17" s="212"/>
      <c r="BD17" s="212"/>
      <c r="BE17" s="212"/>
      <c r="BF17" s="212"/>
      <c r="BG17" s="212"/>
      <c r="BH17" s="212"/>
    </row>
    <row r="18" spans="1:60" outlineLevel="1" x14ac:dyDescent="0.25">
      <c r="A18" s="219"/>
      <c r="B18" s="220"/>
      <c r="C18" s="255" t="s">
        <v>1848</v>
      </c>
      <c r="D18" s="224"/>
      <c r="E18" s="225">
        <v>3.15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33">
        <v>4</v>
      </c>
      <c r="B19" s="234" t="s">
        <v>483</v>
      </c>
      <c r="C19" s="252" t="s">
        <v>484</v>
      </c>
      <c r="D19" s="235" t="s">
        <v>360</v>
      </c>
      <c r="E19" s="236">
        <v>12.595039999999999</v>
      </c>
      <c r="F19" s="237"/>
      <c r="G19" s="238">
        <f>ROUND(E19*F19,2)</f>
        <v>0</v>
      </c>
      <c r="H19" s="237"/>
      <c r="I19" s="238">
        <f>ROUND(E19*H19,2)</f>
        <v>0</v>
      </c>
      <c r="J19" s="237"/>
      <c r="K19" s="238">
        <f>ROUND(E19*J19,2)</f>
        <v>0</v>
      </c>
      <c r="L19" s="238">
        <v>21</v>
      </c>
      <c r="M19" s="238">
        <f>G19*(1+L19/100)</f>
        <v>0</v>
      </c>
      <c r="N19" s="238">
        <v>0</v>
      </c>
      <c r="O19" s="238">
        <f>ROUND(E19*N19,2)</f>
        <v>0</v>
      </c>
      <c r="P19" s="238">
        <v>0</v>
      </c>
      <c r="Q19" s="238">
        <f>ROUND(E19*P19,2)</f>
        <v>0</v>
      </c>
      <c r="R19" s="238" t="s">
        <v>454</v>
      </c>
      <c r="S19" s="238" t="s">
        <v>294</v>
      </c>
      <c r="T19" s="239" t="s">
        <v>294</v>
      </c>
      <c r="U19" s="222">
        <v>1.0999999999999999E-2</v>
      </c>
      <c r="V19" s="222">
        <f>ROUND(E19*U19,2)</f>
        <v>0.14000000000000001</v>
      </c>
      <c r="W19" s="222"/>
      <c r="X19" s="222" t="s">
        <v>389</v>
      </c>
      <c r="Y19" s="212"/>
      <c r="Z19" s="212"/>
      <c r="AA19" s="212"/>
      <c r="AB19" s="212"/>
      <c r="AC19" s="212"/>
      <c r="AD19" s="212"/>
      <c r="AE19" s="212"/>
      <c r="AF19" s="212"/>
      <c r="AG19" s="212" t="s">
        <v>430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68" t="s">
        <v>481</v>
      </c>
      <c r="D20" s="265"/>
      <c r="E20" s="265"/>
      <c r="F20" s="265"/>
      <c r="G20" s="265"/>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456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5" t="s">
        <v>1849</v>
      </c>
      <c r="D21" s="224"/>
      <c r="E21" s="225">
        <v>6.2975199999999996</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5" t="s">
        <v>1850</v>
      </c>
      <c r="D22" s="224"/>
      <c r="E22" s="225">
        <v>3.15</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5" t="s">
        <v>1851</v>
      </c>
      <c r="D23" s="224"/>
      <c r="E23" s="225">
        <v>3.1475200000000001</v>
      </c>
      <c r="F23" s="222"/>
      <c r="G23" s="222"/>
      <c r="H23" s="222"/>
      <c r="I23" s="222"/>
      <c r="J23" s="222"/>
      <c r="K23" s="222"/>
      <c r="L23" s="222"/>
      <c r="M23" s="222"/>
      <c r="N23" s="222"/>
      <c r="O23" s="222"/>
      <c r="P23" s="222"/>
      <c r="Q23" s="222"/>
      <c r="R23" s="222"/>
      <c r="S23" s="222"/>
      <c r="T23" s="222"/>
      <c r="U23" s="222"/>
      <c r="V23" s="222"/>
      <c r="W23" s="222"/>
      <c r="X23" s="222"/>
      <c r="Y23" s="21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33">
        <v>5</v>
      </c>
      <c r="B24" s="234" t="s">
        <v>488</v>
      </c>
      <c r="C24" s="252" t="s">
        <v>489</v>
      </c>
      <c r="D24" s="235" t="s">
        <v>360</v>
      </c>
      <c r="E24" s="236">
        <v>6.2975199999999996</v>
      </c>
      <c r="F24" s="237"/>
      <c r="G24" s="238">
        <f>ROUND(E24*F24,2)</f>
        <v>0</v>
      </c>
      <c r="H24" s="237"/>
      <c r="I24" s="238">
        <f>ROUND(E24*H24,2)</f>
        <v>0</v>
      </c>
      <c r="J24" s="237"/>
      <c r="K24" s="238">
        <f>ROUND(E24*J24,2)</f>
        <v>0</v>
      </c>
      <c r="L24" s="238">
        <v>21</v>
      </c>
      <c r="M24" s="238">
        <f>G24*(1+L24/100)</f>
        <v>0</v>
      </c>
      <c r="N24" s="238">
        <v>0</v>
      </c>
      <c r="O24" s="238">
        <f>ROUND(E24*N24,2)</f>
        <v>0</v>
      </c>
      <c r="P24" s="238">
        <v>0</v>
      </c>
      <c r="Q24" s="238">
        <f>ROUND(E24*P24,2)</f>
        <v>0</v>
      </c>
      <c r="R24" s="238" t="s">
        <v>454</v>
      </c>
      <c r="S24" s="238" t="s">
        <v>294</v>
      </c>
      <c r="T24" s="239" t="s">
        <v>294</v>
      </c>
      <c r="U24" s="222">
        <v>0.65200000000000002</v>
      </c>
      <c r="V24" s="222">
        <f>ROUND(E24*U24,2)</f>
        <v>4.1100000000000003</v>
      </c>
      <c r="W24" s="222"/>
      <c r="X24" s="222" t="s">
        <v>389</v>
      </c>
      <c r="Y24" s="212"/>
      <c r="Z24" s="212"/>
      <c r="AA24" s="212"/>
      <c r="AB24" s="212"/>
      <c r="AC24" s="212"/>
      <c r="AD24" s="212"/>
      <c r="AE24" s="212"/>
      <c r="AF24" s="212"/>
      <c r="AG24" s="212" t="s">
        <v>430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19"/>
      <c r="B25" s="220"/>
      <c r="C25" s="255" t="s">
        <v>1852</v>
      </c>
      <c r="D25" s="224"/>
      <c r="E25" s="225">
        <v>3.15</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5" t="s">
        <v>1851</v>
      </c>
      <c r="D26" s="224"/>
      <c r="E26" s="225">
        <v>3.1475200000000001</v>
      </c>
      <c r="F26" s="222"/>
      <c r="G26" s="222"/>
      <c r="H26" s="222"/>
      <c r="I26" s="222"/>
      <c r="J26" s="222"/>
      <c r="K26" s="222"/>
      <c r="L26" s="222"/>
      <c r="M26" s="222"/>
      <c r="N26" s="222"/>
      <c r="O26" s="222"/>
      <c r="P26" s="222"/>
      <c r="Q26" s="222"/>
      <c r="R26" s="222"/>
      <c r="S26" s="222"/>
      <c r="T26" s="222"/>
      <c r="U26" s="222"/>
      <c r="V26" s="222"/>
      <c r="W26" s="222"/>
      <c r="X26" s="222"/>
      <c r="Y26" s="212"/>
      <c r="Z26" s="212"/>
      <c r="AA26" s="212"/>
      <c r="AB26" s="212"/>
      <c r="AC26" s="212"/>
      <c r="AD26" s="212"/>
      <c r="AE26" s="212"/>
      <c r="AF26" s="212"/>
      <c r="AG26" s="212" t="s">
        <v>310</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40.799999999999997" outlineLevel="1" x14ac:dyDescent="0.25">
      <c r="A27" s="233">
        <v>6</v>
      </c>
      <c r="B27" s="234" t="s">
        <v>491</v>
      </c>
      <c r="C27" s="252" t="s">
        <v>492</v>
      </c>
      <c r="D27" s="235" t="s">
        <v>360</v>
      </c>
      <c r="E27" s="236">
        <v>3.1475200000000001</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t="s">
        <v>454</v>
      </c>
      <c r="S27" s="238" t="s">
        <v>294</v>
      </c>
      <c r="T27" s="239" t="s">
        <v>294</v>
      </c>
      <c r="U27" s="222">
        <v>6.8000000000000005E-2</v>
      </c>
      <c r="V27" s="222">
        <f>ROUND(E27*U27,2)</f>
        <v>0.21</v>
      </c>
      <c r="W27" s="222"/>
      <c r="X27" s="222" t="s">
        <v>389</v>
      </c>
      <c r="Y27" s="212"/>
      <c r="Z27" s="212"/>
      <c r="AA27" s="212"/>
      <c r="AB27" s="212"/>
      <c r="AC27" s="212"/>
      <c r="AD27" s="212"/>
      <c r="AE27" s="212"/>
      <c r="AF27" s="212"/>
      <c r="AG27" s="212" t="s">
        <v>430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68" t="s">
        <v>493</v>
      </c>
      <c r="D28" s="265"/>
      <c r="E28" s="265"/>
      <c r="F28" s="265"/>
      <c r="G28" s="265"/>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456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1853</v>
      </c>
      <c r="D29" s="224"/>
      <c r="E29" s="225">
        <v>3.1475200000000001</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7</v>
      </c>
      <c r="B30" s="234" t="s">
        <v>495</v>
      </c>
      <c r="C30" s="252" t="s">
        <v>496</v>
      </c>
      <c r="D30" s="235" t="s">
        <v>360</v>
      </c>
      <c r="E30" s="236">
        <v>3.15</v>
      </c>
      <c r="F30" s="237"/>
      <c r="G30" s="238">
        <f>ROUND(E30*F30,2)</f>
        <v>0</v>
      </c>
      <c r="H30" s="237"/>
      <c r="I30" s="238">
        <f>ROUND(E30*H30,2)</f>
        <v>0</v>
      </c>
      <c r="J30" s="237"/>
      <c r="K30" s="238">
        <f>ROUND(E30*J30,2)</f>
        <v>0</v>
      </c>
      <c r="L30" s="238">
        <v>21</v>
      </c>
      <c r="M30" s="238">
        <f>G30*(1+L30/100)</f>
        <v>0</v>
      </c>
      <c r="N30" s="238">
        <v>0</v>
      </c>
      <c r="O30" s="238">
        <f>ROUND(E30*N30,2)</f>
        <v>0</v>
      </c>
      <c r="P30" s="238">
        <v>0</v>
      </c>
      <c r="Q30" s="238">
        <f>ROUND(E30*P30,2)</f>
        <v>0</v>
      </c>
      <c r="R30" s="238" t="s">
        <v>454</v>
      </c>
      <c r="S30" s="238" t="s">
        <v>294</v>
      </c>
      <c r="T30" s="239" t="s">
        <v>294</v>
      </c>
      <c r="U30" s="222">
        <v>0.20200000000000001</v>
      </c>
      <c r="V30" s="222">
        <f>ROUND(E30*U30,2)</f>
        <v>0.64</v>
      </c>
      <c r="W30" s="222"/>
      <c r="X30" s="222" t="s">
        <v>389</v>
      </c>
      <c r="Y30" s="212"/>
      <c r="Z30" s="212"/>
      <c r="AA30" s="212"/>
      <c r="AB30" s="212"/>
      <c r="AC30" s="212"/>
      <c r="AD30" s="212"/>
      <c r="AE30" s="212"/>
      <c r="AF30" s="212"/>
      <c r="AG30" s="212" t="s">
        <v>430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68" t="s">
        <v>497</v>
      </c>
      <c r="D31" s="265"/>
      <c r="E31" s="265"/>
      <c r="F31" s="265"/>
      <c r="G31" s="265"/>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456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4" t="s">
        <v>498</v>
      </c>
      <c r="D32" s="242"/>
      <c r="E32" s="242"/>
      <c r="F32" s="242"/>
      <c r="G32" s="24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299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5" t="s">
        <v>1854</v>
      </c>
      <c r="D33" s="224"/>
      <c r="E33" s="225">
        <v>3.15</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5">
      <c r="A34" s="227" t="s">
        <v>289</v>
      </c>
      <c r="B34" s="228" t="s">
        <v>198</v>
      </c>
      <c r="C34" s="251" t="s">
        <v>199</v>
      </c>
      <c r="D34" s="229"/>
      <c r="E34" s="230"/>
      <c r="F34" s="231"/>
      <c r="G34" s="231">
        <f>SUMIF(AG35:AG43,"&lt;&gt;NOR",G35:G43)</f>
        <v>0</v>
      </c>
      <c r="H34" s="231"/>
      <c r="I34" s="231">
        <f>SUM(I35:I43)</f>
        <v>0</v>
      </c>
      <c r="J34" s="231"/>
      <c r="K34" s="231">
        <f>SUM(K35:K43)</f>
        <v>0</v>
      </c>
      <c r="L34" s="231"/>
      <c r="M34" s="231">
        <f>SUM(M35:M43)</f>
        <v>0</v>
      </c>
      <c r="N34" s="231"/>
      <c r="O34" s="231">
        <f>SUM(O35:O43)</f>
        <v>15.46</v>
      </c>
      <c r="P34" s="231"/>
      <c r="Q34" s="231">
        <f>SUM(Q35:Q43)</f>
        <v>0</v>
      </c>
      <c r="R34" s="231"/>
      <c r="S34" s="231"/>
      <c r="T34" s="232"/>
      <c r="U34" s="226"/>
      <c r="V34" s="226">
        <f>SUM(V35:V43)</f>
        <v>46.709999999999994</v>
      </c>
      <c r="W34" s="226"/>
      <c r="X34" s="226"/>
      <c r="AG34" t="s">
        <v>290</v>
      </c>
    </row>
    <row r="35" spans="1:60" ht="20.399999999999999" outlineLevel="1" x14ac:dyDescent="0.25">
      <c r="A35" s="233">
        <v>8</v>
      </c>
      <c r="B35" s="234" t="s">
        <v>1855</v>
      </c>
      <c r="C35" s="252" t="s">
        <v>1856</v>
      </c>
      <c r="D35" s="235" t="s">
        <v>539</v>
      </c>
      <c r="E35" s="236">
        <v>14</v>
      </c>
      <c r="F35" s="237"/>
      <c r="G35" s="238">
        <f>ROUND(E35*F35,2)</f>
        <v>0</v>
      </c>
      <c r="H35" s="237"/>
      <c r="I35" s="238">
        <f>ROUND(E35*H35,2)</f>
        <v>0</v>
      </c>
      <c r="J35" s="237"/>
      <c r="K35" s="238">
        <f>ROUND(E35*J35,2)</f>
        <v>0</v>
      </c>
      <c r="L35" s="238">
        <v>21</v>
      </c>
      <c r="M35" s="238">
        <f>G35*(1+L35/100)</f>
        <v>0</v>
      </c>
      <c r="N35" s="238">
        <v>0.75</v>
      </c>
      <c r="O35" s="238">
        <f>ROUND(E35*N35,2)</f>
        <v>10.5</v>
      </c>
      <c r="P35" s="238">
        <v>0</v>
      </c>
      <c r="Q35" s="238">
        <f>ROUND(E35*P35,2)</f>
        <v>0</v>
      </c>
      <c r="R35" s="238" t="s">
        <v>1318</v>
      </c>
      <c r="S35" s="238" t="s">
        <v>294</v>
      </c>
      <c r="T35" s="239" t="s">
        <v>295</v>
      </c>
      <c r="U35" s="222">
        <v>1.446</v>
      </c>
      <c r="V35" s="222">
        <f>ROUND(E35*U35,2)</f>
        <v>20.239999999999998</v>
      </c>
      <c r="W35" s="222"/>
      <c r="X35" s="222" t="s">
        <v>389</v>
      </c>
      <c r="Y35" s="212"/>
      <c r="Z35" s="212"/>
      <c r="AA35" s="212"/>
      <c r="AB35" s="212"/>
      <c r="AC35" s="212"/>
      <c r="AD35" s="212"/>
      <c r="AE35" s="212"/>
      <c r="AF35" s="212"/>
      <c r="AG35" s="212" t="s">
        <v>430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8" t="s">
        <v>1857</v>
      </c>
      <c r="D36" s="265"/>
      <c r="E36" s="265"/>
      <c r="F36" s="265"/>
      <c r="G36" s="265"/>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456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5" t="s">
        <v>1858</v>
      </c>
      <c r="D37" s="224"/>
      <c r="E37" s="225">
        <v>12</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5" t="s">
        <v>1859</v>
      </c>
      <c r="D38" s="224"/>
      <c r="E38" s="225">
        <v>2</v>
      </c>
      <c r="F38" s="222"/>
      <c r="G38" s="222"/>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3">
        <v>9</v>
      </c>
      <c r="B39" s="234" t="s">
        <v>1860</v>
      </c>
      <c r="C39" s="252" t="s">
        <v>1861</v>
      </c>
      <c r="D39" s="235" t="s">
        <v>453</v>
      </c>
      <c r="E39" s="236">
        <v>8.64</v>
      </c>
      <c r="F39" s="237"/>
      <c r="G39" s="238">
        <f>ROUND(E39*F39,2)</f>
        <v>0</v>
      </c>
      <c r="H39" s="237"/>
      <c r="I39" s="238">
        <f>ROUND(E39*H39,2)</f>
        <v>0</v>
      </c>
      <c r="J39" s="237"/>
      <c r="K39" s="238">
        <f>ROUND(E39*J39,2)</f>
        <v>0</v>
      </c>
      <c r="L39" s="238">
        <v>21</v>
      </c>
      <c r="M39" s="238">
        <f>G39*(1+L39/100)</f>
        <v>0</v>
      </c>
      <c r="N39" s="238">
        <v>0.22</v>
      </c>
      <c r="O39" s="238">
        <f>ROUND(E39*N39,2)</f>
        <v>1.9</v>
      </c>
      <c r="P39" s="238">
        <v>0</v>
      </c>
      <c r="Q39" s="238">
        <f>ROUND(E39*P39,2)</f>
        <v>0</v>
      </c>
      <c r="R39" s="238" t="s">
        <v>507</v>
      </c>
      <c r="S39" s="238" t="s">
        <v>294</v>
      </c>
      <c r="T39" s="239" t="s">
        <v>294</v>
      </c>
      <c r="U39" s="222">
        <v>3.0640999999999998</v>
      </c>
      <c r="V39" s="222">
        <f>ROUND(E39*U39,2)</f>
        <v>26.47</v>
      </c>
      <c r="W39" s="222"/>
      <c r="X39" s="222" t="s">
        <v>389</v>
      </c>
      <c r="Y39" s="212"/>
      <c r="Z39" s="212"/>
      <c r="AA39" s="212"/>
      <c r="AB39" s="212"/>
      <c r="AC39" s="212"/>
      <c r="AD39" s="212"/>
      <c r="AE39" s="212"/>
      <c r="AF39" s="212"/>
      <c r="AG39" s="212" t="s">
        <v>430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1862</v>
      </c>
      <c r="D40" s="224"/>
      <c r="E40" s="225">
        <v>8.64</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10</v>
      </c>
      <c r="B41" s="244" t="s">
        <v>1863</v>
      </c>
      <c r="C41" s="256" t="s">
        <v>1864</v>
      </c>
      <c r="D41" s="245" t="s">
        <v>539</v>
      </c>
      <c r="E41" s="246">
        <v>48.48</v>
      </c>
      <c r="F41" s="247"/>
      <c r="G41" s="248">
        <f>ROUND(E41*F41,2)</f>
        <v>0</v>
      </c>
      <c r="H41" s="247"/>
      <c r="I41" s="248">
        <f>ROUND(E41*H41,2)</f>
        <v>0</v>
      </c>
      <c r="J41" s="247"/>
      <c r="K41" s="248">
        <f>ROUND(E41*J41,2)</f>
        <v>0</v>
      </c>
      <c r="L41" s="248">
        <v>21</v>
      </c>
      <c r="M41" s="248">
        <f>G41*(1+L41/100)</f>
        <v>0</v>
      </c>
      <c r="N41" s="248">
        <v>3.2500000000000001E-2</v>
      </c>
      <c r="O41" s="248">
        <f>ROUND(E41*N41,2)</f>
        <v>1.58</v>
      </c>
      <c r="P41" s="248">
        <v>0</v>
      </c>
      <c r="Q41" s="248">
        <f>ROUND(E41*P41,2)</f>
        <v>0</v>
      </c>
      <c r="R41" s="248"/>
      <c r="S41" s="248" t="s">
        <v>302</v>
      </c>
      <c r="T41" s="249" t="s">
        <v>295</v>
      </c>
      <c r="U41" s="222">
        <v>0</v>
      </c>
      <c r="V41" s="222">
        <f>ROUND(E41*U41,2)</f>
        <v>0</v>
      </c>
      <c r="W41" s="222"/>
      <c r="X41" s="222" t="s">
        <v>362</v>
      </c>
      <c r="Y41" s="212"/>
      <c r="Z41" s="212"/>
      <c r="AA41" s="212"/>
      <c r="AB41" s="212"/>
      <c r="AC41" s="212"/>
      <c r="AD41" s="212"/>
      <c r="AE41" s="212"/>
      <c r="AF41" s="212"/>
      <c r="AG41" s="212" t="s">
        <v>363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11</v>
      </c>
      <c r="B42" s="244" t="s">
        <v>1865</v>
      </c>
      <c r="C42" s="256" t="s">
        <v>1866</v>
      </c>
      <c r="D42" s="245" t="s">
        <v>539</v>
      </c>
      <c r="E42" s="246">
        <v>12</v>
      </c>
      <c r="F42" s="247"/>
      <c r="G42" s="248">
        <f>ROUND(E42*F42,2)</f>
        <v>0</v>
      </c>
      <c r="H42" s="247"/>
      <c r="I42" s="248">
        <f>ROUND(E42*H42,2)</f>
        <v>0</v>
      </c>
      <c r="J42" s="247"/>
      <c r="K42" s="248">
        <f>ROUND(E42*J42,2)</f>
        <v>0</v>
      </c>
      <c r="L42" s="248">
        <v>21</v>
      </c>
      <c r="M42" s="248">
        <f>G42*(1+L42/100)</f>
        <v>0</v>
      </c>
      <c r="N42" s="248">
        <v>0.106</v>
      </c>
      <c r="O42" s="248">
        <f>ROUND(E42*N42,2)</f>
        <v>1.27</v>
      </c>
      <c r="P42" s="248">
        <v>0</v>
      </c>
      <c r="Q42" s="248">
        <f>ROUND(E42*P42,2)</f>
        <v>0</v>
      </c>
      <c r="R42" s="248"/>
      <c r="S42" s="248" t="s">
        <v>302</v>
      </c>
      <c r="T42" s="249" t="s">
        <v>295</v>
      </c>
      <c r="U42" s="222">
        <v>0</v>
      </c>
      <c r="V42" s="222">
        <f>ROUND(E42*U42,2)</f>
        <v>0</v>
      </c>
      <c r="W42" s="222"/>
      <c r="X42" s="222" t="s">
        <v>362</v>
      </c>
      <c r="Y42" s="212"/>
      <c r="Z42" s="212"/>
      <c r="AA42" s="212"/>
      <c r="AB42" s="212"/>
      <c r="AC42" s="212"/>
      <c r="AD42" s="212"/>
      <c r="AE42" s="212"/>
      <c r="AF42" s="212"/>
      <c r="AG42" s="212" t="s">
        <v>363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12</v>
      </c>
      <c r="B43" s="244" t="s">
        <v>1867</v>
      </c>
      <c r="C43" s="256" t="s">
        <v>1868</v>
      </c>
      <c r="D43" s="245" t="s">
        <v>539</v>
      </c>
      <c r="E43" s="246">
        <v>2</v>
      </c>
      <c r="F43" s="247"/>
      <c r="G43" s="248">
        <f>ROUND(E43*F43,2)</f>
        <v>0</v>
      </c>
      <c r="H43" s="247"/>
      <c r="I43" s="248">
        <f>ROUND(E43*H43,2)</f>
        <v>0</v>
      </c>
      <c r="J43" s="247"/>
      <c r="K43" s="248">
        <f>ROUND(E43*J43,2)</f>
        <v>0</v>
      </c>
      <c r="L43" s="248">
        <v>21</v>
      </c>
      <c r="M43" s="248">
        <f>G43*(1+L43/100)</f>
        <v>0</v>
      </c>
      <c r="N43" s="248">
        <v>0.106</v>
      </c>
      <c r="O43" s="248">
        <f>ROUND(E43*N43,2)</f>
        <v>0.21</v>
      </c>
      <c r="P43" s="248">
        <v>0</v>
      </c>
      <c r="Q43" s="248">
        <f>ROUND(E43*P43,2)</f>
        <v>0</v>
      </c>
      <c r="R43" s="248"/>
      <c r="S43" s="248" t="s">
        <v>302</v>
      </c>
      <c r="T43" s="249" t="s">
        <v>295</v>
      </c>
      <c r="U43" s="222">
        <v>0</v>
      </c>
      <c r="V43" s="222">
        <f>ROUND(E43*U43,2)</f>
        <v>0</v>
      </c>
      <c r="W43" s="222"/>
      <c r="X43" s="222" t="s">
        <v>362</v>
      </c>
      <c r="Y43" s="212"/>
      <c r="Z43" s="212"/>
      <c r="AA43" s="212"/>
      <c r="AB43" s="212"/>
      <c r="AC43" s="212"/>
      <c r="AD43" s="212"/>
      <c r="AE43" s="212"/>
      <c r="AF43" s="212"/>
      <c r="AG43" s="212" t="s">
        <v>363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227" t="s">
        <v>289</v>
      </c>
      <c r="B44" s="228" t="s">
        <v>206</v>
      </c>
      <c r="C44" s="251" t="s">
        <v>207</v>
      </c>
      <c r="D44" s="229"/>
      <c r="E44" s="230"/>
      <c r="F44" s="231"/>
      <c r="G44" s="231">
        <f>SUMIF(AG45:AG52,"&lt;&gt;NOR",G45:G52)</f>
        <v>0</v>
      </c>
      <c r="H44" s="231"/>
      <c r="I44" s="231">
        <f>SUM(I45:I52)</f>
        <v>0</v>
      </c>
      <c r="J44" s="231"/>
      <c r="K44" s="231">
        <f>SUM(K45:K52)</f>
        <v>0</v>
      </c>
      <c r="L44" s="231"/>
      <c r="M44" s="231">
        <f>SUM(M45:M52)</f>
        <v>0</v>
      </c>
      <c r="N44" s="231"/>
      <c r="O44" s="231">
        <f>SUM(O45:O52)</f>
        <v>5.08</v>
      </c>
      <c r="P44" s="231"/>
      <c r="Q44" s="231">
        <f>SUM(Q45:Q52)</f>
        <v>0</v>
      </c>
      <c r="R44" s="231"/>
      <c r="S44" s="231"/>
      <c r="T44" s="232"/>
      <c r="U44" s="226"/>
      <c r="V44" s="226">
        <f>SUM(V45:V52)</f>
        <v>5.8699999999999992</v>
      </c>
      <c r="W44" s="226"/>
      <c r="X44" s="226"/>
      <c r="AG44" t="s">
        <v>290</v>
      </c>
    </row>
    <row r="45" spans="1:60" ht="20.399999999999999" outlineLevel="1" x14ac:dyDescent="0.25">
      <c r="A45" s="233">
        <v>13</v>
      </c>
      <c r="B45" s="234" t="s">
        <v>1427</v>
      </c>
      <c r="C45" s="252" t="s">
        <v>1428</v>
      </c>
      <c r="D45" s="235" t="s">
        <v>360</v>
      </c>
      <c r="E45" s="236">
        <v>0.84799999999999998</v>
      </c>
      <c r="F45" s="237"/>
      <c r="G45" s="238">
        <f>ROUND(E45*F45,2)</f>
        <v>0</v>
      </c>
      <c r="H45" s="237"/>
      <c r="I45" s="238">
        <f>ROUND(E45*H45,2)</f>
        <v>0</v>
      </c>
      <c r="J45" s="237"/>
      <c r="K45" s="238">
        <f>ROUND(E45*J45,2)</f>
        <v>0</v>
      </c>
      <c r="L45" s="238">
        <v>21</v>
      </c>
      <c r="M45" s="238">
        <f>G45*(1+L45/100)</f>
        <v>0</v>
      </c>
      <c r="N45" s="238">
        <v>1.837</v>
      </c>
      <c r="O45" s="238">
        <f>ROUND(E45*N45,2)</f>
        <v>1.56</v>
      </c>
      <c r="P45" s="238">
        <v>0</v>
      </c>
      <c r="Q45" s="238">
        <f>ROUND(E45*P45,2)</f>
        <v>0</v>
      </c>
      <c r="R45" s="238" t="s">
        <v>1305</v>
      </c>
      <c r="S45" s="238" t="s">
        <v>294</v>
      </c>
      <c r="T45" s="239" t="s">
        <v>294</v>
      </c>
      <c r="U45" s="222">
        <v>1.8360000000000001</v>
      </c>
      <c r="V45" s="222">
        <f>ROUND(E45*U45,2)</f>
        <v>1.56</v>
      </c>
      <c r="W45" s="222"/>
      <c r="X45" s="222" t="s">
        <v>389</v>
      </c>
      <c r="Y45" s="212"/>
      <c r="Z45" s="212"/>
      <c r="AA45" s="212"/>
      <c r="AB45" s="212"/>
      <c r="AC45" s="212"/>
      <c r="AD45" s="212"/>
      <c r="AE45" s="212"/>
      <c r="AF45" s="212"/>
      <c r="AG45" s="212" t="s">
        <v>430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68" t="s">
        <v>1429</v>
      </c>
      <c r="D46" s="265"/>
      <c r="E46" s="265"/>
      <c r="F46" s="265"/>
      <c r="G46" s="265"/>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456</v>
      </c>
      <c r="AH46" s="212"/>
      <c r="AI46" s="212"/>
      <c r="AJ46" s="212"/>
      <c r="AK46" s="212"/>
      <c r="AL46" s="212"/>
      <c r="AM46" s="212"/>
      <c r="AN46" s="212"/>
      <c r="AO46" s="212"/>
      <c r="AP46" s="212"/>
      <c r="AQ46" s="212"/>
      <c r="AR46" s="212"/>
      <c r="AS46" s="212"/>
      <c r="AT46" s="212"/>
      <c r="AU46" s="212"/>
      <c r="AV46" s="212"/>
      <c r="AW46" s="212"/>
      <c r="AX46" s="212"/>
      <c r="AY46" s="212"/>
      <c r="AZ46" s="212"/>
      <c r="BA46" s="241" t="str">
        <f>C46</f>
        <v>pod mazaniny a dlažby, popř. na plochých střechách, vodorovný nebo ve spádu, s udusáním a urovnáním povrchu,</v>
      </c>
      <c r="BB46" s="212"/>
      <c r="BC46" s="212"/>
      <c r="BD46" s="212"/>
      <c r="BE46" s="212"/>
      <c r="BF46" s="212"/>
      <c r="BG46" s="212"/>
      <c r="BH46" s="212"/>
    </row>
    <row r="47" spans="1:60" outlineLevel="1" x14ac:dyDescent="0.25">
      <c r="A47" s="219"/>
      <c r="B47" s="220"/>
      <c r="C47" s="255" t="s">
        <v>1869</v>
      </c>
      <c r="D47" s="224"/>
      <c r="E47" s="225">
        <v>0.84799999999999998</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14</v>
      </c>
      <c r="B48" s="234" t="s">
        <v>1441</v>
      </c>
      <c r="C48" s="252" t="s">
        <v>1442</v>
      </c>
      <c r="D48" s="235" t="s">
        <v>434</v>
      </c>
      <c r="E48" s="236">
        <v>8.48</v>
      </c>
      <c r="F48" s="237"/>
      <c r="G48" s="238">
        <f>ROUND(E48*F48,2)</f>
        <v>0</v>
      </c>
      <c r="H48" s="237"/>
      <c r="I48" s="238">
        <f>ROUND(E48*H48,2)</f>
        <v>0</v>
      </c>
      <c r="J48" s="237"/>
      <c r="K48" s="238">
        <f>ROUND(E48*J48,2)</f>
        <v>0</v>
      </c>
      <c r="L48" s="238">
        <v>21</v>
      </c>
      <c r="M48" s="238">
        <f>G48*(1+L48/100)</f>
        <v>0</v>
      </c>
      <c r="N48" s="238">
        <v>0.27827000000000002</v>
      </c>
      <c r="O48" s="238">
        <f>ROUND(E48*N48,2)</f>
        <v>2.36</v>
      </c>
      <c r="P48" s="238">
        <v>0</v>
      </c>
      <c r="Q48" s="238">
        <f>ROUND(E48*P48,2)</f>
        <v>0</v>
      </c>
      <c r="R48" s="238"/>
      <c r="S48" s="238" t="s">
        <v>302</v>
      </c>
      <c r="T48" s="239" t="s">
        <v>1336</v>
      </c>
      <c r="U48" s="222">
        <v>0.50800000000000001</v>
      </c>
      <c r="V48" s="222">
        <f>ROUND(E48*U48,2)</f>
        <v>4.3099999999999996</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3" t="s">
        <v>1443</v>
      </c>
      <c r="D49" s="240"/>
      <c r="E49" s="240"/>
      <c r="F49" s="240"/>
      <c r="G49" s="240"/>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299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5" t="s">
        <v>1870</v>
      </c>
      <c r="D50" s="224"/>
      <c r="E50" s="225">
        <v>8.48</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310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33">
        <v>15</v>
      </c>
      <c r="B51" s="234" t="s">
        <v>1871</v>
      </c>
      <c r="C51" s="252" t="s">
        <v>1872</v>
      </c>
      <c r="D51" s="235" t="s">
        <v>434</v>
      </c>
      <c r="E51" s="236">
        <v>8.5648</v>
      </c>
      <c r="F51" s="237"/>
      <c r="G51" s="238">
        <f>ROUND(E51*F51,2)</f>
        <v>0</v>
      </c>
      <c r="H51" s="237"/>
      <c r="I51" s="238">
        <f>ROUND(E51*H51,2)</f>
        <v>0</v>
      </c>
      <c r="J51" s="237"/>
      <c r="K51" s="238">
        <f>ROUND(E51*J51,2)</f>
        <v>0</v>
      </c>
      <c r="L51" s="238">
        <v>21</v>
      </c>
      <c r="M51" s="238">
        <f>G51*(1+L51/100)</f>
        <v>0</v>
      </c>
      <c r="N51" s="238">
        <v>0.13500000000000001</v>
      </c>
      <c r="O51" s="238">
        <f>ROUND(E51*N51,2)</f>
        <v>1.1599999999999999</v>
      </c>
      <c r="P51" s="238">
        <v>0</v>
      </c>
      <c r="Q51" s="238">
        <f>ROUND(E51*P51,2)</f>
        <v>0</v>
      </c>
      <c r="R51" s="238"/>
      <c r="S51" s="238" t="s">
        <v>302</v>
      </c>
      <c r="T51" s="239" t="s">
        <v>295</v>
      </c>
      <c r="U51" s="222">
        <v>0</v>
      </c>
      <c r="V51" s="222">
        <f>ROUND(E51*U51,2)</f>
        <v>0</v>
      </c>
      <c r="W51" s="222"/>
      <c r="X51" s="222" t="s">
        <v>362</v>
      </c>
      <c r="Y51" s="212"/>
      <c r="Z51" s="212"/>
      <c r="AA51" s="212"/>
      <c r="AB51" s="212"/>
      <c r="AC51" s="212"/>
      <c r="AD51" s="212"/>
      <c r="AE51" s="212"/>
      <c r="AF51" s="212"/>
      <c r="AG51" s="212" t="s">
        <v>363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5" t="s">
        <v>1873</v>
      </c>
      <c r="D52" s="224"/>
      <c r="E52" s="225">
        <v>8.5648</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5">
      <c r="A53" s="227" t="s">
        <v>289</v>
      </c>
      <c r="B53" s="228" t="s">
        <v>209</v>
      </c>
      <c r="C53" s="251" t="s">
        <v>211</v>
      </c>
      <c r="D53" s="229"/>
      <c r="E53" s="230"/>
      <c r="F53" s="231"/>
      <c r="G53" s="231">
        <f>SUMIF(AG54:AG57,"&lt;&gt;NOR",G54:G57)</f>
        <v>0</v>
      </c>
      <c r="H53" s="231"/>
      <c r="I53" s="231">
        <f>SUM(I54:I57)</f>
        <v>0</v>
      </c>
      <c r="J53" s="231"/>
      <c r="K53" s="231">
        <f>SUM(K54:K57)</f>
        <v>0</v>
      </c>
      <c r="L53" s="231"/>
      <c r="M53" s="231">
        <f>SUM(M54:M57)</f>
        <v>0</v>
      </c>
      <c r="N53" s="231"/>
      <c r="O53" s="231">
        <f>SUM(O54:O57)</f>
        <v>0</v>
      </c>
      <c r="P53" s="231"/>
      <c r="Q53" s="231">
        <f>SUM(Q54:Q57)</f>
        <v>5.6</v>
      </c>
      <c r="R53" s="231"/>
      <c r="S53" s="231"/>
      <c r="T53" s="232"/>
      <c r="U53" s="226"/>
      <c r="V53" s="226">
        <f>SUM(V54:V57)</f>
        <v>18.02</v>
      </c>
      <c r="W53" s="226"/>
      <c r="X53" s="226"/>
      <c r="AG53" t="s">
        <v>290</v>
      </c>
    </row>
    <row r="54" spans="1:60" outlineLevel="1" x14ac:dyDescent="0.25">
      <c r="A54" s="233">
        <v>16</v>
      </c>
      <c r="B54" s="234" t="s">
        <v>1874</v>
      </c>
      <c r="C54" s="252" t="s">
        <v>1875</v>
      </c>
      <c r="D54" s="235" t="s">
        <v>360</v>
      </c>
      <c r="E54" s="236">
        <v>2.8</v>
      </c>
      <c r="F54" s="237"/>
      <c r="G54" s="238">
        <f>ROUND(E54*F54,2)</f>
        <v>0</v>
      </c>
      <c r="H54" s="237"/>
      <c r="I54" s="238">
        <f>ROUND(E54*H54,2)</f>
        <v>0</v>
      </c>
      <c r="J54" s="237"/>
      <c r="K54" s="238">
        <f>ROUND(E54*J54,2)</f>
        <v>0</v>
      </c>
      <c r="L54" s="238">
        <v>21</v>
      </c>
      <c r="M54" s="238">
        <f>G54*(1+L54/100)</f>
        <v>0</v>
      </c>
      <c r="N54" s="238">
        <v>0</v>
      </c>
      <c r="O54" s="238">
        <f>ROUND(E54*N54,2)</f>
        <v>0</v>
      </c>
      <c r="P54" s="238">
        <v>2</v>
      </c>
      <c r="Q54" s="238">
        <f>ROUND(E54*P54,2)</f>
        <v>5.6</v>
      </c>
      <c r="R54" s="238" t="s">
        <v>574</v>
      </c>
      <c r="S54" s="238" t="s">
        <v>294</v>
      </c>
      <c r="T54" s="239" t="s">
        <v>294</v>
      </c>
      <c r="U54" s="222">
        <v>6.4359999999999999</v>
      </c>
      <c r="V54" s="222">
        <f>ROUND(E54*U54,2)</f>
        <v>18.02</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68" t="s">
        <v>1876</v>
      </c>
      <c r="D55" s="265"/>
      <c r="E55" s="265"/>
      <c r="F55" s="265"/>
      <c r="G55" s="265"/>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456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4" t="s">
        <v>1877</v>
      </c>
      <c r="D56" s="242"/>
      <c r="E56" s="242"/>
      <c r="F56" s="242"/>
      <c r="G56" s="24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299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1878</v>
      </c>
      <c r="D57" s="224"/>
      <c r="E57" s="225">
        <v>2.8</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x14ac:dyDescent="0.25">
      <c r="A58" s="227" t="s">
        <v>289</v>
      </c>
      <c r="B58" s="228" t="s">
        <v>220</v>
      </c>
      <c r="C58" s="251" t="s">
        <v>211</v>
      </c>
      <c r="D58" s="229"/>
      <c r="E58" s="230"/>
      <c r="F58" s="231"/>
      <c r="G58" s="231">
        <f>SUMIF(AG59:AG62,"&lt;&gt;NOR",G59:G62)</f>
        <v>0</v>
      </c>
      <c r="H58" s="231"/>
      <c r="I58" s="231">
        <f>SUM(I59:I62)</f>
        <v>0</v>
      </c>
      <c r="J58" s="231"/>
      <c r="K58" s="231">
        <f>SUM(K59:K62)</f>
        <v>0</v>
      </c>
      <c r="L58" s="231"/>
      <c r="M58" s="231">
        <f>SUM(M59:M62)</f>
        <v>0</v>
      </c>
      <c r="N58" s="231"/>
      <c r="O58" s="231">
        <f>SUM(O59:O62)</f>
        <v>0</v>
      </c>
      <c r="P58" s="231"/>
      <c r="Q58" s="231">
        <f>SUM(Q59:Q62)</f>
        <v>0.3</v>
      </c>
      <c r="R58" s="231"/>
      <c r="S58" s="231"/>
      <c r="T58" s="232"/>
      <c r="U58" s="226"/>
      <c r="V58" s="226">
        <f>SUM(V59:V62)</f>
        <v>13.379999999999999</v>
      </c>
      <c r="W58" s="226"/>
      <c r="X58" s="226"/>
      <c r="AG58" t="s">
        <v>290</v>
      </c>
    </row>
    <row r="59" spans="1:60" outlineLevel="1" x14ac:dyDescent="0.25">
      <c r="A59" s="243">
        <v>17</v>
      </c>
      <c r="B59" s="244" t="s">
        <v>1879</v>
      </c>
      <c r="C59" s="256" t="s">
        <v>1880</v>
      </c>
      <c r="D59" s="245" t="s">
        <v>453</v>
      </c>
      <c r="E59" s="246">
        <v>30</v>
      </c>
      <c r="F59" s="247"/>
      <c r="G59" s="248">
        <f>ROUND(E59*F59,2)</f>
        <v>0</v>
      </c>
      <c r="H59" s="247"/>
      <c r="I59" s="248">
        <f>ROUND(E59*H59,2)</f>
        <v>0</v>
      </c>
      <c r="J59" s="247"/>
      <c r="K59" s="248">
        <f>ROUND(E59*J59,2)</f>
        <v>0</v>
      </c>
      <c r="L59" s="248">
        <v>21</v>
      </c>
      <c r="M59" s="248">
        <f>G59*(1+L59/100)</f>
        <v>0</v>
      </c>
      <c r="N59" s="248">
        <v>0</v>
      </c>
      <c r="O59" s="248">
        <f>ROUND(E59*N59,2)</f>
        <v>0</v>
      </c>
      <c r="P59" s="248">
        <v>0.01</v>
      </c>
      <c r="Q59" s="248">
        <f>ROUND(E59*P59,2)</f>
        <v>0.3</v>
      </c>
      <c r="R59" s="248" t="s">
        <v>1318</v>
      </c>
      <c r="S59" s="248" t="s">
        <v>294</v>
      </c>
      <c r="T59" s="249" t="s">
        <v>294</v>
      </c>
      <c r="U59" s="222">
        <v>0.4</v>
      </c>
      <c r="V59" s="222">
        <f>ROUND(E59*U59,2)</f>
        <v>12</v>
      </c>
      <c r="W59" s="222"/>
      <c r="X59" s="222" t="s">
        <v>389</v>
      </c>
      <c r="Y59" s="212"/>
      <c r="Z59" s="212"/>
      <c r="AA59" s="212"/>
      <c r="AB59" s="212"/>
      <c r="AC59" s="212"/>
      <c r="AD59" s="212"/>
      <c r="AE59" s="212"/>
      <c r="AF59" s="212"/>
      <c r="AG59" s="212" t="s">
        <v>430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0.399999999999999" outlineLevel="1" x14ac:dyDescent="0.25">
      <c r="A60" s="233">
        <v>18</v>
      </c>
      <c r="B60" s="234" t="s">
        <v>1881</v>
      </c>
      <c r="C60" s="252" t="s">
        <v>1882</v>
      </c>
      <c r="D60" s="235" t="s">
        <v>434</v>
      </c>
      <c r="E60" s="236">
        <v>12</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534</v>
      </c>
      <c r="S60" s="238" t="s">
        <v>294</v>
      </c>
      <c r="T60" s="239" t="s">
        <v>294</v>
      </c>
      <c r="U60" s="222">
        <v>0.115</v>
      </c>
      <c r="V60" s="222">
        <f>ROUND(E60*U60,2)</f>
        <v>1.38</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1" outlineLevel="1" x14ac:dyDescent="0.25">
      <c r="A61" s="219"/>
      <c r="B61" s="220"/>
      <c r="C61" s="268" t="s">
        <v>1883</v>
      </c>
      <c r="D61" s="265"/>
      <c r="E61" s="265"/>
      <c r="F61" s="265"/>
      <c r="G61" s="265"/>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456</v>
      </c>
      <c r="AH61" s="212"/>
      <c r="AI61" s="212"/>
      <c r="AJ61" s="212"/>
      <c r="AK61" s="212"/>
      <c r="AL61" s="212"/>
      <c r="AM61" s="212"/>
      <c r="AN61" s="212"/>
      <c r="AO61" s="212"/>
      <c r="AP61" s="212"/>
      <c r="AQ61" s="212"/>
      <c r="AR61" s="212"/>
      <c r="AS61" s="212"/>
      <c r="AT61" s="212"/>
      <c r="AU61" s="212"/>
      <c r="AV61" s="212"/>
      <c r="AW61" s="212"/>
      <c r="AX61" s="212"/>
      <c r="AY61" s="212"/>
      <c r="AZ61" s="212"/>
      <c r="BA61" s="241" t="str">
        <f>C61</f>
        <v>krajníků, desek nebo panelů od spojovacího materiálu s odklizením a uložením očištěných hmot a spojovacího materiálu na skládku na vzdálenost do 10 m</v>
      </c>
      <c r="BB61" s="212"/>
      <c r="BC61" s="212"/>
      <c r="BD61" s="212"/>
      <c r="BE61" s="212"/>
      <c r="BF61" s="212"/>
      <c r="BG61" s="212"/>
      <c r="BH61" s="212"/>
    </row>
    <row r="62" spans="1:60" outlineLevel="1" x14ac:dyDescent="0.25">
      <c r="A62" s="219"/>
      <c r="B62" s="220"/>
      <c r="C62" s="255" t="s">
        <v>1839</v>
      </c>
      <c r="D62" s="224"/>
      <c r="E62" s="225">
        <v>12</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5">
      <c r="A63" s="227" t="s">
        <v>289</v>
      </c>
      <c r="B63" s="228" t="s">
        <v>221</v>
      </c>
      <c r="C63" s="251" t="s">
        <v>222</v>
      </c>
      <c r="D63" s="229"/>
      <c r="E63" s="230"/>
      <c r="F63" s="231"/>
      <c r="G63" s="231">
        <f>SUMIF(AG64:AG66,"&lt;&gt;NOR",G64:G66)</f>
        <v>0</v>
      </c>
      <c r="H63" s="231"/>
      <c r="I63" s="231">
        <f>SUM(I64:I66)</f>
        <v>0</v>
      </c>
      <c r="J63" s="231"/>
      <c r="K63" s="231">
        <f>SUM(K64:K66)</f>
        <v>0</v>
      </c>
      <c r="L63" s="231"/>
      <c r="M63" s="231">
        <f>SUM(M64:M66)</f>
        <v>0</v>
      </c>
      <c r="N63" s="231"/>
      <c r="O63" s="231">
        <f>SUM(O64:O66)</f>
        <v>0</v>
      </c>
      <c r="P63" s="231"/>
      <c r="Q63" s="231">
        <f>SUM(Q64:Q66)</f>
        <v>0</v>
      </c>
      <c r="R63" s="231"/>
      <c r="S63" s="231"/>
      <c r="T63" s="232"/>
      <c r="U63" s="226"/>
      <c r="V63" s="226">
        <f>SUM(V64:V66)</f>
        <v>12.51</v>
      </c>
      <c r="W63" s="226"/>
      <c r="X63" s="226"/>
      <c r="AG63" t="s">
        <v>290</v>
      </c>
    </row>
    <row r="64" spans="1:60" outlineLevel="1" x14ac:dyDescent="0.25">
      <c r="A64" s="233">
        <v>19</v>
      </c>
      <c r="B64" s="234" t="s">
        <v>1884</v>
      </c>
      <c r="C64" s="252" t="s">
        <v>1885</v>
      </c>
      <c r="D64" s="235" t="s">
        <v>441</v>
      </c>
      <c r="E64" s="236">
        <v>20.53415</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1318</v>
      </c>
      <c r="S64" s="238" t="s">
        <v>294</v>
      </c>
      <c r="T64" s="239" t="s">
        <v>294</v>
      </c>
      <c r="U64" s="222">
        <v>0.60899999999999999</v>
      </c>
      <c r="V64" s="222">
        <f>ROUND(E64*U64,2)</f>
        <v>12.51</v>
      </c>
      <c r="W64" s="222"/>
      <c r="X64" s="222" t="s">
        <v>548</v>
      </c>
      <c r="Y64" s="212"/>
      <c r="Z64" s="212"/>
      <c r="AA64" s="212"/>
      <c r="AB64" s="212"/>
      <c r="AC64" s="212"/>
      <c r="AD64" s="212"/>
      <c r="AE64" s="212"/>
      <c r="AF64" s="212"/>
      <c r="AG64" s="212" t="s">
        <v>549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1" outlineLevel="1" x14ac:dyDescent="0.25">
      <c r="A65" s="219"/>
      <c r="B65" s="220"/>
      <c r="C65" s="268" t="s">
        <v>1758</v>
      </c>
      <c r="D65" s="265"/>
      <c r="E65" s="265"/>
      <c r="F65" s="265"/>
      <c r="G65" s="265"/>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456</v>
      </c>
      <c r="AH65" s="212"/>
      <c r="AI65" s="212"/>
      <c r="AJ65" s="212"/>
      <c r="AK65" s="212"/>
      <c r="AL65" s="212"/>
      <c r="AM65" s="212"/>
      <c r="AN65" s="212"/>
      <c r="AO65" s="212"/>
      <c r="AP65" s="212"/>
      <c r="AQ65" s="212"/>
      <c r="AR65" s="212"/>
      <c r="AS65" s="212"/>
      <c r="AT65" s="212"/>
      <c r="AU65" s="212"/>
      <c r="AV65" s="212"/>
      <c r="AW65" s="212"/>
      <c r="AX65" s="212"/>
      <c r="AY65" s="212"/>
      <c r="AZ65" s="212"/>
      <c r="BA65" s="241" t="str">
        <f>C65</f>
        <v>na novostavbách a změnách objektů pro oplocení (815 2 JKSo), objekty zvláštní pro chov živočichů (815 3 JKSO), objekty pozemní různé (815 9 JKSO)</v>
      </c>
      <c r="BB65" s="212"/>
      <c r="BC65" s="212"/>
      <c r="BD65" s="212"/>
      <c r="BE65" s="212"/>
      <c r="BF65" s="212"/>
      <c r="BG65" s="212"/>
      <c r="BH65" s="212"/>
    </row>
    <row r="66" spans="1:60" outlineLevel="1" x14ac:dyDescent="0.25">
      <c r="A66" s="219"/>
      <c r="B66" s="220"/>
      <c r="C66" s="273" t="s">
        <v>1886</v>
      </c>
      <c r="D66" s="267"/>
      <c r="E66" s="267"/>
      <c r="F66" s="267"/>
      <c r="G66" s="267"/>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456</v>
      </c>
      <c r="AH66" s="212"/>
      <c r="AI66" s="212"/>
      <c r="AJ66" s="212"/>
      <c r="AK66" s="212"/>
      <c r="AL66" s="212"/>
      <c r="AM66" s="212"/>
      <c r="AN66" s="212"/>
      <c r="AO66" s="212"/>
      <c r="AP66" s="212"/>
      <c r="AQ66" s="212"/>
      <c r="AR66" s="212"/>
      <c r="AS66" s="212"/>
      <c r="AT66" s="212"/>
      <c r="AU66" s="212"/>
      <c r="AV66" s="212"/>
      <c r="AW66" s="212"/>
      <c r="AX66" s="212"/>
      <c r="AY66" s="212"/>
      <c r="AZ66" s="212"/>
      <c r="BA66" s="241" t="str">
        <f>C66</f>
        <v>se svislou nosnou konstrukcí monolitickou betonovou tyčovou nebo plošnou ( KMCH 2 a 3 - JKSO šesté místo)</v>
      </c>
      <c r="BB66" s="212"/>
      <c r="BC66" s="212"/>
      <c r="BD66" s="212"/>
      <c r="BE66" s="212"/>
      <c r="BF66" s="212"/>
      <c r="BG66" s="212"/>
      <c r="BH66" s="212"/>
    </row>
    <row r="67" spans="1:60" x14ac:dyDescent="0.25">
      <c r="A67" s="227" t="s">
        <v>289</v>
      </c>
      <c r="B67" s="228" t="s">
        <v>235</v>
      </c>
      <c r="C67" s="251" t="s">
        <v>236</v>
      </c>
      <c r="D67" s="229"/>
      <c r="E67" s="230"/>
      <c r="F67" s="231"/>
      <c r="G67" s="231">
        <f>SUMIF(AG68:AG80,"&lt;&gt;NOR",G68:G80)</f>
        <v>0</v>
      </c>
      <c r="H67" s="231"/>
      <c r="I67" s="231">
        <f>SUM(I68:I80)</f>
        <v>0</v>
      </c>
      <c r="J67" s="231"/>
      <c r="K67" s="231">
        <f>SUM(K68:K80)</f>
        <v>0</v>
      </c>
      <c r="L67" s="231"/>
      <c r="M67" s="231">
        <f>SUM(M68:M80)</f>
        <v>0</v>
      </c>
      <c r="N67" s="231"/>
      <c r="O67" s="231">
        <f>SUM(O68:O80)</f>
        <v>0.13999999999999999</v>
      </c>
      <c r="P67" s="231"/>
      <c r="Q67" s="231">
        <f>SUM(Q68:Q80)</f>
        <v>0</v>
      </c>
      <c r="R67" s="231"/>
      <c r="S67" s="231"/>
      <c r="T67" s="232"/>
      <c r="U67" s="226"/>
      <c r="V67" s="226">
        <f>SUM(V68:V80)</f>
        <v>9.7200000000000006</v>
      </c>
      <c r="W67" s="226"/>
      <c r="X67" s="226"/>
      <c r="AG67" t="s">
        <v>290</v>
      </c>
    </row>
    <row r="68" spans="1:60" ht="20.399999999999999" outlineLevel="1" x14ac:dyDescent="0.25">
      <c r="A68" s="233">
        <v>20</v>
      </c>
      <c r="B68" s="234" t="s">
        <v>1887</v>
      </c>
      <c r="C68" s="252" t="s">
        <v>1888</v>
      </c>
      <c r="D68" s="235" t="s">
        <v>453</v>
      </c>
      <c r="E68" s="236">
        <v>9</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c r="S68" s="238" t="s">
        <v>302</v>
      </c>
      <c r="T68" s="239" t="s">
        <v>295</v>
      </c>
      <c r="U68" s="222">
        <v>0.28000000000000003</v>
      </c>
      <c r="V68" s="222">
        <f>ROUND(E68*U68,2)</f>
        <v>2.52</v>
      </c>
      <c r="W68" s="222"/>
      <c r="X68" s="222" t="s">
        <v>389</v>
      </c>
      <c r="Y68" s="212"/>
      <c r="Z68" s="212"/>
      <c r="AA68" s="212"/>
      <c r="AB68" s="212"/>
      <c r="AC68" s="212"/>
      <c r="AD68" s="212"/>
      <c r="AE68" s="212"/>
      <c r="AF68" s="212"/>
      <c r="AG68" s="212" t="s">
        <v>1164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5" t="s">
        <v>1889</v>
      </c>
      <c r="D69" s="224"/>
      <c r="E69" s="225">
        <v>9</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0.399999999999999" outlineLevel="1" x14ac:dyDescent="0.25">
      <c r="A70" s="233">
        <v>21</v>
      </c>
      <c r="B70" s="234" t="s">
        <v>1890</v>
      </c>
      <c r="C70" s="252" t="s">
        <v>1891</v>
      </c>
      <c r="D70" s="235" t="s">
        <v>453</v>
      </c>
      <c r="E70" s="236">
        <v>21</v>
      </c>
      <c r="F70" s="237"/>
      <c r="G70" s="238">
        <f>ROUND(E70*F70,2)</f>
        <v>0</v>
      </c>
      <c r="H70" s="237"/>
      <c r="I70" s="238">
        <f>ROUND(E70*H70,2)</f>
        <v>0</v>
      </c>
      <c r="J70" s="237"/>
      <c r="K70" s="238">
        <f>ROUND(E70*J70,2)</f>
        <v>0</v>
      </c>
      <c r="L70" s="238">
        <v>21</v>
      </c>
      <c r="M70" s="238">
        <f>G70*(1+L70/100)</f>
        <v>0</v>
      </c>
      <c r="N70" s="238">
        <v>1.48E-3</v>
      </c>
      <c r="O70" s="238">
        <f>ROUND(E70*N70,2)</f>
        <v>0.03</v>
      </c>
      <c r="P70" s="238">
        <v>0</v>
      </c>
      <c r="Q70" s="238">
        <f>ROUND(E70*P70,2)</f>
        <v>0</v>
      </c>
      <c r="R70" s="238"/>
      <c r="S70" s="238" t="s">
        <v>302</v>
      </c>
      <c r="T70" s="239" t="s">
        <v>295</v>
      </c>
      <c r="U70" s="222">
        <v>0.3</v>
      </c>
      <c r="V70" s="222">
        <f>ROUND(E70*U70,2)</f>
        <v>6.3</v>
      </c>
      <c r="W70" s="222"/>
      <c r="X70" s="222" t="s">
        <v>389</v>
      </c>
      <c r="Y70" s="212"/>
      <c r="Z70" s="212"/>
      <c r="AA70" s="212"/>
      <c r="AB70" s="212"/>
      <c r="AC70" s="212"/>
      <c r="AD70" s="212"/>
      <c r="AE70" s="212"/>
      <c r="AF70" s="212"/>
      <c r="AG70" s="212" t="s">
        <v>1164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5" t="s">
        <v>1892</v>
      </c>
      <c r="D71" s="224"/>
      <c r="E71" s="225">
        <v>21</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310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22</v>
      </c>
      <c r="B72" s="244" t="s">
        <v>1893</v>
      </c>
      <c r="C72" s="256" t="s">
        <v>1894</v>
      </c>
      <c r="D72" s="245" t="s">
        <v>453</v>
      </c>
      <c r="E72" s="246">
        <v>30</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294</v>
      </c>
      <c r="U72" s="222">
        <v>0.03</v>
      </c>
      <c r="V72" s="222">
        <f>ROUND(E72*U72,2)</f>
        <v>0.9</v>
      </c>
      <c r="W72" s="222"/>
      <c r="X72" s="222" t="s">
        <v>389</v>
      </c>
      <c r="Y72" s="212"/>
      <c r="Z72" s="212"/>
      <c r="AA72" s="212"/>
      <c r="AB72" s="212"/>
      <c r="AC72" s="212"/>
      <c r="AD72" s="212"/>
      <c r="AE72" s="212"/>
      <c r="AF72" s="212"/>
      <c r="AG72" s="212" t="s">
        <v>430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23</v>
      </c>
      <c r="B73" s="244" t="s">
        <v>1895</v>
      </c>
      <c r="C73" s="256" t="s">
        <v>1896</v>
      </c>
      <c r="D73" s="245" t="s">
        <v>453</v>
      </c>
      <c r="E73" s="246">
        <v>30</v>
      </c>
      <c r="F73" s="247"/>
      <c r="G73" s="248">
        <f>ROUND(E73*F73,2)</f>
        <v>0</v>
      </c>
      <c r="H73" s="247"/>
      <c r="I73" s="248">
        <f>ROUND(E73*H73,2)</f>
        <v>0</v>
      </c>
      <c r="J73" s="247"/>
      <c r="K73" s="248">
        <f>ROUND(E73*J73,2)</f>
        <v>0</v>
      </c>
      <c r="L73" s="248">
        <v>21</v>
      </c>
      <c r="M73" s="248">
        <f>G73*(1+L73/100)</f>
        <v>0</v>
      </c>
      <c r="N73" s="248">
        <v>0</v>
      </c>
      <c r="O73" s="248">
        <f>ROUND(E73*N73,2)</f>
        <v>0</v>
      </c>
      <c r="P73" s="248">
        <v>1E-4</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430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33">
        <v>24</v>
      </c>
      <c r="B74" s="234" t="s">
        <v>1897</v>
      </c>
      <c r="C74" s="252" t="s">
        <v>1898</v>
      </c>
      <c r="D74" s="235" t="s">
        <v>348</v>
      </c>
      <c r="E74" s="236">
        <v>51.3</v>
      </c>
      <c r="F74" s="237"/>
      <c r="G74" s="238">
        <f>ROUND(E74*F74,2)</f>
        <v>0</v>
      </c>
      <c r="H74" s="237"/>
      <c r="I74" s="238">
        <f>ROUND(E74*H74,2)</f>
        <v>0</v>
      </c>
      <c r="J74" s="237"/>
      <c r="K74" s="238">
        <f>ROUND(E74*J74,2)</f>
        <v>0</v>
      </c>
      <c r="L74" s="238">
        <v>21</v>
      </c>
      <c r="M74" s="238">
        <f>G74*(1+L74/100)</f>
        <v>0</v>
      </c>
      <c r="N74" s="238">
        <v>1.8E-3</v>
      </c>
      <c r="O74" s="238">
        <f>ROUND(E74*N74,2)</f>
        <v>0.09</v>
      </c>
      <c r="P74" s="238">
        <v>0</v>
      </c>
      <c r="Q74" s="238">
        <f>ROUND(E74*P74,2)</f>
        <v>0</v>
      </c>
      <c r="R74" s="238"/>
      <c r="S74" s="238" t="s">
        <v>302</v>
      </c>
      <c r="T74" s="239" t="s">
        <v>295</v>
      </c>
      <c r="U74" s="222">
        <v>0</v>
      </c>
      <c r="V74" s="222">
        <f>ROUND(E74*U74,2)</f>
        <v>0</v>
      </c>
      <c r="W74" s="222"/>
      <c r="X74" s="222" t="s">
        <v>362</v>
      </c>
      <c r="Y74" s="212"/>
      <c r="Z74" s="212"/>
      <c r="AA74" s="212"/>
      <c r="AB74" s="212"/>
      <c r="AC74" s="212"/>
      <c r="AD74" s="212"/>
      <c r="AE74" s="212"/>
      <c r="AF74" s="212"/>
      <c r="AG74" s="212" t="s">
        <v>363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5" t="s">
        <v>1899</v>
      </c>
      <c r="D75" s="224"/>
      <c r="E75" s="225">
        <v>13.5</v>
      </c>
      <c r="F75" s="222"/>
      <c r="G75" s="222"/>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310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5" t="s">
        <v>1900</v>
      </c>
      <c r="D76" s="224"/>
      <c r="E76" s="225">
        <v>37.799999999999997</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310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33">
        <v>25</v>
      </c>
      <c r="B77" s="234" t="s">
        <v>1901</v>
      </c>
      <c r="C77" s="252" t="s">
        <v>1902</v>
      </c>
      <c r="D77" s="235" t="s">
        <v>1903</v>
      </c>
      <c r="E77" s="236">
        <v>0.36</v>
      </c>
      <c r="F77" s="237"/>
      <c r="G77" s="238">
        <f>ROUND(E77*F77,2)</f>
        <v>0</v>
      </c>
      <c r="H77" s="237"/>
      <c r="I77" s="238">
        <f>ROUND(E77*H77,2)</f>
        <v>0</v>
      </c>
      <c r="J77" s="237"/>
      <c r="K77" s="238">
        <f>ROUND(E77*J77,2)</f>
        <v>0</v>
      </c>
      <c r="L77" s="238">
        <v>21</v>
      </c>
      <c r="M77" s="238">
        <f>G77*(1+L77/100)</f>
        <v>0</v>
      </c>
      <c r="N77" s="238">
        <v>0.05</v>
      </c>
      <c r="O77" s="238">
        <f>ROUND(E77*N77,2)</f>
        <v>0.02</v>
      </c>
      <c r="P77" s="238">
        <v>0</v>
      </c>
      <c r="Q77" s="238">
        <f>ROUND(E77*P77,2)</f>
        <v>0</v>
      </c>
      <c r="R77" s="238"/>
      <c r="S77" s="238" t="s">
        <v>302</v>
      </c>
      <c r="T77" s="239" t="s">
        <v>295</v>
      </c>
      <c r="U77" s="222">
        <v>0</v>
      </c>
      <c r="V77" s="222">
        <f>ROUND(E77*U77,2)</f>
        <v>0</v>
      </c>
      <c r="W77" s="222"/>
      <c r="X77" s="222" t="s">
        <v>362</v>
      </c>
      <c r="Y77" s="212"/>
      <c r="Z77" s="212"/>
      <c r="AA77" s="212"/>
      <c r="AB77" s="212"/>
      <c r="AC77" s="212"/>
      <c r="AD77" s="212"/>
      <c r="AE77" s="212"/>
      <c r="AF77" s="212"/>
      <c r="AG77" s="212" t="s">
        <v>363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5" t="s">
        <v>1904</v>
      </c>
      <c r="D78" s="224"/>
      <c r="E78" s="225">
        <v>0.36</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310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v>26</v>
      </c>
      <c r="B79" s="220" t="s">
        <v>1617</v>
      </c>
      <c r="C79" s="272" t="s">
        <v>1618</v>
      </c>
      <c r="D79" s="221" t="s">
        <v>0</v>
      </c>
      <c r="E79" s="266"/>
      <c r="F79" s="223"/>
      <c r="G79" s="222">
        <f>ROUND(E79*F79,2)</f>
        <v>0</v>
      </c>
      <c r="H79" s="223"/>
      <c r="I79" s="222">
        <f>ROUND(E79*H79,2)</f>
        <v>0</v>
      </c>
      <c r="J79" s="223"/>
      <c r="K79" s="222">
        <f>ROUND(E79*J79,2)</f>
        <v>0</v>
      </c>
      <c r="L79" s="222">
        <v>21</v>
      </c>
      <c r="M79" s="222">
        <f>G79*(1+L79/100)</f>
        <v>0</v>
      </c>
      <c r="N79" s="222">
        <v>0</v>
      </c>
      <c r="O79" s="222">
        <f>ROUND(E79*N79,2)</f>
        <v>0</v>
      </c>
      <c r="P79" s="222">
        <v>0</v>
      </c>
      <c r="Q79" s="222">
        <f>ROUND(E79*P79,2)</f>
        <v>0</v>
      </c>
      <c r="R79" s="222" t="s">
        <v>1591</v>
      </c>
      <c r="S79" s="222" t="s">
        <v>294</v>
      </c>
      <c r="T79" s="222" t="s">
        <v>294</v>
      </c>
      <c r="U79" s="222">
        <v>0</v>
      </c>
      <c r="V79" s="222">
        <f>ROUND(E79*U79,2)</f>
        <v>0</v>
      </c>
      <c r="W79" s="222"/>
      <c r="X79" s="222" t="s">
        <v>548</v>
      </c>
      <c r="Y79" s="212"/>
      <c r="Z79" s="212"/>
      <c r="AA79" s="212"/>
      <c r="AB79" s="212"/>
      <c r="AC79" s="212"/>
      <c r="AD79" s="212"/>
      <c r="AE79" s="212"/>
      <c r="AF79" s="212"/>
      <c r="AG79" s="212" t="s">
        <v>549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73" t="s">
        <v>1588</v>
      </c>
      <c r="D80" s="267"/>
      <c r="E80" s="267"/>
      <c r="F80" s="267"/>
      <c r="G80" s="267"/>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456</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27" t="s">
        <v>289</v>
      </c>
      <c r="B81" s="228" t="s">
        <v>257</v>
      </c>
      <c r="C81" s="251" t="s">
        <v>258</v>
      </c>
      <c r="D81" s="229"/>
      <c r="E81" s="230"/>
      <c r="F81" s="231"/>
      <c r="G81" s="231">
        <f>SUMIF(AG82:AG100,"&lt;&gt;NOR",G82:G100)</f>
        <v>0</v>
      </c>
      <c r="H81" s="231"/>
      <c r="I81" s="231">
        <f>SUM(I82:I100)</f>
        <v>0</v>
      </c>
      <c r="J81" s="231"/>
      <c r="K81" s="231">
        <f>SUM(K82:K100)</f>
        <v>0</v>
      </c>
      <c r="L81" s="231"/>
      <c r="M81" s="231">
        <f>SUM(M82:M100)</f>
        <v>0</v>
      </c>
      <c r="N81" s="231"/>
      <c r="O81" s="231">
        <f>SUM(O82:O100)</f>
        <v>0</v>
      </c>
      <c r="P81" s="231"/>
      <c r="Q81" s="231">
        <f>SUM(Q82:Q100)</f>
        <v>0</v>
      </c>
      <c r="R81" s="231"/>
      <c r="S81" s="231"/>
      <c r="T81" s="232"/>
      <c r="U81" s="226"/>
      <c r="V81" s="226">
        <f>SUM(V82:V100)</f>
        <v>13.11</v>
      </c>
      <c r="W81" s="226"/>
      <c r="X81" s="226"/>
      <c r="AG81" t="s">
        <v>290</v>
      </c>
    </row>
    <row r="82" spans="1:60" outlineLevel="1" x14ac:dyDescent="0.25">
      <c r="A82" s="233">
        <v>27</v>
      </c>
      <c r="B82" s="234" t="s">
        <v>1905</v>
      </c>
      <c r="C82" s="252" t="s">
        <v>1906</v>
      </c>
      <c r="D82" s="235" t="s">
        <v>441</v>
      </c>
      <c r="E82" s="236">
        <v>5.4059999999999997</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c r="S82" s="238" t="s">
        <v>302</v>
      </c>
      <c r="T82" s="239" t="s">
        <v>1336</v>
      </c>
      <c r="U82" s="222">
        <v>0</v>
      </c>
      <c r="V82" s="222">
        <f>ROUND(E82*U82,2)</f>
        <v>0</v>
      </c>
      <c r="W82" s="222"/>
      <c r="X82" s="222" t="s">
        <v>389</v>
      </c>
      <c r="Y82" s="212"/>
      <c r="Z82" s="212"/>
      <c r="AA82" s="212"/>
      <c r="AB82" s="212"/>
      <c r="AC82" s="212"/>
      <c r="AD82" s="212"/>
      <c r="AE82" s="212"/>
      <c r="AF82" s="212"/>
      <c r="AG82" s="212" t="s">
        <v>430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5" t="s">
        <v>1655</v>
      </c>
      <c r="D83" s="224"/>
      <c r="E83" s="225"/>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5" t="s">
        <v>1907</v>
      </c>
      <c r="D84" s="224"/>
      <c r="E84" s="225"/>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310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5" t="s">
        <v>1908</v>
      </c>
      <c r="D85" s="224"/>
      <c r="E85" s="225">
        <v>5.4059999999999997</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33">
        <v>28</v>
      </c>
      <c r="B86" s="234" t="s">
        <v>579</v>
      </c>
      <c r="C86" s="252" t="s">
        <v>580</v>
      </c>
      <c r="D86" s="235" t="s">
        <v>441</v>
      </c>
      <c r="E86" s="236">
        <v>5.6</v>
      </c>
      <c r="F86" s="237"/>
      <c r="G86" s="238">
        <f>ROUND(E86*F86,2)</f>
        <v>0</v>
      </c>
      <c r="H86" s="237"/>
      <c r="I86" s="238">
        <f>ROUND(E86*H86,2)</f>
        <v>0</v>
      </c>
      <c r="J86" s="237"/>
      <c r="K86" s="238">
        <f>ROUND(E86*J86,2)</f>
        <v>0</v>
      </c>
      <c r="L86" s="238">
        <v>21</v>
      </c>
      <c r="M86" s="238">
        <f>G86*(1+L86/100)</f>
        <v>0</v>
      </c>
      <c r="N86" s="238">
        <v>0</v>
      </c>
      <c r="O86" s="238">
        <f>ROUND(E86*N86,2)</f>
        <v>0</v>
      </c>
      <c r="P86" s="238">
        <v>0</v>
      </c>
      <c r="Q86" s="238">
        <f>ROUND(E86*P86,2)</f>
        <v>0</v>
      </c>
      <c r="R86" s="238" t="s">
        <v>574</v>
      </c>
      <c r="S86" s="238" t="s">
        <v>294</v>
      </c>
      <c r="T86" s="239" t="s">
        <v>294</v>
      </c>
      <c r="U86" s="222">
        <v>0.49</v>
      </c>
      <c r="V86" s="222">
        <f>ROUND(E86*U86,2)</f>
        <v>2.74</v>
      </c>
      <c r="W86" s="222"/>
      <c r="X86" s="222" t="s">
        <v>389</v>
      </c>
      <c r="Y86" s="212"/>
      <c r="Z86" s="212"/>
      <c r="AA86" s="212"/>
      <c r="AB86" s="212"/>
      <c r="AC86" s="212"/>
      <c r="AD86" s="212"/>
      <c r="AE86" s="212"/>
      <c r="AF86" s="212"/>
      <c r="AG86" s="212" t="s">
        <v>430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53" t="s">
        <v>583</v>
      </c>
      <c r="D87" s="240"/>
      <c r="E87" s="240"/>
      <c r="F87" s="240"/>
      <c r="G87" s="240"/>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299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5" t="s">
        <v>1655</v>
      </c>
      <c r="D88" s="224"/>
      <c r="E88" s="225"/>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310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5" t="s">
        <v>1909</v>
      </c>
      <c r="D89" s="224"/>
      <c r="E89" s="225"/>
      <c r="F89" s="222"/>
      <c r="G89" s="222"/>
      <c r="H89" s="222"/>
      <c r="I89" s="222"/>
      <c r="J89" s="222"/>
      <c r="K89" s="222"/>
      <c r="L89" s="222"/>
      <c r="M89" s="222"/>
      <c r="N89" s="222"/>
      <c r="O89" s="222"/>
      <c r="P89" s="222"/>
      <c r="Q89" s="222"/>
      <c r="R89" s="222"/>
      <c r="S89" s="222"/>
      <c r="T89" s="222"/>
      <c r="U89" s="222"/>
      <c r="V89" s="222"/>
      <c r="W89" s="222"/>
      <c r="X89" s="222"/>
      <c r="Y89" s="212"/>
      <c r="Z89" s="212"/>
      <c r="AA89" s="212"/>
      <c r="AB89" s="212"/>
      <c r="AC89" s="212"/>
      <c r="AD89" s="212"/>
      <c r="AE89" s="212"/>
      <c r="AF89" s="212"/>
      <c r="AG89" s="212" t="s">
        <v>310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5" t="s">
        <v>1910</v>
      </c>
      <c r="D90" s="224"/>
      <c r="E90" s="225">
        <v>5.6</v>
      </c>
      <c r="F90" s="222"/>
      <c r="G90" s="222"/>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310</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33">
        <v>29</v>
      </c>
      <c r="B91" s="234" t="s">
        <v>584</v>
      </c>
      <c r="C91" s="252" t="s">
        <v>585</v>
      </c>
      <c r="D91" s="235" t="s">
        <v>441</v>
      </c>
      <c r="E91" s="236">
        <v>33.6</v>
      </c>
      <c r="F91" s="237"/>
      <c r="G91" s="238">
        <f>ROUND(E91*F91,2)</f>
        <v>0</v>
      </c>
      <c r="H91" s="237"/>
      <c r="I91" s="238">
        <f>ROUND(E91*H91,2)</f>
        <v>0</v>
      </c>
      <c r="J91" s="237"/>
      <c r="K91" s="238">
        <f>ROUND(E91*J91,2)</f>
        <v>0</v>
      </c>
      <c r="L91" s="238">
        <v>21</v>
      </c>
      <c r="M91" s="238">
        <f>G91*(1+L91/100)</f>
        <v>0</v>
      </c>
      <c r="N91" s="238">
        <v>0</v>
      </c>
      <c r="O91" s="238">
        <f>ROUND(E91*N91,2)</f>
        <v>0</v>
      </c>
      <c r="P91" s="238">
        <v>0</v>
      </c>
      <c r="Q91" s="238">
        <f>ROUND(E91*P91,2)</f>
        <v>0</v>
      </c>
      <c r="R91" s="238" t="s">
        <v>574</v>
      </c>
      <c r="S91" s="238" t="s">
        <v>294</v>
      </c>
      <c r="T91" s="239" t="s">
        <v>294</v>
      </c>
      <c r="U91" s="222">
        <v>0</v>
      </c>
      <c r="V91" s="222">
        <f>ROUND(E91*U91,2)</f>
        <v>0</v>
      </c>
      <c r="W91" s="222"/>
      <c r="X91" s="222" t="s">
        <v>389</v>
      </c>
      <c r="Y91" s="212"/>
      <c r="Z91" s="212"/>
      <c r="AA91" s="212"/>
      <c r="AB91" s="212"/>
      <c r="AC91" s="212"/>
      <c r="AD91" s="212"/>
      <c r="AE91" s="212"/>
      <c r="AF91" s="212"/>
      <c r="AG91" s="212" t="s">
        <v>430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5" t="s">
        <v>1911</v>
      </c>
      <c r="D92" s="224"/>
      <c r="E92" s="225">
        <v>33.6</v>
      </c>
      <c r="F92" s="222"/>
      <c r="G92" s="222"/>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310</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33">
        <v>30</v>
      </c>
      <c r="B93" s="234" t="s">
        <v>586</v>
      </c>
      <c r="C93" s="252" t="s">
        <v>1912</v>
      </c>
      <c r="D93" s="235" t="s">
        <v>441</v>
      </c>
      <c r="E93" s="236">
        <v>11.006</v>
      </c>
      <c r="F93" s="237"/>
      <c r="G93" s="238">
        <f>ROUND(E93*F93,2)</f>
        <v>0</v>
      </c>
      <c r="H93" s="237"/>
      <c r="I93" s="238">
        <f>ROUND(E93*H93,2)</f>
        <v>0</v>
      </c>
      <c r="J93" s="237"/>
      <c r="K93" s="238">
        <f>ROUND(E93*J93,2)</f>
        <v>0</v>
      </c>
      <c r="L93" s="238">
        <v>21</v>
      </c>
      <c r="M93" s="238">
        <f>G93*(1+L93/100)</f>
        <v>0</v>
      </c>
      <c r="N93" s="238">
        <v>0</v>
      </c>
      <c r="O93" s="238">
        <f>ROUND(E93*N93,2)</f>
        <v>0</v>
      </c>
      <c r="P93" s="238">
        <v>0</v>
      </c>
      <c r="Q93" s="238">
        <f>ROUND(E93*P93,2)</f>
        <v>0</v>
      </c>
      <c r="R93" s="238" t="s">
        <v>574</v>
      </c>
      <c r="S93" s="238" t="s">
        <v>294</v>
      </c>
      <c r="T93" s="239" t="s">
        <v>294</v>
      </c>
      <c r="U93" s="222">
        <v>0.94199999999999995</v>
      </c>
      <c r="V93" s="222">
        <f>ROUND(E93*U93,2)</f>
        <v>10.37</v>
      </c>
      <c r="W93" s="222"/>
      <c r="X93" s="222" t="s">
        <v>389</v>
      </c>
      <c r="Y93" s="212"/>
      <c r="Z93" s="212"/>
      <c r="AA93" s="212"/>
      <c r="AB93" s="212"/>
      <c r="AC93" s="212"/>
      <c r="AD93" s="212"/>
      <c r="AE93" s="212"/>
      <c r="AF93" s="212"/>
      <c r="AG93" s="212" t="s">
        <v>430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5" t="s">
        <v>1655</v>
      </c>
      <c r="D94" s="224"/>
      <c r="E94" s="225"/>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310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5" t="s">
        <v>1913</v>
      </c>
      <c r="D95" s="224"/>
      <c r="E95" s="225"/>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5" t="s">
        <v>1914</v>
      </c>
      <c r="D96" s="224"/>
      <c r="E96" s="225">
        <v>11.006</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33">
        <v>31</v>
      </c>
      <c r="B97" s="234" t="s">
        <v>1915</v>
      </c>
      <c r="C97" s="252" t="s">
        <v>1916</v>
      </c>
      <c r="D97" s="235" t="s">
        <v>441</v>
      </c>
      <c r="E97" s="236">
        <v>5.6</v>
      </c>
      <c r="F97" s="237"/>
      <c r="G97" s="238">
        <f>ROUND(E97*F97,2)</f>
        <v>0</v>
      </c>
      <c r="H97" s="237"/>
      <c r="I97" s="238">
        <f>ROUND(E97*H97,2)</f>
        <v>0</v>
      </c>
      <c r="J97" s="237"/>
      <c r="K97" s="238">
        <f>ROUND(E97*J97,2)</f>
        <v>0</v>
      </c>
      <c r="L97" s="238">
        <v>21</v>
      </c>
      <c r="M97" s="238">
        <f>G97*(1+L97/100)</f>
        <v>0</v>
      </c>
      <c r="N97" s="238">
        <v>0</v>
      </c>
      <c r="O97" s="238">
        <f>ROUND(E97*N97,2)</f>
        <v>0</v>
      </c>
      <c r="P97" s="238">
        <v>0</v>
      </c>
      <c r="Q97" s="238">
        <f>ROUND(E97*P97,2)</f>
        <v>0</v>
      </c>
      <c r="R97" s="238" t="s">
        <v>574</v>
      </c>
      <c r="S97" s="238" t="s">
        <v>294</v>
      </c>
      <c r="T97" s="239" t="s">
        <v>294</v>
      </c>
      <c r="U97" s="222">
        <v>0</v>
      </c>
      <c r="V97" s="222">
        <f>ROUND(E97*U97,2)</f>
        <v>0</v>
      </c>
      <c r="W97" s="222"/>
      <c r="X97" s="222" t="s">
        <v>389</v>
      </c>
      <c r="Y97" s="212"/>
      <c r="Z97" s="212"/>
      <c r="AA97" s="212"/>
      <c r="AB97" s="212"/>
      <c r="AC97" s="212"/>
      <c r="AD97" s="212"/>
      <c r="AE97" s="212"/>
      <c r="AF97" s="212"/>
      <c r="AG97" s="212" t="s">
        <v>430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5" t="s">
        <v>1655</v>
      </c>
      <c r="D98" s="224"/>
      <c r="E98" s="225"/>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310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5" t="s">
        <v>1909</v>
      </c>
      <c r="D99" s="224"/>
      <c r="E99" s="225"/>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5" t="s">
        <v>1910</v>
      </c>
      <c r="D100" s="224"/>
      <c r="E100" s="225">
        <v>5.6</v>
      </c>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310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x14ac:dyDescent="0.25">
      <c r="A101" s="3"/>
      <c r="B101" s="4"/>
      <c r="C101" s="257"/>
      <c r="D101" s="6"/>
      <c r="E101" s="3"/>
      <c r="F101" s="3"/>
      <c r="G101" s="3"/>
      <c r="H101" s="3"/>
      <c r="I101" s="3"/>
      <c r="J101" s="3"/>
      <c r="K101" s="3"/>
      <c r="L101" s="3"/>
      <c r="M101" s="3"/>
      <c r="N101" s="3"/>
      <c r="O101" s="3"/>
      <c r="P101" s="3"/>
      <c r="Q101" s="3"/>
      <c r="R101" s="3"/>
      <c r="S101" s="3"/>
      <c r="T101" s="3"/>
      <c r="U101" s="3"/>
      <c r="V101" s="3"/>
      <c r="W101" s="3"/>
      <c r="X101" s="3"/>
      <c r="AE101">
        <v>15</v>
      </c>
      <c r="AF101">
        <v>21</v>
      </c>
      <c r="AG101" t="s">
        <v>276</v>
      </c>
    </row>
    <row r="102" spans="1:60" x14ac:dyDescent="0.25">
      <c r="A102" s="215"/>
      <c r="B102" s="216" t="s">
        <v>29</v>
      </c>
      <c r="C102" s="258"/>
      <c r="D102" s="217"/>
      <c r="E102" s="218"/>
      <c r="F102" s="218"/>
      <c r="G102" s="250">
        <f>G8+G34+G44+G53+G58+G63+G67+G81</f>
        <v>0</v>
      </c>
      <c r="H102" s="3"/>
      <c r="I102" s="3"/>
      <c r="J102" s="3"/>
      <c r="K102" s="3"/>
      <c r="L102" s="3"/>
      <c r="M102" s="3"/>
      <c r="N102" s="3"/>
      <c r="O102" s="3"/>
      <c r="P102" s="3"/>
      <c r="Q102" s="3"/>
      <c r="R102" s="3"/>
      <c r="S102" s="3"/>
      <c r="T102" s="3"/>
      <c r="U102" s="3"/>
      <c r="V102" s="3"/>
      <c r="W102" s="3"/>
      <c r="X102" s="3"/>
      <c r="AE102">
        <f>SUMIF(L7:L100,AE101,G7:G100)</f>
        <v>0</v>
      </c>
      <c r="AF102">
        <f>SUMIF(L7:L100,AF101,G7:G100)</f>
        <v>0</v>
      </c>
      <c r="AG102" t="s">
        <v>383</v>
      </c>
    </row>
    <row r="103" spans="1:60" x14ac:dyDescent="0.25">
      <c r="A103" s="260" t="s">
        <v>442</v>
      </c>
      <c r="B103" s="260"/>
      <c r="C103" s="257"/>
      <c r="D103" s="6"/>
      <c r="E103" s="3"/>
      <c r="F103" s="3"/>
      <c r="G103" s="3"/>
      <c r="H103" s="3"/>
      <c r="I103" s="3"/>
      <c r="J103" s="3"/>
      <c r="K103" s="3"/>
      <c r="L103" s="3"/>
      <c r="M103" s="3"/>
      <c r="N103" s="3"/>
      <c r="O103" s="3"/>
      <c r="P103" s="3"/>
      <c r="Q103" s="3"/>
      <c r="R103" s="3"/>
      <c r="S103" s="3"/>
      <c r="T103" s="3"/>
      <c r="U103" s="3"/>
      <c r="V103" s="3"/>
      <c r="W103" s="3"/>
      <c r="X103" s="3"/>
    </row>
    <row r="104" spans="1:60" x14ac:dyDescent="0.25">
      <c r="A104" s="3"/>
      <c r="B104" s="4" t="s">
        <v>1660</v>
      </c>
      <c r="C104" s="257" t="s">
        <v>1661</v>
      </c>
      <c r="D104" s="6"/>
      <c r="E104" s="3"/>
      <c r="F104" s="3"/>
      <c r="G104" s="3"/>
      <c r="H104" s="3"/>
      <c r="I104" s="3"/>
      <c r="J104" s="3"/>
      <c r="K104" s="3"/>
      <c r="L104" s="3"/>
      <c r="M104" s="3"/>
      <c r="N104" s="3"/>
      <c r="O104" s="3"/>
      <c r="P104" s="3"/>
      <c r="Q104" s="3"/>
      <c r="R104" s="3"/>
      <c r="S104" s="3"/>
      <c r="T104" s="3"/>
      <c r="U104" s="3"/>
      <c r="V104" s="3"/>
      <c r="W104" s="3"/>
      <c r="X104" s="3"/>
      <c r="AG104" t="s">
        <v>445</v>
      </c>
    </row>
    <row r="105" spans="1:60" x14ac:dyDescent="0.25">
      <c r="A105" s="3"/>
      <c r="B105" s="4" t="s">
        <v>592</v>
      </c>
      <c r="C105" s="257" t="s">
        <v>1662</v>
      </c>
      <c r="D105" s="6"/>
      <c r="E105" s="3"/>
      <c r="F105" s="3"/>
      <c r="G105" s="3"/>
      <c r="H105" s="3"/>
      <c r="I105" s="3"/>
      <c r="J105" s="3"/>
      <c r="K105" s="3"/>
      <c r="L105" s="3"/>
      <c r="M105" s="3"/>
      <c r="N105" s="3"/>
      <c r="O105" s="3"/>
      <c r="P105" s="3"/>
      <c r="Q105" s="3"/>
      <c r="R105" s="3"/>
      <c r="S105" s="3"/>
      <c r="T105" s="3"/>
      <c r="U105" s="3"/>
      <c r="V105" s="3"/>
      <c r="W105" s="3"/>
      <c r="X105" s="3"/>
      <c r="AG105" t="s">
        <v>448</v>
      </c>
    </row>
    <row r="106" spans="1:60" x14ac:dyDescent="0.25">
      <c r="A106" s="3"/>
      <c r="B106" s="4"/>
      <c r="C106" s="257" t="s">
        <v>449</v>
      </c>
      <c r="D106" s="6"/>
      <c r="E106" s="3"/>
      <c r="F106" s="3"/>
      <c r="G106" s="3"/>
      <c r="H106" s="3"/>
      <c r="I106" s="3"/>
      <c r="J106" s="3"/>
      <c r="K106" s="3"/>
      <c r="L106" s="3"/>
      <c r="M106" s="3"/>
      <c r="N106" s="3"/>
      <c r="O106" s="3"/>
      <c r="P106" s="3"/>
      <c r="Q106" s="3"/>
      <c r="R106" s="3"/>
      <c r="S106" s="3"/>
      <c r="T106" s="3"/>
      <c r="U106" s="3"/>
      <c r="V106" s="3"/>
      <c r="W106" s="3"/>
      <c r="X106" s="3"/>
      <c r="AG106" t="s">
        <v>450</v>
      </c>
    </row>
    <row r="107" spans="1:60" x14ac:dyDescent="0.25">
      <c r="A107" s="3"/>
      <c r="B107" s="4"/>
      <c r="C107" s="257"/>
      <c r="D107" s="6"/>
      <c r="E107" s="3"/>
      <c r="F107" s="3"/>
      <c r="G107" s="3"/>
      <c r="H107" s="3"/>
      <c r="I107" s="3"/>
      <c r="J107" s="3"/>
      <c r="K107" s="3"/>
      <c r="L107" s="3"/>
      <c r="M107" s="3"/>
      <c r="N107" s="3"/>
      <c r="O107" s="3"/>
      <c r="P107" s="3"/>
      <c r="Q107" s="3"/>
      <c r="R107" s="3"/>
      <c r="S107" s="3"/>
      <c r="T107" s="3"/>
      <c r="U107" s="3"/>
      <c r="V107" s="3"/>
      <c r="W107" s="3"/>
      <c r="X107" s="3"/>
    </row>
    <row r="108" spans="1:60" x14ac:dyDescent="0.25">
      <c r="C108" s="259"/>
      <c r="D108" s="10"/>
      <c r="AG108" t="s">
        <v>385</v>
      </c>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1jL20yDAFbEA3xGwVxkAJPX1OJGQPGLSRM+fP9Jnu7wamklG2RNV0r8grjCwb7VEocQlLCgjhOP9zH5RyRwng==" saltValue="5rivS8DjaFYx8avE4e81dw==" spinCount="100000" sheet="1"/>
  <mergeCells count="22">
    <mergeCell ref="C56:G56"/>
    <mergeCell ref="C61:G61"/>
    <mergeCell ref="C65:G65"/>
    <mergeCell ref="C66:G66"/>
    <mergeCell ref="C80:G80"/>
    <mergeCell ref="C87:G87"/>
    <mergeCell ref="C31:G31"/>
    <mergeCell ref="C32:G32"/>
    <mergeCell ref="C36:G36"/>
    <mergeCell ref="C46:G46"/>
    <mergeCell ref="C49:G49"/>
    <mergeCell ref="C55:G55"/>
    <mergeCell ref="A1:G1"/>
    <mergeCell ref="C2:G2"/>
    <mergeCell ref="C3:G3"/>
    <mergeCell ref="C4:G4"/>
    <mergeCell ref="A103:B103"/>
    <mergeCell ref="C10:G10"/>
    <mergeCell ref="C13:G13"/>
    <mergeCell ref="C17:G17"/>
    <mergeCell ref="C20:G20"/>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F2FE-50C2-470B-B7C9-5568F3695DC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87</v>
      </c>
      <c r="C3" s="201" t="s">
        <v>88</v>
      </c>
      <c r="D3" s="199"/>
      <c r="E3" s="199"/>
      <c r="F3" s="199"/>
      <c r="G3" s="200"/>
      <c r="AC3" s="177" t="s">
        <v>264</v>
      </c>
      <c r="AG3" t="s">
        <v>266</v>
      </c>
    </row>
    <row r="4" spans="1:60" ht="25.05" customHeight="1" x14ac:dyDescent="0.25">
      <c r="A4" s="202" t="s">
        <v>9</v>
      </c>
      <c r="B4" s="203" t="s">
        <v>89</v>
      </c>
      <c r="C4" s="204" t="s">
        <v>88</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189</v>
      </c>
      <c r="C8" s="251" t="s">
        <v>190</v>
      </c>
      <c r="D8" s="229"/>
      <c r="E8" s="230"/>
      <c r="F8" s="231"/>
      <c r="G8" s="231">
        <f>SUMIF(AG9:AG62,"&lt;&gt;NOR",G9:G62)</f>
        <v>0</v>
      </c>
      <c r="H8" s="231"/>
      <c r="I8" s="231">
        <f>SUM(I9:I62)</f>
        <v>0</v>
      </c>
      <c r="J8" s="231"/>
      <c r="K8" s="231">
        <f>SUM(K9:K62)</f>
        <v>0</v>
      </c>
      <c r="L8" s="231"/>
      <c r="M8" s="231">
        <f>SUM(M9:M62)</f>
        <v>0</v>
      </c>
      <c r="N8" s="231"/>
      <c r="O8" s="231">
        <f>SUM(O9:O62)</f>
        <v>1.5900000000000003</v>
      </c>
      <c r="P8" s="231"/>
      <c r="Q8" s="231">
        <f>SUM(Q9:Q62)</f>
        <v>0</v>
      </c>
      <c r="R8" s="231"/>
      <c r="S8" s="231"/>
      <c r="T8" s="232"/>
      <c r="U8" s="226"/>
      <c r="V8" s="226">
        <f>SUM(V9:V62)</f>
        <v>59.27000000000001</v>
      </c>
      <c r="W8" s="226"/>
      <c r="X8" s="226"/>
      <c r="AG8" t="s">
        <v>290</v>
      </c>
    </row>
    <row r="9" spans="1:60" outlineLevel="1" x14ac:dyDescent="0.25">
      <c r="A9" s="243">
        <v>1</v>
      </c>
      <c r="B9" s="244" t="s">
        <v>1917</v>
      </c>
      <c r="C9" s="256" t="s">
        <v>1918</v>
      </c>
      <c r="D9" s="245" t="s">
        <v>453</v>
      </c>
      <c r="E9" s="246">
        <v>4.5</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5.3999999999999999E-2</v>
      </c>
      <c r="V9" s="222">
        <f>ROUND(E9*U9,2)</f>
        <v>0.24</v>
      </c>
      <c r="W9" s="222"/>
      <c r="X9" s="222" t="s">
        <v>389</v>
      </c>
      <c r="Y9" s="212"/>
      <c r="Z9" s="212"/>
      <c r="AA9" s="212"/>
      <c r="AB9" s="212"/>
      <c r="AC9" s="212"/>
      <c r="AD9" s="212"/>
      <c r="AE9" s="212"/>
      <c r="AF9" s="212"/>
      <c r="AG9" s="212" t="s">
        <v>430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1919</v>
      </c>
      <c r="C10" s="256" t="s">
        <v>1920</v>
      </c>
      <c r="D10" s="245" t="s">
        <v>453</v>
      </c>
      <c r="E10" s="246">
        <v>4</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0.216</v>
      </c>
      <c r="V10" s="222">
        <f>ROUND(E10*U10,2)</f>
        <v>0.86</v>
      </c>
      <c r="W10" s="222"/>
      <c r="X10" s="222" t="s">
        <v>389</v>
      </c>
      <c r="Y10" s="212"/>
      <c r="Z10" s="212"/>
      <c r="AA10" s="212"/>
      <c r="AB10" s="212"/>
      <c r="AC10" s="212"/>
      <c r="AD10" s="212"/>
      <c r="AE10" s="212"/>
      <c r="AF10" s="212"/>
      <c r="AG10" s="212" t="s">
        <v>430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1921</v>
      </c>
      <c r="C11" s="256" t="s">
        <v>1922</v>
      </c>
      <c r="D11" s="245" t="s">
        <v>539</v>
      </c>
      <c r="E11" s="246">
        <v>12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0.44688</v>
      </c>
      <c r="V11" s="222">
        <f>ROUND(E11*U11,2)</f>
        <v>5.36</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1923</v>
      </c>
      <c r="C12" s="256" t="s">
        <v>1924</v>
      </c>
      <c r="D12" s="245" t="s">
        <v>453</v>
      </c>
      <c r="E12" s="246">
        <v>27</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5.5E-2</v>
      </c>
      <c r="V12" s="222">
        <f>ROUND(E12*U12,2)</f>
        <v>1.49</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1925</v>
      </c>
      <c r="C13" s="256" t="s">
        <v>1926</v>
      </c>
      <c r="D13" s="245" t="s">
        <v>1927</v>
      </c>
      <c r="E13" s="246">
        <v>4</v>
      </c>
      <c r="F13" s="247"/>
      <c r="G13" s="248">
        <f>ROUND(E13*F13,2)</f>
        <v>0</v>
      </c>
      <c r="H13" s="247"/>
      <c r="I13" s="248">
        <f>ROUND(E13*H13,2)</f>
        <v>0</v>
      </c>
      <c r="J13" s="247"/>
      <c r="K13" s="248">
        <f>ROUND(E13*J13,2)</f>
        <v>0</v>
      </c>
      <c r="L13" s="248">
        <v>21</v>
      </c>
      <c r="M13" s="248">
        <f>G13*(1+L13/100)</f>
        <v>0</v>
      </c>
      <c r="N13" s="248">
        <v>3.5029999999999999E-2</v>
      </c>
      <c r="O13" s="248">
        <f>ROUND(E13*N13,2)</f>
        <v>0.14000000000000001</v>
      </c>
      <c r="P13" s="248">
        <v>0</v>
      </c>
      <c r="Q13" s="248">
        <f>ROUND(E13*P13,2)</f>
        <v>0</v>
      </c>
      <c r="R13" s="248"/>
      <c r="S13" s="248" t="s">
        <v>302</v>
      </c>
      <c r="T13" s="249" t="s">
        <v>295</v>
      </c>
      <c r="U13" s="222">
        <v>10.130000000000001</v>
      </c>
      <c r="V13" s="222">
        <f>ROUND(E13*U13,2)</f>
        <v>40.520000000000003</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1928</v>
      </c>
      <c r="C14" s="256" t="s">
        <v>1929</v>
      </c>
      <c r="D14" s="245" t="s">
        <v>453</v>
      </c>
      <c r="E14" s="246">
        <v>27</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0.4</v>
      </c>
      <c r="V14" s="222">
        <f>ROUND(E14*U14,2)</f>
        <v>10.8</v>
      </c>
      <c r="W14" s="222"/>
      <c r="X14" s="222" t="s">
        <v>389</v>
      </c>
      <c r="Y14" s="212"/>
      <c r="Z14" s="212"/>
      <c r="AA14" s="212"/>
      <c r="AB14" s="212"/>
      <c r="AC14" s="212"/>
      <c r="AD14" s="212"/>
      <c r="AE14" s="212"/>
      <c r="AF14" s="212"/>
      <c r="AG14" s="212" t="s">
        <v>430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952</v>
      </c>
      <c r="C15" s="256" t="s">
        <v>953</v>
      </c>
      <c r="D15" s="245" t="s">
        <v>539</v>
      </c>
      <c r="E15" s="246">
        <v>5</v>
      </c>
      <c r="F15" s="247"/>
      <c r="G15" s="248">
        <f>ROUND(E15*F15,2)</f>
        <v>0</v>
      </c>
      <c r="H15" s="247"/>
      <c r="I15" s="248">
        <f>ROUND(E15*H15,2)</f>
        <v>0</v>
      </c>
      <c r="J15" s="247"/>
      <c r="K15" s="248">
        <f>ROUND(E15*J15,2)</f>
        <v>0</v>
      </c>
      <c r="L15" s="248">
        <v>21</v>
      </c>
      <c r="M15" s="248">
        <f>G15*(1+L15/100)</f>
        <v>0</v>
      </c>
      <c r="N15" s="248">
        <v>1.67E-3</v>
      </c>
      <c r="O15" s="248">
        <f>ROUND(E15*N15,2)</f>
        <v>0.01</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956</v>
      </c>
      <c r="C16" s="256" t="s">
        <v>957</v>
      </c>
      <c r="D16" s="245" t="s">
        <v>539</v>
      </c>
      <c r="E16" s="246">
        <v>37</v>
      </c>
      <c r="F16" s="247"/>
      <c r="G16" s="248">
        <f>ROUND(E16*F16,2)</f>
        <v>0</v>
      </c>
      <c r="H16" s="247"/>
      <c r="I16" s="248">
        <f>ROUND(E16*H16,2)</f>
        <v>0</v>
      </c>
      <c r="J16" s="247"/>
      <c r="K16" s="248">
        <f>ROUND(E16*J16,2)</f>
        <v>0</v>
      </c>
      <c r="L16" s="248">
        <v>21</v>
      </c>
      <c r="M16" s="248">
        <f>G16*(1+L16/100)</f>
        <v>0</v>
      </c>
      <c r="N16" s="248">
        <v>2.96E-3</v>
      </c>
      <c r="O16" s="248">
        <f>ROUND(E16*N16,2)</f>
        <v>0.11</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1930</v>
      </c>
      <c r="C17" s="256" t="s">
        <v>1931</v>
      </c>
      <c r="D17" s="245" t="s">
        <v>539</v>
      </c>
      <c r="E17" s="246">
        <v>1</v>
      </c>
      <c r="F17" s="247"/>
      <c r="G17" s="248">
        <f>ROUND(E17*F17,2)</f>
        <v>0</v>
      </c>
      <c r="H17" s="247"/>
      <c r="I17" s="248">
        <f>ROUND(E17*H17,2)</f>
        <v>0</v>
      </c>
      <c r="J17" s="247"/>
      <c r="K17" s="248">
        <f>ROUND(E17*J17,2)</f>
        <v>0</v>
      </c>
      <c r="L17" s="248">
        <v>21</v>
      </c>
      <c r="M17" s="248">
        <f>G17*(1+L17/100)</f>
        <v>0</v>
      </c>
      <c r="N17" s="248">
        <v>3.5699999999999998E-3</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1932</v>
      </c>
      <c r="C18" s="256" t="s">
        <v>1933</v>
      </c>
      <c r="D18" s="245" t="s">
        <v>539</v>
      </c>
      <c r="E18" s="246">
        <v>8</v>
      </c>
      <c r="F18" s="247"/>
      <c r="G18" s="248">
        <f>ROUND(E18*F18,2)</f>
        <v>0</v>
      </c>
      <c r="H18" s="247"/>
      <c r="I18" s="248">
        <f>ROUND(E18*H18,2)</f>
        <v>0</v>
      </c>
      <c r="J18" s="247"/>
      <c r="K18" s="248">
        <f>ROUND(E18*J18,2)</f>
        <v>0</v>
      </c>
      <c r="L18" s="248">
        <v>21</v>
      </c>
      <c r="M18" s="248">
        <f>G18*(1+L18/100)</f>
        <v>0</v>
      </c>
      <c r="N18" s="248">
        <v>2.96E-3</v>
      </c>
      <c r="O18" s="248">
        <f>ROUND(E18*N18,2)</f>
        <v>0.02</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43">
        <v>11</v>
      </c>
      <c r="B19" s="244" t="s">
        <v>1934</v>
      </c>
      <c r="C19" s="256" t="s">
        <v>1935</v>
      </c>
      <c r="D19" s="245" t="s">
        <v>539</v>
      </c>
      <c r="E19" s="246">
        <v>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1936</v>
      </c>
      <c r="C20" s="256" t="s">
        <v>1937</v>
      </c>
      <c r="D20" s="245" t="s">
        <v>539</v>
      </c>
      <c r="E20" s="246">
        <v>21</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1938</v>
      </c>
      <c r="C21" s="256" t="s">
        <v>1939</v>
      </c>
      <c r="D21" s="245" t="s">
        <v>539</v>
      </c>
      <c r="E21" s="246">
        <v>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1940</v>
      </c>
      <c r="C22" s="256" t="s">
        <v>1941</v>
      </c>
      <c r="D22" s="245" t="s">
        <v>539</v>
      </c>
      <c r="E22" s="246">
        <v>4</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1942</v>
      </c>
      <c r="C23" s="256" t="s">
        <v>1943</v>
      </c>
      <c r="D23" s="245" t="s">
        <v>539</v>
      </c>
      <c r="E23" s="246">
        <v>1</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1944</v>
      </c>
      <c r="C24" s="256" t="s">
        <v>1945</v>
      </c>
      <c r="D24" s="245" t="s">
        <v>539</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1946</v>
      </c>
      <c r="C25" s="256" t="s">
        <v>1947</v>
      </c>
      <c r="D25" s="245" t="s">
        <v>539</v>
      </c>
      <c r="E25" s="246">
        <v>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1948</v>
      </c>
      <c r="C26" s="256" t="s">
        <v>1949</v>
      </c>
      <c r="D26" s="245" t="s">
        <v>539</v>
      </c>
      <c r="E26" s="246">
        <v>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1950</v>
      </c>
      <c r="C27" s="256" t="s">
        <v>1951</v>
      </c>
      <c r="D27" s="245" t="s">
        <v>539</v>
      </c>
      <c r="E27" s="246">
        <v>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1952</v>
      </c>
      <c r="C28" s="256" t="s">
        <v>1953</v>
      </c>
      <c r="D28" s="245" t="s">
        <v>539</v>
      </c>
      <c r="E28" s="246">
        <v>4</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x14ac:dyDescent="0.25">
      <c r="A29" s="243">
        <v>21</v>
      </c>
      <c r="B29" s="244" t="s">
        <v>1954</v>
      </c>
      <c r="C29" s="256" t="s">
        <v>1955</v>
      </c>
      <c r="D29" s="245" t="s">
        <v>1155</v>
      </c>
      <c r="E29" s="246">
        <v>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1956</v>
      </c>
      <c r="C30" s="256" t="s">
        <v>1957</v>
      </c>
      <c r="D30" s="245" t="s">
        <v>1155</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1958</v>
      </c>
      <c r="C31" s="256" t="s">
        <v>1959</v>
      </c>
      <c r="D31" s="245" t="s">
        <v>1155</v>
      </c>
      <c r="E31" s="246">
        <v>1</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1960</v>
      </c>
      <c r="C32" s="256" t="s">
        <v>1961</v>
      </c>
      <c r="D32" s="245" t="s">
        <v>339</v>
      </c>
      <c r="E32" s="246">
        <v>80</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1962</v>
      </c>
      <c r="C33" s="256" t="s">
        <v>1039</v>
      </c>
      <c r="D33" s="245" t="s">
        <v>539</v>
      </c>
      <c r="E33" s="246">
        <v>45</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1963</v>
      </c>
      <c r="C34" s="256" t="s">
        <v>1964</v>
      </c>
      <c r="D34" s="245" t="s">
        <v>1155</v>
      </c>
      <c r="E34" s="246">
        <v>1</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27</v>
      </c>
      <c r="B35" s="244" t="s">
        <v>1965</v>
      </c>
      <c r="C35" s="256" t="s">
        <v>1966</v>
      </c>
      <c r="D35" s="245" t="s">
        <v>1155</v>
      </c>
      <c r="E35" s="246">
        <v>1</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28</v>
      </c>
      <c r="B36" s="244" t="s">
        <v>1967</v>
      </c>
      <c r="C36" s="256" t="s">
        <v>1968</v>
      </c>
      <c r="D36" s="245" t="s">
        <v>539</v>
      </c>
      <c r="E36" s="246">
        <v>4</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29</v>
      </c>
      <c r="B37" s="244" t="s">
        <v>1969</v>
      </c>
      <c r="C37" s="256" t="s">
        <v>1970</v>
      </c>
      <c r="D37" s="245" t="s">
        <v>539</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30</v>
      </c>
      <c r="B38" s="244" t="s">
        <v>1971</v>
      </c>
      <c r="C38" s="256" t="s">
        <v>1972</v>
      </c>
      <c r="D38" s="245" t="s">
        <v>539</v>
      </c>
      <c r="E38" s="246">
        <v>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31</v>
      </c>
      <c r="B39" s="244" t="s">
        <v>1973</v>
      </c>
      <c r="C39" s="256" t="s">
        <v>1974</v>
      </c>
      <c r="D39" s="245" t="s">
        <v>539</v>
      </c>
      <c r="E39" s="246">
        <v>4</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32</v>
      </c>
      <c r="B40" s="244" t="s">
        <v>1975</v>
      </c>
      <c r="C40" s="256" t="s">
        <v>1976</v>
      </c>
      <c r="D40" s="245" t="s">
        <v>539</v>
      </c>
      <c r="E40" s="246">
        <v>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33</v>
      </c>
      <c r="B41" s="244" t="s">
        <v>1977</v>
      </c>
      <c r="C41" s="256" t="s">
        <v>1978</v>
      </c>
      <c r="D41" s="245" t="s">
        <v>453</v>
      </c>
      <c r="E41" s="246">
        <v>4.57</v>
      </c>
      <c r="F41" s="247"/>
      <c r="G41" s="248">
        <f>ROUND(E41*F41,2)</f>
        <v>0</v>
      </c>
      <c r="H41" s="247"/>
      <c r="I41" s="248">
        <f>ROUND(E41*H41,2)</f>
        <v>0</v>
      </c>
      <c r="J41" s="247"/>
      <c r="K41" s="248">
        <f>ROUND(E41*J41,2)</f>
        <v>0</v>
      </c>
      <c r="L41" s="248">
        <v>21</v>
      </c>
      <c r="M41" s="248">
        <f>G41*(1+L41/100)</f>
        <v>0</v>
      </c>
      <c r="N41" s="248">
        <v>1.0499999999999999E-3</v>
      </c>
      <c r="O41" s="248">
        <f>ROUND(E41*N41,2)</f>
        <v>0</v>
      </c>
      <c r="P41" s="248">
        <v>0</v>
      </c>
      <c r="Q41" s="248">
        <f>ROUND(E41*P41,2)</f>
        <v>0</v>
      </c>
      <c r="R41" s="248"/>
      <c r="S41" s="248" t="s">
        <v>302</v>
      </c>
      <c r="T41" s="249" t="s">
        <v>295</v>
      </c>
      <c r="U41" s="222">
        <v>0</v>
      </c>
      <c r="V41" s="222">
        <f>ROUND(E41*U41,2)</f>
        <v>0</v>
      </c>
      <c r="W41" s="222"/>
      <c r="X41" s="222" t="s">
        <v>362</v>
      </c>
      <c r="Y41" s="212"/>
      <c r="Z41" s="212"/>
      <c r="AA41" s="212"/>
      <c r="AB41" s="212"/>
      <c r="AC41" s="212"/>
      <c r="AD41" s="212"/>
      <c r="AE41" s="212"/>
      <c r="AF41" s="212"/>
      <c r="AG41" s="212" t="s">
        <v>1074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34</v>
      </c>
      <c r="B42" s="244" t="s">
        <v>1979</v>
      </c>
      <c r="C42" s="256" t="s">
        <v>1980</v>
      </c>
      <c r="D42" s="245" t="s">
        <v>453</v>
      </c>
      <c r="E42" s="246">
        <v>4.0599999999999996</v>
      </c>
      <c r="F42" s="247"/>
      <c r="G42" s="248">
        <f>ROUND(E42*F42,2)</f>
        <v>0</v>
      </c>
      <c r="H42" s="247"/>
      <c r="I42" s="248">
        <f>ROUND(E42*H42,2)</f>
        <v>0</v>
      </c>
      <c r="J42" s="247"/>
      <c r="K42" s="248">
        <f>ROUND(E42*J42,2)</f>
        <v>0</v>
      </c>
      <c r="L42" s="248">
        <v>21</v>
      </c>
      <c r="M42" s="248">
        <f>G42*(1+L42/100)</f>
        <v>0</v>
      </c>
      <c r="N42" s="248">
        <v>4.5199999999999997E-3</v>
      </c>
      <c r="O42" s="248">
        <f>ROUND(E42*N42,2)</f>
        <v>0.02</v>
      </c>
      <c r="P42" s="248">
        <v>0</v>
      </c>
      <c r="Q42" s="248">
        <f>ROUND(E42*P42,2)</f>
        <v>0</v>
      </c>
      <c r="R42" s="248"/>
      <c r="S42" s="248" t="s">
        <v>302</v>
      </c>
      <c r="T42" s="249" t="s">
        <v>295</v>
      </c>
      <c r="U42" s="222">
        <v>0</v>
      </c>
      <c r="V42" s="222">
        <f>ROUND(E42*U42,2)</f>
        <v>0</v>
      </c>
      <c r="W42" s="222"/>
      <c r="X42" s="222" t="s">
        <v>362</v>
      </c>
      <c r="Y42" s="212"/>
      <c r="Z42" s="212"/>
      <c r="AA42" s="212"/>
      <c r="AB42" s="212"/>
      <c r="AC42" s="212"/>
      <c r="AD42" s="212"/>
      <c r="AE42" s="212"/>
      <c r="AF42" s="212"/>
      <c r="AG42" s="212" t="s">
        <v>363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35</v>
      </c>
      <c r="B43" s="244" t="s">
        <v>1981</v>
      </c>
      <c r="C43" s="256" t="s">
        <v>1982</v>
      </c>
      <c r="D43" s="245" t="s">
        <v>539</v>
      </c>
      <c r="E43" s="246">
        <v>5</v>
      </c>
      <c r="F43" s="247"/>
      <c r="G43" s="248">
        <f>ROUND(E43*F43,2)</f>
        <v>0</v>
      </c>
      <c r="H43" s="247"/>
      <c r="I43" s="248">
        <f>ROUND(E43*H43,2)</f>
        <v>0</v>
      </c>
      <c r="J43" s="247"/>
      <c r="K43" s="248">
        <f>ROUND(E43*J43,2)</f>
        <v>0</v>
      </c>
      <c r="L43" s="248">
        <v>21</v>
      </c>
      <c r="M43" s="248">
        <f>G43*(1+L43/100)</f>
        <v>0</v>
      </c>
      <c r="N43" s="248">
        <v>3.4299999999999999E-3</v>
      </c>
      <c r="O43" s="248">
        <f>ROUND(E43*N43,2)</f>
        <v>0.02</v>
      </c>
      <c r="P43" s="248">
        <v>0</v>
      </c>
      <c r="Q43" s="248">
        <f>ROUND(E43*P43,2)</f>
        <v>0</v>
      </c>
      <c r="R43" s="248"/>
      <c r="S43" s="248" t="s">
        <v>302</v>
      </c>
      <c r="T43" s="249" t="s">
        <v>295</v>
      </c>
      <c r="U43" s="222">
        <v>0</v>
      </c>
      <c r="V43" s="222">
        <f>ROUND(E43*U43,2)</f>
        <v>0</v>
      </c>
      <c r="W43" s="222"/>
      <c r="X43" s="222" t="s">
        <v>362</v>
      </c>
      <c r="Y43" s="212"/>
      <c r="Z43" s="212"/>
      <c r="AA43" s="212"/>
      <c r="AB43" s="212"/>
      <c r="AC43" s="212"/>
      <c r="AD43" s="212"/>
      <c r="AE43" s="212"/>
      <c r="AF43" s="212"/>
      <c r="AG43" s="212" t="s">
        <v>363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36</v>
      </c>
      <c r="B44" s="244" t="s">
        <v>1983</v>
      </c>
      <c r="C44" s="256" t="s">
        <v>1984</v>
      </c>
      <c r="D44" s="245" t="s">
        <v>539</v>
      </c>
      <c r="E44" s="246">
        <v>2</v>
      </c>
      <c r="F44" s="247"/>
      <c r="G44" s="248">
        <f>ROUND(E44*F44,2)</f>
        <v>0</v>
      </c>
      <c r="H44" s="247"/>
      <c r="I44" s="248">
        <f>ROUND(E44*H44,2)</f>
        <v>0</v>
      </c>
      <c r="J44" s="247"/>
      <c r="K44" s="248">
        <f>ROUND(E44*J44,2)</f>
        <v>0</v>
      </c>
      <c r="L44" s="248">
        <v>21</v>
      </c>
      <c r="M44" s="248">
        <f>G44*(1+L44/100)</f>
        <v>0</v>
      </c>
      <c r="N44" s="248">
        <v>1.72E-3</v>
      </c>
      <c r="O44" s="248">
        <f>ROUND(E44*N44,2)</f>
        <v>0</v>
      </c>
      <c r="P44" s="248">
        <v>0</v>
      </c>
      <c r="Q44" s="248">
        <f>ROUND(E44*P44,2)</f>
        <v>0</v>
      </c>
      <c r="R44" s="248"/>
      <c r="S44" s="248" t="s">
        <v>302</v>
      </c>
      <c r="T44" s="249" t="s">
        <v>295</v>
      </c>
      <c r="U44" s="222">
        <v>0</v>
      </c>
      <c r="V44" s="222">
        <f>ROUND(E44*U44,2)</f>
        <v>0</v>
      </c>
      <c r="W44" s="222"/>
      <c r="X44" s="222" t="s">
        <v>362</v>
      </c>
      <c r="Y44" s="212"/>
      <c r="Z44" s="212"/>
      <c r="AA44" s="212"/>
      <c r="AB44" s="212"/>
      <c r="AC44" s="212"/>
      <c r="AD44" s="212"/>
      <c r="AE44" s="212"/>
      <c r="AF44" s="212"/>
      <c r="AG44" s="212" t="s">
        <v>363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37</v>
      </c>
      <c r="B45" s="244" t="s">
        <v>1985</v>
      </c>
      <c r="C45" s="256" t="s">
        <v>1986</v>
      </c>
      <c r="D45" s="245" t="s">
        <v>539</v>
      </c>
      <c r="E45" s="246">
        <v>2</v>
      </c>
      <c r="F45" s="247"/>
      <c r="G45" s="248">
        <f>ROUND(E45*F45,2)</f>
        <v>0</v>
      </c>
      <c r="H45" s="247"/>
      <c r="I45" s="248">
        <f>ROUND(E45*H45,2)</f>
        <v>0</v>
      </c>
      <c r="J45" s="247"/>
      <c r="K45" s="248">
        <f>ROUND(E45*J45,2)</f>
        <v>0</v>
      </c>
      <c r="L45" s="248">
        <v>21</v>
      </c>
      <c r="M45" s="248">
        <f>G45*(1+L45/100)</f>
        <v>0</v>
      </c>
      <c r="N45" s="248">
        <v>4.0000000000000001E-3</v>
      </c>
      <c r="O45" s="248">
        <f>ROUND(E45*N45,2)</f>
        <v>0.01</v>
      </c>
      <c r="P45" s="248">
        <v>0</v>
      </c>
      <c r="Q45" s="248">
        <f>ROUND(E45*P45,2)</f>
        <v>0</v>
      </c>
      <c r="R45" s="248"/>
      <c r="S45" s="248" t="s">
        <v>302</v>
      </c>
      <c r="T45" s="249" t="s">
        <v>295</v>
      </c>
      <c r="U45" s="222">
        <v>0</v>
      </c>
      <c r="V45" s="222">
        <f>ROUND(E45*U45,2)</f>
        <v>0</v>
      </c>
      <c r="W45" s="222"/>
      <c r="X45" s="222" t="s">
        <v>362</v>
      </c>
      <c r="Y45" s="212"/>
      <c r="Z45" s="212"/>
      <c r="AA45" s="212"/>
      <c r="AB45" s="212"/>
      <c r="AC45" s="212"/>
      <c r="AD45" s="212"/>
      <c r="AE45" s="212"/>
      <c r="AF45" s="212"/>
      <c r="AG45" s="212" t="s">
        <v>363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38</v>
      </c>
      <c r="B46" s="244" t="s">
        <v>1987</v>
      </c>
      <c r="C46" s="256" t="s">
        <v>1988</v>
      </c>
      <c r="D46" s="245" t="s">
        <v>539</v>
      </c>
      <c r="E46" s="246">
        <v>8</v>
      </c>
      <c r="F46" s="247"/>
      <c r="G46" s="248">
        <f>ROUND(E46*F46,2)</f>
        <v>0</v>
      </c>
      <c r="H46" s="247"/>
      <c r="I46" s="248">
        <f>ROUND(E46*H46,2)</f>
        <v>0</v>
      </c>
      <c r="J46" s="247"/>
      <c r="K46" s="248">
        <f>ROUND(E46*J46,2)</f>
        <v>0</v>
      </c>
      <c r="L46" s="248">
        <v>21</v>
      </c>
      <c r="M46" s="248">
        <f>G46*(1+L46/100)</f>
        <v>0</v>
      </c>
      <c r="N46" s="248">
        <v>1.5900000000000001E-3</v>
      </c>
      <c r="O46" s="248">
        <f>ROUND(E46*N46,2)</f>
        <v>0.01</v>
      </c>
      <c r="P46" s="248">
        <v>0</v>
      </c>
      <c r="Q46" s="248">
        <f>ROUND(E46*P46,2)</f>
        <v>0</v>
      </c>
      <c r="R46" s="248"/>
      <c r="S46" s="248" t="s">
        <v>302</v>
      </c>
      <c r="T46" s="249" t="s">
        <v>295</v>
      </c>
      <c r="U46" s="222">
        <v>0</v>
      </c>
      <c r="V46" s="222">
        <f>ROUND(E46*U46,2)</f>
        <v>0</v>
      </c>
      <c r="W46" s="222"/>
      <c r="X46" s="222" t="s">
        <v>362</v>
      </c>
      <c r="Y46" s="212"/>
      <c r="Z46" s="212"/>
      <c r="AA46" s="212"/>
      <c r="AB46" s="212"/>
      <c r="AC46" s="212"/>
      <c r="AD46" s="212"/>
      <c r="AE46" s="212"/>
      <c r="AF46" s="212"/>
      <c r="AG46" s="212" t="s">
        <v>363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39</v>
      </c>
      <c r="B47" s="244" t="s">
        <v>1989</v>
      </c>
      <c r="C47" s="256" t="s">
        <v>1990</v>
      </c>
      <c r="D47" s="245" t="s">
        <v>539</v>
      </c>
      <c r="E47" s="246">
        <v>8</v>
      </c>
      <c r="F47" s="247"/>
      <c r="G47" s="248">
        <f>ROUND(E47*F47,2)</f>
        <v>0</v>
      </c>
      <c r="H47" s="247"/>
      <c r="I47" s="248">
        <f>ROUND(E47*H47,2)</f>
        <v>0</v>
      </c>
      <c r="J47" s="247"/>
      <c r="K47" s="248">
        <f>ROUND(E47*J47,2)</f>
        <v>0</v>
      </c>
      <c r="L47" s="248">
        <v>21</v>
      </c>
      <c r="M47" s="248">
        <f>G47*(1+L47/100)</f>
        <v>0</v>
      </c>
      <c r="N47" s="248">
        <v>3.6209999999999999E-2</v>
      </c>
      <c r="O47" s="248">
        <f>ROUND(E47*N47,2)</f>
        <v>0.28999999999999998</v>
      </c>
      <c r="P47" s="248">
        <v>0</v>
      </c>
      <c r="Q47" s="248">
        <f>ROUND(E47*P47,2)</f>
        <v>0</v>
      </c>
      <c r="R47" s="248"/>
      <c r="S47" s="248" t="s">
        <v>302</v>
      </c>
      <c r="T47" s="249" t="s">
        <v>295</v>
      </c>
      <c r="U47" s="222">
        <v>0</v>
      </c>
      <c r="V47" s="222">
        <f>ROUND(E47*U47,2)</f>
        <v>0</v>
      </c>
      <c r="W47" s="222"/>
      <c r="X47" s="222" t="s">
        <v>362</v>
      </c>
      <c r="Y47" s="212"/>
      <c r="Z47" s="212"/>
      <c r="AA47" s="212"/>
      <c r="AB47" s="212"/>
      <c r="AC47" s="212"/>
      <c r="AD47" s="212"/>
      <c r="AE47" s="212"/>
      <c r="AF47" s="212"/>
      <c r="AG47" s="212" t="s">
        <v>363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40</v>
      </c>
      <c r="B48" s="244" t="s">
        <v>1991</v>
      </c>
      <c r="C48" s="256" t="s">
        <v>1992</v>
      </c>
      <c r="D48" s="245" t="s">
        <v>539</v>
      </c>
      <c r="E48" s="246">
        <v>1</v>
      </c>
      <c r="F48" s="247"/>
      <c r="G48" s="248">
        <f>ROUND(E48*F48,2)</f>
        <v>0</v>
      </c>
      <c r="H48" s="247"/>
      <c r="I48" s="248">
        <f>ROUND(E48*H48,2)</f>
        <v>0</v>
      </c>
      <c r="J48" s="247"/>
      <c r="K48" s="248">
        <f>ROUND(E48*J48,2)</f>
        <v>0</v>
      </c>
      <c r="L48" s="248">
        <v>21</v>
      </c>
      <c r="M48" s="248">
        <f>G48*(1+L48/100)</f>
        <v>0</v>
      </c>
      <c r="N48" s="248">
        <v>3.3660000000000002E-2</v>
      </c>
      <c r="O48" s="248">
        <f>ROUND(E48*N48,2)</f>
        <v>0.03</v>
      </c>
      <c r="P48" s="248">
        <v>0</v>
      </c>
      <c r="Q48" s="248">
        <f>ROUND(E48*P48,2)</f>
        <v>0</v>
      </c>
      <c r="R48" s="248"/>
      <c r="S48" s="248" t="s">
        <v>302</v>
      </c>
      <c r="T48" s="249" t="s">
        <v>295</v>
      </c>
      <c r="U48" s="222">
        <v>0</v>
      </c>
      <c r="V48" s="222">
        <f>ROUND(E48*U48,2)</f>
        <v>0</v>
      </c>
      <c r="W48" s="222"/>
      <c r="X48" s="222" t="s">
        <v>362</v>
      </c>
      <c r="Y48" s="212"/>
      <c r="Z48" s="212"/>
      <c r="AA48" s="212"/>
      <c r="AB48" s="212"/>
      <c r="AC48" s="212"/>
      <c r="AD48" s="212"/>
      <c r="AE48" s="212"/>
      <c r="AF48" s="212"/>
      <c r="AG48" s="212" t="s">
        <v>363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41</v>
      </c>
      <c r="B49" s="244" t="s">
        <v>1993</v>
      </c>
      <c r="C49" s="256" t="s">
        <v>1994</v>
      </c>
      <c r="D49" s="245" t="s">
        <v>539</v>
      </c>
      <c r="E49" s="246">
        <v>1</v>
      </c>
      <c r="F49" s="247"/>
      <c r="G49" s="248">
        <f>ROUND(E49*F49,2)</f>
        <v>0</v>
      </c>
      <c r="H49" s="247"/>
      <c r="I49" s="248">
        <f>ROUND(E49*H49,2)</f>
        <v>0</v>
      </c>
      <c r="J49" s="247"/>
      <c r="K49" s="248">
        <f>ROUND(E49*J49,2)</f>
        <v>0</v>
      </c>
      <c r="L49" s="248">
        <v>21</v>
      </c>
      <c r="M49" s="248">
        <f>G49*(1+L49/100)</f>
        <v>0</v>
      </c>
      <c r="N49" s="248">
        <v>0.09</v>
      </c>
      <c r="O49" s="248">
        <f>ROUND(E49*N49,2)</f>
        <v>0.09</v>
      </c>
      <c r="P49" s="248">
        <v>0</v>
      </c>
      <c r="Q49" s="248">
        <f>ROUND(E49*P49,2)</f>
        <v>0</v>
      </c>
      <c r="R49" s="248"/>
      <c r="S49" s="248" t="s">
        <v>302</v>
      </c>
      <c r="T49" s="249" t="s">
        <v>295</v>
      </c>
      <c r="U49" s="222">
        <v>0</v>
      </c>
      <c r="V49" s="222">
        <f>ROUND(E49*U49,2)</f>
        <v>0</v>
      </c>
      <c r="W49" s="222"/>
      <c r="X49" s="222" t="s">
        <v>362</v>
      </c>
      <c r="Y49" s="212"/>
      <c r="Z49" s="212"/>
      <c r="AA49" s="212"/>
      <c r="AB49" s="212"/>
      <c r="AC49" s="212"/>
      <c r="AD49" s="212"/>
      <c r="AE49" s="212"/>
      <c r="AF49" s="212"/>
      <c r="AG49" s="212" t="s">
        <v>363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42</v>
      </c>
      <c r="B50" s="244" t="s">
        <v>1995</v>
      </c>
      <c r="C50" s="256" t="s">
        <v>1996</v>
      </c>
      <c r="D50" s="245" t="s">
        <v>539</v>
      </c>
      <c r="E50" s="246">
        <v>1</v>
      </c>
      <c r="F50" s="247"/>
      <c r="G50" s="248">
        <f>ROUND(E50*F50,2)</f>
        <v>0</v>
      </c>
      <c r="H50" s="247"/>
      <c r="I50" s="248">
        <f>ROUND(E50*H50,2)</f>
        <v>0</v>
      </c>
      <c r="J50" s="247"/>
      <c r="K50" s="248">
        <f>ROUND(E50*J50,2)</f>
        <v>0</v>
      </c>
      <c r="L50" s="248">
        <v>21</v>
      </c>
      <c r="M50" s="248">
        <f>G50*(1+L50/100)</f>
        <v>0</v>
      </c>
      <c r="N50" s="248">
        <v>5.8500000000000003E-2</v>
      </c>
      <c r="O50" s="248">
        <f>ROUND(E50*N50,2)</f>
        <v>0.06</v>
      </c>
      <c r="P50" s="248">
        <v>0</v>
      </c>
      <c r="Q50" s="248">
        <f>ROUND(E50*P50,2)</f>
        <v>0</v>
      </c>
      <c r="R50" s="248"/>
      <c r="S50" s="248" t="s">
        <v>302</v>
      </c>
      <c r="T50" s="249" t="s">
        <v>295</v>
      </c>
      <c r="U50" s="222">
        <v>0</v>
      </c>
      <c r="V50" s="222">
        <f>ROUND(E50*U50,2)</f>
        <v>0</v>
      </c>
      <c r="W50" s="222"/>
      <c r="X50" s="222" t="s">
        <v>362</v>
      </c>
      <c r="Y50" s="212"/>
      <c r="Z50" s="212"/>
      <c r="AA50" s="212"/>
      <c r="AB50" s="212"/>
      <c r="AC50" s="212"/>
      <c r="AD50" s="212"/>
      <c r="AE50" s="212"/>
      <c r="AF50" s="212"/>
      <c r="AG50" s="212" t="s">
        <v>363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43</v>
      </c>
      <c r="B51" s="244" t="s">
        <v>1093</v>
      </c>
      <c r="C51" s="256" t="s">
        <v>1094</v>
      </c>
      <c r="D51" s="245" t="s">
        <v>539</v>
      </c>
      <c r="E51" s="246">
        <v>1</v>
      </c>
      <c r="F51" s="247"/>
      <c r="G51" s="248">
        <f>ROUND(E51*F51,2)</f>
        <v>0</v>
      </c>
      <c r="H51" s="247"/>
      <c r="I51" s="248">
        <f>ROUND(E51*H51,2)</f>
        <v>0</v>
      </c>
      <c r="J51" s="247"/>
      <c r="K51" s="248">
        <f>ROUND(E51*J51,2)</f>
        <v>0</v>
      </c>
      <c r="L51" s="248">
        <v>21</v>
      </c>
      <c r="M51" s="248">
        <f>G51*(1+L51/100)</f>
        <v>0</v>
      </c>
      <c r="N51" s="248">
        <v>5.8200000000000002E-2</v>
      </c>
      <c r="O51" s="248">
        <f>ROUND(E51*N51,2)</f>
        <v>0.06</v>
      </c>
      <c r="P51" s="248">
        <v>0</v>
      </c>
      <c r="Q51" s="248">
        <f>ROUND(E51*P51,2)</f>
        <v>0</v>
      </c>
      <c r="R51" s="248"/>
      <c r="S51" s="248" t="s">
        <v>302</v>
      </c>
      <c r="T51" s="249" t="s">
        <v>295</v>
      </c>
      <c r="U51" s="222">
        <v>0</v>
      </c>
      <c r="V51" s="222">
        <f>ROUND(E51*U51,2)</f>
        <v>0</v>
      </c>
      <c r="W51" s="222"/>
      <c r="X51" s="222" t="s">
        <v>362</v>
      </c>
      <c r="Y51" s="212"/>
      <c r="Z51" s="212"/>
      <c r="AA51" s="212"/>
      <c r="AB51" s="212"/>
      <c r="AC51" s="212"/>
      <c r="AD51" s="212"/>
      <c r="AE51" s="212"/>
      <c r="AF51" s="212"/>
      <c r="AG51" s="212" t="s">
        <v>363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44</v>
      </c>
      <c r="B52" s="244" t="s">
        <v>1997</v>
      </c>
      <c r="C52" s="256" t="s">
        <v>1998</v>
      </c>
      <c r="D52" s="245" t="s">
        <v>539</v>
      </c>
      <c r="E52" s="246">
        <v>1</v>
      </c>
      <c r="F52" s="247"/>
      <c r="G52" s="248">
        <f>ROUND(E52*F52,2)</f>
        <v>0</v>
      </c>
      <c r="H52" s="247"/>
      <c r="I52" s="248">
        <f>ROUND(E52*H52,2)</f>
        <v>0</v>
      </c>
      <c r="J52" s="247"/>
      <c r="K52" s="248">
        <f>ROUND(E52*J52,2)</f>
        <v>0</v>
      </c>
      <c r="L52" s="248">
        <v>21</v>
      </c>
      <c r="M52" s="248">
        <f>G52*(1+L52/100)</f>
        <v>0</v>
      </c>
      <c r="N52" s="248">
        <v>3.5999999999999997E-2</v>
      </c>
      <c r="O52" s="248">
        <f>ROUND(E52*N52,2)</f>
        <v>0.04</v>
      </c>
      <c r="P52" s="248">
        <v>0</v>
      </c>
      <c r="Q52" s="248">
        <f>ROUND(E52*P52,2)</f>
        <v>0</v>
      </c>
      <c r="R52" s="248"/>
      <c r="S52" s="248" t="s">
        <v>302</v>
      </c>
      <c r="T52" s="249" t="s">
        <v>295</v>
      </c>
      <c r="U52" s="222">
        <v>0</v>
      </c>
      <c r="V52" s="222">
        <f>ROUND(E52*U52,2)</f>
        <v>0</v>
      </c>
      <c r="W52" s="222"/>
      <c r="X52" s="222" t="s">
        <v>362</v>
      </c>
      <c r="Y52" s="212"/>
      <c r="Z52" s="212"/>
      <c r="AA52" s="212"/>
      <c r="AB52" s="212"/>
      <c r="AC52" s="212"/>
      <c r="AD52" s="212"/>
      <c r="AE52" s="212"/>
      <c r="AF52" s="212"/>
      <c r="AG52" s="212" t="s">
        <v>363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45</v>
      </c>
      <c r="B53" s="244" t="s">
        <v>1095</v>
      </c>
      <c r="C53" s="256" t="s">
        <v>1096</v>
      </c>
      <c r="D53" s="245" t="s">
        <v>539</v>
      </c>
      <c r="E53" s="246">
        <v>9</v>
      </c>
      <c r="F53" s="247"/>
      <c r="G53" s="248">
        <f>ROUND(E53*F53,2)</f>
        <v>0</v>
      </c>
      <c r="H53" s="247"/>
      <c r="I53" s="248">
        <f>ROUND(E53*H53,2)</f>
        <v>0</v>
      </c>
      <c r="J53" s="247"/>
      <c r="K53" s="248">
        <f>ROUND(E53*J53,2)</f>
        <v>0</v>
      </c>
      <c r="L53" s="248">
        <v>21</v>
      </c>
      <c r="M53" s="248">
        <f>G53*(1+L53/100)</f>
        <v>0</v>
      </c>
      <c r="N53" s="248">
        <v>3.3500000000000002E-2</v>
      </c>
      <c r="O53" s="248">
        <f>ROUND(E53*N53,2)</f>
        <v>0.3</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363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46</v>
      </c>
      <c r="B54" s="244" t="s">
        <v>1101</v>
      </c>
      <c r="C54" s="256" t="s">
        <v>1102</v>
      </c>
      <c r="D54" s="245" t="s">
        <v>539</v>
      </c>
      <c r="E54" s="246">
        <v>3</v>
      </c>
      <c r="F54" s="247"/>
      <c r="G54" s="248">
        <f>ROUND(E54*F54,2)</f>
        <v>0</v>
      </c>
      <c r="H54" s="247"/>
      <c r="I54" s="248">
        <f>ROUND(E54*H54,2)</f>
        <v>0</v>
      </c>
      <c r="J54" s="247"/>
      <c r="K54" s="248">
        <f>ROUND(E54*J54,2)</f>
        <v>0</v>
      </c>
      <c r="L54" s="248">
        <v>21</v>
      </c>
      <c r="M54" s="248">
        <f>G54*(1+L54/100)</f>
        <v>0</v>
      </c>
      <c r="N54" s="248">
        <v>1.5599999999999999E-2</v>
      </c>
      <c r="O54" s="248">
        <f>ROUND(E54*N54,2)</f>
        <v>0.05</v>
      </c>
      <c r="P54" s="248">
        <v>0</v>
      </c>
      <c r="Q54" s="248">
        <f>ROUND(E54*P54,2)</f>
        <v>0</v>
      </c>
      <c r="R54" s="248"/>
      <c r="S54" s="248" t="s">
        <v>302</v>
      </c>
      <c r="T54" s="249" t="s">
        <v>295</v>
      </c>
      <c r="U54" s="222">
        <v>0</v>
      </c>
      <c r="V54" s="222">
        <f>ROUND(E54*U54,2)</f>
        <v>0</v>
      </c>
      <c r="W54" s="222"/>
      <c r="X54" s="222" t="s">
        <v>362</v>
      </c>
      <c r="Y54" s="212"/>
      <c r="Z54" s="212"/>
      <c r="AA54" s="212"/>
      <c r="AB54" s="212"/>
      <c r="AC54" s="212"/>
      <c r="AD54" s="212"/>
      <c r="AE54" s="212"/>
      <c r="AF54" s="212"/>
      <c r="AG54" s="212" t="s">
        <v>363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47</v>
      </c>
      <c r="B55" s="244" t="s">
        <v>1999</v>
      </c>
      <c r="C55" s="256" t="s">
        <v>2000</v>
      </c>
      <c r="D55" s="245" t="s">
        <v>539</v>
      </c>
      <c r="E55" s="246">
        <v>1</v>
      </c>
      <c r="F55" s="247"/>
      <c r="G55" s="248">
        <f>ROUND(E55*F55,2)</f>
        <v>0</v>
      </c>
      <c r="H55" s="247"/>
      <c r="I55" s="248">
        <f>ROUND(E55*H55,2)</f>
        <v>0</v>
      </c>
      <c r="J55" s="247"/>
      <c r="K55" s="248">
        <f>ROUND(E55*J55,2)</f>
        <v>0</v>
      </c>
      <c r="L55" s="248">
        <v>21</v>
      </c>
      <c r="M55" s="248">
        <f>G55*(1+L55/100)</f>
        <v>0</v>
      </c>
      <c r="N55" s="248">
        <v>2.76E-2</v>
      </c>
      <c r="O55" s="248">
        <f>ROUND(E55*N55,2)</f>
        <v>0.03</v>
      </c>
      <c r="P55" s="248">
        <v>0</v>
      </c>
      <c r="Q55" s="248">
        <f>ROUND(E55*P55,2)</f>
        <v>0</v>
      </c>
      <c r="R55" s="248"/>
      <c r="S55" s="248" t="s">
        <v>302</v>
      </c>
      <c r="T55" s="249" t="s">
        <v>295</v>
      </c>
      <c r="U55" s="222">
        <v>0</v>
      </c>
      <c r="V55" s="222">
        <f>ROUND(E55*U55,2)</f>
        <v>0</v>
      </c>
      <c r="W55" s="222"/>
      <c r="X55" s="222" t="s">
        <v>362</v>
      </c>
      <c r="Y55" s="212"/>
      <c r="Z55" s="212"/>
      <c r="AA55" s="212"/>
      <c r="AB55" s="212"/>
      <c r="AC55" s="212"/>
      <c r="AD55" s="212"/>
      <c r="AE55" s="212"/>
      <c r="AF55" s="212"/>
      <c r="AG55" s="212" t="s">
        <v>363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48</v>
      </c>
      <c r="B56" s="244" t="s">
        <v>2001</v>
      </c>
      <c r="C56" s="256" t="s">
        <v>2002</v>
      </c>
      <c r="D56" s="245" t="s">
        <v>539</v>
      </c>
      <c r="E56" s="246">
        <v>4</v>
      </c>
      <c r="F56" s="247"/>
      <c r="G56" s="248">
        <f>ROUND(E56*F56,2)</f>
        <v>0</v>
      </c>
      <c r="H56" s="247"/>
      <c r="I56" s="248">
        <f>ROUND(E56*H56,2)</f>
        <v>0</v>
      </c>
      <c r="J56" s="247"/>
      <c r="K56" s="248">
        <f>ROUND(E56*J56,2)</f>
        <v>0</v>
      </c>
      <c r="L56" s="248">
        <v>21</v>
      </c>
      <c r="M56" s="248">
        <f>G56*(1+L56/100)</f>
        <v>0</v>
      </c>
      <c r="N56" s="248">
        <v>2.9899999999999999E-2</v>
      </c>
      <c r="O56" s="248">
        <f>ROUND(E56*N56,2)</f>
        <v>0.12</v>
      </c>
      <c r="P56" s="248">
        <v>0</v>
      </c>
      <c r="Q56" s="248">
        <f>ROUND(E56*P56,2)</f>
        <v>0</v>
      </c>
      <c r="R56" s="248"/>
      <c r="S56" s="248" t="s">
        <v>302</v>
      </c>
      <c r="T56" s="249" t="s">
        <v>295</v>
      </c>
      <c r="U56" s="222">
        <v>0</v>
      </c>
      <c r="V56" s="222">
        <f>ROUND(E56*U56,2)</f>
        <v>0</v>
      </c>
      <c r="W56" s="222"/>
      <c r="X56" s="222" t="s">
        <v>362</v>
      </c>
      <c r="Y56" s="212"/>
      <c r="Z56" s="212"/>
      <c r="AA56" s="212"/>
      <c r="AB56" s="212"/>
      <c r="AC56" s="212"/>
      <c r="AD56" s="212"/>
      <c r="AE56" s="212"/>
      <c r="AF56" s="212"/>
      <c r="AG56" s="212" t="s">
        <v>363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49</v>
      </c>
      <c r="B57" s="244" t="s">
        <v>2003</v>
      </c>
      <c r="C57" s="256" t="s">
        <v>2004</v>
      </c>
      <c r="D57" s="245" t="s">
        <v>539</v>
      </c>
      <c r="E57" s="246">
        <v>1</v>
      </c>
      <c r="F57" s="247"/>
      <c r="G57" s="248">
        <f>ROUND(E57*F57,2)</f>
        <v>0</v>
      </c>
      <c r="H57" s="247"/>
      <c r="I57" s="248">
        <f>ROUND(E57*H57,2)</f>
        <v>0</v>
      </c>
      <c r="J57" s="247"/>
      <c r="K57" s="248">
        <f>ROUND(E57*J57,2)</f>
        <v>0</v>
      </c>
      <c r="L57" s="248">
        <v>21</v>
      </c>
      <c r="M57" s="248">
        <f>G57*(1+L57/100)</f>
        <v>0</v>
      </c>
      <c r="N57" s="248">
        <v>1.3899999999999999E-2</v>
      </c>
      <c r="O57" s="248">
        <f>ROUND(E57*N57,2)</f>
        <v>0.01</v>
      </c>
      <c r="P57" s="248">
        <v>0</v>
      </c>
      <c r="Q57" s="248">
        <f>ROUND(E57*P57,2)</f>
        <v>0</v>
      </c>
      <c r="R57" s="248"/>
      <c r="S57" s="248" t="s">
        <v>302</v>
      </c>
      <c r="T57" s="249" t="s">
        <v>295</v>
      </c>
      <c r="U57" s="222">
        <v>0</v>
      </c>
      <c r="V57" s="222">
        <f>ROUND(E57*U57,2)</f>
        <v>0</v>
      </c>
      <c r="W57" s="222"/>
      <c r="X57" s="222" t="s">
        <v>362</v>
      </c>
      <c r="Y57" s="212"/>
      <c r="Z57" s="212"/>
      <c r="AA57" s="212"/>
      <c r="AB57" s="212"/>
      <c r="AC57" s="212"/>
      <c r="AD57" s="212"/>
      <c r="AE57" s="212"/>
      <c r="AF57" s="212"/>
      <c r="AG57" s="212" t="s">
        <v>363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50</v>
      </c>
      <c r="B58" s="244" t="s">
        <v>2005</v>
      </c>
      <c r="C58" s="256" t="s">
        <v>2006</v>
      </c>
      <c r="D58" s="245" t="s">
        <v>539</v>
      </c>
      <c r="E58" s="246">
        <v>3</v>
      </c>
      <c r="F58" s="247"/>
      <c r="G58" s="248">
        <f>ROUND(E58*F58,2)</f>
        <v>0</v>
      </c>
      <c r="H58" s="247"/>
      <c r="I58" s="248">
        <f>ROUND(E58*H58,2)</f>
        <v>0</v>
      </c>
      <c r="J58" s="247"/>
      <c r="K58" s="248">
        <f>ROUND(E58*J58,2)</f>
        <v>0</v>
      </c>
      <c r="L58" s="248">
        <v>21</v>
      </c>
      <c r="M58" s="248">
        <f>G58*(1+L58/100)</f>
        <v>0</v>
      </c>
      <c r="N58" s="248">
        <v>1.37E-2</v>
      </c>
      <c r="O58" s="248">
        <f>ROUND(E58*N58,2)</f>
        <v>0.04</v>
      </c>
      <c r="P58" s="248">
        <v>0</v>
      </c>
      <c r="Q58" s="248">
        <f>ROUND(E58*P58,2)</f>
        <v>0</v>
      </c>
      <c r="R58" s="248"/>
      <c r="S58" s="248" t="s">
        <v>302</v>
      </c>
      <c r="T58" s="249" t="s">
        <v>295</v>
      </c>
      <c r="U58" s="222">
        <v>0</v>
      </c>
      <c r="V58" s="222">
        <f>ROUND(E58*U58,2)</f>
        <v>0</v>
      </c>
      <c r="W58" s="222"/>
      <c r="X58" s="222" t="s">
        <v>362</v>
      </c>
      <c r="Y58" s="212"/>
      <c r="Z58" s="212"/>
      <c r="AA58" s="212"/>
      <c r="AB58" s="212"/>
      <c r="AC58" s="212"/>
      <c r="AD58" s="212"/>
      <c r="AE58" s="212"/>
      <c r="AF58" s="212"/>
      <c r="AG58" s="212" t="s">
        <v>363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51</v>
      </c>
      <c r="B59" s="244" t="s">
        <v>2007</v>
      </c>
      <c r="C59" s="256" t="s">
        <v>2008</v>
      </c>
      <c r="D59" s="245" t="s">
        <v>539</v>
      </c>
      <c r="E59" s="246">
        <v>3</v>
      </c>
      <c r="F59" s="247"/>
      <c r="G59" s="248">
        <f>ROUND(E59*F59,2)</f>
        <v>0</v>
      </c>
      <c r="H59" s="247"/>
      <c r="I59" s="248">
        <f>ROUND(E59*H59,2)</f>
        <v>0</v>
      </c>
      <c r="J59" s="247"/>
      <c r="K59" s="248">
        <f>ROUND(E59*J59,2)</f>
        <v>0</v>
      </c>
      <c r="L59" s="248">
        <v>21</v>
      </c>
      <c r="M59" s="248">
        <f>G59*(1+L59/100)</f>
        <v>0</v>
      </c>
      <c r="N59" s="248">
        <v>3.7000000000000002E-3</v>
      </c>
      <c r="O59" s="248">
        <f>ROUND(E59*N59,2)</f>
        <v>0.01</v>
      </c>
      <c r="P59" s="248">
        <v>0</v>
      </c>
      <c r="Q59" s="248">
        <f>ROUND(E59*P59,2)</f>
        <v>0</v>
      </c>
      <c r="R59" s="248"/>
      <c r="S59" s="248" t="s">
        <v>302</v>
      </c>
      <c r="T59" s="249" t="s">
        <v>295</v>
      </c>
      <c r="U59" s="222">
        <v>0</v>
      </c>
      <c r="V59" s="222">
        <f>ROUND(E59*U59,2)</f>
        <v>0</v>
      </c>
      <c r="W59" s="222"/>
      <c r="X59" s="222" t="s">
        <v>362</v>
      </c>
      <c r="Y59" s="212"/>
      <c r="Z59" s="212"/>
      <c r="AA59" s="212"/>
      <c r="AB59" s="212"/>
      <c r="AC59" s="212"/>
      <c r="AD59" s="212"/>
      <c r="AE59" s="212"/>
      <c r="AF59" s="212"/>
      <c r="AG59" s="212" t="s">
        <v>363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52</v>
      </c>
      <c r="B60" s="244" t="s">
        <v>2009</v>
      </c>
      <c r="C60" s="256" t="s">
        <v>2010</v>
      </c>
      <c r="D60" s="245" t="s">
        <v>539</v>
      </c>
      <c r="E60" s="246">
        <v>1</v>
      </c>
      <c r="F60" s="247"/>
      <c r="G60" s="248">
        <f>ROUND(E60*F60,2)</f>
        <v>0</v>
      </c>
      <c r="H60" s="247"/>
      <c r="I60" s="248">
        <f>ROUND(E60*H60,2)</f>
        <v>0</v>
      </c>
      <c r="J60" s="247"/>
      <c r="K60" s="248">
        <f>ROUND(E60*J60,2)</f>
        <v>0</v>
      </c>
      <c r="L60" s="248">
        <v>21</v>
      </c>
      <c r="M60" s="248">
        <f>G60*(1+L60/100)</f>
        <v>0</v>
      </c>
      <c r="N60" s="248">
        <v>7.4999999999999997E-3</v>
      </c>
      <c r="O60" s="248">
        <f>ROUND(E60*N60,2)</f>
        <v>0.01</v>
      </c>
      <c r="P60" s="248">
        <v>0</v>
      </c>
      <c r="Q60" s="248">
        <f>ROUND(E60*P60,2)</f>
        <v>0</v>
      </c>
      <c r="R60" s="248"/>
      <c r="S60" s="248" t="s">
        <v>302</v>
      </c>
      <c r="T60" s="249" t="s">
        <v>295</v>
      </c>
      <c r="U60" s="222">
        <v>0</v>
      </c>
      <c r="V60" s="222">
        <f>ROUND(E60*U60,2)</f>
        <v>0</v>
      </c>
      <c r="W60" s="222"/>
      <c r="X60" s="222" t="s">
        <v>362</v>
      </c>
      <c r="Y60" s="212"/>
      <c r="Z60" s="212"/>
      <c r="AA60" s="212"/>
      <c r="AB60" s="212"/>
      <c r="AC60" s="212"/>
      <c r="AD60" s="212"/>
      <c r="AE60" s="212"/>
      <c r="AF60" s="212"/>
      <c r="AG60" s="212" t="s">
        <v>363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53</v>
      </c>
      <c r="B61" s="244" t="s">
        <v>2011</v>
      </c>
      <c r="C61" s="256" t="s">
        <v>2012</v>
      </c>
      <c r="D61" s="245" t="s">
        <v>539</v>
      </c>
      <c r="E61" s="246">
        <v>1</v>
      </c>
      <c r="F61" s="247"/>
      <c r="G61" s="248">
        <f>ROUND(E61*F61,2)</f>
        <v>0</v>
      </c>
      <c r="H61" s="247"/>
      <c r="I61" s="248">
        <f>ROUND(E61*H61,2)</f>
        <v>0</v>
      </c>
      <c r="J61" s="247"/>
      <c r="K61" s="248">
        <f>ROUND(E61*J61,2)</f>
        <v>0</v>
      </c>
      <c r="L61" s="248">
        <v>21</v>
      </c>
      <c r="M61" s="248">
        <f>G61*(1+L61/100)</f>
        <v>0</v>
      </c>
      <c r="N61" s="248">
        <v>1.54E-2</v>
      </c>
      <c r="O61" s="248">
        <f>ROUND(E61*N61,2)</f>
        <v>0.02</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363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54</v>
      </c>
      <c r="B62" s="244" t="s">
        <v>2013</v>
      </c>
      <c r="C62" s="256" t="s">
        <v>2014</v>
      </c>
      <c r="D62" s="245" t="s">
        <v>539</v>
      </c>
      <c r="E62" s="246">
        <v>4</v>
      </c>
      <c r="F62" s="247"/>
      <c r="G62" s="248">
        <f>ROUND(E62*F62,2)</f>
        <v>0</v>
      </c>
      <c r="H62" s="247"/>
      <c r="I62" s="248">
        <f>ROUND(E62*H62,2)</f>
        <v>0</v>
      </c>
      <c r="J62" s="247"/>
      <c r="K62" s="248">
        <f>ROUND(E62*J62,2)</f>
        <v>0</v>
      </c>
      <c r="L62" s="248">
        <v>21</v>
      </c>
      <c r="M62" s="248">
        <f>G62*(1+L62/100)</f>
        <v>0</v>
      </c>
      <c r="N62" s="248">
        <v>2.3599999999999999E-2</v>
      </c>
      <c r="O62" s="248">
        <f>ROUND(E62*N62,2)</f>
        <v>0.09</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363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5">
      <c r="A63" s="227" t="s">
        <v>289</v>
      </c>
      <c r="B63" s="228" t="s">
        <v>193</v>
      </c>
      <c r="C63" s="251" t="s">
        <v>194</v>
      </c>
      <c r="D63" s="229"/>
      <c r="E63" s="230"/>
      <c r="F63" s="231"/>
      <c r="G63" s="231">
        <f>SUMIF(AG64:AG64,"&lt;&gt;NOR",G64:G64)</f>
        <v>0</v>
      </c>
      <c r="H63" s="231"/>
      <c r="I63" s="231">
        <f>SUM(I64:I64)</f>
        <v>0</v>
      </c>
      <c r="J63" s="231"/>
      <c r="K63" s="231">
        <f>SUM(K64:K64)</f>
        <v>0</v>
      </c>
      <c r="L63" s="231"/>
      <c r="M63" s="231">
        <f>SUM(M64:M64)</f>
        <v>0</v>
      </c>
      <c r="N63" s="231"/>
      <c r="O63" s="231">
        <f>SUM(O64:O64)</f>
        <v>0</v>
      </c>
      <c r="P63" s="231"/>
      <c r="Q63" s="231">
        <f>SUM(Q64:Q64)</f>
        <v>0</v>
      </c>
      <c r="R63" s="231"/>
      <c r="S63" s="231"/>
      <c r="T63" s="232"/>
      <c r="U63" s="226"/>
      <c r="V63" s="226">
        <f>SUM(V64:V64)</f>
        <v>0</v>
      </c>
      <c r="W63" s="226"/>
      <c r="X63" s="226"/>
      <c r="AG63" t="s">
        <v>290</v>
      </c>
    </row>
    <row r="64" spans="1:60" ht="20.399999999999999" outlineLevel="1" x14ac:dyDescent="0.25">
      <c r="A64" s="233">
        <v>55</v>
      </c>
      <c r="B64" s="234" t="s">
        <v>2015</v>
      </c>
      <c r="C64" s="252" t="s">
        <v>2016</v>
      </c>
      <c r="D64" s="235" t="s">
        <v>441</v>
      </c>
      <c r="E64" s="236">
        <v>1.4305300000000001</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c r="S64" s="238" t="s">
        <v>302</v>
      </c>
      <c r="T64" s="239" t="s">
        <v>295</v>
      </c>
      <c r="U64" s="222">
        <v>0</v>
      </c>
      <c r="V64" s="222">
        <f>ROUND(E64*U64,2)</f>
        <v>0</v>
      </c>
      <c r="W64" s="222"/>
      <c r="X64" s="222" t="s">
        <v>389</v>
      </c>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33" x14ac:dyDescent="0.25">
      <c r="A65" s="3"/>
      <c r="B65" s="4"/>
      <c r="C65" s="257"/>
      <c r="D65" s="6"/>
      <c r="E65" s="3"/>
      <c r="F65" s="3"/>
      <c r="G65" s="3"/>
      <c r="H65" s="3"/>
      <c r="I65" s="3"/>
      <c r="J65" s="3"/>
      <c r="K65" s="3"/>
      <c r="L65" s="3"/>
      <c r="M65" s="3"/>
      <c r="N65" s="3"/>
      <c r="O65" s="3"/>
      <c r="P65" s="3"/>
      <c r="Q65" s="3"/>
      <c r="R65" s="3"/>
      <c r="S65" s="3"/>
      <c r="T65" s="3"/>
      <c r="U65" s="3"/>
      <c r="V65" s="3"/>
      <c r="W65" s="3"/>
      <c r="X65" s="3"/>
      <c r="AE65">
        <v>15</v>
      </c>
      <c r="AF65">
        <v>21</v>
      </c>
      <c r="AG65" t="s">
        <v>276</v>
      </c>
    </row>
    <row r="66" spans="1:33" x14ac:dyDescent="0.25">
      <c r="A66" s="215"/>
      <c r="B66" s="216" t="s">
        <v>29</v>
      </c>
      <c r="C66" s="258"/>
      <c r="D66" s="217"/>
      <c r="E66" s="218"/>
      <c r="F66" s="218"/>
      <c r="G66" s="250">
        <f>G8+G63</f>
        <v>0</v>
      </c>
      <c r="H66" s="3"/>
      <c r="I66" s="3"/>
      <c r="J66" s="3"/>
      <c r="K66" s="3"/>
      <c r="L66" s="3"/>
      <c r="M66" s="3"/>
      <c r="N66" s="3"/>
      <c r="O66" s="3"/>
      <c r="P66" s="3"/>
      <c r="Q66" s="3"/>
      <c r="R66" s="3"/>
      <c r="S66" s="3"/>
      <c r="T66" s="3"/>
      <c r="U66" s="3"/>
      <c r="V66" s="3"/>
      <c r="W66" s="3"/>
      <c r="X66" s="3"/>
      <c r="AE66">
        <f>SUMIF(L7:L64,AE65,G7:G64)</f>
        <v>0</v>
      </c>
      <c r="AF66">
        <f>SUMIF(L7:L64,AF65,G7:G64)</f>
        <v>0</v>
      </c>
      <c r="AG66" t="s">
        <v>383</v>
      </c>
    </row>
    <row r="67" spans="1:33" x14ac:dyDescent="0.25">
      <c r="C67" s="259"/>
      <c r="D67" s="10"/>
      <c r="AG67" t="s">
        <v>385</v>
      </c>
    </row>
    <row r="68" spans="1:33" x14ac:dyDescent="0.25">
      <c r="D68" s="10"/>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SIQk+jTOfq7ZrSX4++25Z6VUplyH7M5Bgp6TPR8m+Dz9A2jb+5GnGZvtLr7XKkaXjJZBZYqHtcEU+/NXIWS2Q==" saltValue="zCDm9ylUH3c76vzOhOVLi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498E-EBBC-4304-8F0B-E93676F7A60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90</v>
      </c>
      <c r="C3" s="201" t="s">
        <v>91</v>
      </c>
      <c r="D3" s="199"/>
      <c r="E3" s="199"/>
      <c r="F3" s="199"/>
      <c r="G3" s="200"/>
      <c r="AC3" s="177" t="s">
        <v>264</v>
      </c>
      <c r="AG3" t="s">
        <v>266</v>
      </c>
    </row>
    <row r="4" spans="1:60" ht="25.05" customHeight="1" x14ac:dyDescent="0.25">
      <c r="A4" s="202" t="s">
        <v>9</v>
      </c>
      <c r="B4" s="203" t="s">
        <v>92</v>
      </c>
      <c r="C4" s="204" t="s">
        <v>91</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SUMIF(AG9:AG34,"&lt;&gt;NOR",G9:G34)</f>
        <v>0</v>
      </c>
      <c r="H8" s="231"/>
      <c r="I8" s="231">
        <f>SUM(I9:I34)</f>
        <v>0</v>
      </c>
      <c r="J8" s="231"/>
      <c r="K8" s="231">
        <f>SUM(K9:K34)</f>
        <v>0</v>
      </c>
      <c r="L8" s="231"/>
      <c r="M8" s="231">
        <f>SUM(M9:M34)</f>
        <v>0</v>
      </c>
      <c r="N8" s="231"/>
      <c r="O8" s="231">
        <f>SUM(O9:O34)</f>
        <v>45.64</v>
      </c>
      <c r="P8" s="231"/>
      <c r="Q8" s="231">
        <f>SUM(Q9:Q34)</f>
        <v>0</v>
      </c>
      <c r="R8" s="231"/>
      <c r="S8" s="231"/>
      <c r="T8" s="232"/>
      <c r="U8" s="226"/>
      <c r="V8" s="226">
        <f>SUM(V9:V34)</f>
        <v>0</v>
      </c>
      <c r="W8" s="226"/>
      <c r="X8" s="226"/>
      <c r="AG8" t="s">
        <v>290</v>
      </c>
    </row>
    <row r="9" spans="1:60" outlineLevel="1" x14ac:dyDescent="0.25">
      <c r="A9" s="243">
        <v>1</v>
      </c>
      <c r="B9" s="244" t="s">
        <v>882</v>
      </c>
      <c r="C9" s="256" t="s">
        <v>883</v>
      </c>
      <c r="D9" s="245" t="s">
        <v>360</v>
      </c>
      <c r="E9" s="246">
        <v>4.4800000000000004</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0.399999999999999" outlineLevel="1" x14ac:dyDescent="0.25">
      <c r="A10" s="243">
        <v>2</v>
      </c>
      <c r="B10" s="244" t="s">
        <v>884</v>
      </c>
      <c r="C10" s="256" t="s">
        <v>885</v>
      </c>
      <c r="D10" s="245" t="s">
        <v>360</v>
      </c>
      <c r="E10" s="246">
        <v>20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886</v>
      </c>
      <c r="C11" s="256" t="s">
        <v>887</v>
      </c>
      <c r="D11" s="245" t="s">
        <v>360</v>
      </c>
      <c r="E11" s="246">
        <v>68.857600000000005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888</v>
      </c>
      <c r="C12" s="256" t="s">
        <v>889</v>
      </c>
      <c r="D12" s="245" t="s">
        <v>360</v>
      </c>
      <c r="E12" s="246">
        <v>42.873600000000003</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890</v>
      </c>
      <c r="C13" s="256" t="s">
        <v>891</v>
      </c>
      <c r="D13" s="245" t="s">
        <v>360</v>
      </c>
      <c r="E13" s="246">
        <v>12.992000000000001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892</v>
      </c>
      <c r="C14" s="256" t="s">
        <v>893</v>
      </c>
      <c r="D14" s="245" t="s">
        <v>360</v>
      </c>
      <c r="E14" s="246">
        <v>5.1967999999999996</v>
      </c>
      <c r="F14" s="247"/>
      <c r="G14" s="248">
        <f>ROUND(E14*F14,2)</f>
        <v>0</v>
      </c>
      <c r="H14" s="247"/>
      <c r="I14" s="248">
        <f>ROUND(E14*H14,2)</f>
        <v>0</v>
      </c>
      <c r="J14" s="247"/>
      <c r="K14" s="248">
        <f>ROUND(E14*J14,2)</f>
        <v>0</v>
      </c>
      <c r="L14" s="248">
        <v>21</v>
      </c>
      <c r="M14" s="248">
        <f>G14*(1+L14/100)</f>
        <v>0</v>
      </c>
      <c r="N14" s="248">
        <v>1.0460000000000001E-2</v>
      </c>
      <c r="O14" s="248">
        <f>ROUND(E14*N14,2)</f>
        <v>0.05</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894</v>
      </c>
      <c r="C15" s="256" t="s">
        <v>895</v>
      </c>
      <c r="D15" s="245" t="s">
        <v>360</v>
      </c>
      <c r="E15" s="246">
        <v>21.437000000000001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896</v>
      </c>
      <c r="C16" s="256" t="s">
        <v>897</v>
      </c>
      <c r="D16" s="245" t="s">
        <v>360</v>
      </c>
      <c r="E16" s="246">
        <v>6.4960000000000004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898</v>
      </c>
      <c r="C17" s="256" t="s">
        <v>899</v>
      </c>
      <c r="D17" s="245" t="s">
        <v>434</v>
      </c>
      <c r="E17" s="246">
        <v>192</v>
      </c>
      <c r="F17" s="247"/>
      <c r="G17" s="248">
        <f>ROUND(E17*F17,2)</f>
        <v>0</v>
      </c>
      <c r="H17" s="247"/>
      <c r="I17" s="248">
        <f>ROUND(E17*H17,2)</f>
        <v>0</v>
      </c>
      <c r="J17" s="247"/>
      <c r="K17" s="248">
        <f>ROUND(E17*J17,2)</f>
        <v>0</v>
      </c>
      <c r="L17" s="248">
        <v>21</v>
      </c>
      <c r="M17" s="248">
        <f>G17*(1+L17/100)</f>
        <v>0</v>
      </c>
      <c r="N17" s="248">
        <v>8.4000000000000003E-4</v>
      </c>
      <c r="O17" s="248">
        <f>ROUND(E17*N17,2)</f>
        <v>0.16</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900</v>
      </c>
      <c r="C18" s="256" t="s">
        <v>901</v>
      </c>
      <c r="D18" s="245" t="s">
        <v>434</v>
      </c>
      <c r="E18" s="246">
        <v>192</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902</v>
      </c>
      <c r="C19" s="256" t="s">
        <v>903</v>
      </c>
      <c r="D19" s="245" t="s">
        <v>360</v>
      </c>
      <c r="E19" s="246">
        <v>64.959999999999994</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904</v>
      </c>
      <c r="C20" s="256" t="s">
        <v>905</v>
      </c>
      <c r="D20" s="245" t="s">
        <v>360</v>
      </c>
      <c r="E20" s="246">
        <v>40.32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0.399999999999999" outlineLevel="1" x14ac:dyDescent="0.25">
      <c r="A21" s="243">
        <v>13</v>
      </c>
      <c r="B21" s="244" t="s">
        <v>906</v>
      </c>
      <c r="C21" s="256" t="s">
        <v>907</v>
      </c>
      <c r="D21" s="245" t="s">
        <v>360</v>
      </c>
      <c r="E21" s="246">
        <v>241.92</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908</v>
      </c>
      <c r="C22" s="256" t="s">
        <v>909</v>
      </c>
      <c r="D22" s="245" t="s">
        <v>360</v>
      </c>
      <c r="E22" s="246">
        <v>40.32</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910</v>
      </c>
      <c r="C23" s="256" t="s">
        <v>911</v>
      </c>
      <c r="D23" s="245" t="s">
        <v>360</v>
      </c>
      <c r="E23" s="246">
        <v>89.6</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912</v>
      </c>
      <c r="C24" s="256" t="s">
        <v>913</v>
      </c>
      <c r="D24" s="245" t="s">
        <v>453</v>
      </c>
      <c r="E24" s="246">
        <v>8</v>
      </c>
      <c r="F24" s="247"/>
      <c r="G24" s="248">
        <f>ROUND(E24*F24,2)</f>
        <v>0</v>
      </c>
      <c r="H24" s="247"/>
      <c r="I24" s="248">
        <f>ROUND(E24*H24,2)</f>
        <v>0</v>
      </c>
      <c r="J24" s="247"/>
      <c r="K24" s="248">
        <f>ROUND(E24*J24,2)</f>
        <v>0</v>
      </c>
      <c r="L24" s="248">
        <v>21</v>
      </c>
      <c r="M24" s="248">
        <f>G24*(1+L24/100)</f>
        <v>0</v>
      </c>
      <c r="N24" s="248">
        <v>1.269E-2</v>
      </c>
      <c r="O24" s="248">
        <f>ROUND(E24*N24,2)</f>
        <v>0.1</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914</v>
      </c>
      <c r="C25" s="256" t="s">
        <v>915</v>
      </c>
      <c r="D25" s="245" t="s">
        <v>453</v>
      </c>
      <c r="E25" s="246">
        <v>2</v>
      </c>
      <c r="F25" s="247"/>
      <c r="G25" s="248">
        <f>ROUND(E25*F25,2)</f>
        <v>0</v>
      </c>
      <c r="H25" s="247"/>
      <c r="I25" s="248">
        <f>ROUND(E25*H25,2)</f>
        <v>0</v>
      </c>
      <c r="J25" s="247"/>
      <c r="K25" s="248">
        <f>ROUND(E25*J25,2)</f>
        <v>0</v>
      </c>
      <c r="L25" s="248">
        <v>21</v>
      </c>
      <c r="M25" s="248">
        <f>G25*(1+L25/100)</f>
        <v>0</v>
      </c>
      <c r="N25" s="248">
        <v>3.6900000000000002E-2</v>
      </c>
      <c r="O25" s="248">
        <f>ROUND(E25*N25,2)</f>
        <v>7.0000000000000007E-2</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916</v>
      </c>
      <c r="C26" s="256" t="s">
        <v>917</v>
      </c>
      <c r="D26" s="245" t="s">
        <v>918</v>
      </c>
      <c r="E26" s="246">
        <v>30</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919</v>
      </c>
      <c r="C27" s="256" t="s">
        <v>920</v>
      </c>
      <c r="D27" s="245" t="s">
        <v>921</v>
      </c>
      <c r="E27" s="246">
        <v>3</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922</v>
      </c>
      <c r="C28" s="256" t="s">
        <v>923</v>
      </c>
      <c r="D28" s="245" t="s">
        <v>441</v>
      </c>
      <c r="E28" s="246">
        <v>76.608000000000004</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924</v>
      </c>
      <c r="C29" s="256" t="s">
        <v>925</v>
      </c>
      <c r="D29" s="245" t="s">
        <v>360</v>
      </c>
      <c r="E29" s="246">
        <v>22.860800000000001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926</v>
      </c>
      <c r="C30" s="256" t="s">
        <v>927</v>
      </c>
      <c r="D30" s="245" t="s">
        <v>434</v>
      </c>
      <c r="E30" s="246">
        <v>44.8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43">
        <v>23</v>
      </c>
      <c r="B31" s="244" t="s">
        <v>928</v>
      </c>
      <c r="C31" s="256" t="s">
        <v>929</v>
      </c>
      <c r="D31" s="245" t="s">
        <v>434</v>
      </c>
      <c r="E31" s="246">
        <v>44.8</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930</v>
      </c>
      <c r="C32" s="256" t="s">
        <v>931</v>
      </c>
      <c r="D32" s="245" t="s">
        <v>434</v>
      </c>
      <c r="E32" s="246">
        <v>44.8</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932</v>
      </c>
      <c r="C33" s="256" t="s">
        <v>933</v>
      </c>
      <c r="D33" s="245" t="s">
        <v>521</v>
      </c>
      <c r="E33" s="246">
        <v>2.2400000000000002</v>
      </c>
      <c r="F33" s="247"/>
      <c r="G33" s="248">
        <f>ROUND(E33*F33,2)</f>
        <v>0</v>
      </c>
      <c r="H33" s="247"/>
      <c r="I33" s="248">
        <f>ROUND(E33*H33,2)</f>
        <v>0</v>
      </c>
      <c r="J33" s="247"/>
      <c r="K33" s="248">
        <f>ROUND(E33*J33,2)</f>
        <v>0</v>
      </c>
      <c r="L33" s="248">
        <v>21</v>
      </c>
      <c r="M33" s="248">
        <f>G33*(1+L33/100)</f>
        <v>0</v>
      </c>
      <c r="N33" s="248">
        <v>1E-3</v>
      </c>
      <c r="O33" s="248">
        <f>ROUND(E33*N33,2)</f>
        <v>0</v>
      </c>
      <c r="P33" s="248">
        <v>0</v>
      </c>
      <c r="Q33" s="248">
        <f>ROUND(E33*P33,2)</f>
        <v>0</v>
      </c>
      <c r="R33" s="248"/>
      <c r="S33" s="248" t="s">
        <v>302</v>
      </c>
      <c r="T33" s="249" t="s">
        <v>295</v>
      </c>
      <c r="U33" s="222">
        <v>0</v>
      </c>
      <c r="V33" s="222">
        <f>ROUND(E33*U33,2)</f>
        <v>0</v>
      </c>
      <c r="W33" s="222"/>
      <c r="X33" s="222" t="s">
        <v>362</v>
      </c>
      <c r="Y33" s="212"/>
      <c r="Z33" s="212"/>
      <c r="AA33" s="212"/>
      <c r="AB33" s="212"/>
      <c r="AC33" s="212"/>
      <c r="AD33" s="212"/>
      <c r="AE33" s="212"/>
      <c r="AF33" s="212"/>
      <c r="AG33" s="212" t="s">
        <v>363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934</v>
      </c>
      <c r="C34" s="256" t="s">
        <v>935</v>
      </c>
      <c r="D34" s="245" t="s">
        <v>441</v>
      </c>
      <c r="E34" s="246">
        <v>45.264780000000002</v>
      </c>
      <c r="F34" s="247"/>
      <c r="G34" s="248">
        <f>ROUND(E34*F34,2)</f>
        <v>0</v>
      </c>
      <c r="H34" s="247"/>
      <c r="I34" s="248">
        <f>ROUND(E34*H34,2)</f>
        <v>0</v>
      </c>
      <c r="J34" s="247"/>
      <c r="K34" s="248">
        <f>ROUND(E34*J34,2)</f>
        <v>0</v>
      </c>
      <c r="L34" s="248">
        <v>21</v>
      </c>
      <c r="M34" s="248">
        <f>G34*(1+L34/100)</f>
        <v>0</v>
      </c>
      <c r="N34" s="248">
        <v>1</v>
      </c>
      <c r="O34" s="248">
        <f>ROUND(E34*N34,2)</f>
        <v>45.26</v>
      </c>
      <c r="P34" s="248">
        <v>0</v>
      </c>
      <c r="Q34" s="248">
        <f>ROUND(E34*P34,2)</f>
        <v>0</v>
      </c>
      <c r="R34" s="248"/>
      <c r="S34" s="248" t="s">
        <v>302</v>
      </c>
      <c r="T34" s="249" t="s">
        <v>295</v>
      </c>
      <c r="U34" s="222">
        <v>0</v>
      </c>
      <c r="V34" s="222">
        <f>ROUND(E34*U34,2)</f>
        <v>0</v>
      </c>
      <c r="W34" s="222"/>
      <c r="X34" s="222" t="s">
        <v>362</v>
      </c>
      <c r="Y34" s="212"/>
      <c r="Z34" s="212"/>
      <c r="AA34" s="212"/>
      <c r="AB34" s="212"/>
      <c r="AC34" s="212"/>
      <c r="AD34" s="212"/>
      <c r="AE34" s="212"/>
      <c r="AF34" s="212"/>
      <c r="AG34" s="212" t="s">
        <v>363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227" t="s">
        <v>289</v>
      </c>
      <c r="B35" s="228" t="s">
        <v>179</v>
      </c>
      <c r="C35" s="251" t="s">
        <v>180</v>
      </c>
      <c r="D35" s="229"/>
      <c r="E35" s="230"/>
      <c r="F35" s="231"/>
      <c r="G35" s="231">
        <f>SUMIF(AG36:AG36,"&lt;&gt;NOR",G36:G36)</f>
        <v>0</v>
      </c>
      <c r="H35" s="231"/>
      <c r="I35" s="231">
        <f>SUM(I36:I36)</f>
        <v>0</v>
      </c>
      <c r="J35" s="231"/>
      <c r="K35" s="231">
        <f>SUM(K36:K36)</f>
        <v>0</v>
      </c>
      <c r="L35" s="231"/>
      <c r="M35" s="231">
        <f>SUM(M36:M36)</f>
        <v>0</v>
      </c>
      <c r="N35" s="231"/>
      <c r="O35" s="231">
        <f>SUM(O36:O36)</f>
        <v>0.02</v>
      </c>
      <c r="P35" s="231"/>
      <c r="Q35" s="231">
        <f>SUM(Q36:Q36)</f>
        <v>0</v>
      </c>
      <c r="R35" s="231"/>
      <c r="S35" s="231"/>
      <c r="T35" s="232"/>
      <c r="U35" s="226"/>
      <c r="V35" s="226">
        <f>SUM(V36:V36)</f>
        <v>0</v>
      </c>
      <c r="W35" s="226"/>
      <c r="X35" s="226"/>
      <c r="AG35" t="s">
        <v>290</v>
      </c>
    </row>
    <row r="36" spans="1:60" outlineLevel="1" x14ac:dyDescent="0.25">
      <c r="A36" s="243">
        <v>27</v>
      </c>
      <c r="B36" s="244" t="s">
        <v>936</v>
      </c>
      <c r="C36" s="256" t="s">
        <v>937</v>
      </c>
      <c r="D36" s="245" t="s">
        <v>453</v>
      </c>
      <c r="E36" s="246">
        <v>40</v>
      </c>
      <c r="F36" s="247"/>
      <c r="G36" s="248">
        <f>ROUND(E36*F36,2)</f>
        <v>0</v>
      </c>
      <c r="H36" s="247"/>
      <c r="I36" s="248">
        <f>ROUND(E36*H36,2)</f>
        <v>0</v>
      </c>
      <c r="J36" s="247"/>
      <c r="K36" s="248">
        <f>ROUND(E36*J36,2)</f>
        <v>0</v>
      </c>
      <c r="L36" s="248">
        <v>21</v>
      </c>
      <c r="M36" s="248">
        <f>G36*(1+L36/100)</f>
        <v>0</v>
      </c>
      <c r="N36" s="248">
        <v>4.8999999999999998E-4</v>
      </c>
      <c r="O36" s="248">
        <f>ROUND(E36*N36,2)</f>
        <v>0.02</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5">
      <c r="A37" s="227" t="s">
        <v>289</v>
      </c>
      <c r="B37" s="228" t="s">
        <v>183</v>
      </c>
      <c r="C37" s="251" t="s">
        <v>184</v>
      </c>
      <c r="D37" s="229"/>
      <c r="E37" s="230"/>
      <c r="F37" s="231"/>
      <c r="G37" s="231">
        <f>SUMIF(AG38:AG39,"&lt;&gt;NOR",G38:G39)</f>
        <v>0</v>
      </c>
      <c r="H37" s="231"/>
      <c r="I37" s="231">
        <f>SUM(I38:I39)</f>
        <v>0</v>
      </c>
      <c r="J37" s="231"/>
      <c r="K37" s="231">
        <f>SUM(K38:K39)</f>
        <v>0</v>
      </c>
      <c r="L37" s="231"/>
      <c r="M37" s="231">
        <f>SUM(M38:M39)</f>
        <v>0</v>
      </c>
      <c r="N37" s="231"/>
      <c r="O37" s="231">
        <f>SUM(O38:O39)</f>
        <v>28.490000000000002</v>
      </c>
      <c r="P37" s="231"/>
      <c r="Q37" s="231">
        <f>SUM(Q38:Q39)</f>
        <v>0</v>
      </c>
      <c r="R37" s="231"/>
      <c r="S37" s="231"/>
      <c r="T37" s="232"/>
      <c r="U37" s="226"/>
      <c r="V37" s="226">
        <f>SUM(V38:V39)</f>
        <v>0</v>
      </c>
      <c r="W37" s="226"/>
      <c r="X37" s="226"/>
      <c r="AG37" t="s">
        <v>290</v>
      </c>
    </row>
    <row r="38" spans="1:60" outlineLevel="1" x14ac:dyDescent="0.25">
      <c r="A38" s="243">
        <v>28</v>
      </c>
      <c r="B38" s="244" t="s">
        <v>938</v>
      </c>
      <c r="C38" s="256" t="s">
        <v>939</v>
      </c>
      <c r="D38" s="245" t="s">
        <v>360</v>
      </c>
      <c r="E38" s="246">
        <v>4.4800000000000004</v>
      </c>
      <c r="F38" s="247"/>
      <c r="G38" s="248">
        <f>ROUND(E38*F38,2)</f>
        <v>0</v>
      </c>
      <c r="H38" s="247"/>
      <c r="I38" s="248">
        <f>ROUND(E38*H38,2)</f>
        <v>0</v>
      </c>
      <c r="J38" s="247"/>
      <c r="K38" s="248">
        <f>ROUND(E38*J38,2)</f>
        <v>0</v>
      </c>
      <c r="L38" s="248">
        <v>21</v>
      </c>
      <c r="M38" s="248">
        <f>G38*(1+L38/100)</f>
        <v>0</v>
      </c>
      <c r="N38" s="248">
        <v>1.8907700000000001</v>
      </c>
      <c r="O38" s="248">
        <f>ROUND(E38*N38,2)</f>
        <v>8.4700000000000006</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0.399999999999999" outlineLevel="1" x14ac:dyDescent="0.25">
      <c r="A39" s="243">
        <v>29</v>
      </c>
      <c r="B39" s="244" t="s">
        <v>2017</v>
      </c>
      <c r="C39" s="256" t="s">
        <v>2018</v>
      </c>
      <c r="D39" s="245" t="s">
        <v>360</v>
      </c>
      <c r="E39" s="246">
        <v>8.9600000000000009</v>
      </c>
      <c r="F39" s="247"/>
      <c r="G39" s="248">
        <f>ROUND(E39*F39,2)</f>
        <v>0</v>
      </c>
      <c r="H39" s="247"/>
      <c r="I39" s="248">
        <f>ROUND(E39*H39,2)</f>
        <v>0</v>
      </c>
      <c r="J39" s="247"/>
      <c r="K39" s="248">
        <f>ROUND(E39*J39,2)</f>
        <v>0</v>
      </c>
      <c r="L39" s="248">
        <v>21</v>
      </c>
      <c r="M39" s="248">
        <f>G39*(1+L39/100)</f>
        <v>0</v>
      </c>
      <c r="N39" s="248">
        <v>2.234</v>
      </c>
      <c r="O39" s="248">
        <f>ROUND(E39*N39,2)</f>
        <v>20.02</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5">
      <c r="A40" s="227" t="s">
        <v>289</v>
      </c>
      <c r="B40" s="228" t="s">
        <v>189</v>
      </c>
      <c r="C40" s="251" t="s">
        <v>190</v>
      </c>
      <c r="D40" s="229"/>
      <c r="E40" s="230"/>
      <c r="F40" s="231"/>
      <c r="G40" s="231">
        <f>SUMIF(AG41:AG63,"&lt;&gt;NOR",G41:G63)</f>
        <v>0</v>
      </c>
      <c r="H40" s="231"/>
      <c r="I40" s="231">
        <f>SUM(I41:I63)</f>
        <v>0</v>
      </c>
      <c r="J40" s="231"/>
      <c r="K40" s="231">
        <f>SUM(K41:K63)</f>
        <v>0</v>
      </c>
      <c r="L40" s="231"/>
      <c r="M40" s="231">
        <f>SUM(M41:M63)</f>
        <v>0</v>
      </c>
      <c r="N40" s="231"/>
      <c r="O40" s="231">
        <f>SUM(O41:O63)</f>
        <v>3.05</v>
      </c>
      <c r="P40" s="231"/>
      <c r="Q40" s="231">
        <f>SUM(Q41:Q63)</f>
        <v>0</v>
      </c>
      <c r="R40" s="231"/>
      <c r="S40" s="231"/>
      <c r="T40" s="232"/>
      <c r="U40" s="226"/>
      <c r="V40" s="226">
        <f>SUM(V41:V63)</f>
        <v>28.939999999999998</v>
      </c>
      <c r="W40" s="226"/>
      <c r="X40" s="226"/>
      <c r="AG40" t="s">
        <v>290</v>
      </c>
    </row>
    <row r="41" spans="1:60" outlineLevel="1" x14ac:dyDescent="0.25">
      <c r="A41" s="243">
        <v>30</v>
      </c>
      <c r="B41" s="244" t="s">
        <v>2019</v>
      </c>
      <c r="C41" s="256" t="s">
        <v>2020</v>
      </c>
      <c r="D41" s="245" t="s">
        <v>1927</v>
      </c>
      <c r="E41" s="246">
        <v>2</v>
      </c>
      <c r="F41" s="247"/>
      <c r="G41" s="248">
        <f>ROUND(E41*F41,2)</f>
        <v>0</v>
      </c>
      <c r="H41" s="247"/>
      <c r="I41" s="248">
        <f>ROUND(E41*H41,2)</f>
        <v>0</v>
      </c>
      <c r="J41" s="247"/>
      <c r="K41" s="248">
        <f>ROUND(E41*J41,2)</f>
        <v>0</v>
      </c>
      <c r="L41" s="248">
        <v>21</v>
      </c>
      <c r="M41" s="248">
        <f>G41*(1+L41/100)</f>
        <v>0</v>
      </c>
      <c r="N41" s="248">
        <v>1.2999999999999999E-4</v>
      </c>
      <c r="O41" s="248">
        <f>ROUND(E41*N41,2)</f>
        <v>0</v>
      </c>
      <c r="P41" s="248">
        <v>0</v>
      </c>
      <c r="Q41" s="248">
        <f>ROUND(E41*P41,2)</f>
        <v>0</v>
      </c>
      <c r="R41" s="248"/>
      <c r="S41" s="248" t="s">
        <v>302</v>
      </c>
      <c r="T41" s="249" t="s">
        <v>295</v>
      </c>
      <c r="U41" s="222">
        <v>7.5</v>
      </c>
      <c r="V41" s="222">
        <f>ROUND(E41*U41,2)</f>
        <v>15</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31</v>
      </c>
      <c r="B42" s="244" t="s">
        <v>2021</v>
      </c>
      <c r="C42" s="256" t="s">
        <v>2022</v>
      </c>
      <c r="D42" s="245" t="s">
        <v>2023</v>
      </c>
      <c r="E42" s="246">
        <v>2</v>
      </c>
      <c r="F42" s="247"/>
      <c r="G42" s="248">
        <f>ROUND(E42*F42,2)</f>
        <v>0</v>
      </c>
      <c r="H42" s="247"/>
      <c r="I42" s="248">
        <f>ROUND(E42*H42,2)</f>
        <v>0</v>
      </c>
      <c r="J42" s="247"/>
      <c r="K42" s="248">
        <f>ROUND(E42*J42,2)</f>
        <v>0</v>
      </c>
      <c r="L42" s="248">
        <v>21</v>
      </c>
      <c r="M42" s="248">
        <f>G42*(1+L42/100)</f>
        <v>0</v>
      </c>
      <c r="N42" s="248">
        <v>2.0000000000000002E-5</v>
      </c>
      <c r="O42" s="248">
        <f>ROUND(E42*N42,2)</f>
        <v>0</v>
      </c>
      <c r="P42" s="248">
        <v>0</v>
      </c>
      <c r="Q42" s="248">
        <f>ROUND(E42*P42,2)</f>
        <v>0</v>
      </c>
      <c r="R42" s="248"/>
      <c r="S42" s="248" t="s">
        <v>302</v>
      </c>
      <c r="T42" s="249" t="s">
        <v>295</v>
      </c>
      <c r="U42" s="222">
        <v>0.31</v>
      </c>
      <c r="V42" s="222">
        <f>ROUND(E42*U42,2)</f>
        <v>0.62</v>
      </c>
      <c r="W42" s="222"/>
      <c r="X42" s="222" t="s">
        <v>389</v>
      </c>
      <c r="Y42" s="212"/>
      <c r="Z42" s="212"/>
      <c r="AA42" s="212"/>
      <c r="AB42" s="212"/>
      <c r="AC42" s="212"/>
      <c r="AD42" s="212"/>
      <c r="AE42" s="212"/>
      <c r="AF42" s="212"/>
      <c r="AG42" s="212" t="s">
        <v>430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32</v>
      </c>
      <c r="B43" s="244" t="s">
        <v>2024</v>
      </c>
      <c r="C43" s="256" t="s">
        <v>2025</v>
      </c>
      <c r="D43" s="245" t="s">
        <v>453</v>
      </c>
      <c r="E43" s="246">
        <v>32</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0.06</v>
      </c>
      <c r="V43" s="222">
        <f>ROUND(E43*U43,2)</f>
        <v>1.92</v>
      </c>
      <c r="W43" s="222"/>
      <c r="X43" s="222" t="s">
        <v>389</v>
      </c>
      <c r="Y43" s="212"/>
      <c r="Z43" s="212"/>
      <c r="AA43" s="212"/>
      <c r="AB43" s="212"/>
      <c r="AC43" s="212"/>
      <c r="AD43" s="212"/>
      <c r="AE43" s="212"/>
      <c r="AF43" s="212"/>
      <c r="AG43" s="212" t="s">
        <v>430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33</v>
      </c>
      <c r="B44" s="244" t="s">
        <v>2026</v>
      </c>
      <c r="C44" s="256" t="s">
        <v>2027</v>
      </c>
      <c r="D44" s="245" t="s">
        <v>1927</v>
      </c>
      <c r="E44" s="246">
        <v>1</v>
      </c>
      <c r="F44" s="247"/>
      <c r="G44" s="248">
        <f>ROUND(E44*F44,2)</f>
        <v>0</v>
      </c>
      <c r="H44" s="247"/>
      <c r="I44" s="248">
        <f>ROUND(E44*H44,2)</f>
        <v>0</v>
      </c>
      <c r="J44" s="247"/>
      <c r="K44" s="248">
        <f>ROUND(E44*J44,2)</f>
        <v>0</v>
      </c>
      <c r="L44" s="248">
        <v>21</v>
      </c>
      <c r="M44" s="248">
        <f>G44*(1+L44/100)</f>
        <v>0</v>
      </c>
      <c r="N44" s="248">
        <v>5.5999999999999995E-4</v>
      </c>
      <c r="O44" s="248">
        <f>ROUND(E44*N44,2)</f>
        <v>0</v>
      </c>
      <c r="P44" s="248">
        <v>0</v>
      </c>
      <c r="Q44" s="248">
        <f>ROUND(E44*P44,2)</f>
        <v>0</v>
      </c>
      <c r="R44" s="248"/>
      <c r="S44" s="248" t="s">
        <v>302</v>
      </c>
      <c r="T44" s="249" t="s">
        <v>295</v>
      </c>
      <c r="U44" s="222">
        <v>11.4</v>
      </c>
      <c r="V44" s="222">
        <f>ROUND(E44*U44,2)</f>
        <v>11.4</v>
      </c>
      <c r="W44" s="222"/>
      <c r="X44" s="222" t="s">
        <v>389</v>
      </c>
      <c r="Y44" s="212"/>
      <c r="Z44" s="212"/>
      <c r="AA44" s="212"/>
      <c r="AB44" s="212"/>
      <c r="AC44" s="212"/>
      <c r="AD44" s="212"/>
      <c r="AE44" s="212"/>
      <c r="AF44" s="212"/>
      <c r="AG44" s="212" t="s">
        <v>430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34</v>
      </c>
      <c r="B45" s="244" t="s">
        <v>2028</v>
      </c>
      <c r="C45" s="256" t="s">
        <v>2029</v>
      </c>
      <c r="D45" s="245" t="s">
        <v>539</v>
      </c>
      <c r="E45" s="246">
        <v>1</v>
      </c>
      <c r="F45" s="247"/>
      <c r="G45" s="248">
        <f>ROUND(E45*F45,2)</f>
        <v>0</v>
      </c>
      <c r="H45" s="247"/>
      <c r="I45" s="248">
        <f>ROUND(E45*H45,2)</f>
        <v>0</v>
      </c>
      <c r="J45" s="247"/>
      <c r="K45" s="248">
        <f>ROUND(E45*J45,2)</f>
        <v>0</v>
      </c>
      <c r="L45" s="248">
        <v>21</v>
      </c>
      <c r="M45" s="248">
        <f>G45*(1+L45/100)</f>
        <v>0</v>
      </c>
      <c r="N45" s="248">
        <v>5.3769999999999998E-2</v>
      </c>
      <c r="O45" s="248">
        <f>ROUND(E45*N45,2)</f>
        <v>0.05</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0.399999999999999" outlineLevel="1" x14ac:dyDescent="0.25">
      <c r="A46" s="243">
        <v>35</v>
      </c>
      <c r="B46" s="244" t="s">
        <v>2030</v>
      </c>
      <c r="C46" s="256" t="s">
        <v>2031</v>
      </c>
      <c r="D46" s="245" t="s">
        <v>453</v>
      </c>
      <c r="E46" s="246">
        <v>32</v>
      </c>
      <c r="F46" s="247"/>
      <c r="G46" s="248">
        <f>ROUND(E46*F46,2)</f>
        <v>0</v>
      </c>
      <c r="H46" s="247"/>
      <c r="I46" s="248">
        <f>ROUND(E46*H46,2)</f>
        <v>0</v>
      </c>
      <c r="J46" s="247"/>
      <c r="K46" s="248">
        <f>ROUND(E46*J46,2)</f>
        <v>0</v>
      </c>
      <c r="L46" s="248">
        <v>21</v>
      </c>
      <c r="M46" s="248">
        <f>G46*(1+L46/100)</f>
        <v>0</v>
      </c>
      <c r="N46" s="248">
        <v>8.0000000000000007E-5</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43">
        <v>36</v>
      </c>
      <c r="B47" s="244" t="s">
        <v>2032</v>
      </c>
      <c r="C47" s="256" t="s">
        <v>2033</v>
      </c>
      <c r="D47" s="245" t="s">
        <v>539</v>
      </c>
      <c r="E47" s="246">
        <v>2</v>
      </c>
      <c r="F47" s="247"/>
      <c r="G47" s="248">
        <f>ROUND(E47*F47,2)</f>
        <v>0</v>
      </c>
      <c r="H47" s="247"/>
      <c r="I47" s="248">
        <f>ROUND(E47*H47,2)</f>
        <v>0</v>
      </c>
      <c r="J47" s="247"/>
      <c r="K47" s="248">
        <f>ROUND(E47*J47,2)</f>
        <v>0</v>
      </c>
      <c r="L47" s="248">
        <v>21</v>
      </c>
      <c r="M47" s="248">
        <f>G47*(1+L47/100)</f>
        <v>0</v>
      </c>
      <c r="N47" s="248">
        <v>1.6000000000000001E-4</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43">
        <v>37</v>
      </c>
      <c r="B48" s="244" t="s">
        <v>2034</v>
      </c>
      <c r="C48" s="256" t="s">
        <v>2035</v>
      </c>
      <c r="D48" s="245" t="s">
        <v>539</v>
      </c>
      <c r="E48" s="246">
        <v>2</v>
      </c>
      <c r="F48" s="247"/>
      <c r="G48" s="248">
        <f>ROUND(E48*F48,2)</f>
        <v>0</v>
      </c>
      <c r="H48" s="247"/>
      <c r="I48" s="248">
        <f>ROUND(E48*H48,2)</f>
        <v>0</v>
      </c>
      <c r="J48" s="247"/>
      <c r="K48" s="248">
        <f>ROUND(E48*J48,2)</f>
        <v>0</v>
      </c>
      <c r="L48" s="248">
        <v>21</v>
      </c>
      <c r="M48" s="248">
        <f>G48*(1+L48/100)</f>
        <v>0</v>
      </c>
      <c r="N48" s="248">
        <v>6.9999999999999994E-5</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0.399999999999999" outlineLevel="1" x14ac:dyDescent="0.25">
      <c r="A49" s="243">
        <v>38</v>
      </c>
      <c r="B49" s="244" t="s">
        <v>2036</v>
      </c>
      <c r="C49" s="256" t="s">
        <v>2037</v>
      </c>
      <c r="D49" s="245" t="s">
        <v>539</v>
      </c>
      <c r="E49" s="246">
        <v>8</v>
      </c>
      <c r="F49" s="247"/>
      <c r="G49" s="248">
        <f>ROUND(E49*F49,2)</f>
        <v>0</v>
      </c>
      <c r="H49" s="247"/>
      <c r="I49" s="248">
        <f>ROUND(E49*H49,2)</f>
        <v>0</v>
      </c>
      <c r="J49" s="247"/>
      <c r="K49" s="248">
        <f>ROUND(E49*J49,2)</f>
        <v>0</v>
      </c>
      <c r="L49" s="248">
        <v>21</v>
      </c>
      <c r="M49" s="248">
        <f>G49*(1+L49/100)</f>
        <v>0</v>
      </c>
      <c r="N49" s="248">
        <v>9.0000000000000006E-5</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39</v>
      </c>
      <c r="B50" s="244" t="s">
        <v>2038</v>
      </c>
      <c r="C50" s="256" t="s">
        <v>2039</v>
      </c>
      <c r="D50" s="245" t="s">
        <v>539</v>
      </c>
      <c r="E50" s="246">
        <v>1</v>
      </c>
      <c r="F50" s="247"/>
      <c r="G50" s="248">
        <f>ROUND(E50*F50,2)</f>
        <v>0</v>
      </c>
      <c r="H50" s="247"/>
      <c r="I50" s="248">
        <f>ROUND(E50*H50,2)</f>
        <v>0</v>
      </c>
      <c r="J50" s="247"/>
      <c r="K50" s="248">
        <f>ROUND(E50*J50,2)</f>
        <v>0</v>
      </c>
      <c r="L50" s="248">
        <v>21</v>
      </c>
      <c r="M50" s="248">
        <f>G50*(1+L50/100)</f>
        <v>0</v>
      </c>
      <c r="N50" s="248">
        <v>1.136E-2</v>
      </c>
      <c r="O50" s="248">
        <f>ROUND(E50*N50,2)</f>
        <v>0.01</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40</v>
      </c>
      <c r="B51" s="244" t="s">
        <v>2040</v>
      </c>
      <c r="C51" s="256" t="s">
        <v>2041</v>
      </c>
      <c r="D51" s="245" t="s">
        <v>539</v>
      </c>
      <c r="E51" s="246">
        <v>1</v>
      </c>
      <c r="F51" s="247"/>
      <c r="G51" s="248">
        <f>ROUND(E51*F51,2)</f>
        <v>0</v>
      </c>
      <c r="H51" s="247"/>
      <c r="I51" s="248">
        <f>ROUND(E51*H51,2)</f>
        <v>0</v>
      </c>
      <c r="J51" s="247"/>
      <c r="K51" s="248">
        <f>ROUND(E51*J51,2)</f>
        <v>0</v>
      </c>
      <c r="L51" s="248">
        <v>21</v>
      </c>
      <c r="M51" s="248">
        <f>G51*(1+L51/100)</f>
        <v>0</v>
      </c>
      <c r="N51" s="248">
        <v>0.15290999999999999</v>
      </c>
      <c r="O51" s="248">
        <f>ROUND(E51*N51,2)</f>
        <v>0.15</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41</v>
      </c>
      <c r="B52" s="244" t="s">
        <v>2042</v>
      </c>
      <c r="C52" s="256" t="s">
        <v>2043</v>
      </c>
      <c r="D52" s="245" t="s">
        <v>539</v>
      </c>
      <c r="E52" s="246">
        <v>1</v>
      </c>
      <c r="F52" s="247"/>
      <c r="G52" s="248">
        <f>ROUND(E52*F52,2)</f>
        <v>0</v>
      </c>
      <c r="H52" s="247"/>
      <c r="I52" s="248">
        <f>ROUND(E52*H52,2)</f>
        <v>0</v>
      </c>
      <c r="J52" s="247"/>
      <c r="K52" s="248">
        <f>ROUND(E52*J52,2)</f>
        <v>0</v>
      </c>
      <c r="L52" s="248">
        <v>21</v>
      </c>
      <c r="M52" s="248">
        <f>G52*(1+L52/100)</f>
        <v>0</v>
      </c>
      <c r="N52" s="248">
        <v>0.15290999999999999</v>
      </c>
      <c r="O52" s="248">
        <f>ROUND(E52*N52,2)</f>
        <v>0.15</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42</v>
      </c>
      <c r="B53" s="244" t="s">
        <v>2044</v>
      </c>
      <c r="C53" s="256" t="s">
        <v>2045</v>
      </c>
      <c r="D53" s="245" t="s">
        <v>539</v>
      </c>
      <c r="E53" s="246">
        <v>1</v>
      </c>
      <c r="F53" s="247"/>
      <c r="G53" s="248">
        <f>ROUND(E53*F53,2)</f>
        <v>0</v>
      </c>
      <c r="H53" s="247"/>
      <c r="I53" s="248">
        <f>ROUND(E53*H53,2)</f>
        <v>0</v>
      </c>
      <c r="J53" s="247"/>
      <c r="K53" s="248">
        <f>ROUND(E53*J53,2)</f>
        <v>0</v>
      </c>
      <c r="L53" s="248">
        <v>21</v>
      </c>
      <c r="M53" s="248">
        <f>G53*(1+L53/100)</f>
        <v>0</v>
      </c>
      <c r="N53" s="248">
        <v>3.6800000000000001E-3</v>
      </c>
      <c r="O53" s="248">
        <f>ROUND(E53*N53,2)</f>
        <v>0</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363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43</v>
      </c>
      <c r="B54" s="244" t="s">
        <v>2046</v>
      </c>
      <c r="C54" s="256" t="s">
        <v>2047</v>
      </c>
      <c r="D54" s="245" t="s">
        <v>539</v>
      </c>
      <c r="E54" s="246">
        <v>1</v>
      </c>
      <c r="F54" s="247"/>
      <c r="G54" s="248">
        <f>ROUND(E54*F54,2)</f>
        <v>0</v>
      </c>
      <c r="H54" s="247"/>
      <c r="I54" s="248">
        <f>ROUND(E54*H54,2)</f>
        <v>0</v>
      </c>
      <c r="J54" s="247"/>
      <c r="K54" s="248">
        <f>ROUND(E54*J54,2)</f>
        <v>0</v>
      </c>
      <c r="L54" s="248">
        <v>21</v>
      </c>
      <c r="M54" s="248">
        <f>G54*(1+L54/100)</f>
        <v>0</v>
      </c>
      <c r="N54" s="248">
        <v>1.4E-3</v>
      </c>
      <c r="O54" s="248">
        <f>ROUND(E54*N54,2)</f>
        <v>0</v>
      </c>
      <c r="P54" s="248">
        <v>0</v>
      </c>
      <c r="Q54" s="248">
        <f>ROUND(E54*P54,2)</f>
        <v>0</v>
      </c>
      <c r="R54" s="248"/>
      <c r="S54" s="248" t="s">
        <v>302</v>
      </c>
      <c r="T54" s="249" t="s">
        <v>295</v>
      </c>
      <c r="U54" s="222">
        <v>0</v>
      </c>
      <c r="V54" s="222">
        <f>ROUND(E54*U54,2)</f>
        <v>0</v>
      </c>
      <c r="W54" s="222"/>
      <c r="X54" s="222" t="s">
        <v>362</v>
      </c>
      <c r="Y54" s="212"/>
      <c r="Z54" s="212"/>
      <c r="AA54" s="212"/>
      <c r="AB54" s="212"/>
      <c r="AC54" s="212"/>
      <c r="AD54" s="212"/>
      <c r="AE54" s="212"/>
      <c r="AF54" s="212"/>
      <c r="AG54" s="212" t="s">
        <v>363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44</v>
      </c>
      <c r="B55" s="244" t="s">
        <v>2048</v>
      </c>
      <c r="C55" s="256" t="s">
        <v>2049</v>
      </c>
      <c r="D55" s="245" t="s">
        <v>539</v>
      </c>
      <c r="E55" s="246">
        <v>2</v>
      </c>
      <c r="F55" s="247"/>
      <c r="G55" s="248">
        <f>ROUND(E55*F55,2)</f>
        <v>0</v>
      </c>
      <c r="H55" s="247"/>
      <c r="I55" s="248">
        <f>ROUND(E55*H55,2)</f>
        <v>0</v>
      </c>
      <c r="J55" s="247"/>
      <c r="K55" s="248">
        <f>ROUND(E55*J55,2)</f>
        <v>0</v>
      </c>
      <c r="L55" s="248">
        <v>21</v>
      </c>
      <c r="M55" s="248">
        <f>G55*(1+L55/100)</f>
        <v>0</v>
      </c>
      <c r="N55" s="248">
        <v>2.8999999999999998E-3</v>
      </c>
      <c r="O55" s="248">
        <f>ROUND(E55*N55,2)</f>
        <v>0.01</v>
      </c>
      <c r="P55" s="248">
        <v>0</v>
      </c>
      <c r="Q55" s="248">
        <f>ROUND(E55*P55,2)</f>
        <v>0</v>
      </c>
      <c r="R55" s="248"/>
      <c r="S55" s="248" t="s">
        <v>302</v>
      </c>
      <c r="T55" s="249" t="s">
        <v>295</v>
      </c>
      <c r="U55" s="222">
        <v>0</v>
      </c>
      <c r="V55" s="222">
        <f>ROUND(E55*U55,2)</f>
        <v>0</v>
      </c>
      <c r="W55" s="222"/>
      <c r="X55" s="222" t="s">
        <v>362</v>
      </c>
      <c r="Y55" s="212"/>
      <c r="Z55" s="212"/>
      <c r="AA55" s="212"/>
      <c r="AB55" s="212"/>
      <c r="AC55" s="212"/>
      <c r="AD55" s="212"/>
      <c r="AE55" s="212"/>
      <c r="AF55" s="212"/>
      <c r="AG55" s="212" t="s">
        <v>363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45</v>
      </c>
      <c r="B56" s="244" t="s">
        <v>2050</v>
      </c>
      <c r="C56" s="256" t="s">
        <v>2051</v>
      </c>
      <c r="D56" s="245" t="s">
        <v>453</v>
      </c>
      <c r="E56" s="246">
        <v>32.479999999999997</v>
      </c>
      <c r="F56" s="247"/>
      <c r="G56" s="248">
        <f>ROUND(E56*F56,2)</f>
        <v>0</v>
      </c>
      <c r="H56" s="247"/>
      <c r="I56" s="248">
        <f>ROUND(E56*H56,2)</f>
        <v>0</v>
      </c>
      <c r="J56" s="247"/>
      <c r="K56" s="248">
        <f>ROUND(E56*J56,2)</f>
        <v>0</v>
      </c>
      <c r="L56" s="248">
        <v>21</v>
      </c>
      <c r="M56" s="248">
        <f>G56*(1+L56/100)</f>
        <v>0</v>
      </c>
      <c r="N56" s="248">
        <v>7.1999999999999995E-2</v>
      </c>
      <c r="O56" s="248">
        <f>ROUND(E56*N56,2)</f>
        <v>2.34</v>
      </c>
      <c r="P56" s="248">
        <v>0</v>
      </c>
      <c r="Q56" s="248">
        <f>ROUND(E56*P56,2)</f>
        <v>0</v>
      </c>
      <c r="R56" s="248"/>
      <c r="S56" s="248" t="s">
        <v>302</v>
      </c>
      <c r="T56" s="249" t="s">
        <v>295</v>
      </c>
      <c r="U56" s="222">
        <v>0</v>
      </c>
      <c r="V56" s="222">
        <f>ROUND(E56*U56,2)</f>
        <v>0</v>
      </c>
      <c r="W56" s="222"/>
      <c r="X56" s="222" t="s">
        <v>362</v>
      </c>
      <c r="Y56" s="212"/>
      <c r="Z56" s="212"/>
      <c r="AA56" s="212"/>
      <c r="AB56" s="212"/>
      <c r="AC56" s="212"/>
      <c r="AD56" s="212"/>
      <c r="AE56" s="212"/>
      <c r="AF56" s="212"/>
      <c r="AG56" s="212" t="s">
        <v>363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46</v>
      </c>
      <c r="B57" s="244" t="s">
        <v>2052</v>
      </c>
      <c r="C57" s="256" t="s">
        <v>2053</v>
      </c>
      <c r="D57" s="245" t="s">
        <v>539</v>
      </c>
      <c r="E57" s="246">
        <v>1</v>
      </c>
      <c r="F57" s="247"/>
      <c r="G57" s="248">
        <f>ROUND(E57*F57,2)</f>
        <v>0</v>
      </c>
      <c r="H57" s="247"/>
      <c r="I57" s="248">
        <f>ROUND(E57*H57,2)</f>
        <v>0</v>
      </c>
      <c r="J57" s="247"/>
      <c r="K57" s="248">
        <f>ROUND(E57*J57,2)</f>
        <v>0</v>
      </c>
      <c r="L57" s="248">
        <v>21</v>
      </c>
      <c r="M57" s="248">
        <f>G57*(1+L57/100)</f>
        <v>0</v>
      </c>
      <c r="N57" s="248">
        <v>5.6000000000000001E-2</v>
      </c>
      <c r="O57" s="248">
        <f>ROUND(E57*N57,2)</f>
        <v>0.06</v>
      </c>
      <c r="P57" s="248">
        <v>0</v>
      </c>
      <c r="Q57" s="248">
        <f>ROUND(E57*P57,2)</f>
        <v>0</v>
      </c>
      <c r="R57" s="248"/>
      <c r="S57" s="248" t="s">
        <v>302</v>
      </c>
      <c r="T57" s="249" t="s">
        <v>295</v>
      </c>
      <c r="U57" s="222">
        <v>0</v>
      </c>
      <c r="V57" s="222">
        <f>ROUND(E57*U57,2)</f>
        <v>0</v>
      </c>
      <c r="W57" s="222"/>
      <c r="X57" s="222" t="s">
        <v>362</v>
      </c>
      <c r="Y57" s="212"/>
      <c r="Z57" s="212"/>
      <c r="AA57" s="212"/>
      <c r="AB57" s="212"/>
      <c r="AC57" s="212"/>
      <c r="AD57" s="212"/>
      <c r="AE57" s="212"/>
      <c r="AF57" s="212"/>
      <c r="AG57" s="212" t="s">
        <v>363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47</v>
      </c>
      <c r="B58" s="244" t="s">
        <v>2054</v>
      </c>
      <c r="C58" s="256" t="s">
        <v>2055</v>
      </c>
      <c r="D58" s="245" t="s">
        <v>539</v>
      </c>
      <c r="E58" s="246">
        <v>1</v>
      </c>
      <c r="F58" s="247"/>
      <c r="G58" s="248">
        <f>ROUND(E58*F58,2)</f>
        <v>0</v>
      </c>
      <c r="H58" s="247"/>
      <c r="I58" s="248">
        <f>ROUND(E58*H58,2)</f>
        <v>0</v>
      </c>
      <c r="J58" s="247"/>
      <c r="K58" s="248">
        <f>ROUND(E58*J58,2)</f>
        <v>0</v>
      </c>
      <c r="L58" s="248">
        <v>21</v>
      </c>
      <c r="M58" s="248">
        <f>G58*(1+L58/100)</f>
        <v>0</v>
      </c>
      <c r="N58" s="248">
        <v>4.4999999999999998E-2</v>
      </c>
      <c r="O58" s="248">
        <f>ROUND(E58*N58,2)</f>
        <v>0.05</v>
      </c>
      <c r="P58" s="248">
        <v>0</v>
      </c>
      <c r="Q58" s="248">
        <f>ROUND(E58*P58,2)</f>
        <v>0</v>
      </c>
      <c r="R58" s="248"/>
      <c r="S58" s="248" t="s">
        <v>302</v>
      </c>
      <c r="T58" s="249" t="s">
        <v>295</v>
      </c>
      <c r="U58" s="222">
        <v>0</v>
      </c>
      <c r="V58" s="222">
        <f>ROUND(E58*U58,2)</f>
        <v>0</v>
      </c>
      <c r="W58" s="222"/>
      <c r="X58" s="222" t="s">
        <v>362</v>
      </c>
      <c r="Y58" s="212"/>
      <c r="Z58" s="212"/>
      <c r="AA58" s="212"/>
      <c r="AB58" s="212"/>
      <c r="AC58" s="212"/>
      <c r="AD58" s="212"/>
      <c r="AE58" s="212"/>
      <c r="AF58" s="212"/>
      <c r="AG58" s="212" t="s">
        <v>363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48</v>
      </c>
      <c r="B59" s="244" t="s">
        <v>2056</v>
      </c>
      <c r="C59" s="256" t="s">
        <v>2057</v>
      </c>
      <c r="D59" s="245" t="s">
        <v>539</v>
      </c>
      <c r="E59" s="246">
        <v>1</v>
      </c>
      <c r="F59" s="247"/>
      <c r="G59" s="248">
        <f>ROUND(E59*F59,2)</f>
        <v>0</v>
      </c>
      <c r="H59" s="247"/>
      <c r="I59" s="248">
        <f>ROUND(E59*H59,2)</f>
        <v>0</v>
      </c>
      <c r="J59" s="247"/>
      <c r="K59" s="248">
        <f>ROUND(E59*J59,2)</f>
        <v>0</v>
      </c>
      <c r="L59" s="248">
        <v>21</v>
      </c>
      <c r="M59" s="248">
        <f>G59*(1+L59/100)</f>
        <v>0</v>
      </c>
      <c r="N59" s="248">
        <v>3.6999999999999998E-2</v>
      </c>
      <c r="O59" s="248">
        <f>ROUND(E59*N59,2)</f>
        <v>0.04</v>
      </c>
      <c r="P59" s="248">
        <v>0</v>
      </c>
      <c r="Q59" s="248">
        <f>ROUND(E59*P59,2)</f>
        <v>0</v>
      </c>
      <c r="R59" s="248"/>
      <c r="S59" s="248" t="s">
        <v>302</v>
      </c>
      <c r="T59" s="249" t="s">
        <v>295</v>
      </c>
      <c r="U59" s="222">
        <v>0</v>
      </c>
      <c r="V59" s="222">
        <f>ROUND(E59*U59,2)</f>
        <v>0</v>
      </c>
      <c r="W59" s="222"/>
      <c r="X59" s="222" t="s">
        <v>362</v>
      </c>
      <c r="Y59" s="212"/>
      <c r="Z59" s="212"/>
      <c r="AA59" s="212"/>
      <c r="AB59" s="212"/>
      <c r="AC59" s="212"/>
      <c r="AD59" s="212"/>
      <c r="AE59" s="212"/>
      <c r="AF59" s="212"/>
      <c r="AG59" s="212" t="s">
        <v>363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49</v>
      </c>
      <c r="B60" s="244" t="s">
        <v>2058</v>
      </c>
      <c r="C60" s="256" t="s">
        <v>2059</v>
      </c>
      <c r="D60" s="245" t="s">
        <v>539</v>
      </c>
      <c r="E60" s="246">
        <v>1</v>
      </c>
      <c r="F60" s="247"/>
      <c r="G60" s="248">
        <f>ROUND(E60*F60,2)</f>
        <v>0</v>
      </c>
      <c r="H60" s="247"/>
      <c r="I60" s="248">
        <f>ROUND(E60*H60,2)</f>
        <v>0</v>
      </c>
      <c r="J60" s="247"/>
      <c r="K60" s="248">
        <f>ROUND(E60*J60,2)</f>
        <v>0</v>
      </c>
      <c r="L60" s="248">
        <v>21</v>
      </c>
      <c r="M60" s="248">
        <f>G60*(1+L60/100)</f>
        <v>0</v>
      </c>
      <c r="N60" s="248">
        <v>3.6999999999999998E-2</v>
      </c>
      <c r="O60" s="248">
        <f>ROUND(E60*N60,2)</f>
        <v>0.04</v>
      </c>
      <c r="P60" s="248">
        <v>0</v>
      </c>
      <c r="Q60" s="248">
        <f>ROUND(E60*P60,2)</f>
        <v>0</v>
      </c>
      <c r="R60" s="248"/>
      <c r="S60" s="248" t="s">
        <v>302</v>
      </c>
      <c r="T60" s="249" t="s">
        <v>295</v>
      </c>
      <c r="U60" s="222">
        <v>0</v>
      </c>
      <c r="V60" s="222">
        <f>ROUND(E60*U60,2)</f>
        <v>0</v>
      </c>
      <c r="W60" s="222"/>
      <c r="X60" s="222" t="s">
        <v>362</v>
      </c>
      <c r="Y60" s="212"/>
      <c r="Z60" s="212"/>
      <c r="AA60" s="212"/>
      <c r="AB60" s="212"/>
      <c r="AC60" s="212"/>
      <c r="AD60" s="212"/>
      <c r="AE60" s="212"/>
      <c r="AF60" s="212"/>
      <c r="AG60" s="212" t="s">
        <v>363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50</v>
      </c>
      <c r="B61" s="244" t="s">
        <v>2060</v>
      </c>
      <c r="C61" s="256" t="s">
        <v>2061</v>
      </c>
      <c r="D61" s="245" t="s">
        <v>539</v>
      </c>
      <c r="E61" s="246">
        <v>1</v>
      </c>
      <c r="F61" s="247"/>
      <c r="G61" s="248">
        <f>ROUND(E61*F61,2)</f>
        <v>0</v>
      </c>
      <c r="H61" s="247"/>
      <c r="I61" s="248">
        <f>ROUND(E61*H61,2)</f>
        <v>0</v>
      </c>
      <c r="J61" s="247"/>
      <c r="K61" s="248">
        <f>ROUND(E61*J61,2)</f>
        <v>0</v>
      </c>
      <c r="L61" s="248">
        <v>21</v>
      </c>
      <c r="M61" s="248">
        <f>G61*(1+L61/100)</f>
        <v>0</v>
      </c>
      <c r="N61" s="248">
        <v>3.6999999999999998E-2</v>
      </c>
      <c r="O61" s="248">
        <f>ROUND(E61*N61,2)</f>
        <v>0.04</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363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51</v>
      </c>
      <c r="B62" s="244" t="s">
        <v>2062</v>
      </c>
      <c r="C62" s="256" t="s">
        <v>2063</v>
      </c>
      <c r="D62" s="245" t="s">
        <v>539</v>
      </c>
      <c r="E62" s="246">
        <v>2</v>
      </c>
      <c r="F62" s="247"/>
      <c r="G62" s="248">
        <f>ROUND(E62*F62,2)</f>
        <v>0</v>
      </c>
      <c r="H62" s="247"/>
      <c r="I62" s="248">
        <f>ROUND(E62*H62,2)</f>
        <v>0</v>
      </c>
      <c r="J62" s="247"/>
      <c r="K62" s="248">
        <f>ROUND(E62*J62,2)</f>
        <v>0</v>
      </c>
      <c r="L62" s="248">
        <v>21</v>
      </c>
      <c r="M62" s="248">
        <f>G62*(1+L62/100)</f>
        <v>0</v>
      </c>
      <c r="N62" s="248">
        <v>4.9000000000000002E-2</v>
      </c>
      <c r="O62" s="248">
        <f>ROUND(E62*N62,2)</f>
        <v>0.1</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363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52</v>
      </c>
      <c r="B63" s="244" t="s">
        <v>2064</v>
      </c>
      <c r="C63" s="256" t="s">
        <v>2065</v>
      </c>
      <c r="D63" s="245" t="s">
        <v>539</v>
      </c>
      <c r="E63" s="246">
        <v>2</v>
      </c>
      <c r="F63" s="247"/>
      <c r="G63" s="248">
        <f>ROUND(E63*F63,2)</f>
        <v>0</v>
      </c>
      <c r="H63" s="247"/>
      <c r="I63" s="248">
        <f>ROUND(E63*H63,2)</f>
        <v>0</v>
      </c>
      <c r="J63" s="247"/>
      <c r="K63" s="248">
        <f>ROUND(E63*J63,2)</f>
        <v>0</v>
      </c>
      <c r="L63" s="248">
        <v>21</v>
      </c>
      <c r="M63" s="248">
        <f>G63*(1+L63/100)</f>
        <v>0</v>
      </c>
      <c r="N63" s="248">
        <v>7.0000000000000001E-3</v>
      </c>
      <c r="O63" s="248">
        <f>ROUND(E63*N63,2)</f>
        <v>0.01</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363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7" t="s">
        <v>289</v>
      </c>
      <c r="B64" s="228" t="s">
        <v>191</v>
      </c>
      <c r="C64" s="251" t="s">
        <v>192</v>
      </c>
      <c r="D64" s="229"/>
      <c r="E64" s="230"/>
      <c r="F64" s="231"/>
      <c r="G64" s="231">
        <f>SUMIF(AG65:AG65,"&lt;&gt;NOR",G65:G65)</f>
        <v>0</v>
      </c>
      <c r="H64" s="231"/>
      <c r="I64" s="231">
        <f>SUM(I65:I65)</f>
        <v>0</v>
      </c>
      <c r="J64" s="231"/>
      <c r="K64" s="231">
        <f>SUM(K65:K65)</f>
        <v>0</v>
      </c>
      <c r="L64" s="231"/>
      <c r="M64" s="231">
        <f>SUM(M65:M65)</f>
        <v>0</v>
      </c>
      <c r="N64" s="231"/>
      <c r="O64" s="231">
        <f>SUM(O65:O65)</f>
        <v>0</v>
      </c>
      <c r="P64" s="231"/>
      <c r="Q64" s="231">
        <f>SUM(Q65:Q65)</f>
        <v>0.38</v>
      </c>
      <c r="R64" s="231"/>
      <c r="S64" s="231"/>
      <c r="T64" s="232"/>
      <c r="U64" s="226"/>
      <c r="V64" s="226">
        <f>SUM(V65:V65)</f>
        <v>0</v>
      </c>
      <c r="W64" s="226"/>
      <c r="X64" s="226"/>
      <c r="AG64" t="s">
        <v>290</v>
      </c>
    </row>
    <row r="65" spans="1:60" outlineLevel="1" x14ac:dyDescent="0.25">
      <c r="A65" s="243">
        <v>53</v>
      </c>
      <c r="B65" s="244" t="s">
        <v>2066</v>
      </c>
      <c r="C65" s="256" t="s">
        <v>2067</v>
      </c>
      <c r="D65" s="245" t="s">
        <v>339</v>
      </c>
      <c r="E65" s="246">
        <v>1</v>
      </c>
      <c r="F65" s="247"/>
      <c r="G65" s="248">
        <f>ROUND(E65*F65,2)</f>
        <v>0</v>
      </c>
      <c r="H65" s="247"/>
      <c r="I65" s="248">
        <f>ROUND(E65*H65,2)</f>
        <v>0</v>
      </c>
      <c r="J65" s="247"/>
      <c r="K65" s="248">
        <f>ROUND(E65*J65,2)</f>
        <v>0</v>
      </c>
      <c r="L65" s="248">
        <v>21</v>
      </c>
      <c r="M65" s="248">
        <f>G65*(1+L65/100)</f>
        <v>0</v>
      </c>
      <c r="N65" s="248">
        <v>4.3499999999999997E-3</v>
      </c>
      <c r="O65" s="248">
        <f>ROUND(E65*N65,2)</f>
        <v>0</v>
      </c>
      <c r="P65" s="248">
        <v>0.38400000000000001</v>
      </c>
      <c r="Q65" s="248">
        <f>ROUND(E65*P65,2)</f>
        <v>0.38</v>
      </c>
      <c r="R65" s="248"/>
      <c r="S65" s="248" t="s">
        <v>302</v>
      </c>
      <c r="T65" s="249" t="s">
        <v>295</v>
      </c>
      <c r="U65" s="222">
        <v>0</v>
      </c>
      <c r="V65" s="222">
        <f>ROUND(E65*U65,2)</f>
        <v>0</v>
      </c>
      <c r="W65" s="222"/>
      <c r="X65" s="222" t="s">
        <v>389</v>
      </c>
      <c r="Y65" s="212"/>
      <c r="Z65" s="212"/>
      <c r="AA65" s="212"/>
      <c r="AB65" s="212"/>
      <c r="AC65" s="212"/>
      <c r="AD65" s="212"/>
      <c r="AE65" s="212"/>
      <c r="AF65" s="212"/>
      <c r="AG65" s="212" t="s">
        <v>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5">
      <c r="A66" s="227" t="s">
        <v>289</v>
      </c>
      <c r="B66" s="228" t="s">
        <v>193</v>
      </c>
      <c r="C66" s="251" t="s">
        <v>194</v>
      </c>
      <c r="D66" s="229"/>
      <c r="E66" s="230"/>
      <c r="F66" s="231"/>
      <c r="G66" s="231">
        <f>SUMIF(AG67:AG67,"&lt;&gt;NOR",G67:G67)</f>
        <v>0</v>
      </c>
      <c r="H66" s="231"/>
      <c r="I66" s="231">
        <f>SUM(I67:I67)</f>
        <v>0</v>
      </c>
      <c r="J66" s="231"/>
      <c r="K66" s="231">
        <f>SUM(K67:K67)</f>
        <v>0</v>
      </c>
      <c r="L66" s="231"/>
      <c r="M66" s="231">
        <f>SUM(M67:M67)</f>
        <v>0</v>
      </c>
      <c r="N66" s="231"/>
      <c r="O66" s="231">
        <f>SUM(O67:O67)</f>
        <v>0</v>
      </c>
      <c r="P66" s="231"/>
      <c r="Q66" s="231">
        <f>SUM(Q67:Q67)</f>
        <v>0</v>
      </c>
      <c r="R66" s="231"/>
      <c r="S66" s="231"/>
      <c r="T66" s="232"/>
      <c r="U66" s="226"/>
      <c r="V66" s="226">
        <f>SUM(V67:V67)</f>
        <v>0</v>
      </c>
      <c r="W66" s="226"/>
      <c r="X66" s="226"/>
      <c r="AG66" t="s">
        <v>290</v>
      </c>
    </row>
    <row r="67" spans="1:60" outlineLevel="1" x14ac:dyDescent="0.25">
      <c r="A67" s="233">
        <v>54</v>
      </c>
      <c r="B67" s="234" t="s">
        <v>2068</v>
      </c>
      <c r="C67" s="252" t="s">
        <v>2069</v>
      </c>
      <c r="D67" s="235" t="s">
        <v>441</v>
      </c>
      <c r="E67" s="236">
        <v>77.119550000000004</v>
      </c>
      <c r="F67" s="237"/>
      <c r="G67" s="238">
        <f>ROUND(E67*F67,2)</f>
        <v>0</v>
      </c>
      <c r="H67" s="237"/>
      <c r="I67" s="238">
        <f>ROUND(E67*H67,2)</f>
        <v>0</v>
      </c>
      <c r="J67" s="237"/>
      <c r="K67" s="238">
        <f>ROUND(E67*J67,2)</f>
        <v>0</v>
      </c>
      <c r="L67" s="238">
        <v>21</v>
      </c>
      <c r="M67" s="238">
        <f>G67*(1+L67/100)</f>
        <v>0</v>
      </c>
      <c r="N67" s="238">
        <v>0</v>
      </c>
      <c r="O67" s="238">
        <f>ROUND(E67*N67,2)</f>
        <v>0</v>
      </c>
      <c r="P67" s="238">
        <v>0</v>
      </c>
      <c r="Q67" s="238">
        <f>ROUND(E67*P67,2)</f>
        <v>0</v>
      </c>
      <c r="R67" s="238"/>
      <c r="S67" s="238" t="s">
        <v>302</v>
      </c>
      <c r="T67" s="239" t="s">
        <v>295</v>
      </c>
      <c r="U67" s="222">
        <v>0</v>
      </c>
      <c r="V67" s="222">
        <f>ROUND(E67*U67,2)</f>
        <v>0</v>
      </c>
      <c r="W67" s="222"/>
      <c r="X67" s="222" t="s">
        <v>389</v>
      </c>
      <c r="Y67" s="212"/>
      <c r="Z67" s="212"/>
      <c r="AA67" s="212"/>
      <c r="AB67" s="212"/>
      <c r="AC67" s="212"/>
      <c r="AD67" s="212"/>
      <c r="AE67" s="212"/>
      <c r="AF67" s="212"/>
      <c r="AG67" s="212" t="s">
        <v>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5">
      <c r="A68" s="3"/>
      <c r="B68" s="4"/>
      <c r="C68" s="257"/>
      <c r="D68" s="6"/>
      <c r="E68" s="3"/>
      <c r="F68" s="3"/>
      <c r="G68" s="3"/>
      <c r="H68" s="3"/>
      <c r="I68" s="3"/>
      <c r="J68" s="3"/>
      <c r="K68" s="3"/>
      <c r="L68" s="3"/>
      <c r="M68" s="3"/>
      <c r="N68" s="3"/>
      <c r="O68" s="3"/>
      <c r="P68" s="3"/>
      <c r="Q68" s="3"/>
      <c r="R68" s="3"/>
      <c r="S68" s="3"/>
      <c r="T68" s="3"/>
      <c r="U68" s="3"/>
      <c r="V68" s="3"/>
      <c r="W68" s="3"/>
      <c r="X68" s="3"/>
      <c r="AE68">
        <v>15</v>
      </c>
      <c r="AF68">
        <v>21</v>
      </c>
      <c r="AG68" t="s">
        <v>276</v>
      </c>
    </row>
    <row r="69" spans="1:60" x14ac:dyDescent="0.25">
      <c r="A69" s="215"/>
      <c r="B69" s="216" t="s">
        <v>29</v>
      </c>
      <c r="C69" s="258"/>
      <c r="D69" s="217"/>
      <c r="E69" s="218"/>
      <c r="F69" s="218"/>
      <c r="G69" s="250">
        <f>G8+G35+G37+G40+G64+G66</f>
        <v>0</v>
      </c>
      <c r="H69" s="3"/>
      <c r="I69" s="3"/>
      <c r="J69" s="3"/>
      <c r="K69" s="3"/>
      <c r="L69" s="3"/>
      <c r="M69" s="3"/>
      <c r="N69" s="3"/>
      <c r="O69" s="3"/>
      <c r="P69" s="3"/>
      <c r="Q69" s="3"/>
      <c r="R69" s="3"/>
      <c r="S69" s="3"/>
      <c r="T69" s="3"/>
      <c r="U69" s="3"/>
      <c r="V69" s="3"/>
      <c r="W69" s="3"/>
      <c r="X69" s="3"/>
      <c r="AE69">
        <f>SUMIF(L7:L67,AE68,G7:G67)</f>
        <v>0</v>
      </c>
      <c r="AF69">
        <f>SUMIF(L7:L67,AF68,G7:G67)</f>
        <v>0</v>
      </c>
      <c r="AG69" t="s">
        <v>383</v>
      </c>
    </row>
    <row r="70" spans="1:60" x14ac:dyDescent="0.25">
      <c r="C70" s="259"/>
      <c r="D70" s="10"/>
      <c r="AG70" t="s">
        <v>385</v>
      </c>
    </row>
    <row r="71" spans="1:60" x14ac:dyDescent="0.25">
      <c r="D71" s="10"/>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65Z+YpTQPDBPiZh8qEhBXBaWbFl6vu2+Ot1Fp1WtBebevX8TTRYcHjj8+dd6SxTzKx4w7RAWR5BEOhJJuC7Q==" saltValue="uxASzuK8P6hA4tQ3qwGBn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303B-8823-4346-B55B-E93B9813AE3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93</v>
      </c>
      <c r="C3" s="201" t="s">
        <v>94</v>
      </c>
      <c r="D3" s="199"/>
      <c r="E3" s="199"/>
      <c r="F3" s="199"/>
      <c r="G3" s="200"/>
      <c r="AC3" s="177" t="s">
        <v>264</v>
      </c>
      <c r="AG3" t="s">
        <v>266</v>
      </c>
    </row>
    <row r="4" spans="1:60" ht="25.05" customHeight="1" x14ac:dyDescent="0.25">
      <c r="A4" s="202" t="s">
        <v>9</v>
      </c>
      <c r="B4" s="203" t="s">
        <v>95</v>
      </c>
      <c r="C4" s="204" t="s">
        <v>96</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209</v>
      </c>
      <c r="C8" s="251" t="s">
        <v>210</v>
      </c>
      <c r="D8" s="229"/>
      <c r="E8" s="230"/>
      <c r="F8" s="231"/>
      <c r="G8" s="231">
        <f>SUMIF(AG9:AG9,"&lt;&gt;NOR",G9:G9)</f>
        <v>0</v>
      </c>
      <c r="H8" s="231"/>
      <c r="I8" s="231">
        <f>SUM(I9:I9)</f>
        <v>0</v>
      </c>
      <c r="J8" s="231"/>
      <c r="K8" s="231">
        <f>SUM(K9:K9)</f>
        <v>0</v>
      </c>
      <c r="L8" s="231"/>
      <c r="M8" s="231">
        <f>SUM(M9:M9)</f>
        <v>0</v>
      </c>
      <c r="N8" s="231"/>
      <c r="O8" s="231">
        <f>SUM(O9:O9)</f>
        <v>0</v>
      </c>
      <c r="P8" s="231"/>
      <c r="Q8" s="231">
        <f>SUM(Q9:Q9)</f>
        <v>0</v>
      </c>
      <c r="R8" s="231"/>
      <c r="S8" s="231"/>
      <c r="T8" s="232"/>
      <c r="U8" s="226"/>
      <c r="V8" s="226">
        <f>SUM(V9:V9)</f>
        <v>0</v>
      </c>
      <c r="W8" s="226"/>
      <c r="X8" s="226"/>
      <c r="AG8" t="s">
        <v>290</v>
      </c>
    </row>
    <row r="9" spans="1:60" outlineLevel="1" x14ac:dyDescent="0.25">
      <c r="A9" s="243">
        <v>1</v>
      </c>
      <c r="B9" s="244" t="s">
        <v>2070</v>
      </c>
      <c r="C9" s="256" t="s">
        <v>2071</v>
      </c>
      <c r="D9" s="245" t="s">
        <v>2072</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362</v>
      </c>
      <c r="Y9" s="212"/>
      <c r="Z9" s="212"/>
      <c r="AA9" s="212"/>
      <c r="AB9" s="212"/>
      <c r="AC9" s="212"/>
      <c r="AD9" s="212"/>
      <c r="AE9" s="212"/>
      <c r="AF9" s="212"/>
      <c r="AG9" s="212" t="s">
        <v>603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227" t="s">
        <v>289</v>
      </c>
      <c r="B10" s="228" t="s">
        <v>243</v>
      </c>
      <c r="C10" s="251" t="s">
        <v>244</v>
      </c>
      <c r="D10" s="229"/>
      <c r="E10" s="230"/>
      <c r="F10" s="231"/>
      <c r="G10" s="231">
        <f>SUMIF(AG11:AG61,"&lt;&gt;NOR",G11:G61)</f>
        <v>0</v>
      </c>
      <c r="H10" s="231"/>
      <c r="I10" s="231">
        <f>SUM(I11:I61)</f>
        <v>0</v>
      </c>
      <c r="J10" s="231"/>
      <c r="K10" s="231">
        <f>SUM(K11:K61)</f>
        <v>0</v>
      </c>
      <c r="L10" s="231"/>
      <c r="M10" s="231">
        <f>SUM(M11:M61)</f>
        <v>0</v>
      </c>
      <c r="N10" s="231"/>
      <c r="O10" s="231">
        <f>SUM(O11:O61)</f>
        <v>0</v>
      </c>
      <c r="P10" s="231"/>
      <c r="Q10" s="231">
        <f>SUM(Q11:Q61)</f>
        <v>0</v>
      </c>
      <c r="R10" s="231"/>
      <c r="S10" s="231"/>
      <c r="T10" s="232"/>
      <c r="U10" s="226"/>
      <c r="V10" s="226">
        <f>SUM(V11:V61)</f>
        <v>0</v>
      </c>
      <c r="W10" s="226"/>
      <c r="X10" s="226"/>
      <c r="AG10" t="s">
        <v>290</v>
      </c>
    </row>
    <row r="11" spans="1:60" outlineLevel="1" x14ac:dyDescent="0.25">
      <c r="A11" s="243">
        <v>2</v>
      </c>
      <c r="B11" s="244" t="s">
        <v>2073</v>
      </c>
      <c r="C11" s="256" t="s">
        <v>2074</v>
      </c>
      <c r="D11" s="245" t="s">
        <v>243</v>
      </c>
      <c r="E11" s="246">
        <v>12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2075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3</v>
      </c>
      <c r="B12" s="244" t="s">
        <v>2076</v>
      </c>
      <c r="C12" s="256" t="s">
        <v>2077</v>
      </c>
      <c r="D12" s="245" t="s">
        <v>243</v>
      </c>
      <c r="E12" s="246">
        <v>8</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2075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4</v>
      </c>
      <c r="B13" s="244" t="s">
        <v>2078</v>
      </c>
      <c r="C13" s="256" t="s">
        <v>2079</v>
      </c>
      <c r="D13" s="245" t="s">
        <v>243</v>
      </c>
      <c r="E13" s="246">
        <v>150</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2075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5</v>
      </c>
      <c r="B14" s="244" t="s">
        <v>2080</v>
      </c>
      <c r="C14" s="256" t="s">
        <v>2081</v>
      </c>
      <c r="D14" s="245" t="s">
        <v>243</v>
      </c>
      <c r="E14" s="246">
        <v>28</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2075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6</v>
      </c>
      <c r="B15" s="244" t="s">
        <v>2082</v>
      </c>
      <c r="C15" s="256" t="s">
        <v>2083</v>
      </c>
      <c r="D15" s="245" t="s">
        <v>243</v>
      </c>
      <c r="E15" s="246">
        <v>20</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2075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7</v>
      </c>
      <c r="B16" s="244" t="s">
        <v>2084</v>
      </c>
      <c r="C16" s="256" t="s">
        <v>2085</v>
      </c>
      <c r="D16" s="245" t="s">
        <v>243</v>
      </c>
      <c r="E16" s="246">
        <v>12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2075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8</v>
      </c>
      <c r="B17" s="244" t="s">
        <v>2086</v>
      </c>
      <c r="C17" s="256" t="s">
        <v>2087</v>
      </c>
      <c r="D17" s="245" t="s">
        <v>602</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2075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9</v>
      </c>
      <c r="B18" s="244" t="s">
        <v>2088</v>
      </c>
      <c r="C18" s="256" t="s">
        <v>2089</v>
      </c>
      <c r="D18" s="245" t="s">
        <v>602</v>
      </c>
      <c r="E18" s="246">
        <v>9</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2075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10</v>
      </c>
      <c r="B19" s="244" t="s">
        <v>2090</v>
      </c>
      <c r="C19" s="256" t="s">
        <v>2091</v>
      </c>
      <c r="D19" s="245" t="s">
        <v>243</v>
      </c>
      <c r="E19" s="246">
        <v>12</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2075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11</v>
      </c>
      <c r="B20" s="244" t="s">
        <v>2092</v>
      </c>
      <c r="C20" s="256" t="s">
        <v>2093</v>
      </c>
      <c r="D20" s="245" t="s">
        <v>243</v>
      </c>
      <c r="E20" s="246">
        <v>2</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2075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12</v>
      </c>
      <c r="B21" s="244" t="s">
        <v>2094</v>
      </c>
      <c r="C21" s="256" t="s">
        <v>2095</v>
      </c>
      <c r="D21" s="245" t="s">
        <v>602</v>
      </c>
      <c r="E21" s="246">
        <v>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2075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13</v>
      </c>
      <c r="B22" s="244" t="s">
        <v>2096</v>
      </c>
      <c r="C22" s="256" t="s">
        <v>2097</v>
      </c>
      <c r="D22" s="245" t="s">
        <v>602</v>
      </c>
      <c r="E22" s="246">
        <v>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2075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14</v>
      </c>
      <c r="B23" s="244" t="s">
        <v>2098</v>
      </c>
      <c r="C23" s="256" t="s">
        <v>2099</v>
      </c>
      <c r="D23" s="245" t="s">
        <v>602</v>
      </c>
      <c r="E23" s="246">
        <v>16</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2075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15</v>
      </c>
      <c r="B24" s="244" t="s">
        <v>2100</v>
      </c>
      <c r="C24" s="256" t="s">
        <v>2101</v>
      </c>
      <c r="D24" s="245" t="s">
        <v>602</v>
      </c>
      <c r="E24" s="246">
        <v>12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2075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16</v>
      </c>
      <c r="B25" s="244" t="s">
        <v>2102</v>
      </c>
      <c r="C25" s="256" t="s">
        <v>2103</v>
      </c>
      <c r="D25" s="245" t="s">
        <v>602</v>
      </c>
      <c r="E25" s="246">
        <v>12</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2075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17</v>
      </c>
      <c r="B26" s="244" t="s">
        <v>2104</v>
      </c>
      <c r="C26" s="256" t="s">
        <v>2105</v>
      </c>
      <c r="D26" s="245" t="s">
        <v>602</v>
      </c>
      <c r="E26" s="246">
        <v>2</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2075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18</v>
      </c>
      <c r="B27" s="244" t="s">
        <v>2106</v>
      </c>
      <c r="C27" s="256" t="s">
        <v>2107</v>
      </c>
      <c r="D27" s="245" t="s">
        <v>602</v>
      </c>
      <c r="E27" s="246">
        <v>2</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2075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19</v>
      </c>
      <c r="B28" s="244" t="s">
        <v>2108</v>
      </c>
      <c r="C28" s="256" t="s">
        <v>2109</v>
      </c>
      <c r="D28" s="245" t="s">
        <v>602</v>
      </c>
      <c r="E28" s="246">
        <v>8</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2075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20</v>
      </c>
      <c r="B29" s="244" t="s">
        <v>2110</v>
      </c>
      <c r="C29" s="256" t="s">
        <v>2111</v>
      </c>
      <c r="D29" s="245" t="s">
        <v>602</v>
      </c>
      <c r="E29" s="246">
        <v>13</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2075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21</v>
      </c>
      <c r="B30" s="244" t="s">
        <v>2112</v>
      </c>
      <c r="C30" s="256" t="s">
        <v>2113</v>
      </c>
      <c r="D30" s="245" t="s">
        <v>602</v>
      </c>
      <c r="E30" s="246">
        <v>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2075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22</v>
      </c>
      <c r="B31" s="244" t="s">
        <v>2114</v>
      </c>
      <c r="C31" s="256" t="s">
        <v>2115</v>
      </c>
      <c r="D31" s="245" t="s">
        <v>602</v>
      </c>
      <c r="E31" s="246">
        <v>2</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2075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23</v>
      </c>
      <c r="B32" s="244" t="s">
        <v>2116</v>
      </c>
      <c r="C32" s="256" t="s">
        <v>2117</v>
      </c>
      <c r="D32" s="245" t="s">
        <v>602</v>
      </c>
      <c r="E32" s="246">
        <v>4</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2075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24</v>
      </c>
      <c r="B33" s="244" t="s">
        <v>2118</v>
      </c>
      <c r="C33" s="256" t="s">
        <v>2119</v>
      </c>
      <c r="D33" s="245" t="s">
        <v>602</v>
      </c>
      <c r="E33" s="246">
        <v>1</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2075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25</v>
      </c>
      <c r="B34" s="244" t="s">
        <v>2120</v>
      </c>
      <c r="C34" s="256" t="s">
        <v>2121</v>
      </c>
      <c r="D34" s="245" t="s">
        <v>602</v>
      </c>
      <c r="E34" s="246">
        <v>1</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2075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26</v>
      </c>
      <c r="B35" s="244" t="s">
        <v>2122</v>
      </c>
      <c r="C35" s="256" t="s">
        <v>2123</v>
      </c>
      <c r="D35" s="245" t="s">
        <v>602</v>
      </c>
      <c r="E35" s="246">
        <v>4</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2075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27</v>
      </c>
      <c r="B36" s="244" t="s">
        <v>2124</v>
      </c>
      <c r="C36" s="256" t="s">
        <v>2125</v>
      </c>
      <c r="D36" s="245" t="s">
        <v>602</v>
      </c>
      <c r="E36" s="246">
        <v>1</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2075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28</v>
      </c>
      <c r="B37" s="244" t="s">
        <v>2126</v>
      </c>
      <c r="C37" s="256" t="s">
        <v>2127</v>
      </c>
      <c r="D37" s="245" t="s">
        <v>602</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2075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29</v>
      </c>
      <c r="B38" s="244" t="s">
        <v>2128</v>
      </c>
      <c r="C38" s="256" t="s">
        <v>2129</v>
      </c>
      <c r="D38" s="245" t="s">
        <v>243</v>
      </c>
      <c r="E38" s="246">
        <v>22</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2075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30</v>
      </c>
      <c r="B39" s="244" t="s">
        <v>2130</v>
      </c>
      <c r="C39" s="256" t="s">
        <v>2131</v>
      </c>
      <c r="D39" s="245" t="s">
        <v>243</v>
      </c>
      <c r="E39" s="246">
        <v>28</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2075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31</v>
      </c>
      <c r="B40" s="244" t="s">
        <v>2132</v>
      </c>
      <c r="C40" s="256" t="s">
        <v>2133</v>
      </c>
      <c r="D40" s="245" t="s">
        <v>243</v>
      </c>
      <c r="E40" s="246">
        <v>24</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2075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32</v>
      </c>
      <c r="B41" s="244" t="s">
        <v>2134</v>
      </c>
      <c r="C41" s="256" t="s">
        <v>2135</v>
      </c>
      <c r="D41" s="245" t="s">
        <v>243</v>
      </c>
      <c r="E41" s="246">
        <v>24</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2075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33</v>
      </c>
      <c r="B42" s="244" t="s">
        <v>2136</v>
      </c>
      <c r="C42" s="256" t="s">
        <v>2137</v>
      </c>
      <c r="D42" s="245" t="s">
        <v>243</v>
      </c>
      <c r="E42" s="246">
        <v>110</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2075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34</v>
      </c>
      <c r="B43" s="244" t="s">
        <v>2138</v>
      </c>
      <c r="C43" s="256" t="s">
        <v>2139</v>
      </c>
      <c r="D43" s="245" t="s">
        <v>243</v>
      </c>
      <c r="E43" s="246">
        <v>26</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2075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35</v>
      </c>
      <c r="B44" s="244" t="s">
        <v>2140</v>
      </c>
      <c r="C44" s="256" t="s">
        <v>2141</v>
      </c>
      <c r="D44" s="245" t="s">
        <v>243</v>
      </c>
      <c r="E44" s="246">
        <v>55</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2075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36</v>
      </c>
      <c r="B45" s="244" t="s">
        <v>2142</v>
      </c>
      <c r="C45" s="256" t="s">
        <v>2143</v>
      </c>
      <c r="D45" s="245" t="s">
        <v>243</v>
      </c>
      <c r="E45" s="246">
        <v>25</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2075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37</v>
      </c>
      <c r="B46" s="244" t="s">
        <v>2144</v>
      </c>
      <c r="C46" s="256" t="s">
        <v>2145</v>
      </c>
      <c r="D46" s="245" t="s">
        <v>243</v>
      </c>
      <c r="E46" s="246">
        <v>3</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2075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38</v>
      </c>
      <c r="B47" s="244" t="s">
        <v>2146</v>
      </c>
      <c r="C47" s="256" t="s">
        <v>2147</v>
      </c>
      <c r="D47" s="245" t="s">
        <v>243</v>
      </c>
      <c r="E47" s="246">
        <v>74</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2075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39</v>
      </c>
      <c r="B48" s="244" t="s">
        <v>2148</v>
      </c>
      <c r="C48" s="256" t="s">
        <v>2149</v>
      </c>
      <c r="D48" s="245" t="s">
        <v>243</v>
      </c>
      <c r="E48" s="246">
        <v>32</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2075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40</v>
      </c>
      <c r="B49" s="244" t="s">
        <v>2150</v>
      </c>
      <c r="C49" s="256" t="s">
        <v>2151</v>
      </c>
      <c r="D49" s="245" t="s">
        <v>243</v>
      </c>
      <c r="E49" s="246">
        <v>18</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2075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41</v>
      </c>
      <c r="B50" s="244" t="s">
        <v>2152</v>
      </c>
      <c r="C50" s="256" t="s">
        <v>2153</v>
      </c>
      <c r="D50" s="245" t="s">
        <v>243</v>
      </c>
      <c r="E50" s="246">
        <v>12</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2075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42</v>
      </c>
      <c r="B51" s="244" t="s">
        <v>2154</v>
      </c>
      <c r="C51" s="256" t="s">
        <v>2155</v>
      </c>
      <c r="D51" s="245" t="s">
        <v>243</v>
      </c>
      <c r="E51" s="246">
        <v>80</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2075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43</v>
      </c>
      <c r="B52" s="244" t="s">
        <v>2156</v>
      </c>
      <c r="C52" s="256" t="s">
        <v>2157</v>
      </c>
      <c r="D52" s="245" t="s">
        <v>2158</v>
      </c>
      <c r="E52" s="246">
        <v>1</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362</v>
      </c>
      <c r="Y52" s="212"/>
      <c r="Z52" s="212"/>
      <c r="AA52" s="212"/>
      <c r="AB52" s="212"/>
      <c r="AC52" s="212"/>
      <c r="AD52" s="212"/>
      <c r="AE52" s="212"/>
      <c r="AF52" s="212"/>
      <c r="AG52" s="212" t="s">
        <v>603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44</v>
      </c>
      <c r="B53" s="244" t="s">
        <v>2159</v>
      </c>
      <c r="C53" s="256" t="s">
        <v>2160</v>
      </c>
      <c r="D53" s="245" t="s">
        <v>2161</v>
      </c>
      <c r="E53" s="246">
        <v>10</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2075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45</v>
      </c>
      <c r="B54" s="244" t="s">
        <v>2162</v>
      </c>
      <c r="C54" s="256" t="s">
        <v>2163</v>
      </c>
      <c r="D54" s="245" t="s">
        <v>2161</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2075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46</v>
      </c>
      <c r="B55" s="244" t="s">
        <v>2164</v>
      </c>
      <c r="C55" s="256" t="s">
        <v>2165</v>
      </c>
      <c r="D55" s="245" t="s">
        <v>2161</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2075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47</v>
      </c>
      <c r="B56" s="244" t="s">
        <v>2166</v>
      </c>
      <c r="C56" s="256" t="s">
        <v>2167</v>
      </c>
      <c r="D56" s="245" t="s">
        <v>2161</v>
      </c>
      <c r="E56" s="246">
        <v>4</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2075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33">
        <v>48</v>
      </c>
      <c r="B57" s="234" t="s">
        <v>2168</v>
      </c>
      <c r="C57" s="252" t="s">
        <v>2169</v>
      </c>
      <c r="D57" s="235" t="s">
        <v>2161</v>
      </c>
      <c r="E57" s="236">
        <v>3</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c r="S57" s="238" t="s">
        <v>302</v>
      </c>
      <c r="T57" s="239" t="s">
        <v>295</v>
      </c>
      <c r="U57" s="222">
        <v>0</v>
      </c>
      <c r="V57" s="222">
        <f>ROUND(E57*U57,2)</f>
        <v>0</v>
      </c>
      <c r="W57" s="222"/>
      <c r="X57" s="222" t="s">
        <v>389</v>
      </c>
      <c r="Y57" s="212"/>
      <c r="Z57" s="212"/>
      <c r="AA57" s="212"/>
      <c r="AB57" s="212"/>
      <c r="AC57" s="212"/>
      <c r="AD57" s="212"/>
      <c r="AE57" s="212"/>
      <c r="AF57" s="212"/>
      <c r="AG57" s="212" t="s">
        <v>2075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2170</v>
      </c>
      <c r="D58" s="224"/>
      <c r="E58" s="225"/>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49</v>
      </c>
      <c r="B59" s="244" t="s">
        <v>2171</v>
      </c>
      <c r="C59" s="256" t="s">
        <v>2172</v>
      </c>
      <c r="D59" s="245" t="s">
        <v>2161</v>
      </c>
      <c r="E59" s="246">
        <v>6</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2075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50</v>
      </c>
      <c r="B60" s="244" t="s">
        <v>2173</v>
      </c>
      <c r="C60" s="256" t="s">
        <v>2174</v>
      </c>
      <c r="D60" s="245" t="s">
        <v>2161</v>
      </c>
      <c r="E60" s="246">
        <v>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2075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51</v>
      </c>
      <c r="B61" s="244" t="s">
        <v>2175</v>
      </c>
      <c r="C61" s="256" t="s">
        <v>2176</v>
      </c>
      <c r="D61" s="245" t="s">
        <v>2161</v>
      </c>
      <c r="E61" s="246">
        <v>6</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389</v>
      </c>
      <c r="Y61" s="212"/>
      <c r="Z61" s="212"/>
      <c r="AA61" s="212"/>
      <c r="AB61" s="212"/>
      <c r="AC61" s="212"/>
      <c r="AD61" s="212"/>
      <c r="AE61" s="212"/>
      <c r="AF61" s="212"/>
      <c r="AG61" s="212" t="s">
        <v>2075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5">
      <c r="A62" s="227" t="s">
        <v>289</v>
      </c>
      <c r="B62" s="228" t="s">
        <v>245</v>
      </c>
      <c r="C62" s="251" t="s">
        <v>246</v>
      </c>
      <c r="D62" s="229"/>
      <c r="E62" s="230"/>
      <c r="F62" s="231"/>
      <c r="G62" s="231">
        <f>SUMIF(AG63:AG70,"&lt;&gt;NOR",G63:G70)</f>
        <v>0</v>
      </c>
      <c r="H62" s="231"/>
      <c r="I62" s="231">
        <f>SUM(I63:I70)</f>
        <v>0</v>
      </c>
      <c r="J62" s="231"/>
      <c r="K62" s="231">
        <f>SUM(K63:K70)</f>
        <v>0</v>
      </c>
      <c r="L62" s="231"/>
      <c r="M62" s="231">
        <f>SUM(M63:M70)</f>
        <v>0</v>
      </c>
      <c r="N62" s="231"/>
      <c r="O62" s="231">
        <f>SUM(O63:O70)</f>
        <v>0</v>
      </c>
      <c r="P62" s="231"/>
      <c r="Q62" s="231">
        <f>SUM(Q63:Q70)</f>
        <v>0</v>
      </c>
      <c r="R62" s="231"/>
      <c r="S62" s="231"/>
      <c r="T62" s="232"/>
      <c r="U62" s="226"/>
      <c r="V62" s="226">
        <f>SUM(V63:V70)</f>
        <v>0</v>
      </c>
      <c r="W62" s="226"/>
      <c r="X62" s="226"/>
      <c r="AG62" t="s">
        <v>290</v>
      </c>
    </row>
    <row r="63" spans="1:60" outlineLevel="1" x14ac:dyDescent="0.25">
      <c r="A63" s="243">
        <v>52</v>
      </c>
      <c r="B63" s="244" t="s">
        <v>2177</v>
      </c>
      <c r="C63" s="256" t="s">
        <v>2178</v>
      </c>
      <c r="D63" s="245" t="s">
        <v>602</v>
      </c>
      <c r="E63" s="246">
        <v>1</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603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53</v>
      </c>
      <c r="B64" s="244" t="s">
        <v>2179</v>
      </c>
      <c r="C64" s="256" t="s">
        <v>2180</v>
      </c>
      <c r="D64" s="245" t="s">
        <v>602</v>
      </c>
      <c r="E64" s="246">
        <v>1</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603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54</v>
      </c>
      <c r="B65" s="244" t="s">
        <v>2181</v>
      </c>
      <c r="C65" s="256" t="s">
        <v>2182</v>
      </c>
      <c r="D65" s="245" t="s">
        <v>602</v>
      </c>
      <c r="E65" s="246">
        <v>1</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302</v>
      </c>
      <c r="T65" s="249" t="s">
        <v>295</v>
      </c>
      <c r="U65" s="222">
        <v>0</v>
      </c>
      <c r="V65" s="222">
        <f>ROUND(E65*U65,2)</f>
        <v>0</v>
      </c>
      <c r="W65" s="222"/>
      <c r="X65" s="222" t="s">
        <v>362</v>
      </c>
      <c r="Y65" s="212"/>
      <c r="Z65" s="212"/>
      <c r="AA65" s="212"/>
      <c r="AB65" s="212"/>
      <c r="AC65" s="212"/>
      <c r="AD65" s="212"/>
      <c r="AE65" s="212"/>
      <c r="AF65" s="212"/>
      <c r="AG65" s="212" t="s">
        <v>603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55</v>
      </c>
      <c r="B66" s="244" t="s">
        <v>2183</v>
      </c>
      <c r="C66" s="256" t="s">
        <v>2184</v>
      </c>
      <c r="D66" s="245" t="s">
        <v>602</v>
      </c>
      <c r="E66" s="246">
        <v>1</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302</v>
      </c>
      <c r="T66" s="249" t="s">
        <v>295</v>
      </c>
      <c r="U66" s="222">
        <v>0</v>
      </c>
      <c r="V66" s="222">
        <f>ROUND(E66*U66,2)</f>
        <v>0</v>
      </c>
      <c r="W66" s="222"/>
      <c r="X66" s="222" t="s">
        <v>362</v>
      </c>
      <c r="Y66" s="212"/>
      <c r="Z66" s="212"/>
      <c r="AA66" s="212"/>
      <c r="AB66" s="212"/>
      <c r="AC66" s="212"/>
      <c r="AD66" s="212"/>
      <c r="AE66" s="212"/>
      <c r="AF66" s="212"/>
      <c r="AG66" s="212" t="s">
        <v>603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56</v>
      </c>
      <c r="B67" s="244" t="s">
        <v>2185</v>
      </c>
      <c r="C67" s="256" t="s">
        <v>2186</v>
      </c>
      <c r="D67" s="245" t="s">
        <v>602</v>
      </c>
      <c r="E67" s="246">
        <v>3</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302</v>
      </c>
      <c r="T67" s="249" t="s">
        <v>295</v>
      </c>
      <c r="U67" s="222">
        <v>0</v>
      </c>
      <c r="V67" s="222">
        <f>ROUND(E67*U67,2)</f>
        <v>0</v>
      </c>
      <c r="W67" s="222"/>
      <c r="X67" s="222" t="s">
        <v>362</v>
      </c>
      <c r="Y67" s="212"/>
      <c r="Z67" s="212"/>
      <c r="AA67" s="212"/>
      <c r="AB67" s="212"/>
      <c r="AC67" s="212"/>
      <c r="AD67" s="212"/>
      <c r="AE67" s="212"/>
      <c r="AF67" s="212"/>
      <c r="AG67" s="212" t="s">
        <v>603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57</v>
      </c>
      <c r="B68" s="244" t="s">
        <v>2187</v>
      </c>
      <c r="C68" s="256" t="s">
        <v>2188</v>
      </c>
      <c r="D68" s="245" t="s">
        <v>602</v>
      </c>
      <c r="E68" s="246">
        <v>4</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302</v>
      </c>
      <c r="T68" s="249" t="s">
        <v>295</v>
      </c>
      <c r="U68" s="222">
        <v>0</v>
      </c>
      <c r="V68" s="222">
        <f>ROUND(E68*U68,2)</f>
        <v>0</v>
      </c>
      <c r="W68" s="222"/>
      <c r="X68" s="222" t="s">
        <v>362</v>
      </c>
      <c r="Y68" s="212"/>
      <c r="Z68" s="212"/>
      <c r="AA68" s="212"/>
      <c r="AB68" s="212"/>
      <c r="AC68" s="212"/>
      <c r="AD68" s="212"/>
      <c r="AE68" s="212"/>
      <c r="AF68" s="212"/>
      <c r="AG68" s="212" t="s">
        <v>603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2189</v>
      </c>
      <c r="C69" s="256" t="s">
        <v>2190</v>
      </c>
      <c r="D69" s="245" t="s">
        <v>602</v>
      </c>
      <c r="E69" s="246">
        <v>1</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603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59</v>
      </c>
      <c r="B70" s="244" t="s">
        <v>2191</v>
      </c>
      <c r="C70" s="256" t="s">
        <v>2192</v>
      </c>
      <c r="D70" s="245" t="s">
        <v>2158</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302</v>
      </c>
      <c r="T70" s="249" t="s">
        <v>295</v>
      </c>
      <c r="U70" s="222">
        <v>0</v>
      </c>
      <c r="V70" s="222">
        <f>ROUND(E70*U70,2)</f>
        <v>0</v>
      </c>
      <c r="W70" s="222"/>
      <c r="X70" s="222" t="s">
        <v>362</v>
      </c>
      <c r="Y70" s="212"/>
      <c r="Z70" s="212"/>
      <c r="AA70" s="212"/>
      <c r="AB70" s="212"/>
      <c r="AC70" s="212"/>
      <c r="AD70" s="212"/>
      <c r="AE70" s="212"/>
      <c r="AF70" s="212"/>
      <c r="AG70" s="212" t="s">
        <v>603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5">
      <c r="A71" s="227" t="s">
        <v>289</v>
      </c>
      <c r="B71" s="228" t="s">
        <v>247</v>
      </c>
      <c r="C71" s="251" t="s">
        <v>248</v>
      </c>
      <c r="D71" s="229"/>
      <c r="E71" s="230"/>
      <c r="F71" s="231"/>
      <c r="G71" s="231">
        <f>SUMIF(AG72:AG74,"&lt;&gt;NOR",G72:G74)</f>
        <v>0</v>
      </c>
      <c r="H71" s="231"/>
      <c r="I71" s="231">
        <f>SUM(I72:I74)</f>
        <v>0</v>
      </c>
      <c r="J71" s="231"/>
      <c r="K71" s="231">
        <f>SUM(K72:K74)</f>
        <v>0</v>
      </c>
      <c r="L71" s="231"/>
      <c r="M71" s="231">
        <f>SUM(M72:M74)</f>
        <v>0</v>
      </c>
      <c r="N71" s="231"/>
      <c r="O71" s="231">
        <f>SUM(O72:O74)</f>
        <v>0</v>
      </c>
      <c r="P71" s="231"/>
      <c r="Q71" s="231">
        <f>SUM(Q72:Q74)</f>
        <v>0</v>
      </c>
      <c r="R71" s="231"/>
      <c r="S71" s="231"/>
      <c r="T71" s="232"/>
      <c r="U71" s="226"/>
      <c r="V71" s="226">
        <f>SUM(V72:V74)</f>
        <v>0</v>
      </c>
      <c r="W71" s="226"/>
      <c r="X71" s="226"/>
      <c r="AG71" t="s">
        <v>290</v>
      </c>
    </row>
    <row r="72" spans="1:60" outlineLevel="1" x14ac:dyDescent="0.25">
      <c r="A72" s="243">
        <v>60</v>
      </c>
      <c r="B72" s="244" t="s">
        <v>2193</v>
      </c>
      <c r="C72" s="256" t="s">
        <v>2194</v>
      </c>
      <c r="D72" s="245" t="s">
        <v>602</v>
      </c>
      <c r="E72" s="246">
        <v>1</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362</v>
      </c>
      <c r="Y72" s="212"/>
      <c r="Z72" s="212"/>
      <c r="AA72" s="212"/>
      <c r="AB72" s="212"/>
      <c r="AC72" s="212"/>
      <c r="AD72" s="212"/>
      <c r="AE72" s="212"/>
      <c r="AF72" s="212"/>
      <c r="AG72" s="212" t="s">
        <v>603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61</v>
      </c>
      <c r="B73" s="244" t="s">
        <v>2195</v>
      </c>
      <c r="C73" s="256" t="s">
        <v>2196</v>
      </c>
      <c r="D73" s="245" t="s">
        <v>2158</v>
      </c>
      <c r="E73" s="246">
        <v>1</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362</v>
      </c>
      <c r="Y73" s="212"/>
      <c r="Z73" s="212"/>
      <c r="AA73" s="212"/>
      <c r="AB73" s="212"/>
      <c r="AC73" s="212"/>
      <c r="AD73" s="212"/>
      <c r="AE73" s="212"/>
      <c r="AF73" s="212"/>
      <c r="AG73" s="212" t="s">
        <v>603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62</v>
      </c>
      <c r="B74" s="244" t="s">
        <v>2197</v>
      </c>
      <c r="C74" s="256" t="s">
        <v>2198</v>
      </c>
      <c r="D74" s="245" t="s">
        <v>2158</v>
      </c>
      <c r="E74" s="246">
        <v>1</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302</v>
      </c>
      <c r="T74" s="249" t="s">
        <v>295</v>
      </c>
      <c r="U74" s="222">
        <v>0</v>
      </c>
      <c r="V74" s="222">
        <f>ROUND(E74*U74,2)</f>
        <v>0</v>
      </c>
      <c r="W74" s="222"/>
      <c r="X74" s="222" t="s">
        <v>362</v>
      </c>
      <c r="Y74" s="212"/>
      <c r="Z74" s="212"/>
      <c r="AA74" s="212"/>
      <c r="AB74" s="212"/>
      <c r="AC74" s="212"/>
      <c r="AD74" s="212"/>
      <c r="AE74" s="212"/>
      <c r="AF74" s="212"/>
      <c r="AG74" s="212" t="s">
        <v>603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5">
      <c r="A75" s="227" t="s">
        <v>289</v>
      </c>
      <c r="B75" s="228" t="s">
        <v>249</v>
      </c>
      <c r="C75" s="251" t="s">
        <v>250</v>
      </c>
      <c r="D75" s="229"/>
      <c r="E75" s="230"/>
      <c r="F75" s="231"/>
      <c r="G75" s="231">
        <f>SUMIF(AG76:AG82,"&lt;&gt;NOR",G76:G82)</f>
        <v>0</v>
      </c>
      <c r="H75" s="231"/>
      <c r="I75" s="231">
        <f>SUM(I76:I82)</f>
        <v>0</v>
      </c>
      <c r="J75" s="231"/>
      <c r="K75" s="231">
        <f>SUM(K76:K82)</f>
        <v>0</v>
      </c>
      <c r="L75" s="231"/>
      <c r="M75" s="231">
        <f>SUM(M76:M82)</f>
        <v>0</v>
      </c>
      <c r="N75" s="231"/>
      <c r="O75" s="231">
        <f>SUM(O76:O82)</f>
        <v>0</v>
      </c>
      <c r="P75" s="231"/>
      <c r="Q75" s="231">
        <f>SUM(Q76:Q82)</f>
        <v>0</v>
      </c>
      <c r="R75" s="231"/>
      <c r="S75" s="231"/>
      <c r="T75" s="232"/>
      <c r="U75" s="226"/>
      <c r="V75" s="226">
        <f>SUM(V76:V82)</f>
        <v>0</v>
      </c>
      <c r="W75" s="226"/>
      <c r="X75" s="226"/>
      <c r="AG75" t="s">
        <v>290</v>
      </c>
    </row>
    <row r="76" spans="1:60" outlineLevel="1" x14ac:dyDescent="0.25">
      <c r="A76" s="243">
        <v>63</v>
      </c>
      <c r="B76" s="244" t="s">
        <v>2199</v>
      </c>
      <c r="C76" s="256" t="s">
        <v>2200</v>
      </c>
      <c r="D76" s="245" t="s">
        <v>243</v>
      </c>
      <c r="E76" s="246">
        <v>20</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2075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64</v>
      </c>
      <c r="B77" s="244" t="s">
        <v>2201</v>
      </c>
      <c r="C77" s="256" t="s">
        <v>2202</v>
      </c>
      <c r="D77" s="245" t="s">
        <v>243</v>
      </c>
      <c r="E77" s="246">
        <v>75</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302</v>
      </c>
      <c r="T77" s="249" t="s">
        <v>295</v>
      </c>
      <c r="U77" s="222">
        <v>0</v>
      </c>
      <c r="V77" s="222">
        <f>ROUND(E77*U77,2)</f>
        <v>0</v>
      </c>
      <c r="W77" s="222"/>
      <c r="X77" s="222" t="s">
        <v>389</v>
      </c>
      <c r="Y77" s="212"/>
      <c r="Z77" s="212"/>
      <c r="AA77" s="212"/>
      <c r="AB77" s="212"/>
      <c r="AC77" s="212"/>
      <c r="AD77" s="212"/>
      <c r="AE77" s="212"/>
      <c r="AF77" s="212"/>
      <c r="AG77" s="212" t="s">
        <v>2075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3">
        <v>65</v>
      </c>
      <c r="B78" s="244" t="s">
        <v>2203</v>
      </c>
      <c r="C78" s="256" t="s">
        <v>2204</v>
      </c>
      <c r="D78" s="245" t="s">
        <v>602</v>
      </c>
      <c r="E78" s="246">
        <v>2</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302</v>
      </c>
      <c r="T78" s="249" t="s">
        <v>295</v>
      </c>
      <c r="U78" s="222">
        <v>0</v>
      </c>
      <c r="V78" s="222">
        <f>ROUND(E78*U78,2)</f>
        <v>0</v>
      </c>
      <c r="W78" s="222"/>
      <c r="X78" s="222" t="s">
        <v>389</v>
      </c>
      <c r="Y78" s="212"/>
      <c r="Z78" s="212"/>
      <c r="AA78" s="212"/>
      <c r="AB78" s="212"/>
      <c r="AC78" s="212"/>
      <c r="AD78" s="212"/>
      <c r="AE78" s="212"/>
      <c r="AF78" s="212"/>
      <c r="AG78" s="212" t="s">
        <v>2075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43">
        <v>66</v>
      </c>
      <c r="B79" s="244" t="s">
        <v>2205</v>
      </c>
      <c r="C79" s="256" t="s">
        <v>2206</v>
      </c>
      <c r="D79" s="245" t="s">
        <v>602</v>
      </c>
      <c r="E79" s="246">
        <v>18</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2075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43">
        <v>67</v>
      </c>
      <c r="B80" s="244" t="s">
        <v>2207</v>
      </c>
      <c r="C80" s="256" t="s">
        <v>2208</v>
      </c>
      <c r="D80" s="245" t="s">
        <v>602</v>
      </c>
      <c r="E80" s="246">
        <v>4</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302</v>
      </c>
      <c r="T80" s="249" t="s">
        <v>295</v>
      </c>
      <c r="U80" s="222">
        <v>0</v>
      </c>
      <c r="V80" s="222">
        <f>ROUND(E80*U80,2)</f>
        <v>0</v>
      </c>
      <c r="W80" s="222"/>
      <c r="X80" s="222" t="s">
        <v>389</v>
      </c>
      <c r="Y80" s="212"/>
      <c r="Z80" s="212"/>
      <c r="AA80" s="212"/>
      <c r="AB80" s="212"/>
      <c r="AC80" s="212"/>
      <c r="AD80" s="212"/>
      <c r="AE80" s="212"/>
      <c r="AF80" s="212"/>
      <c r="AG80" s="212" t="s">
        <v>2075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3">
        <v>68</v>
      </c>
      <c r="B81" s="244" t="s">
        <v>2209</v>
      </c>
      <c r="C81" s="256" t="s">
        <v>2210</v>
      </c>
      <c r="D81" s="245" t="s">
        <v>2158</v>
      </c>
      <c r="E81" s="246">
        <v>1</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302</v>
      </c>
      <c r="T81" s="249" t="s">
        <v>295</v>
      </c>
      <c r="U81" s="222">
        <v>0</v>
      </c>
      <c r="V81" s="222">
        <f>ROUND(E81*U81,2)</f>
        <v>0</v>
      </c>
      <c r="W81" s="222"/>
      <c r="X81" s="222" t="s">
        <v>362</v>
      </c>
      <c r="Y81" s="212"/>
      <c r="Z81" s="212"/>
      <c r="AA81" s="212"/>
      <c r="AB81" s="212"/>
      <c r="AC81" s="212"/>
      <c r="AD81" s="212"/>
      <c r="AE81" s="212"/>
      <c r="AF81" s="212"/>
      <c r="AG81" s="212" t="s">
        <v>603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69</v>
      </c>
      <c r="B82" s="244" t="s">
        <v>2159</v>
      </c>
      <c r="C82" s="256" t="s">
        <v>2160</v>
      </c>
      <c r="D82" s="245" t="s">
        <v>2161</v>
      </c>
      <c r="E82" s="246">
        <v>1</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302</v>
      </c>
      <c r="T82" s="249" t="s">
        <v>295</v>
      </c>
      <c r="U82" s="222">
        <v>0</v>
      </c>
      <c r="V82" s="222">
        <f>ROUND(E82*U82,2)</f>
        <v>0</v>
      </c>
      <c r="W82" s="222"/>
      <c r="X82" s="222" t="s">
        <v>389</v>
      </c>
      <c r="Y82" s="212"/>
      <c r="Z82" s="212"/>
      <c r="AA82" s="212"/>
      <c r="AB82" s="212"/>
      <c r="AC82" s="212"/>
      <c r="AD82" s="212"/>
      <c r="AE82" s="212"/>
      <c r="AF82" s="212"/>
      <c r="AG82" s="212" t="s">
        <v>2075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5">
      <c r="A83" s="227" t="s">
        <v>289</v>
      </c>
      <c r="B83" s="228" t="s">
        <v>253</v>
      </c>
      <c r="C83" s="251" t="s">
        <v>254</v>
      </c>
      <c r="D83" s="229"/>
      <c r="E83" s="230"/>
      <c r="F83" s="231"/>
      <c r="G83" s="231">
        <f>SUMIF(AG84:AG102,"&lt;&gt;NOR",G84:G102)</f>
        <v>0</v>
      </c>
      <c r="H83" s="231"/>
      <c r="I83" s="231">
        <f>SUM(I84:I102)</f>
        <v>0</v>
      </c>
      <c r="J83" s="231"/>
      <c r="K83" s="231">
        <f>SUM(K84:K102)</f>
        <v>0</v>
      </c>
      <c r="L83" s="231"/>
      <c r="M83" s="231">
        <f>SUM(M84:M102)</f>
        <v>0</v>
      </c>
      <c r="N83" s="231"/>
      <c r="O83" s="231">
        <f>SUM(O84:O102)</f>
        <v>0</v>
      </c>
      <c r="P83" s="231"/>
      <c r="Q83" s="231">
        <f>SUM(Q84:Q102)</f>
        <v>0</v>
      </c>
      <c r="R83" s="231"/>
      <c r="S83" s="231"/>
      <c r="T83" s="232"/>
      <c r="U83" s="226"/>
      <c r="V83" s="226">
        <f>SUM(V84:V102)</f>
        <v>6.76</v>
      </c>
      <c r="W83" s="226"/>
      <c r="X83" s="226"/>
      <c r="AG83" t="s">
        <v>290</v>
      </c>
    </row>
    <row r="84" spans="1:60" outlineLevel="1" x14ac:dyDescent="0.25">
      <c r="A84" s="243">
        <v>70</v>
      </c>
      <c r="B84" s="244" t="s">
        <v>2211</v>
      </c>
      <c r="C84" s="256" t="s">
        <v>2212</v>
      </c>
      <c r="D84" s="245" t="s">
        <v>2213</v>
      </c>
      <c r="E84" s="246">
        <v>0.1</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302</v>
      </c>
      <c r="T84" s="249" t="s">
        <v>295</v>
      </c>
      <c r="U84" s="222">
        <v>0</v>
      </c>
      <c r="V84" s="222">
        <f>ROUND(E84*U84,2)</f>
        <v>0</v>
      </c>
      <c r="W84" s="222"/>
      <c r="X84" s="222" t="s">
        <v>389</v>
      </c>
      <c r="Y84" s="212"/>
      <c r="Z84" s="212"/>
      <c r="AA84" s="212"/>
      <c r="AB84" s="212"/>
      <c r="AC84" s="212"/>
      <c r="AD84" s="212"/>
      <c r="AE84" s="212"/>
      <c r="AF84" s="212"/>
      <c r="AG84" s="212" t="s">
        <v>2075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71</v>
      </c>
      <c r="B85" s="244" t="s">
        <v>2214</v>
      </c>
      <c r="C85" s="256" t="s">
        <v>2215</v>
      </c>
      <c r="D85" s="245" t="s">
        <v>394</v>
      </c>
      <c r="E85" s="246">
        <v>5</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2075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43">
        <v>72</v>
      </c>
      <c r="B86" s="244" t="s">
        <v>2216</v>
      </c>
      <c r="C86" s="256" t="s">
        <v>2217</v>
      </c>
      <c r="D86" s="245" t="s">
        <v>2218</v>
      </c>
      <c r="E86" s="246">
        <v>25</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302</v>
      </c>
      <c r="T86" s="249" t="s">
        <v>295</v>
      </c>
      <c r="U86" s="222">
        <v>0</v>
      </c>
      <c r="V86" s="222">
        <f>ROUND(E86*U86,2)</f>
        <v>0</v>
      </c>
      <c r="W86" s="222"/>
      <c r="X86" s="222" t="s">
        <v>389</v>
      </c>
      <c r="Y86" s="212"/>
      <c r="Z86" s="212"/>
      <c r="AA86" s="212"/>
      <c r="AB86" s="212"/>
      <c r="AC86" s="212"/>
      <c r="AD86" s="212"/>
      <c r="AE86" s="212"/>
      <c r="AF86" s="212"/>
      <c r="AG86" s="212" t="s">
        <v>2075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43">
        <v>73</v>
      </c>
      <c r="B87" s="244" t="s">
        <v>2219</v>
      </c>
      <c r="C87" s="256" t="s">
        <v>2220</v>
      </c>
      <c r="D87" s="245" t="s">
        <v>243</v>
      </c>
      <c r="E87" s="246">
        <v>42</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2075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74</v>
      </c>
      <c r="B88" s="244" t="s">
        <v>2221</v>
      </c>
      <c r="C88" s="256" t="s">
        <v>2222</v>
      </c>
      <c r="D88" s="245" t="s">
        <v>243</v>
      </c>
      <c r="E88" s="246">
        <v>10</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2075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75</v>
      </c>
      <c r="B89" s="244" t="s">
        <v>2223</v>
      </c>
      <c r="C89" s="256" t="s">
        <v>2224</v>
      </c>
      <c r="D89" s="245" t="s">
        <v>243</v>
      </c>
      <c r="E89" s="246">
        <v>10</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2075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76</v>
      </c>
      <c r="B90" s="244" t="s">
        <v>2225</v>
      </c>
      <c r="C90" s="256" t="s">
        <v>2226</v>
      </c>
      <c r="D90" s="245" t="s">
        <v>243</v>
      </c>
      <c r="E90" s="246">
        <v>8</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2075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77</v>
      </c>
      <c r="B91" s="244" t="s">
        <v>2227</v>
      </c>
      <c r="C91" s="256" t="s">
        <v>2228</v>
      </c>
      <c r="D91" s="245" t="s">
        <v>243</v>
      </c>
      <c r="E91" s="246">
        <v>86</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2075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78</v>
      </c>
      <c r="B92" s="244" t="s">
        <v>2229</v>
      </c>
      <c r="C92" s="256" t="s">
        <v>2230</v>
      </c>
      <c r="D92" s="245" t="s">
        <v>243</v>
      </c>
      <c r="E92" s="246">
        <v>110</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302</v>
      </c>
      <c r="T92" s="249" t="s">
        <v>295</v>
      </c>
      <c r="U92" s="222">
        <v>0</v>
      </c>
      <c r="V92" s="222">
        <f>ROUND(E92*U92,2)</f>
        <v>0</v>
      </c>
      <c r="W92" s="222"/>
      <c r="X92" s="222" t="s">
        <v>389</v>
      </c>
      <c r="Y92" s="212"/>
      <c r="Z92" s="212"/>
      <c r="AA92" s="212"/>
      <c r="AB92" s="212"/>
      <c r="AC92" s="212"/>
      <c r="AD92" s="212"/>
      <c r="AE92" s="212"/>
      <c r="AF92" s="212"/>
      <c r="AG92" s="212" t="s">
        <v>2075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43">
        <v>79</v>
      </c>
      <c r="B93" s="244" t="s">
        <v>2231</v>
      </c>
      <c r="C93" s="256" t="s">
        <v>2232</v>
      </c>
      <c r="D93" s="245" t="s">
        <v>243</v>
      </c>
      <c r="E93" s="246">
        <v>42</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302</v>
      </c>
      <c r="T93" s="249" t="s">
        <v>295</v>
      </c>
      <c r="U93" s="222">
        <v>0</v>
      </c>
      <c r="V93" s="222">
        <f>ROUND(E93*U93,2)</f>
        <v>0</v>
      </c>
      <c r="W93" s="222"/>
      <c r="X93" s="222" t="s">
        <v>389</v>
      </c>
      <c r="Y93" s="212"/>
      <c r="Z93" s="212"/>
      <c r="AA93" s="212"/>
      <c r="AB93" s="212"/>
      <c r="AC93" s="212"/>
      <c r="AD93" s="212"/>
      <c r="AE93" s="212"/>
      <c r="AF93" s="212"/>
      <c r="AG93" s="212" t="s">
        <v>2075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43">
        <v>80</v>
      </c>
      <c r="B94" s="244" t="s">
        <v>2233</v>
      </c>
      <c r="C94" s="256" t="s">
        <v>2234</v>
      </c>
      <c r="D94" s="245" t="s">
        <v>243</v>
      </c>
      <c r="E94" s="246">
        <v>10</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302</v>
      </c>
      <c r="T94" s="249" t="s">
        <v>295</v>
      </c>
      <c r="U94" s="222">
        <v>0</v>
      </c>
      <c r="V94" s="222">
        <f>ROUND(E94*U94,2)</f>
        <v>0</v>
      </c>
      <c r="W94" s="222"/>
      <c r="X94" s="222" t="s">
        <v>389</v>
      </c>
      <c r="Y94" s="212"/>
      <c r="Z94" s="212"/>
      <c r="AA94" s="212"/>
      <c r="AB94" s="212"/>
      <c r="AC94" s="212"/>
      <c r="AD94" s="212"/>
      <c r="AE94" s="212"/>
      <c r="AF94" s="212"/>
      <c r="AG94" s="212" t="s">
        <v>2075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43">
        <v>81</v>
      </c>
      <c r="B95" s="244" t="s">
        <v>2235</v>
      </c>
      <c r="C95" s="256" t="s">
        <v>2236</v>
      </c>
      <c r="D95" s="245" t="s">
        <v>243</v>
      </c>
      <c r="E95" s="246">
        <v>10</v>
      </c>
      <c r="F95" s="247"/>
      <c r="G95" s="248">
        <f>ROUND(E95*F95,2)</f>
        <v>0</v>
      </c>
      <c r="H95" s="247"/>
      <c r="I95" s="248">
        <f>ROUND(E95*H95,2)</f>
        <v>0</v>
      </c>
      <c r="J95" s="247"/>
      <c r="K95" s="248">
        <f>ROUND(E95*J95,2)</f>
        <v>0</v>
      </c>
      <c r="L95" s="248">
        <v>21</v>
      </c>
      <c r="M95" s="248">
        <f>G95*(1+L95/100)</f>
        <v>0</v>
      </c>
      <c r="N95" s="248">
        <v>0</v>
      </c>
      <c r="O95" s="248">
        <f>ROUND(E95*N95,2)</f>
        <v>0</v>
      </c>
      <c r="P95" s="248">
        <v>0</v>
      </c>
      <c r="Q95" s="248">
        <f>ROUND(E95*P95,2)</f>
        <v>0</v>
      </c>
      <c r="R95" s="248"/>
      <c r="S95" s="248" t="s">
        <v>302</v>
      </c>
      <c r="T95" s="249" t="s">
        <v>295</v>
      </c>
      <c r="U95" s="222">
        <v>0</v>
      </c>
      <c r="V95" s="222">
        <f>ROUND(E95*U95,2)</f>
        <v>0</v>
      </c>
      <c r="W95" s="222"/>
      <c r="X95" s="222" t="s">
        <v>389</v>
      </c>
      <c r="Y95" s="212"/>
      <c r="Z95" s="212"/>
      <c r="AA95" s="212"/>
      <c r="AB95" s="212"/>
      <c r="AC95" s="212"/>
      <c r="AD95" s="212"/>
      <c r="AE95" s="212"/>
      <c r="AF95" s="212"/>
      <c r="AG95" s="212" t="s">
        <v>2075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3">
        <v>82</v>
      </c>
      <c r="B96" s="244" t="s">
        <v>2237</v>
      </c>
      <c r="C96" s="256" t="s">
        <v>2238</v>
      </c>
      <c r="D96" s="245" t="s">
        <v>243</v>
      </c>
      <c r="E96" s="246">
        <v>8</v>
      </c>
      <c r="F96" s="247"/>
      <c r="G96" s="248">
        <f>ROUND(E96*F96,2)</f>
        <v>0</v>
      </c>
      <c r="H96" s="247"/>
      <c r="I96" s="248">
        <f>ROUND(E96*H96,2)</f>
        <v>0</v>
      </c>
      <c r="J96" s="247"/>
      <c r="K96" s="248">
        <f>ROUND(E96*J96,2)</f>
        <v>0</v>
      </c>
      <c r="L96" s="248">
        <v>21</v>
      </c>
      <c r="M96" s="248">
        <f>G96*(1+L96/100)</f>
        <v>0</v>
      </c>
      <c r="N96" s="248">
        <v>0</v>
      </c>
      <c r="O96" s="248">
        <f>ROUND(E96*N96,2)</f>
        <v>0</v>
      </c>
      <c r="P96" s="248">
        <v>0</v>
      </c>
      <c r="Q96" s="248">
        <f>ROUND(E96*P96,2)</f>
        <v>0</v>
      </c>
      <c r="R96" s="248"/>
      <c r="S96" s="248" t="s">
        <v>302</v>
      </c>
      <c r="T96" s="249" t="s">
        <v>295</v>
      </c>
      <c r="U96" s="222">
        <v>0</v>
      </c>
      <c r="V96" s="222">
        <f>ROUND(E96*U96,2)</f>
        <v>0</v>
      </c>
      <c r="W96" s="222"/>
      <c r="X96" s="222" t="s">
        <v>389</v>
      </c>
      <c r="Y96" s="212"/>
      <c r="Z96" s="212"/>
      <c r="AA96" s="212"/>
      <c r="AB96" s="212"/>
      <c r="AC96" s="212"/>
      <c r="AD96" s="212"/>
      <c r="AE96" s="212"/>
      <c r="AF96" s="212"/>
      <c r="AG96" s="212" t="s">
        <v>2075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43">
        <v>83</v>
      </c>
      <c r="B97" s="244" t="s">
        <v>2239</v>
      </c>
      <c r="C97" s="256" t="s">
        <v>2240</v>
      </c>
      <c r="D97" s="245" t="s">
        <v>394</v>
      </c>
      <c r="E97" s="246">
        <v>6</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302</v>
      </c>
      <c r="T97" s="249" t="s">
        <v>295</v>
      </c>
      <c r="U97" s="222">
        <v>0</v>
      </c>
      <c r="V97" s="222">
        <f>ROUND(E97*U97,2)</f>
        <v>0</v>
      </c>
      <c r="W97" s="222"/>
      <c r="X97" s="222" t="s">
        <v>389</v>
      </c>
      <c r="Y97" s="212"/>
      <c r="Z97" s="212"/>
      <c r="AA97" s="212"/>
      <c r="AB97" s="212"/>
      <c r="AC97" s="212"/>
      <c r="AD97" s="212"/>
      <c r="AE97" s="212"/>
      <c r="AF97" s="212"/>
      <c r="AG97" s="212" t="s">
        <v>2075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84</v>
      </c>
      <c r="B98" s="244" t="s">
        <v>2241</v>
      </c>
      <c r="C98" s="256" t="s">
        <v>2242</v>
      </c>
      <c r="D98" s="245" t="s">
        <v>394</v>
      </c>
      <c r="E98" s="246">
        <v>36</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302</v>
      </c>
      <c r="T98" s="249" t="s">
        <v>295</v>
      </c>
      <c r="U98" s="222">
        <v>0</v>
      </c>
      <c r="V98" s="222">
        <f>ROUND(E98*U98,2)</f>
        <v>0</v>
      </c>
      <c r="W98" s="222"/>
      <c r="X98" s="222" t="s">
        <v>389</v>
      </c>
      <c r="Y98" s="212"/>
      <c r="Z98" s="212"/>
      <c r="AA98" s="212"/>
      <c r="AB98" s="212"/>
      <c r="AC98" s="212"/>
      <c r="AD98" s="212"/>
      <c r="AE98" s="212"/>
      <c r="AF98" s="212"/>
      <c r="AG98" s="212" t="s">
        <v>2075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85</v>
      </c>
      <c r="B99" s="244" t="s">
        <v>2243</v>
      </c>
      <c r="C99" s="256" t="s">
        <v>2244</v>
      </c>
      <c r="D99" s="245" t="s">
        <v>2245</v>
      </c>
      <c r="E99" s="246">
        <v>10.199999999999999</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302</v>
      </c>
      <c r="T99" s="249" t="s">
        <v>295</v>
      </c>
      <c r="U99" s="222">
        <v>0.66300000000000003</v>
      </c>
      <c r="V99" s="222">
        <f>ROUND(E99*U99,2)</f>
        <v>6.76</v>
      </c>
      <c r="W99" s="222"/>
      <c r="X99" s="222" t="s">
        <v>389</v>
      </c>
      <c r="Y99" s="212"/>
      <c r="Z99" s="212"/>
      <c r="AA99" s="212"/>
      <c r="AB99" s="212"/>
      <c r="AC99" s="212"/>
      <c r="AD99" s="212"/>
      <c r="AE99" s="212"/>
      <c r="AF99" s="212"/>
      <c r="AG99" s="212" t="s">
        <v>430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43">
        <v>86</v>
      </c>
      <c r="B100" s="244" t="s">
        <v>2246</v>
      </c>
      <c r="C100" s="256" t="s">
        <v>2247</v>
      </c>
      <c r="D100" s="245" t="s">
        <v>2218</v>
      </c>
      <c r="E100" s="246">
        <v>25</v>
      </c>
      <c r="F100" s="247"/>
      <c r="G100" s="248">
        <f>ROUND(E100*F100,2)</f>
        <v>0</v>
      </c>
      <c r="H100" s="247"/>
      <c r="I100" s="248">
        <f>ROUND(E100*H100,2)</f>
        <v>0</v>
      </c>
      <c r="J100" s="247"/>
      <c r="K100" s="248">
        <f>ROUND(E100*J100,2)</f>
        <v>0</v>
      </c>
      <c r="L100" s="248">
        <v>21</v>
      </c>
      <c r="M100" s="248">
        <f>G100*(1+L100/100)</f>
        <v>0</v>
      </c>
      <c r="N100" s="248">
        <v>0</v>
      </c>
      <c r="O100" s="248">
        <f>ROUND(E100*N100,2)</f>
        <v>0</v>
      </c>
      <c r="P100" s="248">
        <v>0</v>
      </c>
      <c r="Q100" s="248">
        <f>ROUND(E100*P100,2)</f>
        <v>0</v>
      </c>
      <c r="R100" s="248"/>
      <c r="S100" s="248" t="s">
        <v>302</v>
      </c>
      <c r="T100" s="249" t="s">
        <v>295</v>
      </c>
      <c r="U100" s="222">
        <v>0</v>
      </c>
      <c r="V100" s="222">
        <f>ROUND(E100*U100,2)</f>
        <v>0</v>
      </c>
      <c r="W100" s="222"/>
      <c r="X100" s="222" t="s">
        <v>389</v>
      </c>
      <c r="Y100" s="212"/>
      <c r="Z100" s="212"/>
      <c r="AA100" s="212"/>
      <c r="AB100" s="212"/>
      <c r="AC100" s="212"/>
      <c r="AD100" s="212"/>
      <c r="AE100" s="212"/>
      <c r="AF100" s="212"/>
      <c r="AG100" s="212" t="s">
        <v>2075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43">
        <v>87</v>
      </c>
      <c r="B101" s="244" t="s">
        <v>2248</v>
      </c>
      <c r="C101" s="256" t="s">
        <v>2249</v>
      </c>
      <c r="D101" s="245" t="s">
        <v>2218</v>
      </c>
      <c r="E101" s="246">
        <v>25</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302</v>
      </c>
      <c r="T101" s="249" t="s">
        <v>295</v>
      </c>
      <c r="U101" s="222">
        <v>0</v>
      </c>
      <c r="V101" s="222">
        <f>ROUND(E101*U101,2)</f>
        <v>0</v>
      </c>
      <c r="W101" s="222"/>
      <c r="X101" s="222" t="s">
        <v>389</v>
      </c>
      <c r="Y101" s="212"/>
      <c r="Z101" s="212"/>
      <c r="AA101" s="212"/>
      <c r="AB101" s="212"/>
      <c r="AC101" s="212"/>
      <c r="AD101" s="212"/>
      <c r="AE101" s="212"/>
      <c r="AF101" s="212"/>
      <c r="AG101" s="212" t="s">
        <v>2075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3">
        <v>88</v>
      </c>
      <c r="B102" s="244" t="s">
        <v>2250</v>
      </c>
      <c r="C102" s="256" t="s">
        <v>2251</v>
      </c>
      <c r="D102" s="245" t="s">
        <v>2218</v>
      </c>
      <c r="E102" s="246">
        <v>30</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c r="S102" s="248" t="s">
        <v>302</v>
      </c>
      <c r="T102" s="249" t="s">
        <v>295</v>
      </c>
      <c r="U102" s="222">
        <v>0</v>
      </c>
      <c r="V102" s="222">
        <f>ROUND(E102*U102,2)</f>
        <v>0</v>
      </c>
      <c r="W102" s="222"/>
      <c r="X102" s="222" t="s">
        <v>389</v>
      </c>
      <c r="Y102" s="212"/>
      <c r="Z102" s="212"/>
      <c r="AA102" s="212"/>
      <c r="AB102" s="212"/>
      <c r="AC102" s="212"/>
      <c r="AD102" s="212"/>
      <c r="AE102" s="212"/>
      <c r="AF102" s="212"/>
      <c r="AG102" s="212" t="s">
        <v>2075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5">
      <c r="A103" s="227" t="s">
        <v>289</v>
      </c>
      <c r="B103" s="228" t="s">
        <v>255</v>
      </c>
      <c r="C103" s="251" t="s">
        <v>256</v>
      </c>
      <c r="D103" s="229"/>
      <c r="E103" s="230"/>
      <c r="F103" s="231"/>
      <c r="G103" s="231">
        <f>SUMIF(AG104:AG105,"&lt;&gt;NOR",G104:G105)</f>
        <v>0</v>
      </c>
      <c r="H103" s="231"/>
      <c r="I103" s="231">
        <f>SUM(I104:I105)</f>
        <v>0</v>
      </c>
      <c r="J103" s="231"/>
      <c r="K103" s="231">
        <f>SUM(K104:K105)</f>
        <v>0</v>
      </c>
      <c r="L103" s="231"/>
      <c r="M103" s="231">
        <f>SUM(M104:M105)</f>
        <v>0</v>
      </c>
      <c r="N103" s="231"/>
      <c r="O103" s="231">
        <f>SUM(O104:O105)</f>
        <v>0</v>
      </c>
      <c r="P103" s="231"/>
      <c r="Q103" s="231">
        <f>SUM(Q104:Q105)</f>
        <v>0</v>
      </c>
      <c r="R103" s="231"/>
      <c r="S103" s="231"/>
      <c r="T103" s="232"/>
      <c r="U103" s="226"/>
      <c r="V103" s="226">
        <f>SUM(V104:V105)</f>
        <v>0</v>
      </c>
      <c r="W103" s="226"/>
      <c r="X103" s="226"/>
      <c r="AG103" t="s">
        <v>290</v>
      </c>
    </row>
    <row r="104" spans="1:60" outlineLevel="1" x14ac:dyDescent="0.25">
      <c r="A104" s="243">
        <v>89</v>
      </c>
      <c r="B104" s="244" t="s">
        <v>2252</v>
      </c>
      <c r="C104" s="256" t="s">
        <v>2253</v>
      </c>
      <c r="D104" s="245" t="s">
        <v>2161</v>
      </c>
      <c r="E104" s="246">
        <v>14</v>
      </c>
      <c r="F104" s="247"/>
      <c r="G104" s="248">
        <f>ROUND(E104*F104,2)</f>
        <v>0</v>
      </c>
      <c r="H104" s="247"/>
      <c r="I104" s="248">
        <f>ROUND(E104*H104,2)</f>
        <v>0</v>
      </c>
      <c r="J104" s="247"/>
      <c r="K104" s="248">
        <f>ROUND(E104*J104,2)</f>
        <v>0</v>
      </c>
      <c r="L104" s="248">
        <v>21</v>
      </c>
      <c r="M104" s="248">
        <f>G104*(1+L104/100)</f>
        <v>0</v>
      </c>
      <c r="N104" s="248">
        <v>0</v>
      </c>
      <c r="O104" s="248">
        <f>ROUND(E104*N104,2)</f>
        <v>0</v>
      </c>
      <c r="P104" s="248">
        <v>0</v>
      </c>
      <c r="Q104" s="248">
        <f>ROUND(E104*P104,2)</f>
        <v>0</v>
      </c>
      <c r="R104" s="248"/>
      <c r="S104" s="248" t="s">
        <v>302</v>
      </c>
      <c r="T104" s="249" t="s">
        <v>295</v>
      </c>
      <c r="U104" s="222">
        <v>0</v>
      </c>
      <c r="V104" s="222">
        <f>ROUND(E104*U104,2)</f>
        <v>0</v>
      </c>
      <c r="W104" s="222"/>
      <c r="X104" s="222" t="s">
        <v>389</v>
      </c>
      <c r="Y104" s="212"/>
      <c r="Z104" s="212"/>
      <c r="AA104" s="212"/>
      <c r="AB104" s="212"/>
      <c r="AC104" s="212"/>
      <c r="AD104" s="212"/>
      <c r="AE104" s="212"/>
      <c r="AF104" s="212"/>
      <c r="AG104" s="212" t="s">
        <v>2075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33">
        <v>90</v>
      </c>
      <c r="B105" s="234" t="s">
        <v>2254</v>
      </c>
      <c r="C105" s="252" t="s">
        <v>2255</v>
      </c>
      <c r="D105" s="235" t="s">
        <v>2161</v>
      </c>
      <c r="E105" s="236">
        <v>16</v>
      </c>
      <c r="F105" s="237"/>
      <c r="G105" s="238">
        <f>ROUND(E105*F105,2)</f>
        <v>0</v>
      </c>
      <c r="H105" s="237"/>
      <c r="I105" s="238">
        <f>ROUND(E105*H105,2)</f>
        <v>0</v>
      </c>
      <c r="J105" s="237"/>
      <c r="K105" s="238">
        <f>ROUND(E105*J105,2)</f>
        <v>0</v>
      </c>
      <c r="L105" s="238">
        <v>21</v>
      </c>
      <c r="M105" s="238">
        <f>G105*(1+L105/100)</f>
        <v>0</v>
      </c>
      <c r="N105" s="238">
        <v>0</v>
      </c>
      <c r="O105" s="238">
        <f>ROUND(E105*N105,2)</f>
        <v>0</v>
      </c>
      <c r="P105" s="238">
        <v>0</v>
      </c>
      <c r="Q105" s="238">
        <f>ROUND(E105*P105,2)</f>
        <v>0</v>
      </c>
      <c r="R105" s="238"/>
      <c r="S105" s="238" t="s">
        <v>302</v>
      </c>
      <c r="T105" s="239" t="s">
        <v>295</v>
      </c>
      <c r="U105" s="222">
        <v>0</v>
      </c>
      <c r="V105" s="222">
        <f>ROUND(E105*U105,2)</f>
        <v>0</v>
      </c>
      <c r="W105" s="222"/>
      <c r="X105" s="222" t="s">
        <v>389</v>
      </c>
      <c r="Y105" s="212"/>
      <c r="Z105" s="212"/>
      <c r="AA105" s="212"/>
      <c r="AB105" s="212"/>
      <c r="AC105" s="212"/>
      <c r="AD105" s="212"/>
      <c r="AE105" s="212"/>
      <c r="AF105" s="212"/>
      <c r="AG105" s="212" t="s">
        <v>2075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5">
      <c r="A106" s="3"/>
      <c r="B106" s="4"/>
      <c r="C106" s="257"/>
      <c r="D106" s="6"/>
      <c r="E106" s="3"/>
      <c r="F106" s="3"/>
      <c r="G106" s="3"/>
      <c r="H106" s="3"/>
      <c r="I106" s="3"/>
      <c r="J106" s="3"/>
      <c r="K106" s="3"/>
      <c r="L106" s="3"/>
      <c r="M106" s="3"/>
      <c r="N106" s="3"/>
      <c r="O106" s="3"/>
      <c r="P106" s="3"/>
      <c r="Q106" s="3"/>
      <c r="R106" s="3"/>
      <c r="S106" s="3"/>
      <c r="T106" s="3"/>
      <c r="U106" s="3"/>
      <c r="V106" s="3"/>
      <c r="W106" s="3"/>
      <c r="X106" s="3"/>
      <c r="AE106">
        <v>15</v>
      </c>
      <c r="AF106">
        <v>21</v>
      </c>
      <c r="AG106" t="s">
        <v>276</v>
      </c>
    </row>
    <row r="107" spans="1:60" x14ac:dyDescent="0.25">
      <c r="A107" s="215"/>
      <c r="B107" s="216" t="s">
        <v>29</v>
      </c>
      <c r="C107" s="258"/>
      <c r="D107" s="217"/>
      <c r="E107" s="218"/>
      <c r="F107" s="218"/>
      <c r="G107" s="250">
        <f>G8+G10+G62+G71+G75+G83+G103</f>
        <v>0</v>
      </c>
      <c r="H107" s="3"/>
      <c r="I107" s="3"/>
      <c r="J107" s="3"/>
      <c r="K107" s="3"/>
      <c r="L107" s="3"/>
      <c r="M107" s="3"/>
      <c r="N107" s="3"/>
      <c r="O107" s="3"/>
      <c r="P107" s="3"/>
      <c r="Q107" s="3"/>
      <c r="R107" s="3"/>
      <c r="S107" s="3"/>
      <c r="T107" s="3"/>
      <c r="U107" s="3"/>
      <c r="V107" s="3"/>
      <c r="W107" s="3"/>
      <c r="X107" s="3"/>
      <c r="AE107">
        <f>SUMIF(L7:L105,AE106,G7:G105)</f>
        <v>0</v>
      </c>
      <c r="AF107">
        <f>SUMIF(L7:L105,AF106,G7:G105)</f>
        <v>0</v>
      </c>
      <c r="AG107" t="s">
        <v>383</v>
      </c>
    </row>
    <row r="108" spans="1:60" x14ac:dyDescent="0.25">
      <c r="C108" s="259"/>
      <c r="D108" s="10"/>
      <c r="AG108" t="s">
        <v>385</v>
      </c>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Rgi6LwZpPsp8QFoC2EFkY64Jufk1OqzAYkWnKTrcXiWr+5pjRRy2ihK+N9MAcvVuY+7kOm43m9iRLrr9R4NgQ==" saltValue="m2BAh+Y7QKjMLmrbDxrMG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9F2-D878-46F4-8460-E1612FC078C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97</v>
      </c>
      <c r="C3" s="201" t="s">
        <v>98</v>
      </c>
      <c r="D3" s="199"/>
      <c r="E3" s="199"/>
      <c r="F3" s="199"/>
      <c r="G3" s="200"/>
      <c r="AC3" s="177" t="s">
        <v>264</v>
      </c>
      <c r="AG3" t="s">
        <v>266</v>
      </c>
    </row>
    <row r="4" spans="1:60" ht="25.05" customHeight="1" x14ac:dyDescent="0.25">
      <c r="A4" s="202" t="s">
        <v>9</v>
      </c>
      <c r="B4" s="203" t="s">
        <v>99</v>
      </c>
      <c r="C4" s="204" t="s">
        <v>98</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SUMIF(AG9:AG28,"&lt;&gt;NOR",G9:G28)</f>
        <v>0</v>
      </c>
      <c r="H8" s="231"/>
      <c r="I8" s="231">
        <f>SUM(I9:I28)</f>
        <v>0</v>
      </c>
      <c r="J8" s="231"/>
      <c r="K8" s="231">
        <f>SUM(K9:K28)</f>
        <v>0</v>
      </c>
      <c r="L8" s="231"/>
      <c r="M8" s="231">
        <f>SUM(M9:M28)</f>
        <v>0</v>
      </c>
      <c r="N8" s="231"/>
      <c r="O8" s="231">
        <f>SUM(O9:O28)</f>
        <v>35.82</v>
      </c>
      <c r="P8" s="231"/>
      <c r="Q8" s="231">
        <f>SUM(Q9:Q28)</f>
        <v>0</v>
      </c>
      <c r="R8" s="231"/>
      <c r="S8" s="231"/>
      <c r="T8" s="232"/>
      <c r="U8" s="226"/>
      <c r="V8" s="226">
        <f>SUM(V9:V28)</f>
        <v>0</v>
      </c>
      <c r="W8" s="226"/>
      <c r="X8" s="226"/>
      <c r="AG8" t="s">
        <v>290</v>
      </c>
    </row>
    <row r="9" spans="1:60" ht="20.399999999999999" outlineLevel="1" x14ac:dyDescent="0.25">
      <c r="A9" s="243">
        <v>1</v>
      </c>
      <c r="B9" s="244" t="s">
        <v>884</v>
      </c>
      <c r="C9" s="256" t="s">
        <v>885</v>
      </c>
      <c r="D9" s="245" t="s">
        <v>360</v>
      </c>
      <c r="E9" s="246">
        <v>8</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886</v>
      </c>
      <c r="C10" s="256" t="s">
        <v>887</v>
      </c>
      <c r="D10" s="245" t="s">
        <v>360</v>
      </c>
      <c r="E10" s="246">
        <v>38.159999999999997</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888</v>
      </c>
      <c r="C11" s="256" t="s">
        <v>889</v>
      </c>
      <c r="D11" s="245" t="s">
        <v>360</v>
      </c>
      <c r="E11" s="246">
        <v>23.76</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890</v>
      </c>
      <c r="C12" s="256" t="s">
        <v>891</v>
      </c>
      <c r="D12" s="245" t="s">
        <v>360</v>
      </c>
      <c r="E12" s="246">
        <v>7.2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892</v>
      </c>
      <c r="C13" s="256" t="s">
        <v>893</v>
      </c>
      <c r="D13" s="245" t="s">
        <v>360</v>
      </c>
      <c r="E13" s="246">
        <v>2.88</v>
      </c>
      <c r="F13" s="247"/>
      <c r="G13" s="248">
        <f>ROUND(E13*F13,2)</f>
        <v>0</v>
      </c>
      <c r="H13" s="247"/>
      <c r="I13" s="248">
        <f>ROUND(E13*H13,2)</f>
        <v>0</v>
      </c>
      <c r="J13" s="247"/>
      <c r="K13" s="248">
        <f>ROUND(E13*J13,2)</f>
        <v>0</v>
      </c>
      <c r="L13" s="248">
        <v>21</v>
      </c>
      <c r="M13" s="248">
        <f>G13*(1+L13/100)</f>
        <v>0</v>
      </c>
      <c r="N13" s="248">
        <v>1.0460000000000001E-2</v>
      </c>
      <c r="O13" s="248">
        <f>ROUND(E13*N13,2)</f>
        <v>0.03</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894</v>
      </c>
      <c r="C14" s="256" t="s">
        <v>895</v>
      </c>
      <c r="D14" s="245" t="s">
        <v>360</v>
      </c>
      <c r="E14" s="246">
        <v>11.88</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896</v>
      </c>
      <c r="C15" s="256" t="s">
        <v>897</v>
      </c>
      <c r="D15" s="245" t="s">
        <v>360</v>
      </c>
      <c r="E15" s="246">
        <v>3.6</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898</v>
      </c>
      <c r="C16" s="256" t="s">
        <v>899</v>
      </c>
      <c r="D16" s="245" t="s">
        <v>434</v>
      </c>
      <c r="E16" s="246">
        <v>120</v>
      </c>
      <c r="F16" s="247"/>
      <c r="G16" s="248">
        <f>ROUND(E16*F16,2)</f>
        <v>0</v>
      </c>
      <c r="H16" s="247"/>
      <c r="I16" s="248">
        <f>ROUND(E16*H16,2)</f>
        <v>0</v>
      </c>
      <c r="J16" s="247"/>
      <c r="K16" s="248">
        <f>ROUND(E16*J16,2)</f>
        <v>0</v>
      </c>
      <c r="L16" s="248">
        <v>21</v>
      </c>
      <c r="M16" s="248">
        <f>G16*(1+L16/100)</f>
        <v>0</v>
      </c>
      <c r="N16" s="248">
        <v>8.4000000000000003E-4</v>
      </c>
      <c r="O16" s="248">
        <f>ROUND(E16*N16,2)</f>
        <v>0.1</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900</v>
      </c>
      <c r="C17" s="256" t="s">
        <v>901</v>
      </c>
      <c r="D17" s="245" t="s">
        <v>434</v>
      </c>
      <c r="E17" s="246">
        <v>120</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902</v>
      </c>
      <c r="C18" s="256" t="s">
        <v>903</v>
      </c>
      <c r="D18" s="245" t="s">
        <v>360</v>
      </c>
      <c r="E18" s="246">
        <v>36</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904</v>
      </c>
      <c r="C19" s="256" t="s">
        <v>905</v>
      </c>
      <c r="D19" s="245" t="s">
        <v>360</v>
      </c>
      <c r="E19" s="246">
        <v>21.6</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0.399999999999999" outlineLevel="1" x14ac:dyDescent="0.25">
      <c r="A20" s="243">
        <v>12</v>
      </c>
      <c r="B20" s="244" t="s">
        <v>906</v>
      </c>
      <c r="C20" s="256" t="s">
        <v>907</v>
      </c>
      <c r="D20" s="245" t="s">
        <v>360</v>
      </c>
      <c r="E20" s="246">
        <v>129.6</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908</v>
      </c>
      <c r="C21" s="256" t="s">
        <v>909</v>
      </c>
      <c r="D21" s="245" t="s">
        <v>360</v>
      </c>
      <c r="E21" s="246">
        <v>21.6</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910</v>
      </c>
      <c r="C22" s="256" t="s">
        <v>911</v>
      </c>
      <c r="D22" s="245" t="s">
        <v>360</v>
      </c>
      <c r="E22" s="246">
        <v>50.4</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912</v>
      </c>
      <c r="C23" s="256" t="s">
        <v>913</v>
      </c>
      <c r="D23" s="245" t="s">
        <v>453</v>
      </c>
      <c r="E23" s="246">
        <v>4</v>
      </c>
      <c r="F23" s="247"/>
      <c r="G23" s="248">
        <f>ROUND(E23*F23,2)</f>
        <v>0</v>
      </c>
      <c r="H23" s="247"/>
      <c r="I23" s="248">
        <f>ROUND(E23*H23,2)</f>
        <v>0</v>
      </c>
      <c r="J23" s="247"/>
      <c r="K23" s="248">
        <f>ROUND(E23*J23,2)</f>
        <v>0</v>
      </c>
      <c r="L23" s="248">
        <v>21</v>
      </c>
      <c r="M23" s="248">
        <f>G23*(1+L23/100)</f>
        <v>0</v>
      </c>
      <c r="N23" s="248">
        <v>1.269E-2</v>
      </c>
      <c r="O23" s="248">
        <f>ROUND(E23*N23,2)</f>
        <v>0.05</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916</v>
      </c>
      <c r="C24" s="256" t="s">
        <v>917</v>
      </c>
      <c r="D24" s="245" t="s">
        <v>918</v>
      </c>
      <c r="E24" s="246">
        <v>30</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919</v>
      </c>
      <c r="C25" s="256" t="s">
        <v>920</v>
      </c>
      <c r="D25" s="245" t="s">
        <v>921</v>
      </c>
      <c r="E25" s="246">
        <v>3</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922</v>
      </c>
      <c r="C26" s="256" t="s">
        <v>923</v>
      </c>
      <c r="D26" s="245" t="s">
        <v>441</v>
      </c>
      <c r="E26" s="246">
        <v>41.04</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924</v>
      </c>
      <c r="C27" s="256" t="s">
        <v>925</v>
      </c>
      <c r="D27" s="245" t="s">
        <v>360</v>
      </c>
      <c r="E27" s="246">
        <v>18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934</v>
      </c>
      <c r="C28" s="256" t="s">
        <v>935</v>
      </c>
      <c r="D28" s="245" t="s">
        <v>441</v>
      </c>
      <c r="E28" s="246">
        <v>35.64</v>
      </c>
      <c r="F28" s="247"/>
      <c r="G28" s="248">
        <f>ROUND(E28*F28,2)</f>
        <v>0</v>
      </c>
      <c r="H28" s="247"/>
      <c r="I28" s="248">
        <f>ROUND(E28*H28,2)</f>
        <v>0</v>
      </c>
      <c r="J28" s="247"/>
      <c r="K28" s="248">
        <f>ROUND(E28*J28,2)</f>
        <v>0</v>
      </c>
      <c r="L28" s="248">
        <v>21</v>
      </c>
      <c r="M28" s="248">
        <f>G28*(1+L28/100)</f>
        <v>0</v>
      </c>
      <c r="N28" s="248">
        <v>1</v>
      </c>
      <c r="O28" s="248">
        <f>ROUND(E28*N28,2)</f>
        <v>35.64</v>
      </c>
      <c r="P28" s="248">
        <v>0</v>
      </c>
      <c r="Q28" s="248">
        <f>ROUND(E28*P28,2)</f>
        <v>0</v>
      </c>
      <c r="R28" s="248"/>
      <c r="S28" s="248" t="s">
        <v>302</v>
      </c>
      <c r="T28" s="249" t="s">
        <v>295</v>
      </c>
      <c r="U28" s="222">
        <v>0</v>
      </c>
      <c r="V28" s="222">
        <f>ROUND(E28*U28,2)</f>
        <v>0</v>
      </c>
      <c r="W28" s="222"/>
      <c r="X28" s="222" t="s">
        <v>362</v>
      </c>
      <c r="Y28" s="212"/>
      <c r="Z28" s="212"/>
      <c r="AA28" s="212"/>
      <c r="AB28" s="212"/>
      <c r="AC28" s="212"/>
      <c r="AD28" s="212"/>
      <c r="AE28" s="212"/>
      <c r="AF28" s="212"/>
      <c r="AG28" s="212" t="s">
        <v>363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5">
      <c r="A29" s="227" t="s">
        <v>289</v>
      </c>
      <c r="B29" s="228" t="s">
        <v>179</v>
      </c>
      <c r="C29" s="251" t="s">
        <v>180</v>
      </c>
      <c r="D29" s="229"/>
      <c r="E29" s="230"/>
      <c r="F29" s="231"/>
      <c r="G29" s="231">
        <f>SUMIF(AG30:AG30,"&lt;&gt;NOR",G30:G30)</f>
        <v>0</v>
      </c>
      <c r="H29" s="231"/>
      <c r="I29" s="231">
        <f>SUM(I30:I30)</f>
        <v>0</v>
      </c>
      <c r="J29" s="231"/>
      <c r="K29" s="231">
        <f>SUM(K30:K30)</f>
        <v>0</v>
      </c>
      <c r="L29" s="231"/>
      <c r="M29" s="231">
        <f>SUM(M30:M30)</f>
        <v>0</v>
      </c>
      <c r="N29" s="231"/>
      <c r="O29" s="231">
        <f>SUM(O30:O30)</f>
        <v>0.01</v>
      </c>
      <c r="P29" s="231"/>
      <c r="Q29" s="231">
        <f>SUM(Q30:Q30)</f>
        <v>0</v>
      </c>
      <c r="R29" s="231"/>
      <c r="S29" s="231"/>
      <c r="T29" s="232"/>
      <c r="U29" s="226"/>
      <c r="V29" s="226">
        <f>SUM(V30:V30)</f>
        <v>0</v>
      </c>
      <c r="W29" s="226"/>
      <c r="X29" s="226"/>
      <c r="AG29" t="s">
        <v>290</v>
      </c>
    </row>
    <row r="30" spans="1:60" outlineLevel="1" x14ac:dyDescent="0.25">
      <c r="A30" s="243">
        <v>21</v>
      </c>
      <c r="B30" s="244" t="s">
        <v>936</v>
      </c>
      <c r="C30" s="256" t="s">
        <v>937</v>
      </c>
      <c r="D30" s="245" t="s">
        <v>453</v>
      </c>
      <c r="E30" s="246">
        <v>30</v>
      </c>
      <c r="F30" s="247"/>
      <c r="G30" s="248">
        <f>ROUND(E30*F30,2)</f>
        <v>0</v>
      </c>
      <c r="H30" s="247"/>
      <c r="I30" s="248">
        <f>ROUND(E30*H30,2)</f>
        <v>0</v>
      </c>
      <c r="J30" s="247"/>
      <c r="K30" s="248">
        <f>ROUND(E30*J30,2)</f>
        <v>0</v>
      </c>
      <c r="L30" s="248">
        <v>21</v>
      </c>
      <c r="M30" s="248">
        <f>G30*(1+L30/100)</f>
        <v>0</v>
      </c>
      <c r="N30" s="248">
        <v>4.8999999999999998E-4</v>
      </c>
      <c r="O30" s="248">
        <f>ROUND(E30*N30,2)</f>
        <v>0.01</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5">
      <c r="A31" s="227" t="s">
        <v>289</v>
      </c>
      <c r="B31" s="228" t="s">
        <v>183</v>
      </c>
      <c r="C31" s="251" t="s">
        <v>184</v>
      </c>
      <c r="D31" s="229"/>
      <c r="E31" s="230"/>
      <c r="F31" s="231"/>
      <c r="G31" s="231">
        <f>SUMIF(AG32:AG34,"&lt;&gt;NOR",G32:G34)</f>
        <v>0</v>
      </c>
      <c r="H31" s="231"/>
      <c r="I31" s="231">
        <f>SUM(I32:I34)</f>
        <v>0</v>
      </c>
      <c r="J31" s="231"/>
      <c r="K31" s="231">
        <f>SUM(K32:K34)</f>
        <v>0</v>
      </c>
      <c r="L31" s="231"/>
      <c r="M31" s="231">
        <f>SUM(M32:M34)</f>
        <v>0</v>
      </c>
      <c r="N31" s="231"/>
      <c r="O31" s="231">
        <f>SUM(O32:O34)</f>
        <v>9.7799999999999994</v>
      </c>
      <c r="P31" s="231"/>
      <c r="Q31" s="231">
        <f>SUM(Q32:Q34)</f>
        <v>0</v>
      </c>
      <c r="R31" s="231"/>
      <c r="S31" s="231"/>
      <c r="T31" s="232"/>
      <c r="U31" s="226"/>
      <c r="V31" s="226">
        <f>SUM(V32:V34)</f>
        <v>0</v>
      </c>
      <c r="W31" s="226"/>
      <c r="X31" s="226"/>
      <c r="AG31" t="s">
        <v>290</v>
      </c>
    </row>
    <row r="32" spans="1:60" outlineLevel="1" x14ac:dyDescent="0.25">
      <c r="A32" s="243">
        <v>22</v>
      </c>
      <c r="B32" s="244" t="s">
        <v>938</v>
      </c>
      <c r="C32" s="256" t="s">
        <v>939</v>
      </c>
      <c r="D32" s="245" t="s">
        <v>360</v>
      </c>
      <c r="E32" s="246">
        <v>3.6</v>
      </c>
      <c r="F32" s="247"/>
      <c r="G32" s="248">
        <f>ROUND(E32*F32,2)</f>
        <v>0</v>
      </c>
      <c r="H32" s="247"/>
      <c r="I32" s="248">
        <f>ROUND(E32*H32,2)</f>
        <v>0</v>
      </c>
      <c r="J32" s="247"/>
      <c r="K32" s="248">
        <f>ROUND(E32*J32,2)</f>
        <v>0</v>
      </c>
      <c r="L32" s="248">
        <v>21</v>
      </c>
      <c r="M32" s="248">
        <f>G32*(1+L32/100)</f>
        <v>0</v>
      </c>
      <c r="N32" s="248">
        <v>1.8907700000000001</v>
      </c>
      <c r="O32" s="248">
        <f>ROUND(E32*N32,2)</f>
        <v>6.81</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0.399999999999999" outlineLevel="1" x14ac:dyDescent="0.25">
      <c r="A33" s="243">
        <v>23</v>
      </c>
      <c r="B33" s="244" t="s">
        <v>940</v>
      </c>
      <c r="C33" s="256" t="s">
        <v>941</v>
      </c>
      <c r="D33" s="245" t="s">
        <v>360</v>
      </c>
      <c r="E33" s="246">
        <v>1.31</v>
      </c>
      <c r="F33" s="247"/>
      <c r="G33" s="248">
        <f>ROUND(E33*F33,2)</f>
        <v>0</v>
      </c>
      <c r="H33" s="247"/>
      <c r="I33" s="248">
        <f>ROUND(E33*H33,2)</f>
        <v>0</v>
      </c>
      <c r="J33" s="247"/>
      <c r="K33" s="248">
        <f>ROUND(E33*J33,2)</f>
        <v>0</v>
      </c>
      <c r="L33" s="248">
        <v>21</v>
      </c>
      <c r="M33" s="248">
        <f>G33*(1+L33/100)</f>
        <v>0</v>
      </c>
      <c r="N33" s="248">
        <v>2.234</v>
      </c>
      <c r="O33" s="248">
        <f>ROUND(E33*N33,2)</f>
        <v>2.93</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24</v>
      </c>
      <c r="B34" s="244" t="s">
        <v>942</v>
      </c>
      <c r="C34" s="256" t="s">
        <v>943</v>
      </c>
      <c r="D34" s="245" t="s">
        <v>434</v>
      </c>
      <c r="E34" s="246">
        <v>6.72</v>
      </c>
      <c r="F34" s="247"/>
      <c r="G34" s="248">
        <f>ROUND(E34*F34,2)</f>
        <v>0</v>
      </c>
      <c r="H34" s="247"/>
      <c r="I34" s="248">
        <f>ROUND(E34*H34,2)</f>
        <v>0</v>
      </c>
      <c r="J34" s="247"/>
      <c r="K34" s="248">
        <f>ROUND(E34*J34,2)</f>
        <v>0</v>
      </c>
      <c r="L34" s="248">
        <v>21</v>
      </c>
      <c r="M34" s="248">
        <f>G34*(1+L34/100)</f>
        <v>0</v>
      </c>
      <c r="N34" s="248">
        <v>6.3899999999999998E-3</v>
      </c>
      <c r="O34" s="248">
        <f>ROUND(E34*N34,2)</f>
        <v>0.04</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227" t="s">
        <v>289</v>
      </c>
      <c r="B35" s="228" t="s">
        <v>189</v>
      </c>
      <c r="C35" s="251" t="s">
        <v>190</v>
      </c>
      <c r="D35" s="229"/>
      <c r="E35" s="230"/>
      <c r="F35" s="231"/>
      <c r="G35" s="231">
        <f>SUMIF(AG36:AG73,"&lt;&gt;NOR",G36:G73)</f>
        <v>0</v>
      </c>
      <c r="H35" s="231"/>
      <c r="I35" s="231">
        <f>SUM(I36:I73)</f>
        <v>0</v>
      </c>
      <c r="J35" s="231"/>
      <c r="K35" s="231">
        <f>SUM(K36:K73)</f>
        <v>0</v>
      </c>
      <c r="L35" s="231"/>
      <c r="M35" s="231">
        <f>SUM(M36:M73)</f>
        <v>0</v>
      </c>
      <c r="N35" s="231"/>
      <c r="O35" s="231">
        <f>SUM(O36:O73)</f>
        <v>5.2599999999999971</v>
      </c>
      <c r="P35" s="231"/>
      <c r="Q35" s="231">
        <f>SUM(Q36:Q73)</f>
        <v>0</v>
      </c>
      <c r="R35" s="231"/>
      <c r="S35" s="231"/>
      <c r="T35" s="232"/>
      <c r="U35" s="226"/>
      <c r="V35" s="226">
        <f>SUM(V36:V73)</f>
        <v>0</v>
      </c>
      <c r="W35" s="226"/>
      <c r="X35" s="226"/>
      <c r="AG35" t="s">
        <v>290</v>
      </c>
    </row>
    <row r="36" spans="1:60" outlineLevel="1" x14ac:dyDescent="0.25">
      <c r="A36" s="243">
        <v>25</v>
      </c>
      <c r="B36" s="244" t="s">
        <v>2256</v>
      </c>
      <c r="C36" s="256" t="s">
        <v>2257</v>
      </c>
      <c r="D36" s="245" t="s">
        <v>453</v>
      </c>
      <c r="E36" s="246">
        <v>26</v>
      </c>
      <c r="F36" s="247"/>
      <c r="G36" s="248">
        <f>ROUND(E36*F36,2)</f>
        <v>0</v>
      </c>
      <c r="H36" s="247"/>
      <c r="I36" s="248">
        <f>ROUND(E36*H36,2)</f>
        <v>0</v>
      </c>
      <c r="J36" s="247"/>
      <c r="K36" s="248">
        <f>ROUND(E36*J36,2)</f>
        <v>0</v>
      </c>
      <c r="L36" s="248">
        <v>21</v>
      </c>
      <c r="M36" s="248">
        <f>G36*(1+L36/100)</f>
        <v>0</v>
      </c>
      <c r="N36" s="248">
        <v>6.3400000000000001E-3</v>
      </c>
      <c r="O36" s="248">
        <f>ROUND(E36*N36,2)</f>
        <v>0.16</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26</v>
      </c>
      <c r="B37" s="244" t="s">
        <v>950</v>
      </c>
      <c r="C37" s="256" t="s">
        <v>951</v>
      </c>
      <c r="D37" s="245" t="s">
        <v>539</v>
      </c>
      <c r="E37" s="246">
        <v>1</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27</v>
      </c>
      <c r="B38" s="244" t="s">
        <v>952</v>
      </c>
      <c r="C38" s="256" t="s">
        <v>953</v>
      </c>
      <c r="D38" s="245" t="s">
        <v>539</v>
      </c>
      <c r="E38" s="246">
        <v>2</v>
      </c>
      <c r="F38" s="247"/>
      <c r="G38" s="248">
        <f>ROUND(E38*F38,2)</f>
        <v>0</v>
      </c>
      <c r="H38" s="247"/>
      <c r="I38" s="248">
        <f>ROUND(E38*H38,2)</f>
        <v>0</v>
      </c>
      <c r="J38" s="247"/>
      <c r="K38" s="248">
        <f>ROUND(E38*J38,2)</f>
        <v>0</v>
      </c>
      <c r="L38" s="248">
        <v>21</v>
      </c>
      <c r="M38" s="248">
        <f>G38*(1+L38/100)</f>
        <v>0</v>
      </c>
      <c r="N38" s="248">
        <v>1.67E-3</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28</v>
      </c>
      <c r="B39" s="244" t="s">
        <v>2258</v>
      </c>
      <c r="C39" s="256" t="s">
        <v>2259</v>
      </c>
      <c r="D39" s="245" t="s">
        <v>539</v>
      </c>
      <c r="E39" s="246">
        <v>6</v>
      </c>
      <c r="F39" s="247"/>
      <c r="G39" s="248">
        <f>ROUND(E39*F39,2)</f>
        <v>0</v>
      </c>
      <c r="H39" s="247"/>
      <c r="I39" s="248">
        <f>ROUND(E39*H39,2)</f>
        <v>0</v>
      </c>
      <c r="J39" s="247"/>
      <c r="K39" s="248">
        <f>ROUND(E39*J39,2)</f>
        <v>0</v>
      </c>
      <c r="L39" s="248">
        <v>21</v>
      </c>
      <c r="M39" s="248">
        <f>G39*(1+L39/100)</f>
        <v>0</v>
      </c>
      <c r="N39" s="248">
        <v>3.0100000000000001E-3</v>
      </c>
      <c r="O39" s="248">
        <f>ROUND(E39*N39,2)</f>
        <v>0.02</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29</v>
      </c>
      <c r="B40" s="244" t="s">
        <v>2260</v>
      </c>
      <c r="C40" s="256" t="s">
        <v>2261</v>
      </c>
      <c r="D40" s="245" t="s">
        <v>539</v>
      </c>
      <c r="E40" s="246">
        <v>2</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430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30</v>
      </c>
      <c r="B41" s="244" t="s">
        <v>2262</v>
      </c>
      <c r="C41" s="256" t="s">
        <v>2263</v>
      </c>
      <c r="D41" s="245" t="s">
        <v>539</v>
      </c>
      <c r="E41" s="246">
        <v>1</v>
      </c>
      <c r="F41" s="247"/>
      <c r="G41" s="248">
        <f>ROUND(E41*F41,2)</f>
        <v>0</v>
      </c>
      <c r="H41" s="247"/>
      <c r="I41" s="248">
        <f>ROUND(E41*H41,2)</f>
        <v>0</v>
      </c>
      <c r="J41" s="247"/>
      <c r="K41" s="248">
        <f>ROUND(E41*J41,2)</f>
        <v>0</v>
      </c>
      <c r="L41" s="248">
        <v>21</v>
      </c>
      <c r="M41" s="248">
        <f>G41*(1+L41/100)</f>
        <v>0</v>
      </c>
      <c r="N41" s="248">
        <v>4.4999999999999997E-3</v>
      </c>
      <c r="O41" s="248">
        <f>ROUND(E41*N41,2)</f>
        <v>0</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31</v>
      </c>
      <c r="B42" s="244" t="s">
        <v>972</v>
      </c>
      <c r="C42" s="256" t="s">
        <v>973</v>
      </c>
      <c r="D42" s="245" t="s">
        <v>539</v>
      </c>
      <c r="E42" s="246">
        <v>1</v>
      </c>
      <c r="F42" s="247"/>
      <c r="G42" s="248">
        <f>ROUND(E42*F42,2)</f>
        <v>0</v>
      </c>
      <c r="H42" s="247"/>
      <c r="I42" s="248">
        <f>ROUND(E42*H42,2)</f>
        <v>0</v>
      </c>
      <c r="J42" s="247"/>
      <c r="K42" s="248">
        <f>ROUND(E42*J42,2)</f>
        <v>0</v>
      </c>
      <c r="L42" s="248">
        <v>21</v>
      </c>
      <c r="M42" s="248">
        <f>G42*(1+L42/100)</f>
        <v>0</v>
      </c>
      <c r="N42" s="248">
        <v>1.6199999999999999E-3</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32</v>
      </c>
      <c r="B43" s="244" t="s">
        <v>980</v>
      </c>
      <c r="C43" s="256" t="s">
        <v>981</v>
      </c>
      <c r="D43" s="245" t="s">
        <v>453</v>
      </c>
      <c r="E43" s="246">
        <v>30</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33</v>
      </c>
      <c r="B44" s="244" t="s">
        <v>982</v>
      </c>
      <c r="C44" s="256" t="s">
        <v>983</v>
      </c>
      <c r="D44" s="245" t="s">
        <v>453</v>
      </c>
      <c r="E44" s="246">
        <v>30</v>
      </c>
      <c r="F44" s="247"/>
      <c r="G44" s="248">
        <f>ROUND(E44*F44,2)</f>
        <v>0</v>
      </c>
      <c r="H44" s="247"/>
      <c r="I44" s="248">
        <f>ROUND(E44*H44,2)</f>
        <v>0</v>
      </c>
      <c r="J44" s="247"/>
      <c r="K44" s="248">
        <f>ROUND(E44*J44,2)</f>
        <v>0</v>
      </c>
      <c r="L44" s="248">
        <v>21</v>
      </c>
      <c r="M44" s="248">
        <f>G44*(1+L44/100)</f>
        <v>0</v>
      </c>
      <c r="N44" s="248">
        <v>1.9000000000000001E-4</v>
      </c>
      <c r="O44" s="248">
        <f>ROUND(E44*N44,2)</f>
        <v>0.01</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34</v>
      </c>
      <c r="B45" s="244" t="s">
        <v>984</v>
      </c>
      <c r="C45" s="256" t="s">
        <v>985</v>
      </c>
      <c r="D45" s="245" t="s">
        <v>453</v>
      </c>
      <c r="E45" s="246">
        <v>30</v>
      </c>
      <c r="F45" s="247"/>
      <c r="G45" s="248">
        <f>ROUND(E45*F45,2)</f>
        <v>0</v>
      </c>
      <c r="H45" s="247"/>
      <c r="I45" s="248">
        <f>ROUND(E45*H45,2)</f>
        <v>0</v>
      </c>
      <c r="J45" s="247"/>
      <c r="K45" s="248">
        <f>ROUND(E45*J45,2)</f>
        <v>0</v>
      </c>
      <c r="L45" s="248">
        <v>21</v>
      </c>
      <c r="M45" s="248">
        <f>G45*(1+L45/100)</f>
        <v>0</v>
      </c>
      <c r="N45" s="248">
        <v>9.0000000000000006E-5</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0.399999999999999" outlineLevel="1" x14ac:dyDescent="0.25">
      <c r="A46" s="243">
        <v>35</v>
      </c>
      <c r="B46" s="244" t="s">
        <v>986</v>
      </c>
      <c r="C46" s="256" t="s">
        <v>987</v>
      </c>
      <c r="D46" s="245" t="s">
        <v>539</v>
      </c>
      <c r="E46" s="246">
        <v>2</v>
      </c>
      <c r="F46" s="247"/>
      <c r="G46" s="248">
        <f>ROUND(E46*F46,2)</f>
        <v>0</v>
      </c>
      <c r="H46" s="247"/>
      <c r="I46" s="248">
        <f>ROUND(E46*H46,2)</f>
        <v>0</v>
      </c>
      <c r="J46" s="247"/>
      <c r="K46" s="248">
        <f>ROUND(E46*J46,2)</f>
        <v>0</v>
      </c>
      <c r="L46" s="248">
        <v>21</v>
      </c>
      <c r="M46" s="248">
        <f>G46*(1+L46/100)</f>
        <v>0</v>
      </c>
      <c r="N46" s="248">
        <v>0.46005000000000001</v>
      </c>
      <c r="O46" s="248">
        <f>ROUND(E46*N46,2)</f>
        <v>0.92</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43">
        <v>36</v>
      </c>
      <c r="B47" s="244" t="s">
        <v>2264</v>
      </c>
      <c r="C47" s="256" t="s">
        <v>2265</v>
      </c>
      <c r="D47" s="245" t="s">
        <v>453</v>
      </c>
      <c r="E47" s="246">
        <v>30</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37</v>
      </c>
      <c r="B48" s="244" t="s">
        <v>2266</v>
      </c>
      <c r="C48" s="256" t="s">
        <v>2267</v>
      </c>
      <c r="D48" s="245" t="s">
        <v>539</v>
      </c>
      <c r="E48" s="246">
        <v>2</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38</v>
      </c>
      <c r="B49" s="244" t="s">
        <v>1004</v>
      </c>
      <c r="C49" s="256" t="s">
        <v>1005</v>
      </c>
      <c r="D49" s="245" t="s">
        <v>453</v>
      </c>
      <c r="E49" s="246">
        <v>30</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39</v>
      </c>
      <c r="B50" s="244" t="s">
        <v>1006</v>
      </c>
      <c r="C50" s="256" t="s">
        <v>1007</v>
      </c>
      <c r="D50" s="245" t="s">
        <v>539</v>
      </c>
      <c r="E50" s="246">
        <v>1</v>
      </c>
      <c r="F50" s="247"/>
      <c r="G50" s="248">
        <f>ROUND(E50*F50,2)</f>
        <v>0</v>
      </c>
      <c r="H50" s="247"/>
      <c r="I50" s="248">
        <f>ROUND(E50*H50,2)</f>
        <v>0</v>
      </c>
      <c r="J50" s="247"/>
      <c r="K50" s="248">
        <f>ROUND(E50*J50,2)</f>
        <v>0</v>
      </c>
      <c r="L50" s="248">
        <v>21</v>
      </c>
      <c r="M50" s="248">
        <f>G50*(1+L50/100)</f>
        <v>0</v>
      </c>
      <c r="N50" s="248">
        <v>3.4000000000000002E-4</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40</v>
      </c>
      <c r="B51" s="244" t="s">
        <v>1010</v>
      </c>
      <c r="C51" s="256" t="s">
        <v>1011</v>
      </c>
      <c r="D51" s="245" t="s">
        <v>539</v>
      </c>
      <c r="E51" s="246">
        <v>1</v>
      </c>
      <c r="F51" s="247"/>
      <c r="G51" s="248">
        <f>ROUND(E51*F51,2)</f>
        <v>0</v>
      </c>
      <c r="H51" s="247"/>
      <c r="I51" s="248">
        <f>ROUND(E51*H51,2)</f>
        <v>0</v>
      </c>
      <c r="J51" s="247"/>
      <c r="K51" s="248">
        <f>ROUND(E51*J51,2)</f>
        <v>0</v>
      </c>
      <c r="L51" s="248">
        <v>21</v>
      </c>
      <c r="M51" s="248">
        <f>G51*(1+L51/100)</f>
        <v>0</v>
      </c>
      <c r="N51" s="248">
        <v>0.115</v>
      </c>
      <c r="O51" s="248">
        <f>ROUND(E51*N51,2)</f>
        <v>0.12</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41</v>
      </c>
      <c r="B52" s="244" t="s">
        <v>1012</v>
      </c>
      <c r="C52" s="256" t="s">
        <v>1013</v>
      </c>
      <c r="D52" s="245" t="s">
        <v>539</v>
      </c>
      <c r="E52" s="246">
        <v>1</v>
      </c>
      <c r="F52" s="247"/>
      <c r="G52" s="248">
        <f>ROUND(E52*F52,2)</f>
        <v>0</v>
      </c>
      <c r="H52" s="247"/>
      <c r="I52" s="248">
        <f>ROUND(E52*H52,2)</f>
        <v>0</v>
      </c>
      <c r="J52" s="247"/>
      <c r="K52" s="248">
        <f>ROUND(E52*J52,2)</f>
        <v>0</v>
      </c>
      <c r="L52" s="248">
        <v>21</v>
      </c>
      <c r="M52" s="248">
        <f>G52*(1+L52/100)</f>
        <v>0</v>
      </c>
      <c r="N52" s="248">
        <v>0.30703999999999998</v>
      </c>
      <c r="O52" s="248">
        <f>ROUND(E52*N52,2)</f>
        <v>0.31</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42</v>
      </c>
      <c r="B53" s="244" t="s">
        <v>2268</v>
      </c>
      <c r="C53" s="256" t="s">
        <v>2269</v>
      </c>
      <c r="D53" s="245" t="s">
        <v>453</v>
      </c>
      <c r="E53" s="246">
        <v>26</v>
      </c>
      <c r="F53" s="247"/>
      <c r="G53" s="248">
        <f>ROUND(E53*F53,2)</f>
        <v>0</v>
      </c>
      <c r="H53" s="247"/>
      <c r="I53" s="248">
        <f>ROUND(E53*H53,2)</f>
        <v>0</v>
      </c>
      <c r="J53" s="247"/>
      <c r="K53" s="248">
        <f>ROUND(E53*J53,2)</f>
        <v>0</v>
      </c>
      <c r="L53" s="248">
        <v>21</v>
      </c>
      <c r="M53" s="248">
        <f>G53*(1+L53/100)</f>
        <v>0</v>
      </c>
      <c r="N53" s="248">
        <v>7.9000000000000001E-4</v>
      </c>
      <c r="O53" s="248">
        <f>ROUND(E53*N53,2)</f>
        <v>0.02</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43</v>
      </c>
      <c r="B54" s="244" t="s">
        <v>2270</v>
      </c>
      <c r="C54" s="256" t="s">
        <v>2271</v>
      </c>
      <c r="D54" s="245" t="s">
        <v>539</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44</v>
      </c>
      <c r="B55" s="244" t="s">
        <v>2272</v>
      </c>
      <c r="C55" s="256" t="s">
        <v>2273</v>
      </c>
      <c r="D55" s="245" t="s">
        <v>539</v>
      </c>
      <c r="E55" s="246">
        <v>2</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45</v>
      </c>
      <c r="B56" s="244" t="s">
        <v>1026</v>
      </c>
      <c r="C56" s="256" t="s">
        <v>1027</v>
      </c>
      <c r="D56" s="245" t="s">
        <v>539</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46</v>
      </c>
      <c r="B57" s="244" t="s">
        <v>1028</v>
      </c>
      <c r="C57" s="256" t="s">
        <v>1029</v>
      </c>
      <c r="D57" s="245" t="s">
        <v>539</v>
      </c>
      <c r="E57" s="246">
        <v>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302</v>
      </c>
      <c r="T57" s="249" t="s">
        <v>295</v>
      </c>
      <c r="U57" s="222">
        <v>0</v>
      </c>
      <c r="V57" s="222">
        <f>ROUND(E57*U57,2)</f>
        <v>0</v>
      </c>
      <c r="W57" s="222"/>
      <c r="X57" s="222" t="s">
        <v>389</v>
      </c>
      <c r="Y57" s="212"/>
      <c r="Z57" s="212"/>
      <c r="AA57" s="212"/>
      <c r="AB57" s="212"/>
      <c r="AC57" s="212"/>
      <c r="AD57" s="212"/>
      <c r="AE57" s="212"/>
      <c r="AF57" s="212"/>
      <c r="AG57" s="212" t="s">
        <v>390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47</v>
      </c>
      <c r="B58" s="244" t="s">
        <v>1030</v>
      </c>
      <c r="C58" s="256" t="s">
        <v>1031</v>
      </c>
      <c r="D58" s="245" t="s">
        <v>539</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48</v>
      </c>
      <c r="B59" s="244" t="s">
        <v>1038</v>
      </c>
      <c r="C59" s="256" t="s">
        <v>1039</v>
      </c>
      <c r="D59" s="245" t="s">
        <v>539</v>
      </c>
      <c r="E59" s="246">
        <v>7</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49</v>
      </c>
      <c r="B60" s="244" t="s">
        <v>2274</v>
      </c>
      <c r="C60" s="256" t="s">
        <v>2275</v>
      </c>
      <c r="D60" s="245" t="s">
        <v>453</v>
      </c>
      <c r="E60" s="246">
        <v>26</v>
      </c>
      <c r="F60" s="247"/>
      <c r="G60" s="248">
        <f>ROUND(E60*F60,2)</f>
        <v>0</v>
      </c>
      <c r="H60" s="247"/>
      <c r="I60" s="248">
        <f>ROUND(E60*H60,2)</f>
        <v>0</v>
      </c>
      <c r="J60" s="247"/>
      <c r="K60" s="248">
        <f>ROUND(E60*J60,2)</f>
        <v>0</v>
      </c>
      <c r="L60" s="248">
        <v>21</v>
      </c>
      <c r="M60" s="248">
        <f>G60*(1+L60/100)</f>
        <v>0</v>
      </c>
      <c r="N60" s="248">
        <v>9.1130000000000003E-2</v>
      </c>
      <c r="O60" s="248">
        <f>ROUND(E60*N60,2)</f>
        <v>2.37</v>
      </c>
      <c r="P60" s="248">
        <v>0</v>
      </c>
      <c r="Q60" s="248">
        <f>ROUND(E60*P60,2)</f>
        <v>0</v>
      </c>
      <c r="R60" s="248"/>
      <c r="S60" s="248" t="s">
        <v>302</v>
      </c>
      <c r="T60" s="249" t="s">
        <v>295</v>
      </c>
      <c r="U60" s="222">
        <v>0</v>
      </c>
      <c r="V60" s="222">
        <f>ROUND(E60*U60,2)</f>
        <v>0</v>
      </c>
      <c r="W60" s="222"/>
      <c r="X60" s="222" t="s">
        <v>362</v>
      </c>
      <c r="Y60" s="212"/>
      <c r="Z60" s="212"/>
      <c r="AA60" s="212"/>
      <c r="AB60" s="212"/>
      <c r="AC60" s="212"/>
      <c r="AD60" s="212"/>
      <c r="AE60" s="212"/>
      <c r="AF60" s="212"/>
      <c r="AG60" s="212" t="s">
        <v>363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50</v>
      </c>
      <c r="B61" s="244" t="s">
        <v>1044</v>
      </c>
      <c r="C61" s="256" t="s">
        <v>1045</v>
      </c>
      <c r="D61" s="245" t="s">
        <v>539</v>
      </c>
      <c r="E61" s="246">
        <v>1</v>
      </c>
      <c r="F61" s="247"/>
      <c r="G61" s="248">
        <f>ROUND(E61*F61,2)</f>
        <v>0</v>
      </c>
      <c r="H61" s="247"/>
      <c r="I61" s="248">
        <f>ROUND(E61*H61,2)</f>
        <v>0</v>
      </c>
      <c r="J61" s="247"/>
      <c r="K61" s="248">
        <f>ROUND(E61*J61,2)</f>
        <v>0</v>
      </c>
      <c r="L61" s="248">
        <v>21</v>
      </c>
      <c r="M61" s="248">
        <f>G61*(1+L61/100)</f>
        <v>0</v>
      </c>
      <c r="N61" s="248">
        <v>1.3299999999999999E-2</v>
      </c>
      <c r="O61" s="248">
        <f>ROUND(E61*N61,2)</f>
        <v>0.01</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363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51</v>
      </c>
      <c r="B62" s="244" t="s">
        <v>1046</v>
      </c>
      <c r="C62" s="256" t="s">
        <v>1047</v>
      </c>
      <c r="D62" s="245" t="s">
        <v>539</v>
      </c>
      <c r="E62" s="246">
        <v>1</v>
      </c>
      <c r="F62" s="247"/>
      <c r="G62" s="248">
        <f>ROUND(E62*F62,2)</f>
        <v>0</v>
      </c>
      <c r="H62" s="247"/>
      <c r="I62" s="248">
        <f>ROUND(E62*H62,2)</f>
        <v>0</v>
      </c>
      <c r="J62" s="247"/>
      <c r="K62" s="248">
        <f>ROUND(E62*J62,2)</f>
        <v>0</v>
      </c>
      <c r="L62" s="248">
        <v>21</v>
      </c>
      <c r="M62" s="248">
        <f>G62*(1+L62/100)</f>
        <v>0</v>
      </c>
      <c r="N62" s="248">
        <v>6.7000000000000004E-2</v>
      </c>
      <c r="O62" s="248">
        <f>ROUND(E62*N62,2)</f>
        <v>7.0000000000000007E-2</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363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52</v>
      </c>
      <c r="B63" s="244" t="s">
        <v>1048</v>
      </c>
      <c r="C63" s="256" t="s">
        <v>1049</v>
      </c>
      <c r="D63" s="245" t="s">
        <v>539</v>
      </c>
      <c r="E63" s="246">
        <v>1</v>
      </c>
      <c r="F63" s="247"/>
      <c r="G63" s="248">
        <f>ROUND(E63*F63,2)</f>
        <v>0</v>
      </c>
      <c r="H63" s="247"/>
      <c r="I63" s="248">
        <f>ROUND(E63*H63,2)</f>
        <v>0</v>
      </c>
      <c r="J63" s="247"/>
      <c r="K63" s="248">
        <f>ROUND(E63*J63,2)</f>
        <v>0</v>
      </c>
      <c r="L63" s="248">
        <v>21</v>
      </c>
      <c r="M63" s="248">
        <f>G63*(1+L63/100)</f>
        <v>0</v>
      </c>
      <c r="N63" s="248">
        <v>1.847E-2</v>
      </c>
      <c r="O63" s="248">
        <f>ROUND(E63*N63,2)</f>
        <v>0.02</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363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53</v>
      </c>
      <c r="B64" s="244" t="s">
        <v>1056</v>
      </c>
      <c r="C64" s="256" t="s">
        <v>1057</v>
      </c>
      <c r="D64" s="245" t="s">
        <v>539</v>
      </c>
      <c r="E64" s="246">
        <v>1</v>
      </c>
      <c r="F64" s="247"/>
      <c r="G64" s="248">
        <f>ROUND(E64*F64,2)</f>
        <v>0</v>
      </c>
      <c r="H64" s="247"/>
      <c r="I64" s="248">
        <f>ROUND(E64*H64,2)</f>
        <v>0</v>
      </c>
      <c r="J64" s="247"/>
      <c r="K64" s="248">
        <f>ROUND(E64*J64,2)</f>
        <v>0</v>
      </c>
      <c r="L64" s="248">
        <v>21</v>
      </c>
      <c r="M64" s="248">
        <f>G64*(1+L64/100)</f>
        <v>0</v>
      </c>
      <c r="N64" s="248">
        <v>4.5999999999999999E-2</v>
      </c>
      <c r="O64" s="248">
        <f>ROUND(E64*N64,2)</f>
        <v>0.05</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363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54</v>
      </c>
      <c r="B65" s="244" t="s">
        <v>1062</v>
      </c>
      <c r="C65" s="256" t="s">
        <v>1063</v>
      </c>
      <c r="D65" s="245" t="s">
        <v>539</v>
      </c>
      <c r="E65" s="246">
        <v>1</v>
      </c>
      <c r="F65" s="247"/>
      <c r="G65" s="248">
        <f>ROUND(E65*F65,2)</f>
        <v>0</v>
      </c>
      <c r="H65" s="247"/>
      <c r="I65" s="248">
        <f>ROUND(E65*H65,2)</f>
        <v>0</v>
      </c>
      <c r="J65" s="247"/>
      <c r="K65" s="248">
        <f>ROUND(E65*J65,2)</f>
        <v>0</v>
      </c>
      <c r="L65" s="248">
        <v>21</v>
      </c>
      <c r="M65" s="248">
        <f>G65*(1+L65/100)</f>
        <v>0</v>
      </c>
      <c r="N65" s="248">
        <v>6.0000000000000001E-3</v>
      </c>
      <c r="O65" s="248">
        <f>ROUND(E65*N65,2)</f>
        <v>0.01</v>
      </c>
      <c r="P65" s="248">
        <v>0</v>
      </c>
      <c r="Q65" s="248">
        <f>ROUND(E65*P65,2)</f>
        <v>0</v>
      </c>
      <c r="R65" s="248"/>
      <c r="S65" s="248" t="s">
        <v>302</v>
      </c>
      <c r="T65" s="249" t="s">
        <v>295</v>
      </c>
      <c r="U65" s="222">
        <v>0</v>
      </c>
      <c r="V65" s="222">
        <f>ROUND(E65*U65,2)</f>
        <v>0</v>
      </c>
      <c r="W65" s="222"/>
      <c r="X65" s="222" t="s">
        <v>362</v>
      </c>
      <c r="Y65" s="212"/>
      <c r="Z65" s="212"/>
      <c r="AA65" s="212"/>
      <c r="AB65" s="212"/>
      <c r="AC65" s="212"/>
      <c r="AD65" s="212"/>
      <c r="AE65" s="212"/>
      <c r="AF65" s="212"/>
      <c r="AG65" s="212" t="s">
        <v>363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55</v>
      </c>
      <c r="B66" s="244" t="s">
        <v>2276</v>
      </c>
      <c r="C66" s="256" t="s">
        <v>2277</v>
      </c>
      <c r="D66" s="245" t="s">
        <v>539</v>
      </c>
      <c r="E66" s="246">
        <v>1</v>
      </c>
      <c r="F66" s="247"/>
      <c r="G66" s="248">
        <f>ROUND(E66*F66,2)</f>
        <v>0</v>
      </c>
      <c r="H66" s="247"/>
      <c r="I66" s="248">
        <f>ROUND(E66*H66,2)</f>
        <v>0</v>
      </c>
      <c r="J66" s="247"/>
      <c r="K66" s="248">
        <f>ROUND(E66*J66,2)</f>
        <v>0</v>
      </c>
      <c r="L66" s="248">
        <v>21</v>
      </c>
      <c r="M66" s="248">
        <f>G66*(1+L66/100)</f>
        <v>0</v>
      </c>
      <c r="N66" s="248">
        <v>5.1999999999999998E-2</v>
      </c>
      <c r="O66" s="248">
        <f>ROUND(E66*N66,2)</f>
        <v>0.05</v>
      </c>
      <c r="P66" s="248">
        <v>0</v>
      </c>
      <c r="Q66" s="248">
        <f>ROUND(E66*P66,2)</f>
        <v>0</v>
      </c>
      <c r="R66" s="248"/>
      <c r="S66" s="248" t="s">
        <v>302</v>
      </c>
      <c r="T66" s="249" t="s">
        <v>295</v>
      </c>
      <c r="U66" s="222">
        <v>0</v>
      </c>
      <c r="V66" s="222">
        <f>ROUND(E66*U66,2)</f>
        <v>0</v>
      </c>
      <c r="W66" s="222"/>
      <c r="X66" s="222" t="s">
        <v>362</v>
      </c>
      <c r="Y66" s="212"/>
      <c r="Z66" s="212"/>
      <c r="AA66" s="212"/>
      <c r="AB66" s="212"/>
      <c r="AC66" s="212"/>
      <c r="AD66" s="212"/>
      <c r="AE66" s="212"/>
      <c r="AF66" s="212"/>
      <c r="AG66" s="212" t="s">
        <v>363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56</v>
      </c>
      <c r="B67" s="244" t="s">
        <v>2278</v>
      </c>
      <c r="C67" s="256" t="s">
        <v>2279</v>
      </c>
      <c r="D67" s="245" t="s">
        <v>453</v>
      </c>
      <c r="E67" s="246">
        <v>30</v>
      </c>
      <c r="F67" s="247"/>
      <c r="G67" s="248">
        <f>ROUND(E67*F67,2)</f>
        <v>0</v>
      </c>
      <c r="H67" s="247"/>
      <c r="I67" s="248">
        <f>ROUND(E67*H67,2)</f>
        <v>0</v>
      </c>
      <c r="J67" s="247"/>
      <c r="K67" s="248">
        <f>ROUND(E67*J67,2)</f>
        <v>0</v>
      </c>
      <c r="L67" s="248">
        <v>21</v>
      </c>
      <c r="M67" s="248">
        <f>G67*(1+L67/100)</f>
        <v>0</v>
      </c>
      <c r="N67" s="248">
        <v>3.3869999999999997E-2</v>
      </c>
      <c r="O67" s="248">
        <f>ROUND(E67*N67,2)</f>
        <v>1.02</v>
      </c>
      <c r="P67" s="248">
        <v>0</v>
      </c>
      <c r="Q67" s="248">
        <f>ROUND(E67*P67,2)</f>
        <v>0</v>
      </c>
      <c r="R67" s="248"/>
      <c r="S67" s="248" t="s">
        <v>302</v>
      </c>
      <c r="T67" s="249" t="s">
        <v>295</v>
      </c>
      <c r="U67" s="222">
        <v>0</v>
      </c>
      <c r="V67" s="222">
        <f>ROUND(E67*U67,2)</f>
        <v>0</v>
      </c>
      <c r="W67" s="222"/>
      <c r="X67" s="222" t="s">
        <v>362</v>
      </c>
      <c r="Y67" s="212"/>
      <c r="Z67" s="212"/>
      <c r="AA67" s="212"/>
      <c r="AB67" s="212"/>
      <c r="AC67" s="212"/>
      <c r="AD67" s="212"/>
      <c r="AE67" s="212"/>
      <c r="AF67" s="212"/>
      <c r="AG67" s="212" t="s">
        <v>363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57</v>
      </c>
      <c r="B68" s="244" t="s">
        <v>1991</v>
      </c>
      <c r="C68" s="256" t="s">
        <v>1992</v>
      </c>
      <c r="D68" s="245" t="s">
        <v>539</v>
      </c>
      <c r="E68" s="246">
        <v>1</v>
      </c>
      <c r="F68" s="247"/>
      <c r="G68" s="248">
        <f>ROUND(E68*F68,2)</f>
        <v>0</v>
      </c>
      <c r="H68" s="247"/>
      <c r="I68" s="248">
        <f>ROUND(E68*H68,2)</f>
        <v>0</v>
      </c>
      <c r="J68" s="247"/>
      <c r="K68" s="248">
        <f>ROUND(E68*J68,2)</f>
        <v>0</v>
      </c>
      <c r="L68" s="248">
        <v>21</v>
      </c>
      <c r="M68" s="248">
        <f>G68*(1+L68/100)</f>
        <v>0</v>
      </c>
      <c r="N68" s="248">
        <v>3.3660000000000002E-2</v>
      </c>
      <c r="O68" s="248">
        <f>ROUND(E68*N68,2)</f>
        <v>0.03</v>
      </c>
      <c r="P68" s="248">
        <v>0</v>
      </c>
      <c r="Q68" s="248">
        <f>ROUND(E68*P68,2)</f>
        <v>0</v>
      </c>
      <c r="R68" s="248"/>
      <c r="S68" s="248" t="s">
        <v>302</v>
      </c>
      <c r="T68" s="249" t="s">
        <v>295</v>
      </c>
      <c r="U68" s="222">
        <v>0</v>
      </c>
      <c r="V68" s="222">
        <f>ROUND(E68*U68,2)</f>
        <v>0</v>
      </c>
      <c r="W68" s="222"/>
      <c r="X68" s="222" t="s">
        <v>362</v>
      </c>
      <c r="Y68" s="212"/>
      <c r="Z68" s="212"/>
      <c r="AA68" s="212"/>
      <c r="AB68" s="212"/>
      <c r="AC68" s="212"/>
      <c r="AD68" s="212"/>
      <c r="AE68" s="212"/>
      <c r="AF68" s="212"/>
      <c r="AG68" s="212" t="s">
        <v>363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2280</v>
      </c>
      <c r="C69" s="256" t="s">
        <v>2281</v>
      </c>
      <c r="D69" s="245" t="s">
        <v>539</v>
      </c>
      <c r="E69" s="246">
        <v>1</v>
      </c>
      <c r="F69" s="247"/>
      <c r="G69" s="248">
        <f>ROUND(E69*F69,2)</f>
        <v>0</v>
      </c>
      <c r="H69" s="247"/>
      <c r="I69" s="248">
        <f>ROUND(E69*H69,2)</f>
        <v>0</v>
      </c>
      <c r="J69" s="247"/>
      <c r="K69" s="248">
        <f>ROUND(E69*J69,2)</f>
        <v>0</v>
      </c>
      <c r="L69" s="248">
        <v>21</v>
      </c>
      <c r="M69" s="248">
        <f>G69*(1+L69/100)</f>
        <v>0</v>
      </c>
      <c r="N69" s="248">
        <v>2.3E-2</v>
      </c>
      <c r="O69" s="248">
        <f>ROUND(E69*N69,2)</f>
        <v>0.02</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363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59</v>
      </c>
      <c r="B70" s="244" t="s">
        <v>2282</v>
      </c>
      <c r="C70" s="256" t="s">
        <v>2283</v>
      </c>
      <c r="D70" s="245" t="s">
        <v>539</v>
      </c>
      <c r="E70" s="246">
        <v>1</v>
      </c>
      <c r="F70" s="247"/>
      <c r="G70" s="248">
        <f>ROUND(E70*F70,2)</f>
        <v>0</v>
      </c>
      <c r="H70" s="247"/>
      <c r="I70" s="248">
        <f>ROUND(E70*H70,2)</f>
        <v>0</v>
      </c>
      <c r="J70" s="247"/>
      <c r="K70" s="248">
        <f>ROUND(E70*J70,2)</f>
        <v>0</v>
      </c>
      <c r="L70" s="248">
        <v>21</v>
      </c>
      <c r="M70" s="248">
        <f>G70*(1+L70/100)</f>
        <v>0</v>
      </c>
      <c r="N70" s="248">
        <v>1.8499999999999999E-2</v>
      </c>
      <c r="O70" s="248">
        <f>ROUND(E70*N70,2)</f>
        <v>0.02</v>
      </c>
      <c r="P70" s="248">
        <v>0</v>
      </c>
      <c r="Q70" s="248">
        <f>ROUND(E70*P70,2)</f>
        <v>0</v>
      </c>
      <c r="R70" s="248"/>
      <c r="S70" s="248" t="s">
        <v>302</v>
      </c>
      <c r="T70" s="249" t="s">
        <v>295</v>
      </c>
      <c r="U70" s="222">
        <v>0</v>
      </c>
      <c r="V70" s="222">
        <f>ROUND(E70*U70,2)</f>
        <v>0</v>
      </c>
      <c r="W70" s="222"/>
      <c r="X70" s="222" t="s">
        <v>362</v>
      </c>
      <c r="Y70" s="212"/>
      <c r="Z70" s="212"/>
      <c r="AA70" s="212"/>
      <c r="AB70" s="212"/>
      <c r="AC70" s="212"/>
      <c r="AD70" s="212"/>
      <c r="AE70" s="212"/>
      <c r="AF70" s="212"/>
      <c r="AG70" s="212" t="s">
        <v>363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60</v>
      </c>
      <c r="B71" s="244" t="s">
        <v>2284</v>
      </c>
      <c r="C71" s="256" t="s">
        <v>2285</v>
      </c>
      <c r="D71" s="245" t="s">
        <v>539</v>
      </c>
      <c r="E71" s="246">
        <v>1</v>
      </c>
      <c r="F71" s="247"/>
      <c r="G71" s="248">
        <f>ROUND(E71*F71,2)</f>
        <v>0</v>
      </c>
      <c r="H71" s="247"/>
      <c r="I71" s="248">
        <f>ROUND(E71*H71,2)</f>
        <v>0</v>
      </c>
      <c r="J71" s="247"/>
      <c r="K71" s="248">
        <f>ROUND(E71*J71,2)</f>
        <v>0</v>
      </c>
      <c r="L71" s="248">
        <v>21</v>
      </c>
      <c r="M71" s="248">
        <f>G71*(1+L71/100)</f>
        <v>0</v>
      </c>
      <c r="N71" s="248">
        <v>1.8599999999999998E-2</v>
      </c>
      <c r="O71" s="248">
        <f>ROUND(E71*N71,2)</f>
        <v>0.02</v>
      </c>
      <c r="P71" s="248">
        <v>0</v>
      </c>
      <c r="Q71" s="248">
        <f>ROUND(E71*P71,2)</f>
        <v>0</v>
      </c>
      <c r="R71" s="248"/>
      <c r="S71" s="248" t="s">
        <v>302</v>
      </c>
      <c r="T71" s="249" t="s">
        <v>295</v>
      </c>
      <c r="U71" s="222">
        <v>0</v>
      </c>
      <c r="V71" s="222">
        <f>ROUND(E71*U71,2)</f>
        <v>0</v>
      </c>
      <c r="W71" s="222"/>
      <c r="X71" s="222" t="s">
        <v>362</v>
      </c>
      <c r="Y71" s="212"/>
      <c r="Z71" s="212"/>
      <c r="AA71" s="212"/>
      <c r="AB71" s="212"/>
      <c r="AC71" s="212"/>
      <c r="AD71" s="212"/>
      <c r="AE71" s="212"/>
      <c r="AF71" s="212"/>
      <c r="AG71" s="212" t="s">
        <v>363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61</v>
      </c>
      <c r="B72" s="244" t="s">
        <v>1133</v>
      </c>
      <c r="C72" s="256" t="s">
        <v>1134</v>
      </c>
      <c r="D72" s="245" t="s">
        <v>539</v>
      </c>
      <c r="E72" s="246">
        <v>1</v>
      </c>
      <c r="F72" s="247"/>
      <c r="G72" s="248">
        <f>ROUND(E72*F72,2)</f>
        <v>0</v>
      </c>
      <c r="H72" s="247"/>
      <c r="I72" s="248">
        <f>ROUND(E72*H72,2)</f>
        <v>0</v>
      </c>
      <c r="J72" s="247"/>
      <c r="K72" s="248">
        <f>ROUND(E72*J72,2)</f>
        <v>0</v>
      </c>
      <c r="L72" s="248">
        <v>21</v>
      </c>
      <c r="M72" s="248">
        <f>G72*(1+L72/100)</f>
        <v>0</v>
      </c>
      <c r="N72" s="248">
        <v>1.2200000000000001E-2</v>
      </c>
      <c r="O72" s="248">
        <f>ROUND(E72*N72,2)</f>
        <v>0.01</v>
      </c>
      <c r="P72" s="248">
        <v>0</v>
      </c>
      <c r="Q72" s="248">
        <f>ROUND(E72*P72,2)</f>
        <v>0</v>
      </c>
      <c r="R72" s="248"/>
      <c r="S72" s="248" t="s">
        <v>302</v>
      </c>
      <c r="T72" s="249" t="s">
        <v>295</v>
      </c>
      <c r="U72" s="222">
        <v>0</v>
      </c>
      <c r="V72" s="222">
        <f>ROUND(E72*U72,2)</f>
        <v>0</v>
      </c>
      <c r="W72" s="222"/>
      <c r="X72" s="222" t="s">
        <v>362</v>
      </c>
      <c r="Y72" s="212"/>
      <c r="Z72" s="212"/>
      <c r="AA72" s="212"/>
      <c r="AB72" s="212"/>
      <c r="AC72" s="212"/>
      <c r="AD72" s="212"/>
      <c r="AE72" s="212"/>
      <c r="AF72" s="212"/>
      <c r="AG72" s="212" t="s">
        <v>363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62</v>
      </c>
      <c r="B73" s="244" t="s">
        <v>2286</v>
      </c>
      <c r="C73" s="256" t="s">
        <v>2287</v>
      </c>
      <c r="D73" s="245" t="s">
        <v>539</v>
      </c>
      <c r="E73" s="246">
        <v>4</v>
      </c>
      <c r="F73" s="247"/>
      <c r="G73" s="248">
        <f>ROUND(E73*F73,2)</f>
        <v>0</v>
      </c>
      <c r="H73" s="247"/>
      <c r="I73" s="248">
        <f>ROUND(E73*H73,2)</f>
        <v>0</v>
      </c>
      <c r="J73" s="247"/>
      <c r="K73" s="248">
        <f>ROUND(E73*J73,2)</f>
        <v>0</v>
      </c>
      <c r="L73" s="248">
        <v>21</v>
      </c>
      <c r="M73" s="248">
        <f>G73*(1+L73/100)</f>
        <v>0</v>
      </c>
      <c r="N73" s="248">
        <v>5.9999999999999995E-4</v>
      </c>
      <c r="O73" s="248">
        <f>ROUND(E73*N73,2)</f>
        <v>0</v>
      </c>
      <c r="P73" s="248">
        <v>0</v>
      </c>
      <c r="Q73" s="248">
        <f>ROUND(E73*P73,2)</f>
        <v>0</v>
      </c>
      <c r="R73" s="248"/>
      <c r="S73" s="248" t="s">
        <v>302</v>
      </c>
      <c r="T73" s="249" t="s">
        <v>295</v>
      </c>
      <c r="U73" s="222">
        <v>0</v>
      </c>
      <c r="V73" s="222">
        <f>ROUND(E73*U73,2)</f>
        <v>0</v>
      </c>
      <c r="W73" s="222"/>
      <c r="X73" s="222" t="s">
        <v>362</v>
      </c>
      <c r="Y73" s="212"/>
      <c r="Z73" s="212"/>
      <c r="AA73" s="212"/>
      <c r="AB73" s="212"/>
      <c r="AC73" s="212"/>
      <c r="AD73" s="212"/>
      <c r="AE73" s="212"/>
      <c r="AF73" s="212"/>
      <c r="AG73" s="212" t="s">
        <v>363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5">
      <c r="A74" s="227" t="s">
        <v>289</v>
      </c>
      <c r="B74" s="228" t="s">
        <v>191</v>
      </c>
      <c r="C74" s="251" t="s">
        <v>192</v>
      </c>
      <c r="D74" s="229"/>
      <c r="E74" s="230"/>
      <c r="F74" s="231"/>
      <c r="G74" s="231">
        <f>SUMIF(AG75:AG77,"&lt;&gt;NOR",G75:G77)</f>
        <v>0</v>
      </c>
      <c r="H74" s="231"/>
      <c r="I74" s="231">
        <f>SUM(I75:I77)</f>
        <v>0</v>
      </c>
      <c r="J74" s="231"/>
      <c r="K74" s="231">
        <f>SUM(K75:K77)</f>
        <v>0</v>
      </c>
      <c r="L74" s="231"/>
      <c r="M74" s="231">
        <f>SUM(M75:M77)</f>
        <v>0</v>
      </c>
      <c r="N74" s="231"/>
      <c r="O74" s="231">
        <f>SUM(O75:O77)</f>
        <v>0</v>
      </c>
      <c r="P74" s="231"/>
      <c r="Q74" s="231">
        <f>SUM(Q75:Q77)</f>
        <v>1.91</v>
      </c>
      <c r="R74" s="231"/>
      <c r="S74" s="231"/>
      <c r="T74" s="232"/>
      <c r="U74" s="226"/>
      <c r="V74" s="226">
        <f>SUM(V75:V77)</f>
        <v>0</v>
      </c>
      <c r="W74" s="226"/>
      <c r="X74" s="226"/>
      <c r="AG74" t="s">
        <v>290</v>
      </c>
    </row>
    <row r="75" spans="1:60" outlineLevel="1" x14ac:dyDescent="0.25">
      <c r="A75" s="243">
        <v>63</v>
      </c>
      <c r="B75" s="244" t="s">
        <v>2288</v>
      </c>
      <c r="C75" s="256" t="s">
        <v>2289</v>
      </c>
      <c r="D75" s="245" t="s">
        <v>453</v>
      </c>
      <c r="E75" s="246">
        <v>30</v>
      </c>
      <c r="F75" s="247"/>
      <c r="G75" s="248">
        <f>ROUND(E75*F75,2)</f>
        <v>0</v>
      </c>
      <c r="H75" s="247"/>
      <c r="I75" s="248">
        <f>ROUND(E75*H75,2)</f>
        <v>0</v>
      </c>
      <c r="J75" s="247"/>
      <c r="K75" s="248">
        <f>ROUND(E75*J75,2)</f>
        <v>0</v>
      </c>
      <c r="L75" s="248">
        <v>21</v>
      </c>
      <c r="M75" s="248">
        <f>G75*(1+L75/100)</f>
        <v>0</v>
      </c>
      <c r="N75" s="248">
        <v>0</v>
      </c>
      <c r="O75" s="248">
        <f>ROUND(E75*N75,2)</f>
        <v>0</v>
      </c>
      <c r="P75" s="248">
        <v>6.3E-2</v>
      </c>
      <c r="Q75" s="248">
        <f>ROUND(E75*P75,2)</f>
        <v>1.89</v>
      </c>
      <c r="R75" s="248"/>
      <c r="S75" s="248" t="s">
        <v>302</v>
      </c>
      <c r="T75" s="24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64</v>
      </c>
      <c r="B76" s="244" t="s">
        <v>2290</v>
      </c>
      <c r="C76" s="256" t="s">
        <v>2291</v>
      </c>
      <c r="D76" s="245" t="s">
        <v>539</v>
      </c>
      <c r="E76" s="246">
        <v>1</v>
      </c>
      <c r="F76" s="247"/>
      <c r="G76" s="248">
        <f>ROUND(E76*F76,2)</f>
        <v>0</v>
      </c>
      <c r="H76" s="247"/>
      <c r="I76" s="248">
        <f>ROUND(E76*H76,2)</f>
        <v>0</v>
      </c>
      <c r="J76" s="247"/>
      <c r="K76" s="248">
        <f>ROUND(E76*J76,2)</f>
        <v>0</v>
      </c>
      <c r="L76" s="248">
        <v>21</v>
      </c>
      <c r="M76" s="248">
        <f>G76*(1+L76/100)</f>
        <v>0</v>
      </c>
      <c r="N76" s="248">
        <v>0</v>
      </c>
      <c r="O76" s="248">
        <f>ROUND(E76*N76,2)</f>
        <v>0</v>
      </c>
      <c r="P76" s="248">
        <v>1.7299999999999999E-2</v>
      </c>
      <c r="Q76" s="248">
        <f>ROUND(E76*P76,2)</f>
        <v>0.02</v>
      </c>
      <c r="R76" s="248"/>
      <c r="S76" s="248" t="s">
        <v>302</v>
      </c>
      <c r="T76" s="24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65</v>
      </c>
      <c r="B77" s="244" t="s">
        <v>2292</v>
      </c>
      <c r="C77" s="256" t="s">
        <v>2293</v>
      </c>
      <c r="D77" s="245" t="s">
        <v>1155</v>
      </c>
      <c r="E77" s="246">
        <v>1</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302</v>
      </c>
      <c r="T77" s="249" t="s">
        <v>295</v>
      </c>
      <c r="U77" s="222">
        <v>0</v>
      </c>
      <c r="V77" s="222">
        <f>ROUND(E77*U77,2)</f>
        <v>0</v>
      </c>
      <c r="W77" s="222"/>
      <c r="X77" s="222" t="s">
        <v>389</v>
      </c>
      <c r="Y77" s="212"/>
      <c r="Z77" s="212"/>
      <c r="AA77" s="212"/>
      <c r="AB77" s="212"/>
      <c r="AC77" s="212"/>
      <c r="AD77" s="212"/>
      <c r="AE77" s="212"/>
      <c r="AF77" s="212"/>
      <c r="AG77" s="212" t="s">
        <v>390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5">
      <c r="A78" s="227" t="s">
        <v>289</v>
      </c>
      <c r="B78" s="228" t="s">
        <v>193</v>
      </c>
      <c r="C78" s="251" t="s">
        <v>194</v>
      </c>
      <c r="D78" s="229"/>
      <c r="E78" s="230"/>
      <c r="F78" s="231"/>
      <c r="G78" s="231">
        <f>SUMIF(AG79:AG79,"&lt;&gt;NOR",G79:G79)</f>
        <v>0</v>
      </c>
      <c r="H78" s="231"/>
      <c r="I78" s="231">
        <f>SUM(I79:I79)</f>
        <v>0</v>
      </c>
      <c r="J78" s="231"/>
      <c r="K78" s="231">
        <f>SUM(K79:K79)</f>
        <v>0</v>
      </c>
      <c r="L78" s="231"/>
      <c r="M78" s="231">
        <f>SUM(M79:M79)</f>
        <v>0</v>
      </c>
      <c r="N78" s="231"/>
      <c r="O78" s="231">
        <f>SUM(O79:O79)</f>
        <v>0</v>
      </c>
      <c r="P78" s="231"/>
      <c r="Q78" s="231">
        <f>SUM(Q79:Q79)</f>
        <v>0</v>
      </c>
      <c r="R78" s="231"/>
      <c r="S78" s="231"/>
      <c r="T78" s="232"/>
      <c r="U78" s="226"/>
      <c r="V78" s="226">
        <f>SUM(V79:V79)</f>
        <v>0</v>
      </c>
      <c r="W78" s="226"/>
      <c r="X78" s="226"/>
      <c r="AG78" t="s">
        <v>290</v>
      </c>
    </row>
    <row r="79" spans="1:60" ht="20.399999999999999" outlineLevel="1" x14ac:dyDescent="0.25">
      <c r="A79" s="243">
        <v>66</v>
      </c>
      <c r="B79" s="244" t="s">
        <v>1160</v>
      </c>
      <c r="C79" s="256" t="s">
        <v>1161</v>
      </c>
      <c r="D79" s="245" t="s">
        <v>441</v>
      </c>
      <c r="E79" s="246">
        <v>50.875570000000003</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390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5">
      <c r="A80" s="227" t="s">
        <v>289</v>
      </c>
      <c r="B80" s="228" t="s">
        <v>251</v>
      </c>
      <c r="C80" s="251" t="s">
        <v>252</v>
      </c>
      <c r="D80" s="229"/>
      <c r="E80" s="230"/>
      <c r="F80" s="231"/>
      <c r="G80" s="231">
        <f>SUMIF(AG81:AG86,"&lt;&gt;NOR",G81:G86)</f>
        <v>0</v>
      </c>
      <c r="H80" s="231"/>
      <c r="I80" s="231">
        <f>SUM(I81:I86)</f>
        <v>0</v>
      </c>
      <c r="J80" s="231"/>
      <c r="K80" s="231">
        <f>SUM(K81:K86)</f>
        <v>0</v>
      </c>
      <c r="L80" s="231"/>
      <c r="M80" s="231">
        <f>SUM(M81:M86)</f>
        <v>0</v>
      </c>
      <c r="N80" s="231"/>
      <c r="O80" s="231">
        <f>SUM(O81:O86)</f>
        <v>0.04</v>
      </c>
      <c r="P80" s="231"/>
      <c r="Q80" s="231">
        <f>SUM(Q81:Q86)</f>
        <v>0</v>
      </c>
      <c r="R80" s="231"/>
      <c r="S80" s="231"/>
      <c r="T80" s="232"/>
      <c r="U80" s="226"/>
      <c r="V80" s="226">
        <f>SUM(V81:V86)</f>
        <v>4.88</v>
      </c>
      <c r="W80" s="226"/>
      <c r="X80" s="226"/>
      <c r="AG80" t="s">
        <v>290</v>
      </c>
    </row>
    <row r="81" spans="1:60" outlineLevel="1" x14ac:dyDescent="0.25">
      <c r="A81" s="243">
        <v>67</v>
      </c>
      <c r="B81" s="244" t="s">
        <v>2294</v>
      </c>
      <c r="C81" s="256" t="s">
        <v>2295</v>
      </c>
      <c r="D81" s="245" t="s">
        <v>539</v>
      </c>
      <c r="E81" s="246">
        <v>2</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302</v>
      </c>
      <c r="T81" s="249" t="s">
        <v>295</v>
      </c>
      <c r="U81" s="222">
        <v>0.35</v>
      </c>
      <c r="V81" s="222">
        <f>ROUND(E81*U81,2)</f>
        <v>0.7</v>
      </c>
      <c r="W81" s="222"/>
      <c r="X81" s="222" t="s">
        <v>389</v>
      </c>
      <c r="Y81" s="212"/>
      <c r="Z81" s="212"/>
      <c r="AA81" s="212"/>
      <c r="AB81" s="212"/>
      <c r="AC81" s="212"/>
      <c r="AD81" s="212"/>
      <c r="AE81" s="212"/>
      <c r="AF81" s="212"/>
      <c r="AG81" s="212" t="s">
        <v>430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68</v>
      </c>
      <c r="B82" s="244" t="s">
        <v>2296</v>
      </c>
      <c r="C82" s="256" t="s">
        <v>2297</v>
      </c>
      <c r="D82" s="245" t="s">
        <v>539</v>
      </c>
      <c r="E82" s="246">
        <v>16</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302</v>
      </c>
      <c r="T82" s="249" t="s">
        <v>295</v>
      </c>
      <c r="U82" s="222">
        <v>0.26100000000000001</v>
      </c>
      <c r="V82" s="222">
        <f>ROUND(E82*U82,2)</f>
        <v>4.18</v>
      </c>
      <c r="W82" s="222"/>
      <c r="X82" s="222" t="s">
        <v>389</v>
      </c>
      <c r="Y82" s="212"/>
      <c r="Z82" s="212"/>
      <c r="AA82" s="212"/>
      <c r="AB82" s="212"/>
      <c r="AC82" s="212"/>
      <c r="AD82" s="212"/>
      <c r="AE82" s="212"/>
      <c r="AF82" s="212"/>
      <c r="AG82" s="212" t="s">
        <v>430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69</v>
      </c>
      <c r="B83" s="244" t="s">
        <v>2298</v>
      </c>
      <c r="C83" s="256" t="s">
        <v>2299</v>
      </c>
      <c r="D83" s="245" t="s">
        <v>539</v>
      </c>
      <c r="E83" s="246">
        <v>2</v>
      </c>
      <c r="F83" s="247"/>
      <c r="G83" s="248">
        <f>ROUND(E83*F83,2)</f>
        <v>0</v>
      </c>
      <c r="H83" s="247"/>
      <c r="I83" s="248">
        <f>ROUND(E83*H83,2)</f>
        <v>0</v>
      </c>
      <c r="J83" s="247"/>
      <c r="K83" s="248">
        <f>ROUND(E83*J83,2)</f>
        <v>0</v>
      </c>
      <c r="L83" s="248">
        <v>21</v>
      </c>
      <c r="M83" s="248">
        <f>G83*(1+L83/100)</f>
        <v>0</v>
      </c>
      <c r="N83" s="248">
        <v>1.5E-3</v>
      </c>
      <c r="O83" s="248">
        <f>ROUND(E83*N83,2)</f>
        <v>0</v>
      </c>
      <c r="P83" s="248">
        <v>0</v>
      </c>
      <c r="Q83" s="248">
        <f>ROUND(E83*P83,2)</f>
        <v>0</v>
      </c>
      <c r="R83" s="248"/>
      <c r="S83" s="248" t="s">
        <v>302</v>
      </c>
      <c r="T83" s="249" t="s">
        <v>295</v>
      </c>
      <c r="U83" s="222">
        <v>0</v>
      </c>
      <c r="V83" s="222">
        <f>ROUND(E83*U83,2)</f>
        <v>0</v>
      </c>
      <c r="W83" s="222"/>
      <c r="X83" s="222" t="s">
        <v>362</v>
      </c>
      <c r="Y83" s="212"/>
      <c r="Z83" s="212"/>
      <c r="AA83" s="212"/>
      <c r="AB83" s="212"/>
      <c r="AC83" s="212"/>
      <c r="AD83" s="212"/>
      <c r="AE83" s="212"/>
      <c r="AF83" s="212"/>
      <c r="AG83" s="212" t="s">
        <v>363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43">
        <v>70</v>
      </c>
      <c r="B84" s="244" t="s">
        <v>1173</v>
      </c>
      <c r="C84" s="256" t="s">
        <v>2300</v>
      </c>
      <c r="D84" s="245" t="s">
        <v>539</v>
      </c>
      <c r="E84" s="246">
        <v>48</v>
      </c>
      <c r="F84" s="247"/>
      <c r="G84" s="248">
        <f>ROUND(E84*F84,2)</f>
        <v>0</v>
      </c>
      <c r="H84" s="247"/>
      <c r="I84" s="248">
        <f>ROUND(E84*H84,2)</f>
        <v>0</v>
      </c>
      <c r="J84" s="247"/>
      <c r="K84" s="248">
        <f>ROUND(E84*J84,2)</f>
        <v>0</v>
      </c>
      <c r="L84" s="248">
        <v>21</v>
      </c>
      <c r="M84" s="248">
        <f>G84*(1+L84/100)</f>
        <v>0</v>
      </c>
      <c r="N84" s="248">
        <v>6.9999999999999999E-4</v>
      </c>
      <c r="O84" s="248">
        <f>ROUND(E84*N84,2)</f>
        <v>0.03</v>
      </c>
      <c r="P84" s="248">
        <v>0</v>
      </c>
      <c r="Q84" s="248">
        <f>ROUND(E84*P84,2)</f>
        <v>0</v>
      </c>
      <c r="R84" s="248"/>
      <c r="S84" s="248" t="s">
        <v>302</v>
      </c>
      <c r="T84" s="249" t="s">
        <v>295</v>
      </c>
      <c r="U84" s="222">
        <v>0</v>
      </c>
      <c r="V84" s="222">
        <f>ROUND(E84*U84,2)</f>
        <v>0</v>
      </c>
      <c r="W84" s="222"/>
      <c r="X84" s="222" t="s">
        <v>362</v>
      </c>
      <c r="Y84" s="212"/>
      <c r="Z84" s="212"/>
      <c r="AA84" s="212"/>
      <c r="AB84" s="212"/>
      <c r="AC84" s="212"/>
      <c r="AD84" s="212"/>
      <c r="AE84" s="212"/>
      <c r="AF84" s="212"/>
      <c r="AG84" s="212" t="s">
        <v>363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71</v>
      </c>
      <c r="B85" s="244" t="s">
        <v>1175</v>
      </c>
      <c r="C85" s="256" t="s">
        <v>2301</v>
      </c>
      <c r="D85" s="245" t="s">
        <v>539</v>
      </c>
      <c r="E85" s="246">
        <v>16</v>
      </c>
      <c r="F85" s="247"/>
      <c r="G85" s="248">
        <f>ROUND(E85*F85,2)</f>
        <v>0</v>
      </c>
      <c r="H85" s="247"/>
      <c r="I85" s="248">
        <f>ROUND(E85*H85,2)</f>
        <v>0</v>
      </c>
      <c r="J85" s="247"/>
      <c r="K85" s="248">
        <f>ROUND(E85*J85,2)</f>
        <v>0</v>
      </c>
      <c r="L85" s="248">
        <v>21</v>
      </c>
      <c r="M85" s="248">
        <f>G85*(1+L85/100)</f>
        <v>0</v>
      </c>
      <c r="N85" s="248">
        <v>6.9999999999999999E-4</v>
      </c>
      <c r="O85" s="248">
        <f>ROUND(E85*N85,2)</f>
        <v>0.01</v>
      </c>
      <c r="P85" s="248">
        <v>0</v>
      </c>
      <c r="Q85" s="248">
        <f>ROUND(E85*P85,2)</f>
        <v>0</v>
      </c>
      <c r="R85" s="248"/>
      <c r="S85" s="248" t="s">
        <v>302</v>
      </c>
      <c r="T85" s="249" t="s">
        <v>295</v>
      </c>
      <c r="U85" s="222">
        <v>0</v>
      </c>
      <c r="V85" s="222">
        <f>ROUND(E85*U85,2)</f>
        <v>0</v>
      </c>
      <c r="W85" s="222"/>
      <c r="X85" s="222" t="s">
        <v>362</v>
      </c>
      <c r="Y85" s="212"/>
      <c r="Z85" s="212"/>
      <c r="AA85" s="212"/>
      <c r="AB85" s="212"/>
      <c r="AC85" s="212"/>
      <c r="AD85" s="212"/>
      <c r="AE85" s="212"/>
      <c r="AF85" s="212"/>
      <c r="AG85" s="212" t="s">
        <v>363</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33">
        <v>72</v>
      </c>
      <c r="B86" s="234" t="s">
        <v>1177</v>
      </c>
      <c r="C86" s="252" t="s">
        <v>1178</v>
      </c>
      <c r="D86" s="235" t="s">
        <v>539</v>
      </c>
      <c r="E86" s="236">
        <v>1.2</v>
      </c>
      <c r="F86" s="237"/>
      <c r="G86" s="238">
        <f>ROUND(E86*F86,2)</f>
        <v>0</v>
      </c>
      <c r="H86" s="237"/>
      <c r="I86" s="238">
        <f>ROUND(E86*H86,2)</f>
        <v>0</v>
      </c>
      <c r="J86" s="237"/>
      <c r="K86" s="238">
        <f>ROUND(E86*J86,2)</f>
        <v>0</v>
      </c>
      <c r="L86" s="238">
        <v>21</v>
      </c>
      <c r="M86" s="238">
        <f>G86*(1+L86/100)</f>
        <v>0</v>
      </c>
      <c r="N86" s="238">
        <v>8.9999999999999998E-4</v>
      </c>
      <c r="O86" s="238">
        <f>ROUND(E86*N86,2)</f>
        <v>0</v>
      </c>
      <c r="P86" s="238">
        <v>0</v>
      </c>
      <c r="Q86" s="238">
        <f>ROUND(E86*P86,2)</f>
        <v>0</v>
      </c>
      <c r="R86" s="238"/>
      <c r="S86" s="238" t="s">
        <v>302</v>
      </c>
      <c r="T86" s="239" t="s">
        <v>295</v>
      </c>
      <c r="U86" s="222">
        <v>0</v>
      </c>
      <c r="V86" s="222">
        <f>ROUND(E86*U86,2)</f>
        <v>0</v>
      </c>
      <c r="W86" s="222"/>
      <c r="X86" s="222" t="s">
        <v>362</v>
      </c>
      <c r="Y86" s="212"/>
      <c r="Z86" s="212"/>
      <c r="AA86" s="212"/>
      <c r="AB86" s="212"/>
      <c r="AC86" s="212"/>
      <c r="AD86" s="212"/>
      <c r="AE86" s="212"/>
      <c r="AF86" s="212"/>
      <c r="AG86" s="212" t="s">
        <v>363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5">
      <c r="A87" s="3"/>
      <c r="B87" s="4"/>
      <c r="C87" s="257"/>
      <c r="D87" s="6"/>
      <c r="E87" s="3"/>
      <c r="F87" s="3"/>
      <c r="G87" s="3"/>
      <c r="H87" s="3"/>
      <c r="I87" s="3"/>
      <c r="J87" s="3"/>
      <c r="K87" s="3"/>
      <c r="L87" s="3"/>
      <c r="M87" s="3"/>
      <c r="N87" s="3"/>
      <c r="O87" s="3"/>
      <c r="P87" s="3"/>
      <c r="Q87" s="3"/>
      <c r="R87" s="3"/>
      <c r="S87" s="3"/>
      <c r="T87" s="3"/>
      <c r="U87" s="3"/>
      <c r="V87" s="3"/>
      <c r="W87" s="3"/>
      <c r="X87" s="3"/>
      <c r="AE87">
        <v>15</v>
      </c>
      <c r="AF87">
        <v>21</v>
      </c>
      <c r="AG87" t="s">
        <v>276</v>
      </c>
    </row>
    <row r="88" spans="1:60" x14ac:dyDescent="0.25">
      <c r="A88" s="215"/>
      <c r="B88" s="216" t="s">
        <v>29</v>
      </c>
      <c r="C88" s="258"/>
      <c r="D88" s="217"/>
      <c r="E88" s="218"/>
      <c r="F88" s="218"/>
      <c r="G88" s="250">
        <f>G8+G29+G31+G35+G74+G78+G80</f>
        <v>0</v>
      </c>
      <c r="H88" s="3"/>
      <c r="I88" s="3"/>
      <c r="J88" s="3"/>
      <c r="K88" s="3"/>
      <c r="L88" s="3"/>
      <c r="M88" s="3"/>
      <c r="N88" s="3"/>
      <c r="O88" s="3"/>
      <c r="P88" s="3"/>
      <c r="Q88" s="3"/>
      <c r="R88" s="3"/>
      <c r="S88" s="3"/>
      <c r="T88" s="3"/>
      <c r="U88" s="3"/>
      <c r="V88" s="3"/>
      <c r="W88" s="3"/>
      <c r="X88" s="3"/>
      <c r="AE88">
        <f>SUMIF(L7:L86,AE87,G7:G86)</f>
        <v>0</v>
      </c>
      <c r="AF88">
        <f>SUMIF(L7:L86,AF87,G7:G86)</f>
        <v>0</v>
      </c>
      <c r="AG88" t="s">
        <v>383</v>
      </c>
    </row>
    <row r="89" spans="1:60" x14ac:dyDescent="0.25">
      <c r="C89" s="259"/>
      <c r="D89" s="10"/>
      <c r="AG89" t="s">
        <v>385</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dhPaKMFGYJA98B9pnETU+Uoo+KxNvkbOy55TrCjx8SxYoOCTrbmzjEojAXe/R65k2qxO/VssKRjYsjY6pUVzg==" saltValue="b3K9b+Jv1/h/hOwNNEkd/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FE73-76EE-4BEF-92B5-FDFE3E88B0D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100</v>
      </c>
      <c r="C3" s="201" t="s">
        <v>101</v>
      </c>
      <c r="D3" s="199"/>
      <c r="E3" s="199"/>
      <c r="F3" s="199"/>
      <c r="G3" s="200"/>
      <c r="AC3" s="177" t="s">
        <v>264</v>
      </c>
      <c r="AG3" t="s">
        <v>266</v>
      </c>
    </row>
    <row r="4" spans="1:60" ht="25.05" customHeight="1" x14ac:dyDescent="0.25">
      <c r="A4" s="202" t="s">
        <v>9</v>
      </c>
      <c r="B4" s="203" t="s">
        <v>102</v>
      </c>
      <c r="C4" s="204" t="s">
        <v>101</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SUMIF(AG9:AG56,"&lt;&gt;NOR",G9:G56)</f>
        <v>0</v>
      </c>
      <c r="H8" s="231"/>
      <c r="I8" s="231">
        <f>SUM(I9:I56)</f>
        <v>0</v>
      </c>
      <c r="J8" s="231"/>
      <c r="K8" s="231">
        <f>SUM(K9:K56)</f>
        <v>0</v>
      </c>
      <c r="L8" s="231"/>
      <c r="M8" s="231">
        <f>SUM(M9:M56)</f>
        <v>0</v>
      </c>
      <c r="N8" s="231"/>
      <c r="O8" s="231">
        <f>SUM(O9:O56)</f>
        <v>1052.3600000000001</v>
      </c>
      <c r="P8" s="231"/>
      <c r="Q8" s="231">
        <f>SUM(Q9:Q56)</f>
        <v>0</v>
      </c>
      <c r="R8" s="231"/>
      <c r="S8" s="231"/>
      <c r="T8" s="232"/>
      <c r="U8" s="226"/>
      <c r="V8" s="226">
        <f>SUM(V9:V56)</f>
        <v>0</v>
      </c>
      <c r="W8" s="226"/>
      <c r="X8" s="226"/>
      <c r="AG8" t="s">
        <v>290</v>
      </c>
    </row>
    <row r="9" spans="1:60" outlineLevel="1" x14ac:dyDescent="0.25">
      <c r="A9" s="243">
        <v>1</v>
      </c>
      <c r="B9" s="244" t="s">
        <v>2302</v>
      </c>
      <c r="C9" s="256" t="s">
        <v>2303</v>
      </c>
      <c r="D9" s="245" t="s">
        <v>434</v>
      </c>
      <c r="E9" s="246">
        <v>1215.5999999999999</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2304</v>
      </c>
      <c r="C10" s="256" t="s">
        <v>2305</v>
      </c>
      <c r="D10" s="245" t="s">
        <v>2306</v>
      </c>
      <c r="E10" s="246">
        <v>850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2307</v>
      </c>
      <c r="C11" s="256" t="s">
        <v>2308</v>
      </c>
      <c r="D11" s="245" t="s">
        <v>921</v>
      </c>
      <c r="E11" s="246">
        <v>85</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451</v>
      </c>
      <c r="C12" s="256" t="s">
        <v>2309</v>
      </c>
      <c r="D12" s="245" t="s">
        <v>453</v>
      </c>
      <c r="E12" s="246">
        <v>1</v>
      </c>
      <c r="F12" s="247"/>
      <c r="G12" s="248">
        <f>ROUND(E12*F12,2)</f>
        <v>0</v>
      </c>
      <c r="H12" s="247"/>
      <c r="I12" s="248">
        <f>ROUND(E12*H12,2)</f>
        <v>0</v>
      </c>
      <c r="J12" s="247"/>
      <c r="K12" s="248">
        <f>ROUND(E12*J12,2)</f>
        <v>0</v>
      </c>
      <c r="L12" s="248">
        <v>21</v>
      </c>
      <c r="M12" s="248">
        <f>G12*(1+L12/100)</f>
        <v>0</v>
      </c>
      <c r="N12" s="248">
        <v>8.6899999999999998E-3</v>
      </c>
      <c r="O12" s="248">
        <f>ROUND(E12*N12,2)</f>
        <v>0.01</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1179</v>
      </c>
      <c r="C13" s="256" t="s">
        <v>2310</v>
      </c>
      <c r="D13" s="245" t="s">
        <v>453</v>
      </c>
      <c r="E13" s="246">
        <v>10</v>
      </c>
      <c r="F13" s="247"/>
      <c r="G13" s="248">
        <f>ROUND(E13*F13,2)</f>
        <v>0</v>
      </c>
      <c r="H13" s="247"/>
      <c r="I13" s="248">
        <f>ROUND(E13*H13,2)</f>
        <v>0</v>
      </c>
      <c r="J13" s="247"/>
      <c r="K13" s="248">
        <f>ROUND(E13*J13,2)</f>
        <v>0</v>
      </c>
      <c r="L13" s="248">
        <v>21</v>
      </c>
      <c r="M13" s="248">
        <f>G13*(1+L13/100)</f>
        <v>0</v>
      </c>
      <c r="N13" s="248">
        <v>1.2710000000000001E-2</v>
      </c>
      <c r="O13" s="248">
        <f>ROUND(E13*N13,2)</f>
        <v>0.13</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2311</v>
      </c>
      <c r="C14" s="256" t="s">
        <v>2312</v>
      </c>
      <c r="D14" s="245" t="s">
        <v>453</v>
      </c>
      <c r="E14" s="246">
        <v>1</v>
      </c>
      <c r="F14" s="247"/>
      <c r="G14" s="248">
        <f>ROUND(E14*F14,2)</f>
        <v>0</v>
      </c>
      <c r="H14" s="247"/>
      <c r="I14" s="248">
        <f>ROUND(E14*H14,2)</f>
        <v>0</v>
      </c>
      <c r="J14" s="247"/>
      <c r="K14" s="248">
        <f>ROUND(E14*J14,2)</f>
        <v>0</v>
      </c>
      <c r="L14" s="248">
        <v>21</v>
      </c>
      <c r="M14" s="248">
        <f>G14*(1+L14/100)</f>
        <v>0</v>
      </c>
      <c r="N14" s="248">
        <v>1.0699999999999999E-2</v>
      </c>
      <c r="O14" s="248">
        <f>ROUND(E14*N14,2)</f>
        <v>0.01</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2313</v>
      </c>
      <c r="C15" s="256" t="s">
        <v>2314</v>
      </c>
      <c r="D15" s="245" t="s">
        <v>453</v>
      </c>
      <c r="E15" s="246">
        <v>10</v>
      </c>
      <c r="F15" s="247"/>
      <c r="G15" s="248">
        <f>ROUND(E15*F15,2)</f>
        <v>0</v>
      </c>
      <c r="H15" s="247"/>
      <c r="I15" s="248">
        <f>ROUND(E15*H15,2)</f>
        <v>0</v>
      </c>
      <c r="J15" s="247"/>
      <c r="K15" s="248">
        <f>ROUND(E15*J15,2)</f>
        <v>0</v>
      </c>
      <c r="L15" s="248">
        <v>21</v>
      </c>
      <c r="M15" s="248">
        <f>G15*(1+L15/100)</f>
        <v>0</v>
      </c>
      <c r="N15" s="248">
        <v>1.2710000000000001E-2</v>
      </c>
      <c r="O15" s="248">
        <f>ROUND(E15*N15,2)</f>
        <v>0.13</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2315</v>
      </c>
      <c r="C16" s="256" t="s">
        <v>2316</v>
      </c>
      <c r="D16" s="245" t="s">
        <v>453</v>
      </c>
      <c r="E16" s="246">
        <v>1</v>
      </c>
      <c r="F16" s="247"/>
      <c r="G16" s="248">
        <f>ROUND(E16*F16,2)</f>
        <v>0</v>
      </c>
      <c r="H16" s="247"/>
      <c r="I16" s="248">
        <f>ROUND(E16*H16,2)</f>
        <v>0</v>
      </c>
      <c r="J16" s="247"/>
      <c r="K16" s="248">
        <f>ROUND(E16*J16,2)</f>
        <v>0</v>
      </c>
      <c r="L16" s="248">
        <v>21</v>
      </c>
      <c r="M16" s="248">
        <f>G16*(1+L16/100)</f>
        <v>0</v>
      </c>
      <c r="N16" s="248">
        <v>2.478E-2</v>
      </c>
      <c r="O16" s="248">
        <f>ROUND(E16*N16,2)</f>
        <v>0.02</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1187</v>
      </c>
      <c r="C17" s="256" t="s">
        <v>2317</v>
      </c>
      <c r="D17" s="245" t="s">
        <v>360</v>
      </c>
      <c r="E17" s="246">
        <v>889.95</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461</v>
      </c>
      <c r="C18" s="256" t="s">
        <v>2318</v>
      </c>
      <c r="D18" s="245" t="s">
        <v>360</v>
      </c>
      <c r="E18" s="246">
        <v>1043.5740000000001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2319</v>
      </c>
      <c r="C19" s="256" t="s">
        <v>2320</v>
      </c>
      <c r="D19" s="245" t="s">
        <v>360</v>
      </c>
      <c r="E19" s="246">
        <v>1410.2445</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2321</v>
      </c>
      <c r="C20" s="256" t="s">
        <v>2322</v>
      </c>
      <c r="D20" s="245" t="s">
        <v>360</v>
      </c>
      <c r="E20" s="246">
        <v>1343.09</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2323</v>
      </c>
      <c r="C21" s="256" t="s">
        <v>2324</v>
      </c>
      <c r="D21" s="245" t="s">
        <v>360</v>
      </c>
      <c r="E21" s="246">
        <v>225.6345</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2325</v>
      </c>
      <c r="C22" s="256" t="s">
        <v>2326</v>
      </c>
      <c r="D22" s="245" t="s">
        <v>360</v>
      </c>
      <c r="E22" s="246">
        <v>214.89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2327</v>
      </c>
      <c r="C23" s="256" t="s">
        <v>2328</v>
      </c>
      <c r="D23" s="245" t="s">
        <v>360</v>
      </c>
      <c r="E23" s="246">
        <v>141.02549999999999</v>
      </c>
      <c r="F23" s="247"/>
      <c r="G23" s="248">
        <f>ROUND(E23*F23,2)</f>
        <v>0</v>
      </c>
      <c r="H23" s="247"/>
      <c r="I23" s="248">
        <f>ROUND(E23*H23,2)</f>
        <v>0</v>
      </c>
      <c r="J23" s="247"/>
      <c r="K23" s="248">
        <f>ROUND(E23*J23,2)</f>
        <v>0</v>
      </c>
      <c r="L23" s="248">
        <v>21</v>
      </c>
      <c r="M23" s="248">
        <f>G23*(1+L23/100)</f>
        <v>0</v>
      </c>
      <c r="N23" s="248">
        <v>1.0410000000000001E-2</v>
      </c>
      <c r="O23" s="248">
        <f>ROUND(E23*N23,2)</f>
        <v>1.47</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2329</v>
      </c>
      <c r="C24" s="256" t="s">
        <v>2330</v>
      </c>
      <c r="D24" s="245" t="s">
        <v>360</v>
      </c>
      <c r="E24" s="246">
        <v>179.02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2331</v>
      </c>
      <c r="C25" s="256" t="s">
        <v>2332</v>
      </c>
      <c r="D25" s="245" t="s">
        <v>360</v>
      </c>
      <c r="E25" s="246">
        <v>241.91</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2333</v>
      </c>
      <c r="C26" s="256" t="s">
        <v>2334</v>
      </c>
      <c r="D26" s="245" t="s">
        <v>360</v>
      </c>
      <c r="E26" s="246">
        <v>241.91</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2335</v>
      </c>
      <c r="C27" s="256" t="s">
        <v>2336</v>
      </c>
      <c r="D27" s="245" t="s">
        <v>360</v>
      </c>
      <c r="E27" s="246">
        <v>38.71</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2337</v>
      </c>
      <c r="C28" s="256" t="s">
        <v>2338</v>
      </c>
      <c r="D28" s="245" t="s">
        <v>360</v>
      </c>
      <c r="E28" s="246">
        <v>38.71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2339</v>
      </c>
      <c r="C29" s="256" t="s">
        <v>2340</v>
      </c>
      <c r="D29" s="245" t="s">
        <v>360</v>
      </c>
      <c r="E29" s="246">
        <v>24.19</v>
      </c>
      <c r="F29" s="247"/>
      <c r="G29" s="248">
        <f>ROUND(E29*F29,2)</f>
        <v>0</v>
      </c>
      <c r="H29" s="247"/>
      <c r="I29" s="248">
        <f>ROUND(E29*H29,2)</f>
        <v>0</v>
      </c>
      <c r="J29" s="247"/>
      <c r="K29" s="248">
        <f>ROUND(E29*J29,2)</f>
        <v>0</v>
      </c>
      <c r="L29" s="248">
        <v>21</v>
      </c>
      <c r="M29" s="248">
        <f>G29*(1+L29/100)</f>
        <v>0</v>
      </c>
      <c r="N29" s="248">
        <v>3.5300000000000002E-3</v>
      </c>
      <c r="O29" s="248">
        <f>ROUND(E29*N29,2)</f>
        <v>0.09</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2341</v>
      </c>
      <c r="C30" s="256" t="s">
        <v>2342</v>
      </c>
      <c r="D30" s="245" t="s">
        <v>360</v>
      </c>
      <c r="E30" s="246">
        <v>13.430999999999999</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2343</v>
      </c>
      <c r="C31" s="256" t="s">
        <v>2344</v>
      </c>
      <c r="D31" s="245" t="s">
        <v>360</v>
      </c>
      <c r="E31" s="246">
        <v>2.419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2345</v>
      </c>
      <c r="C32" s="256" t="s">
        <v>2346</v>
      </c>
      <c r="D32" s="245" t="s">
        <v>434</v>
      </c>
      <c r="E32" s="246">
        <v>3559.79</v>
      </c>
      <c r="F32" s="247"/>
      <c r="G32" s="248">
        <f>ROUND(E32*F32,2)</f>
        <v>0</v>
      </c>
      <c r="H32" s="247"/>
      <c r="I32" s="248">
        <f>ROUND(E32*H32,2)</f>
        <v>0</v>
      </c>
      <c r="J32" s="247"/>
      <c r="K32" s="248">
        <f>ROUND(E32*J32,2)</f>
        <v>0</v>
      </c>
      <c r="L32" s="248">
        <v>21</v>
      </c>
      <c r="M32" s="248">
        <f>G32*(1+L32/100)</f>
        <v>0</v>
      </c>
      <c r="N32" s="248">
        <v>8.5999999999999998E-4</v>
      </c>
      <c r="O32" s="248">
        <f>ROUND(E32*N32,2)</f>
        <v>3.06</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2347</v>
      </c>
      <c r="C33" s="256" t="s">
        <v>2348</v>
      </c>
      <c r="D33" s="245" t="s">
        <v>434</v>
      </c>
      <c r="E33" s="246">
        <v>3559.79</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2349</v>
      </c>
      <c r="C34" s="256" t="s">
        <v>2350</v>
      </c>
      <c r="D34" s="245" t="s">
        <v>360</v>
      </c>
      <c r="E34" s="246">
        <v>1295.3399999999999</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27</v>
      </c>
      <c r="B35" s="244" t="s">
        <v>475</v>
      </c>
      <c r="C35" s="256" t="s">
        <v>2351</v>
      </c>
      <c r="D35" s="245" t="s">
        <v>360</v>
      </c>
      <c r="E35" s="246">
        <v>143.93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28</v>
      </c>
      <c r="B36" s="244" t="s">
        <v>2352</v>
      </c>
      <c r="C36" s="256" t="s">
        <v>2353</v>
      </c>
      <c r="D36" s="245" t="s">
        <v>360</v>
      </c>
      <c r="E36" s="246">
        <v>68.180000000000007</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29</v>
      </c>
      <c r="B37" s="244" t="s">
        <v>1229</v>
      </c>
      <c r="C37" s="256" t="s">
        <v>2354</v>
      </c>
      <c r="D37" s="245" t="s">
        <v>360</v>
      </c>
      <c r="E37" s="246">
        <v>7.58</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30</v>
      </c>
      <c r="B38" s="244" t="s">
        <v>2355</v>
      </c>
      <c r="C38" s="256" t="s">
        <v>2356</v>
      </c>
      <c r="D38" s="245" t="s">
        <v>434</v>
      </c>
      <c r="E38" s="246">
        <v>1215.1600000000001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31</v>
      </c>
      <c r="B39" s="244" t="s">
        <v>2357</v>
      </c>
      <c r="C39" s="256" t="s">
        <v>2358</v>
      </c>
      <c r="D39" s="245" t="s">
        <v>360</v>
      </c>
      <c r="E39" s="246">
        <v>1241.28</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32</v>
      </c>
      <c r="B40" s="244" t="s">
        <v>2359</v>
      </c>
      <c r="C40" s="256" t="s">
        <v>2360</v>
      </c>
      <c r="D40" s="245" t="s">
        <v>360</v>
      </c>
      <c r="E40" s="246">
        <v>65.331000000000003</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33</v>
      </c>
      <c r="B41" s="244" t="s">
        <v>2361</v>
      </c>
      <c r="C41" s="256" t="s">
        <v>2362</v>
      </c>
      <c r="D41" s="245" t="s">
        <v>360</v>
      </c>
      <c r="E41" s="246">
        <v>1310.5920000000001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34</v>
      </c>
      <c r="B42" s="244" t="s">
        <v>2363</v>
      </c>
      <c r="C42" s="256" t="s">
        <v>2364</v>
      </c>
      <c r="D42" s="245" t="s">
        <v>360</v>
      </c>
      <c r="E42" s="246">
        <v>7863.549</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35</v>
      </c>
      <c r="B43" s="244" t="s">
        <v>2365</v>
      </c>
      <c r="C43" s="256" t="s">
        <v>2366</v>
      </c>
      <c r="D43" s="245" t="s">
        <v>360</v>
      </c>
      <c r="E43" s="246">
        <v>68.977999999999994</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36</v>
      </c>
      <c r="B44" s="244" t="s">
        <v>2367</v>
      </c>
      <c r="C44" s="256" t="s">
        <v>2368</v>
      </c>
      <c r="D44" s="245" t="s">
        <v>360</v>
      </c>
      <c r="E44" s="246">
        <v>413.87099999999998</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37</v>
      </c>
      <c r="B45" s="244" t="s">
        <v>2369</v>
      </c>
      <c r="C45" s="256" t="s">
        <v>2370</v>
      </c>
      <c r="D45" s="245" t="s">
        <v>360</v>
      </c>
      <c r="E45" s="246">
        <v>1241.28</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38</v>
      </c>
      <c r="B46" s="244" t="s">
        <v>2371</v>
      </c>
      <c r="C46" s="256" t="s">
        <v>2372</v>
      </c>
      <c r="D46" s="245" t="s">
        <v>360</v>
      </c>
      <c r="E46" s="246">
        <v>65.330500000000001</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39</v>
      </c>
      <c r="B47" s="244" t="s">
        <v>2373</v>
      </c>
      <c r="C47" s="256" t="s">
        <v>2374</v>
      </c>
      <c r="D47" s="245" t="s">
        <v>434</v>
      </c>
      <c r="E47" s="246">
        <v>1215.5999999999999</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40</v>
      </c>
      <c r="B48" s="244" t="s">
        <v>1246</v>
      </c>
      <c r="C48" s="256" t="s">
        <v>429</v>
      </c>
      <c r="D48" s="245" t="s">
        <v>360</v>
      </c>
      <c r="E48" s="246">
        <v>1379.57</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41</v>
      </c>
      <c r="B49" s="244" t="s">
        <v>495</v>
      </c>
      <c r="C49" s="256" t="s">
        <v>2375</v>
      </c>
      <c r="D49" s="245" t="s">
        <v>360</v>
      </c>
      <c r="E49" s="246">
        <v>1306.6099999999999</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42</v>
      </c>
      <c r="B50" s="244" t="s">
        <v>2376</v>
      </c>
      <c r="C50" s="256" t="s">
        <v>2377</v>
      </c>
      <c r="D50" s="245" t="s">
        <v>360</v>
      </c>
      <c r="E50" s="246">
        <v>616.12</v>
      </c>
      <c r="F50" s="247"/>
      <c r="G50" s="248">
        <f>ROUND(E50*F50,2)</f>
        <v>0</v>
      </c>
      <c r="H50" s="247"/>
      <c r="I50" s="248">
        <f>ROUND(E50*H50,2)</f>
        <v>0</v>
      </c>
      <c r="J50" s="247"/>
      <c r="K50" s="248">
        <f>ROUND(E50*J50,2)</f>
        <v>0</v>
      </c>
      <c r="L50" s="248">
        <v>21</v>
      </c>
      <c r="M50" s="248">
        <f>G50*(1+L50/100)</f>
        <v>0</v>
      </c>
      <c r="N50" s="248">
        <v>1.7</v>
      </c>
      <c r="O50" s="248">
        <f>ROUND(E50*N50,2)</f>
        <v>1047.4000000000001</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43</v>
      </c>
      <c r="B51" s="244" t="s">
        <v>2378</v>
      </c>
      <c r="C51" s="256" t="s">
        <v>2379</v>
      </c>
      <c r="D51" s="245" t="s">
        <v>360</v>
      </c>
      <c r="E51" s="246">
        <v>616.12</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44</v>
      </c>
      <c r="B52" s="244" t="s">
        <v>505</v>
      </c>
      <c r="C52" s="256" t="s">
        <v>2380</v>
      </c>
      <c r="D52" s="245" t="s">
        <v>434</v>
      </c>
      <c r="E52" s="246">
        <v>1215.5999999999999</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45</v>
      </c>
      <c r="B53" s="244" t="s">
        <v>2381</v>
      </c>
      <c r="C53" s="256" t="s">
        <v>2382</v>
      </c>
      <c r="D53" s="245" t="s">
        <v>434</v>
      </c>
      <c r="E53" s="246">
        <v>1215.5999999999999</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46</v>
      </c>
      <c r="B54" s="244" t="s">
        <v>2383</v>
      </c>
      <c r="C54" s="256" t="s">
        <v>2384</v>
      </c>
      <c r="D54" s="245" t="s">
        <v>434</v>
      </c>
      <c r="E54" s="246">
        <v>1215.5999999999999</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47</v>
      </c>
      <c r="B55" s="244" t="s">
        <v>2385</v>
      </c>
      <c r="C55" s="256" t="s">
        <v>2386</v>
      </c>
      <c r="D55" s="245" t="s">
        <v>360</v>
      </c>
      <c r="E55" s="246">
        <v>1379.57</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48</v>
      </c>
      <c r="B56" s="244" t="s">
        <v>2387</v>
      </c>
      <c r="C56" s="256" t="s">
        <v>2388</v>
      </c>
      <c r="D56" s="245" t="s">
        <v>434</v>
      </c>
      <c r="E56" s="246">
        <v>410.8</v>
      </c>
      <c r="F56" s="247"/>
      <c r="G56" s="248">
        <f>ROUND(E56*F56,2)</f>
        <v>0</v>
      </c>
      <c r="H56" s="247"/>
      <c r="I56" s="248">
        <f>ROUND(E56*H56,2)</f>
        <v>0</v>
      </c>
      <c r="J56" s="247"/>
      <c r="K56" s="248">
        <f>ROUND(E56*J56,2)</f>
        <v>0</v>
      </c>
      <c r="L56" s="248">
        <v>21</v>
      </c>
      <c r="M56" s="248">
        <f>G56*(1+L56/100)</f>
        <v>0</v>
      </c>
      <c r="N56" s="248">
        <v>1E-4</v>
      </c>
      <c r="O56" s="248">
        <f>ROUND(E56*N56,2)</f>
        <v>0.04</v>
      </c>
      <c r="P56" s="248">
        <v>0</v>
      </c>
      <c r="Q56" s="248">
        <f>ROUND(E56*P56,2)</f>
        <v>0</v>
      </c>
      <c r="R56" s="248"/>
      <c r="S56" s="248" t="s">
        <v>302</v>
      </c>
      <c r="T56" s="249" t="s">
        <v>295</v>
      </c>
      <c r="U56" s="222">
        <v>0</v>
      </c>
      <c r="V56" s="222">
        <f>ROUND(E56*U56,2)</f>
        <v>0</v>
      </c>
      <c r="W56" s="222"/>
      <c r="X56" s="222" t="s">
        <v>362</v>
      </c>
      <c r="Y56" s="212"/>
      <c r="Z56" s="212"/>
      <c r="AA56" s="212"/>
      <c r="AB56" s="212"/>
      <c r="AC56" s="212"/>
      <c r="AD56" s="212"/>
      <c r="AE56" s="212"/>
      <c r="AF56" s="212"/>
      <c r="AG56" s="212" t="s">
        <v>363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5">
      <c r="A57" s="227" t="s">
        <v>289</v>
      </c>
      <c r="B57" s="228" t="s">
        <v>179</v>
      </c>
      <c r="C57" s="251" t="s">
        <v>180</v>
      </c>
      <c r="D57" s="229"/>
      <c r="E57" s="230"/>
      <c r="F57" s="231"/>
      <c r="G57" s="231">
        <f>SUMIF(AG58:AG60,"&lt;&gt;NOR",G58:G60)</f>
        <v>0</v>
      </c>
      <c r="H57" s="231"/>
      <c r="I57" s="231">
        <f>SUM(I58:I60)</f>
        <v>0</v>
      </c>
      <c r="J57" s="231"/>
      <c r="K57" s="231">
        <f>SUM(K58:K60)</f>
        <v>0</v>
      </c>
      <c r="L57" s="231"/>
      <c r="M57" s="231">
        <f>SUM(M58:M60)</f>
        <v>0</v>
      </c>
      <c r="N57" s="231"/>
      <c r="O57" s="231">
        <f>SUM(O58:O60)</f>
        <v>0.57000000000000006</v>
      </c>
      <c r="P57" s="231"/>
      <c r="Q57" s="231">
        <f>SUM(Q58:Q60)</f>
        <v>0</v>
      </c>
      <c r="R57" s="231"/>
      <c r="S57" s="231"/>
      <c r="T57" s="232"/>
      <c r="U57" s="226"/>
      <c r="V57" s="226">
        <f>SUM(V58:V60)</f>
        <v>0</v>
      </c>
      <c r="W57" s="226"/>
      <c r="X57" s="226"/>
      <c r="AG57" t="s">
        <v>290</v>
      </c>
    </row>
    <row r="58" spans="1:60" outlineLevel="1" x14ac:dyDescent="0.25">
      <c r="A58" s="243">
        <v>49</v>
      </c>
      <c r="B58" s="244" t="s">
        <v>2389</v>
      </c>
      <c r="C58" s="256" t="s">
        <v>2390</v>
      </c>
      <c r="D58" s="245" t="s">
        <v>453</v>
      </c>
      <c r="E58" s="246">
        <v>821.6</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50</v>
      </c>
      <c r="B59" s="244" t="s">
        <v>2391</v>
      </c>
      <c r="C59" s="256" t="s">
        <v>2392</v>
      </c>
      <c r="D59" s="245" t="s">
        <v>434</v>
      </c>
      <c r="E59" s="246">
        <v>410.8</v>
      </c>
      <c r="F59" s="247"/>
      <c r="G59" s="248">
        <f>ROUND(E59*F59,2)</f>
        <v>0</v>
      </c>
      <c r="H59" s="247"/>
      <c r="I59" s="248">
        <f>ROUND(E59*H59,2)</f>
        <v>0</v>
      </c>
      <c r="J59" s="247"/>
      <c r="K59" s="248">
        <f>ROUND(E59*J59,2)</f>
        <v>0</v>
      </c>
      <c r="L59" s="248">
        <v>21</v>
      </c>
      <c r="M59" s="248">
        <f>G59*(1+L59/100)</f>
        <v>0</v>
      </c>
      <c r="N59" s="248">
        <v>3.5E-4</v>
      </c>
      <c r="O59" s="248">
        <f>ROUND(E59*N59,2)</f>
        <v>0.14000000000000001</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51</v>
      </c>
      <c r="B60" s="244" t="s">
        <v>2393</v>
      </c>
      <c r="C60" s="256" t="s">
        <v>2394</v>
      </c>
      <c r="D60" s="245" t="s">
        <v>453</v>
      </c>
      <c r="E60" s="246">
        <v>903.76</v>
      </c>
      <c r="F60" s="247"/>
      <c r="G60" s="248">
        <f>ROUND(E60*F60,2)</f>
        <v>0</v>
      </c>
      <c r="H60" s="247"/>
      <c r="I60" s="248">
        <f>ROUND(E60*H60,2)</f>
        <v>0</v>
      </c>
      <c r="J60" s="247"/>
      <c r="K60" s="248">
        <f>ROUND(E60*J60,2)</f>
        <v>0</v>
      </c>
      <c r="L60" s="248">
        <v>21</v>
      </c>
      <c r="M60" s="248">
        <f>G60*(1+L60/100)</f>
        <v>0</v>
      </c>
      <c r="N60" s="248">
        <v>4.8000000000000001E-4</v>
      </c>
      <c r="O60" s="248">
        <f>ROUND(E60*N60,2)</f>
        <v>0.43</v>
      </c>
      <c r="P60" s="248">
        <v>0</v>
      </c>
      <c r="Q60" s="248">
        <f>ROUND(E60*P60,2)</f>
        <v>0</v>
      </c>
      <c r="R60" s="248"/>
      <c r="S60" s="248" t="s">
        <v>302</v>
      </c>
      <c r="T60" s="249" t="s">
        <v>295</v>
      </c>
      <c r="U60" s="222">
        <v>0</v>
      </c>
      <c r="V60" s="222">
        <f>ROUND(E60*U60,2)</f>
        <v>0</v>
      </c>
      <c r="W60" s="222"/>
      <c r="X60" s="222" t="s">
        <v>362</v>
      </c>
      <c r="Y60" s="212"/>
      <c r="Z60" s="212"/>
      <c r="AA60" s="212"/>
      <c r="AB60" s="212"/>
      <c r="AC60" s="212"/>
      <c r="AD60" s="212"/>
      <c r="AE60" s="212"/>
      <c r="AF60" s="212"/>
      <c r="AG60" s="212" t="s">
        <v>363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5">
      <c r="A61" s="227" t="s">
        <v>289</v>
      </c>
      <c r="B61" s="228" t="s">
        <v>183</v>
      </c>
      <c r="C61" s="251" t="s">
        <v>184</v>
      </c>
      <c r="D61" s="229"/>
      <c r="E61" s="230"/>
      <c r="F61" s="231"/>
      <c r="G61" s="231">
        <f>SUMIF(AG62:AG66,"&lt;&gt;NOR",G62:G66)</f>
        <v>0</v>
      </c>
      <c r="H61" s="231"/>
      <c r="I61" s="231">
        <f>SUM(I62:I66)</f>
        <v>0</v>
      </c>
      <c r="J61" s="231"/>
      <c r="K61" s="231">
        <f>SUM(K62:K66)</f>
        <v>0</v>
      </c>
      <c r="L61" s="231"/>
      <c r="M61" s="231">
        <f>SUM(M62:M66)</f>
        <v>0</v>
      </c>
      <c r="N61" s="231"/>
      <c r="O61" s="231">
        <f>SUM(O62:O66)</f>
        <v>371</v>
      </c>
      <c r="P61" s="231"/>
      <c r="Q61" s="231">
        <f>SUM(Q62:Q66)</f>
        <v>0</v>
      </c>
      <c r="R61" s="231"/>
      <c r="S61" s="231"/>
      <c r="T61" s="232"/>
      <c r="U61" s="226"/>
      <c r="V61" s="226">
        <f>SUM(V62:V66)</f>
        <v>0</v>
      </c>
      <c r="W61" s="226"/>
      <c r="X61" s="226"/>
      <c r="AG61" t="s">
        <v>290</v>
      </c>
    </row>
    <row r="62" spans="1:60" outlineLevel="1" x14ac:dyDescent="0.25">
      <c r="A62" s="243">
        <v>52</v>
      </c>
      <c r="B62" s="244" t="s">
        <v>2395</v>
      </c>
      <c r="C62" s="256" t="s">
        <v>2396</v>
      </c>
      <c r="D62" s="245" t="s">
        <v>360</v>
      </c>
      <c r="E62" s="246">
        <v>73.944000000000003</v>
      </c>
      <c r="F62" s="247"/>
      <c r="G62" s="248">
        <f>ROUND(E62*F62,2)</f>
        <v>0</v>
      </c>
      <c r="H62" s="247"/>
      <c r="I62" s="248">
        <f>ROUND(E62*H62,2)</f>
        <v>0</v>
      </c>
      <c r="J62" s="247"/>
      <c r="K62" s="248">
        <f>ROUND(E62*J62,2)</f>
        <v>0</v>
      </c>
      <c r="L62" s="248">
        <v>21</v>
      </c>
      <c r="M62" s="248">
        <f>G62*(1+L62/100)</f>
        <v>0</v>
      </c>
      <c r="N62" s="248">
        <v>1.7034</v>
      </c>
      <c r="O62" s="248">
        <f>ROUND(E62*N62,2)</f>
        <v>125.96</v>
      </c>
      <c r="P62" s="248">
        <v>0</v>
      </c>
      <c r="Q62" s="248">
        <f>ROUND(E62*P62,2)</f>
        <v>0</v>
      </c>
      <c r="R62" s="248"/>
      <c r="S62" s="248" t="s">
        <v>302</v>
      </c>
      <c r="T62" s="249" t="s">
        <v>295</v>
      </c>
      <c r="U62" s="222">
        <v>0</v>
      </c>
      <c r="V62" s="222">
        <f>ROUND(E62*U62,2)</f>
        <v>0</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53</v>
      </c>
      <c r="B63" s="244" t="s">
        <v>2397</v>
      </c>
      <c r="C63" s="256" t="s">
        <v>2398</v>
      </c>
      <c r="D63" s="245" t="s">
        <v>360</v>
      </c>
      <c r="E63" s="246">
        <v>117.12</v>
      </c>
      <c r="F63" s="247"/>
      <c r="G63" s="248">
        <f>ROUND(E63*F63,2)</f>
        <v>0</v>
      </c>
      <c r="H63" s="247"/>
      <c r="I63" s="248">
        <f>ROUND(E63*H63,2)</f>
        <v>0</v>
      </c>
      <c r="J63" s="247"/>
      <c r="K63" s="248">
        <f>ROUND(E63*J63,2)</f>
        <v>0</v>
      </c>
      <c r="L63" s="248">
        <v>21</v>
      </c>
      <c r="M63" s="248">
        <f>G63*(1+L63/100)</f>
        <v>0</v>
      </c>
      <c r="N63" s="248">
        <v>1.8907700000000001</v>
      </c>
      <c r="O63" s="248">
        <f>ROUND(E63*N63,2)</f>
        <v>221.45</v>
      </c>
      <c r="P63" s="248">
        <v>0</v>
      </c>
      <c r="Q63" s="248">
        <f>ROUND(E63*P63,2)</f>
        <v>0</v>
      </c>
      <c r="R63" s="248"/>
      <c r="S63" s="248" t="s">
        <v>302</v>
      </c>
      <c r="T63" s="249" t="s">
        <v>295</v>
      </c>
      <c r="U63" s="222">
        <v>0</v>
      </c>
      <c r="V63" s="222">
        <f>ROUND(E63*U63,2)</f>
        <v>0</v>
      </c>
      <c r="W63" s="222"/>
      <c r="X63" s="222" t="s">
        <v>389</v>
      </c>
      <c r="Y63" s="212"/>
      <c r="Z63" s="212"/>
      <c r="AA63" s="212"/>
      <c r="AB63" s="212"/>
      <c r="AC63" s="212"/>
      <c r="AD63" s="212"/>
      <c r="AE63" s="212"/>
      <c r="AF63" s="212"/>
      <c r="AG63" s="212" t="s">
        <v>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54</v>
      </c>
      <c r="B64" s="244" t="s">
        <v>2399</v>
      </c>
      <c r="C64" s="256" t="s">
        <v>2400</v>
      </c>
      <c r="D64" s="245" t="s">
        <v>539</v>
      </c>
      <c r="E64" s="246">
        <v>16</v>
      </c>
      <c r="F64" s="247"/>
      <c r="G64" s="248">
        <f>ROUND(E64*F64,2)</f>
        <v>0</v>
      </c>
      <c r="H64" s="247"/>
      <c r="I64" s="248">
        <f>ROUND(E64*H64,2)</f>
        <v>0</v>
      </c>
      <c r="J64" s="247"/>
      <c r="K64" s="248">
        <f>ROUND(E64*J64,2)</f>
        <v>0</v>
      </c>
      <c r="L64" s="248">
        <v>21</v>
      </c>
      <c r="M64" s="248">
        <f>G64*(1+L64/100)</f>
        <v>0</v>
      </c>
      <c r="N64" s="248">
        <v>6.6E-3</v>
      </c>
      <c r="O64" s="248">
        <f>ROUND(E64*N64,2)</f>
        <v>0.11</v>
      </c>
      <c r="P64" s="248">
        <v>0</v>
      </c>
      <c r="Q64" s="248">
        <f>ROUND(E64*P64,2)</f>
        <v>0</v>
      </c>
      <c r="R64" s="248"/>
      <c r="S64" s="248" t="s">
        <v>302</v>
      </c>
      <c r="T64" s="249" t="s">
        <v>295</v>
      </c>
      <c r="U64" s="222">
        <v>0</v>
      </c>
      <c r="V64" s="222">
        <f>ROUND(E64*U64,2)</f>
        <v>0</v>
      </c>
      <c r="W64" s="222"/>
      <c r="X64" s="222" t="s">
        <v>389</v>
      </c>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55</v>
      </c>
      <c r="B65" s="244" t="s">
        <v>2401</v>
      </c>
      <c r="C65" s="256" t="s">
        <v>2402</v>
      </c>
      <c r="D65" s="245" t="s">
        <v>539</v>
      </c>
      <c r="E65" s="246">
        <v>1</v>
      </c>
      <c r="F65" s="247"/>
      <c r="G65" s="248">
        <f>ROUND(E65*F65,2)</f>
        <v>0</v>
      </c>
      <c r="H65" s="247"/>
      <c r="I65" s="248">
        <f>ROUND(E65*H65,2)</f>
        <v>0</v>
      </c>
      <c r="J65" s="247"/>
      <c r="K65" s="248">
        <f>ROUND(E65*J65,2)</f>
        <v>0</v>
      </c>
      <c r="L65" s="248">
        <v>21</v>
      </c>
      <c r="M65" s="248">
        <f>G65*(1+L65/100)</f>
        <v>0</v>
      </c>
      <c r="N65" s="248">
        <v>6.6E-3</v>
      </c>
      <c r="O65" s="248">
        <f>ROUND(E65*N65,2)</f>
        <v>0.01</v>
      </c>
      <c r="P65" s="248">
        <v>0</v>
      </c>
      <c r="Q65" s="248">
        <f>ROUND(E65*P65,2)</f>
        <v>0</v>
      </c>
      <c r="R65" s="248"/>
      <c r="S65" s="248" t="s">
        <v>302</v>
      </c>
      <c r="T65" s="249" t="s">
        <v>295</v>
      </c>
      <c r="U65" s="222">
        <v>0</v>
      </c>
      <c r="V65" s="222">
        <f>ROUND(E65*U65,2)</f>
        <v>0</v>
      </c>
      <c r="W65" s="222"/>
      <c r="X65" s="222" t="s">
        <v>389</v>
      </c>
      <c r="Y65" s="212"/>
      <c r="Z65" s="212"/>
      <c r="AA65" s="212"/>
      <c r="AB65" s="212"/>
      <c r="AC65" s="212"/>
      <c r="AD65" s="212"/>
      <c r="AE65" s="212"/>
      <c r="AF65" s="212"/>
      <c r="AG65" s="212" t="s">
        <v>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56</v>
      </c>
      <c r="B66" s="244" t="s">
        <v>2403</v>
      </c>
      <c r="C66" s="256" t="s">
        <v>2404</v>
      </c>
      <c r="D66" s="245" t="s">
        <v>360</v>
      </c>
      <c r="E66" s="246">
        <v>9.3859999999999992</v>
      </c>
      <c r="F66" s="247"/>
      <c r="G66" s="248">
        <f>ROUND(E66*F66,2)</f>
        <v>0</v>
      </c>
      <c r="H66" s="247"/>
      <c r="I66" s="248">
        <f>ROUND(E66*H66,2)</f>
        <v>0</v>
      </c>
      <c r="J66" s="247"/>
      <c r="K66" s="248">
        <f>ROUND(E66*J66,2)</f>
        <v>0</v>
      </c>
      <c r="L66" s="248">
        <v>21</v>
      </c>
      <c r="M66" s="248">
        <f>G66*(1+L66/100)</f>
        <v>0</v>
      </c>
      <c r="N66" s="248">
        <v>2.5</v>
      </c>
      <c r="O66" s="248">
        <f>ROUND(E66*N66,2)</f>
        <v>23.47</v>
      </c>
      <c r="P66" s="248">
        <v>0</v>
      </c>
      <c r="Q66" s="248">
        <f>ROUND(E66*P66,2)</f>
        <v>0</v>
      </c>
      <c r="R66" s="248"/>
      <c r="S66" s="248" t="s">
        <v>302</v>
      </c>
      <c r="T66" s="249" t="s">
        <v>295</v>
      </c>
      <c r="U66" s="222">
        <v>0</v>
      </c>
      <c r="V66" s="222">
        <f>ROUND(E66*U66,2)</f>
        <v>0</v>
      </c>
      <c r="W66" s="222"/>
      <c r="X66" s="222" t="s">
        <v>389</v>
      </c>
      <c r="Y66" s="212"/>
      <c r="Z66" s="212"/>
      <c r="AA66" s="212"/>
      <c r="AB66" s="212"/>
      <c r="AC66" s="212"/>
      <c r="AD66" s="212"/>
      <c r="AE66" s="212"/>
      <c r="AF66" s="212"/>
      <c r="AG66" s="212" t="s">
        <v>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5">
      <c r="A67" s="227" t="s">
        <v>289</v>
      </c>
      <c r="B67" s="228" t="s">
        <v>185</v>
      </c>
      <c r="C67" s="251" t="s">
        <v>186</v>
      </c>
      <c r="D67" s="229"/>
      <c r="E67" s="230"/>
      <c r="F67" s="231"/>
      <c r="G67" s="231">
        <f>SUMIF(AG68:AG69,"&lt;&gt;NOR",G68:G69)</f>
        <v>0</v>
      </c>
      <c r="H67" s="231"/>
      <c r="I67" s="231">
        <f>SUM(I68:I69)</f>
        <v>0</v>
      </c>
      <c r="J67" s="231"/>
      <c r="K67" s="231">
        <f>SUM(K68:K69)</f>
        <v>0</v>
      </c>
      <c r="L67" s="231"/>
      <c r="M67" s="231">
        <f>SUM(M68:M69)</f>
        <v>0</v>
      </c>
      <c r="N67" s="231"/>
      <c r="O67" s="231">
        <f>SUM(O68:O69)</f>
        <v>6.3100000000000005</v>
      </c>
      <c r="P67" s="231"/>
      <c r="Q67" s="231">
        <f>SUM(Q68:Q69)</f>
        <v>0</v>
      </c>
      <c r="R67" s="231"/>
      <c r="S67" s="231"/>
      <c r="T67" s="232"/>
      <c r="U67" s="226"/>
      <c r="V67" s="226">
        <f>SUM(V68:V69)</f>
        <v>0</v>
      </c>
      <c r="W67" s="226"/>
      <c r="X67" s="226"/>
      <c r="AG67" t="s">
        <v>290</v>
      </c>
    </row>
    <row r="68" spans="1:60" outlineLevel="1" x14ac:dyDescent="0.25">
      <c r="A68" s="243">
        <v>57</v>
      </c>
      <c r="B68" s="244" t="s">
        <v>2405</v>
      </c>
      <c r="C68" s="256" t="s">
        <v>2406</v>
      </c>
      <c r="D68" s="245" t="s">
        <v>539</v>
      </c>
      <c r="E68" s="246">
        <v>26</v>
      </c>
      <c r="F68" s="247"/>
      <c r="G68" s="248">
        <f>ROUND(E68*F68,2)</f>
        <v>0</v>
      </c>
      <c r="H68" s="247"/>
      <c r="I68" s="248">
        <f>ROUND(E68*H68,2)</f>
        <v>0</v>
      </c>
      <c r="J68" s="247"/>
      <c r="K68" s="248">
        <f>ROUND(E68*J68,2)</f>
        <v>0</v>
      </c>
      <c r="L68" s="248">
        <v>21</v>
      </c>
      <c r="M68" s="248">
        <f>G68*(1+L68/100)</f>
        <v>0</v>
      </c>
      <c r="N68" s="248">
        <v>9.3799999999999994E-2</v>
      </c>
      <c r="O68" s="248">
        <f>ROUND(E68*N68,2)</f>
        <v>2.44</v>
      </c>
      <c r="P68" s="248">
        <v>0</v>
      </c>
      <c r="Q68" s="248">
        <f>ROUND(E68*P68,2)</f>
        <v>0</v>
      </c>
      <c r="R68" s="248"/>
      <c r="S68" s="248" t="s">
        <v>302</v>
      </c>
      <c r="T68" s="249" t="s">
        <v>295</v>
      </c>
      <c r="U68" s="222">
        <v>0</v>
      </c>
      <c r="V68" s="222">
        <f>ROUND(E68*U68,2)</f>
        <v>0</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2407</v>
      </c>
      <c r="C69" s="256" t="s">
        <v>2408</v>
      </c>
      <c r="D69" s="245" t="s">
        <v>441</v>
      </c>
      <c r="E69" s="246">
        <v>3.87</v>
      </c>
      <c r="F69" s="247"/>
      <c r="G69" s="248">
        <f>ROUND(E69*F69,2)</f>
        <v>0</v>
      </c>
      <c r="H69" s="247"/>
      <c r="I69" s="248">
        <f>ROUND(E69*H69,2)</f>
        <v>0</v>
      </c>
      <c r="J69" s="247"/>
      <c r="K69" s="248">
        <f>ROUND(E69*J69,2)</f>
        <v>0</v>
      </c>
      <c r="L69" s="248">
        <v>21</v>
      </c>
      <c r="M69" s="248">
        <f>G69*(1+L69/100)</f>
        <v>0</v>
      </c>
      <c r="N69" s="248">
        <v>1</v>
      </c>
      <c r="O69" s="248">
        <f>ROUND(E69*N69,2)</f>
        <v>3.87</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363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5">
      <c r="A70" s="227" t="s">
        <v>289</v>
      </c>
      <c r="B70" s="228" t="s">
        <v>187</v>
      </c>
      <c r="C70" s="251" t="s">
        <v>188</v>
      </c>
      <c r="D70" s="229"/>
      <c r="E70" s="230"/>
      <c r="F70" s="231"/>
      <c r="G70" s="231">
        <f>SUMIF(AG71:AG71,"&lt;&gt;NOR",G71:G71)</f>
        <v>0</v>
      </c>
      <c r="H70" s="231"/>
      <c r="I70" s="231">
        <f>SUM(I71:I71)</f>
        <v>0</v>
      </c>
      <c r="J70" s="231"/>
      <c r="K70" s="231">
        <f>SUM(K71:K71)</f>
        <v>0</v>
      </c>
      <c r="L70" s="231"/>
      <c r="M70" s="231">
        <f>SUM(M71:M71)</f>
        <v>0</v>
      </c>
      <c r="N70" s="231"/>
      <c r="O70" s="231">
        <f>SUM(O71:O71)</f>
        <v>1.2</v>
      </c>
      <c r="P70" s="231"/>
      <c r="Q70" s="231">
        <f>SUM(Q71:Q71)</f>
        <v>0</v>
      </c>
      <c r="R70" s="231"/>
      <c r="S70" s="231"/>
      <c r="T70" s="232"/>
      <c r="U70" s="226"/>
      <c r="V70" s="226">
        <f>SUM(V71:V71)</f>
        <v>0</v>
      </c>
      <c r="W70" s="226"/>
      <c r="X70" s="226"/>
      <c r="AG70" t="s">
        <v>290</v>
      </c>
    </row>
    <row r="71" spans="1:60" outlineLevel="1" x14ac:dyDescent="0.25">
      <c r="A71" s="243">
        <v>59</v>
      </c>
      <c r="B71" s="244" t="s">
        <v>2409</v>
      </c>
      <c r="C71" s="256" t="s">
        <v>2410</v>
      </c>
      <c r="D71" s="245" t="s">
        <v>539</v>
      </c>
      <c r="E71" s="246">
        <v>26</v>
      </c>
      <c r="F71" s="247"/>
      <c r="G71" s="248">
        <f>ROUND(E71*F71,2)</f>
        <v>0</v>
      </c>
      <c r="H71" s="247"/>
      <c r="I71" s="248">
        <f>ROUND(E71*H71,2)</f>
        <v>0</v>
      </c>
      <c r="J71" s="247"/>
      <c r="K71" s="248">
        <f>ROUND(E71*J71,2)</f>
        <v>0</v>
      </c>
      <c r="L71" s="248">
        <v>21</v>
      </c>
      <c r="M71" s="248">
        <f>G71*(1+L71/100)</f>
        <v>0</v>
      </c>
      <c r="N71" s="248">
        <v>4.6129999999999997E-2</v>
      </c>
      <c r="O71" s="248">
        <f>ROUND(E71*N71,2)</f>
        <v>1.2</v>
      </c>
      <c r="P71" s="248">
        <v>0</v>
      </c>
      <c r="Q71" s="248">
        <f>ROUND(E71*P71,2)</f>
        <v>0</v>
      </c>
      <c r="R71" s="248"/>
      <c r="S71" s="248" t="s">
        <v>302</v>
      </c>
      <c r="T71" s="249" t="s">
        <v>295</v>
      </c>
      <c r="U71" s="222">
        <v>0</v>
      </c>
      <c r="V71" s="222">
        <f>ROUND(E71*U71,2)</f>
        <v>0</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5">
      <c r="A72" s="227" t="s">
        <v>289</v>
      </c>
      <c r="B72" s="228" t="s">
        <v>189</v>
      </c>
      <c r="C72" s="251" t="s">
        <v>190</v>
      </c>
      <c r="D72" s="229"/>
      <c r="E72" s="230"/>
      <c r="F72" s="231"/>
      <c r="G72" s="231">
        <f>SUMIF(AG73:AG156,"&lt;&gt;NOR",G73:G156)</f>
        <v>0</v>
      </c>
      <c r="H72" s="231"/>
      <c r="I72" s="231">
        <f>SUM(I73:I156)</f>
        <v>0</v>
      </c>
      <c r="J72" s="231"/>
      <c r="K72" s="231">
        <f>SUM(K73:K156)</f>
        <v>0</v>
      </c>
      <c r="L72" s="231"/>
      <c r="M72" s="231">
        <f>SUM(M73:M156)</f>
        <v>0</v>
      </c>
      <c r="N72" s="231"/>
      <c r="O72" s="231">
        <f>SUM(O73:O156)</f>
        <v>207.54000000000002</v>
      </c>
      <c r="P72" s="231"/>
      <c r="Q72" s="231">
        <f>SUM(Q73:Q156)</f>
        <v>0</v>
      </c>
      <c r="R72" s="231"/>
      <c r="S72" s="231"/>
      <c r="T72" s="232"/>
      <c r="U72" s="226"/>
      <c r="V72" s="226">
        <f>SUM(V73:V156)</f>
        <v>0</v>
      </c>
      <c r="W72" s="226"/>
      <c r="X72" s="226"/>
      <c r="AG72" t="s">
        <v>290</v>
      </c>
    </row>
    <row r="73" spans="1:60" outlineLevel="1" x14ac:dyDescent="0.25">
      <c r="A73" s="243">
        <v>60</v>
      </c>
      <c r="B73" s="244" t="s">
        <v>2411</v>
      </c>
      <c r="C73" s="256" t="s">
        <v>2412</v>
      </c>
      <c r="D73" s="245" t="s">
        <v>453</v>
      </c>
      <c r="E73" s="246">
        <v>208.2</v>
      </c>
      <c r="F73" s="247"/>
      <c r="G73" s="248">
        <f>ROUND(E73*F73,2)</f>
        <v>0</v>
      </c>
      <c r="H73" s="247"/>
      <c r="I73" s="248">
        <f>ROUND(E73*H73,2)</f>
        <v>0</v>
      </c>
      <c r="J73" s="247"/>
      <c r="K73" s="248">
        <f>ROUND(E73*J73,2)</f>
        <v>0</v>
      </c>
      <c r="L73" s="248">
        <v>21</v>
      </c>
      <c r="M73" s="248">
        <f>G73*(1+L73/100)</f>
        <v>0</v>
      </c>
      <c r="N73" s="248">
        <v>1.0000000000000001E-5</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390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61</v>
      </c>
      <c r="B74" s="244" t="s">
        <v>2413</v>
      </c>
      <c r="C74" s="256" t="s">
        <v>2414</v>
      </c>
      <c r="D74" s="245" t="s">
        <v>453</v>
      </c>
      <c r="E74" s="246">
        <v>193.4</v>
      </c>
      <c r="F74" s="247"/>
      <c r="G74" s="248">
        <f>ROUND(E74*F74,2)</f>
        <v>0</v>
      </c>
      <c r="H74" s="247"/>
      <c r="I74" s="248">
        <f>ROUND(E74*H74,2)</f>
        <v>0</v>
      </c>
      <c r="J74" s="247"/>
      <c r="K74" s="248">
        <f>ROUND(E74*J74,2)</f>
        <v>0</v>
      </c>
      <c r="L74" s="248">
        <v>21</v>
      </c>
      <c r="M74" s="248">
        <f>G74*(1+L74/100)</f>
        <v>0</v>
      </c>
      <c r="N74" s="248">
        <v>1.0000000000000001E-5</v>
      </c>
      <c r="O74" s="248">
        <f>ROUND(E74*N74,2)</f>
        <v>0</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3">
        <v>62</v>
      </c>
      <c r="B75" s="244" t="s">
        <v>2415</v>
      </c>
      <c r="C75" s="256" t="s">
        <v>2416</v>
      </c>
      <c r="D75" s="245" t="s">
        <v>453</v>
      </c>
      <c r="E75" s="246">
        <v>90.5</v>
      </c>
      <c r="F75" s="247"/>
      <c r="G75" s="248">
        <f>ROUND(E75*F75,2)</f>
        <v>0</v>
      </c>
      <c r="H75" s="247"/>
      <c r="I75" s="248">
        <f>ROUND(E75*H75,2)</f>
        <v>0</v>
      </c>
      <c r="J75" s="247"/>
      <c r="K75" s="248">
        <f>ROUND(E75*J75,2)</f>
        <v>0</v>
      </c>
      <c r="L75" s="248">
        <v>21</v>
      </c>
      <c r="M75" s="248">
        <f>G75*(1+L75/100)</f>
        <v>0</v>
      </c>
      <c r="N75" s="248">
        <v>1.0000000000000001E-5</v>
      </c>
      <c r="O75" s="248">
        <f>ROUND(E75*N75,2)</f>
        <v>0</v>
      </c>
      <c r="P75" s="248">
        <v>0</v>
      </c>
      <c r="Q75" s="248">
        <f>ROUND(E75*P75,2)</f>
        <v>0</v>
      </c>
      <c r="R75" s="248"/>
      <c r="S75" s="248" t="s">
        <v>302</v>
      </c>
      <c r="T75" s="24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63</v>
      </c>
      <c r="B76" s="244" t="s">
        <v>2417</v>
      </c>
      <c r="C76" s="256" t="s">
        <v>2418</v>
      </c>
      <c r="D76" s="245" t="s">
        <v>453</v>
      </c>
      <c r="E76" s="246">
        <v>56.6</v>
      </c>
      <c r="F76" s="247"/>
      <c r="G76" s="248">
        <f>ROUND(E76*F76,2)</f>
        <v>0</v>
      </c>
      <c r="H76" s="247"/>
      <c r="I76" s="248">
        <f>ROUND(E76*H76,2)</f>
        <v>0</v>
      </c>
      <c r="J76" s="247"/>
      <c r="K76" s="248">
        <f>ROUND(E76*J76,2)</f>
        <v>0</v>
      </c>
      <c r="L76" s="248">
        <v>21</v>
      </c>
      <c r="M76" s="248">
        <f>G76*(1+L76/100)</f>
        <v>0</v>
      </c>
      <c r="N76" s="248">
        <v>2.0000000000000002E-5</v>
      </c>
      <c r="O76" s="248">
        <f>ROUND(E76*N76,2)</f>
        <v>0</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64</v>
      </c>
      <c r="B77" s="244" t="s">
        <v>2419</v>
      </c>
      <c r="C77" s="256" t="s">
        <v>2420</v>
      </c>
      <c r="D77" s="245" t="s">
        <v>453</v>
      </c>
      <c r="E77" s="246">
        <v>218.9</v>
      </c>
      <c r="F77" s="247"/>
      <c r="G77" s="248">
        <f>ROUND(E77*F77,2)</f>
        <v>0</v>
      </c>
      <c r="H77" s="247"/>
      <c r="I77" s="248">
        <f>ROUND(E77*H77,2)</f>
        <v>0</v>
      </c>
      <c r="J77" s="247"/>
      <c r="K77" s="248">
        <f>ROUND(E77*J77,2)</f>
        <v>0</v>
      </c>
      <c r="L77" s="248">
        <v>21</v>
      </c>
      <c r="M77" s="248">
        <f>G77*(1+L77/100)</f>
        <v>0</v>
      </c>
      <c r="N77" s="248">
        <v>2.0000000000000002E-5</v>
      </c>
      <c r="O77" s="248">
        <f>ROUND(E77*N77,2)</f>
        <v>0</v>
      </c>
      <c r="P77" s="248">
        <v>0</v>
      </c>
      <c r="Q77" s="248">
        <f>ROUND(E77*P77,2)</f>
        <v>0</v>
      </c>
      <c r="R77" s="248"/>
      <c r="S77" s="248" t="s">
        <v>302</v>
      </c>
      <c r="T77" s="249" t="s">
        <v>295</v>
      </c>
      <c r="U77" s="222">
        <v>0</v>
      </c>
      <c r="V77" s="222">
        <f>ROUND(E77*U77,2)</f>
        <v>0</v>
      </c>
      <c r="W77" s="222"/>
      <c r="X77" s="222" t="s">
        <v>389</v>
      </c>
      <c r="Y77" s="212"/>
      <c r="Z77" s="212"/>
      <c r="AA77" s="212"/>
      <c r="AB77" s="212"/>
      <c r="AC77" s="212"/>
      <c r="AD77" s="212"/>
      <c r="AE77" s="212"/>
      <c r="AF77" s="212"/>
      <c r="AG77" s="212" t="s">
        <v>390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3">
        <v>65</v>
      </c>
      <c r="B78" s="244" t="s">
        <v>2421</v>
      </c>
      <c r="C78" s="256" t="s">
        <v>2422</v>
      </c>
      <c r="D78" s="245" t="s">
        <v>453</v>
      </c>
      <c r="E78" s="246">
        <v>24</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302</v>
      </c>
      <c r="T78" s="249" t="s">
        <v>295</v>
      </c>
      <c r="U78" s="222">
        <v>0</v>
      </c>
      <c r="V78" s="222">
        <f>ROUND(E78*U78,2)</f>
        <v>0</v>
      </c>
      <c r="W78" s="222"/>
      <c r="X78" s="222" t="s">
        <v>389</v>
      </c>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43">
        <v>66</v>
      </c>
      <c r="B79" s="244" t="s">
        <v>2423</v>
      </c>
      <c r="C79" s="256" t="s">
        <v>2424</v>
      </c>
      <c r="D79" s="245" t="s">
        <v>453</v>
      </c>
      <c r="E79" s="246">
        <v>24</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390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43">
        <v>67</v>
      </c>
      <c r="B80" s="244" t="s">
        <v>2425</v>
      </c>
      <c r="C80" s="256" t="s">
        <v>2426</v>
      </c>
      <c r="D80" s="245" t="s">
        <v>453</v>
      </c>
      <c r="E80" s="246">
        <v>12</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302</v>
      </c>
      <c r="T80" s="249" t="s">
        <v>295</v>
      </c>
      <c r="U80" s="222">
        <v>0</v>
      </c>
      <c r="V80" s="222">
        <f>ROUND(E80*U80,2)</f>
        <v>0</v>
      </c>
      <c r="W80" s="222"/>
      <c r="X80" s="222" t="s">
        <v>389</v>
      </c>
      <c r="Y80" s="212"/>
      <c r="Z80" s="212"/>
      <c r="AA80" s="212"/>
      <c r="AB80" s="212"/>
      <c r="AC80" s="212"/>
      <c r="AD80" s="212"/>
      <c r="AE80" s="212"/>
      <c r="AF80" s="212"/>
      <c r="AG80" s="212" t="s">
        <v>390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3">
        <v>68</v>
      </c>
      <c r="B81" s="244" t="s">
        <v>2427</v>
      </c>
      <c r="C81" s="256" t="s">
        <v>2428</v>
      </c>
      <c r="D81" s="245" t="s">
        <v>539</v>
      </c>
      <c r="E81" s="246">
        <v>4</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302</v>
      </c>
      <c r="T81" s="249" t="s">
        <v>295</v>
      </c>
      <c r="U81" s="222">
        <v>0</v>
      </c>
      <c r="V81" s="222">
        <f>ROUND(E81*U81,2)</f>
        <v>0</v>
      </c>
      <c r="W81" s="222"/>
      <c r="X81" s="222" t="s">
        <v>389</v>
      </c>
      <c r="Y81" s="212"/>
      <c r="Z81" s="212"/>
      <c r="AA81" s="212"/>
      <c r="AB81" s="212"/>
      <c r="AC81" s="212"/>
      <c r="AD81" s="212"/>
      <c r="AE81" s="212"/>
      <c r="AF81" s="212"/>
      <c r="AG81" s="212" t="s">
        <v>390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69</v>
      </c>
      <c r="B82" s="244" t="s">
        <v>2429</v>
      </c>
      <c r="C82" s="256" t="s">
        <v>2430</v>
      </c>
      <c r="D82" s="245" t="s">
        <v>539</v>
      </c>
      <c r="E82" s="246">
        <v>4</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302</v>
      </c>
      <c r="T82" s="249" t="s">
        <v>295</v>
      </c>
      <c r="U82" s="222">
        <v>0</v>
      </c>
      <c r="V82" s="222">
        <f>ROUND(E82*U82,2)</f>
        <v>0</v>
      </c>
      <c r="W82" s="222"/>
      <c r="X82" s="222" t="s">
        <v>389</v>
      </c>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70</v>
      </c>
      <c r="B83" s="244" t="s">
        <v>2431</v>
      </c>
      <c r="C83" s="256" t="s">
        <v>2432</v>
      </c>
      <c r="D83" s="245" t="s">
        <v>539</v>
      </c>
      <c r="E83" s="246">
        <v>2</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302</v>
      </c>
      <c r="T83" s="249" t="s">
        <v>295</v>
      </c>
      <c r="U83" s="222">
        <v>0</v>
      </c>
      <c r="V83" s="222">
        <f>ROUND(E83*U83,2)</f>
        <v>0</v>
      </c>
      <c r="W83" s="222"/>
      <c r="X83" s="222" t="s">
        <v>389</v>
      </c>
      <c r="Y83" s="212"/>
      <c r="Z83" s="212"/>
      <c r="AA83" s="212"/>
      <c r="AB83" s="212"/>
      <c r="AC83" s="212"/>
      <c r="AD83" s="212"/>
      <c r="AE83" s="212"/>
      <c r="AF83" s="212"/>
      <c r="AG83" s="212" t="s">
        <v>390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43">
        <v>71</v>
      </c>
      <c r="B84" s="244" t="s">
        <v>2433</v>
      </c>
      <c r="C84" s="256" t="s">
        <v>2434</v>
      </c>
      <c r="D84" s="245" t="s">
        <v>539</v>
      </c>
      <c r="E84" s="246">
        <v>5</v>
      </c>
      <c r="F84" s="247"/>
      <c r="G84" s="248">
        <f>ROUND(E84*F84,2)</f>
        <v>0</v>
      </c>
      <c r="H84" s="247"/>
      <c r="I84" s="248">
        <f>ROUND(E84*H84,2)</f>
        <v>0</v>
      </c>
      <c r="J84" s="247"/>
      <c r="K84" s="248">
        <f>ROUND(E84*J84,2)</f>
        <v>0</v>
      </c>
      <c r="L84" s="248">
        <v>21</v>
      </c>
      <c r="M84" s="248">
        <f>G84*(1+L84/100)</f>
        <v>0</v>
      </c>
      <c r="N84" s="248">
        <v>5.0000000000000002E-5</v>
      </c>
      <c r="O84" s="248">
        <f>ROUND(E84*N84,2)</f>
        <v>0</v>
      </c>
      <c r="P84" s="248">
        <v>0</v>
      </c>
      <c r="Q84" s="248">
        <f>ROUND(E84*P84,2)</f>
        <v>0</v>
      </c>
      <c r="R84" s="248"/>
      <c r="S84" s="248" t="s">
        <v>302</v>
      </c>
      <c r="T84" s="249" t="s">
        <v>295</v>
      </c>
      <c r="U84" s="222">
        <v>0</v>
      </c>
      <c r="V84" s="222">
        <f>ROUND(E84*U84,2)</f>
        <v>0</v>
      </c>
      <c r="W84" s="222"/>
      <c r="X84" s="222" t="s">
        <v>389</v>
      </c>
      <c r="Y84" s="212"/>
      <c r="Z84" s="212"/>
      <c r="AA84" s="212"/>
      <c r="AB84" s="212"/>
      <c r="AC84" s="212"/>
      <c r="AD84" s="212"/>
      <c r="AE84" s="212"/>
      <c r="AF84" s="212"/>
      <c r="AG84" s="212" t="s">
        <v>390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72</v>
      </c>
      <c r="B85" s="244" t="s">
        <v>2435</v>
      </c>
      <c r="C85" s="256" t="s">
        <v>2436</v>
      </c>
      <c r="D85" s="245" t="s">
        <v>539</v>
      </c>
      <c r="E85" s="246">
        <v>4</v>
      </c>
      <c r="F85" s="247"/>
      <c r="G85" s="248">
        <f>ROUND(E85*F85,2)</f>
        <v>0</v>
      </c>
      <c r="H85" s="247"/>
      <c r="I85" s="248">
        <f>ROUND(E85*H85,2)</f>
        <v>0</v>
      </c>
      <c r="J85" s="247"/>
      <c r="K85" s="248">
        <f>ROUND(E85*J85,2)</f>
        <v>0</v>
      </c>
      <c r="L85" s="248">
        <v>21</v>
      </c>
      <c r="M85" s="248">
        <f>G85*(1+L85/100)</f>
        <v>0</v>
      </c>
      <c r="N85" s="248">
        <v>6.9999999999999994E-5</v>
      </c>
      <c r="O85" s="248">
        <f>ROUND(E85*N85,2)</f>
        <v>0</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390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43">
        <v>73</v>
      </c>
      <c r="B86" s="244" t="s">
        <v>2437</v>
      </c>
      <c r="C86" s="256" t="s">
        <v>2438</v>
      </c>
      <c r="D86" s="245" t="s">
        <v>539</v>
      </c>
      <c r="E86" s="246">
        <v>14</v>
      </c>
      <c r="F86" s="247"/>
      <c r="G86" s="248">
        <f>ROUND(E86*F86,2)</f>
        <v>0</v>
      </c>
      <c r="H86" s="247"/>
      <c r="I86" s="248">
        <f>ROUND(E86*H86,2)</f>
        <v>0</v>
      </c>
      <c r="J86" s="247"/>
      <c r="K86" s="248">
        <f>ROUND(E86*J86,2)</f>
        <v>0</v>
      </c>
      <c r="L86" s="248">
        <v>21</v>
      </c>
      <c r="M86" s="248">
        <f>G86*(1+L86/100)</f>
        <v>0</v>
      </c>
      <c r="N86" s="248">
        <v>3.0000000000000001E-5</v>
      </c>
      <c r="O86" s="248">
        <f>ROUND(E86*N86,2)</f>
        <v>0</v>
      </c>
      <c r="P86" s="248">
        <v>0</v>
      </c>
      <c r="Q86" s="248">
        <f>ROUND(E86*P86,2)</f>
        <v>0</v>
      </c>
      <c r="R86" s="248"/>
      <c r="S86" s="248" t="s">
        <v>302</v>
      </c>
      <c r="T86" s="249" t="s">
        <v>295</v>
      </c>
      <c r="U86" s="222">
        <v>0</v>
      </c>
      <c r="V86" s="222">
        <f>ROUND(E86*U86,2)</f>
        <v>0</v>
      </c>
      <c r="W86" s="222"/>
      <c r="X86" s="222" t="s">
        <v>389</v>
      </c>
      <c r="Y86" s="212"/>
      <c r="Z86" s="212"/>
      <c r="AA86" s="212"/>
      <c r="AB86" s="212"/>
      <c r="AC86" s="212"/>
      <c r="AD86" s="212"/>
      <c r="AE86" s="212"/>
      <c r="AF86" s="212"/>
      <c r="AG86" s="212" t="s">
        <v>390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43">
        <v>74</v>
      </c>
      <c r="B87" s="244" t="s">
        <v>2439</v>
      </c>
      <c r="C87" s="256" t="s">
        <v>2440</v>
      </c>
      <c r="D87" s="245" t="s">
        <v>539</v>
      </c>
      <c r="E87" s="246">
        <v>2</v>
      </c>
      <c r="F87" s="247"/>
      <c r="G87" s="248">
        <f>ROUND(E87*F87,2)</f>
        <v>0</v>
      </c>
      <c r="H87" s="247"/>
      <c r="I87" s="248">
        <f>ROUND(E87*H87,2)</f>
        <v>0</v>
      </c>
      <c r="J87" s="247"/>
      <c r="K87" s="248">
        <f>ROUND(E87*J87,2)</f>
        <v>0</v>
      </c>
      <c r="L87" s="248">
        <v>21</v>
      </c>
      <c r="M87" s="248">
        <f>G87*(1+L87/100)</f>
        <v>0</v>
      </c>
      <c r="N87" s="248">
        <v>8.0000000000000007E-5</v>
      </c>
      <c r="O87" s="248">
        <f>ROUND(E87*N87,2)</f>
        <v>0</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75</v>
      </c>
      <c r="B88" s="244" t="s">
        <v>2441</v>
      </c>
      <c r="C88" s="256" t="s">
        <v>2442</v>
      </c>
      <c r="D88" s="245" t="s">
        <v>539</v>
      </c>
      <c r="E88" s="246">
        <v>4</v>
      </c>
      <c r="F88" s="247"/>
      <c r="G88" s="248">
        <f>ROUND(E88*F88,2)</f>
        <v>0</v>
      </c>
      <c r="H88" s="247"/>
      <c r="I88" s="248">
        <f>ROUND(E88*H88,2)</f>
        <v>0</v>
      </c>
      <c r="J88" s="247"/>
      <c r="K88" s="248">
        <f>ROUND(E88*J88,2)</f>
        <v>0</v>
      </c>
      <c r="L88" s="248">
        <v>21</v>
      </c>
      <c r="M88" s="248">
        <f>G88*(1+L88/100)</f>
        <v>0</v>
      </c>
      <c r="N88" s="248">
        <v>9.0000000000000006E-5</v>
      </c>
      <c r="O88" s="248">
        <f>ROUND(E88*N88,2)</f>
        <v>0</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390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76</v>
      </c>
      <c r="B89" s="244" t="s">
        <v>2443</v>
      </c>
      <c r="C89" s="256" t="s">
        <v>2444</v>
      </c>
      <c r="D89" s="245" t="s">
        <v>539</v>
      </c>
      <c r="E89" s="246">
        <v>8</v>
      </c>
      <c r="F89" s="247"/>
      <c r="G89" s="248">
        <f>ROUND(E89*F89,2)</f>
        <v>0</v>
      </c>
      <c r="H89" s="247"/>
      <c r="I89" s="248">
        <f>ROUND(E89*H89,2)</f>
        <v>0</v>
      </c>
      <c r="J89" s="247"/>
      <c r="K89" s="248">
        <f>ROUND(E89*J89,2)</f>
        <v>0</v>
      </c>
      <c r="L89" s="248">
        <v>21</v>
      </c>
      <c r="M89" s="248">
        <f>G89*(1+L89/100)</f>
        <v>0</v>
      </c>
      <c r="N89" s="248">
        <v>5.0000000000000002E-5</v>
      </c>
      <c r="O89" s="248">
        <f>ROUND(E89*N89,2)</f>
        <v>0</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77</v>
      </c>
      <c r="B90" s="244" t="s">
        <v>2445</v>
      </c>
      <c r="C90" s="256" t="s">
        <v>2446</v>
      </c>
      <c r="D90" s="245" t="s">
        <v>539</v>
      </c>
      <c r="E90" s="246">
        <v>2</v>
      </c>
      <c r="F90" s="247"/>
      <c r="G90" s="248">
        <f>ROUND(E90*F90,2)</f>
        <v>0</v>
      </c>
      <c r="H90" s="247"/>
      <c r="I90" s="248">
        <f>ROUND(E90*H90,2)</f>
        <v>0</v>
      </c>
      <c r="J90" s="247"/>
      <c r="K90" s="248">
        <f>ROUND(E90*J90,2)</f>
        <v>0</v>
      </c>
      <c r="L90" s="248">
        <v>21</v>
      </c>
      <c r="M90" s="248">
        <f>G90*(1+L90/100)</f>
        <v>0</v>
      </c>
      <c r="N90" s="248">
        <v>5.0000000000000002E-5</v>
      </c>
      <c r="O90" s="248">
        <f>ROUND(E90*N90,2)</f>
        <v>0</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390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78</v>
      </c>
      <c r="B91" s="244" t="s">
        <v>2447</v>
      </c>
      <c r="C91" s="256" t="s">
        <v>2448</v>
      </c>
      <c r="D91" s="245" t="s">
        <v>539</v>
      </c>
      <c r="E91" s="246">
        <v>4</v>
      </c>
      <c r="F91" s="247"/>
      <c r="G91" s="248">
        <f>ROUND(E91*F91,2)</f>
        <v>0</v>
      </c>
      <c r="H91" s="247"/>
      <c r="I91" s="248">
        <f>ROUND(E91*H91,2)</f>
        <v>0</v>
      </c>
      <c r="J91" s="247"/>
      <c r="K91" s="248">
        <f>ROUND(E91*J91,2)</f>
        <v>0</v>
      </c>
      <c r="L91" s="248">
        <v>21</v>
      </c>
      <c r="M91" s="248">
        <f>G91*(1+L91/100)</f>
        <v>0</v>
      </c>
      <c r="N91" s="248">
        <v>2.4000000000000001E-4</v>
      </c>
      <c r="O91" s="248">
        <f>ROUND(E91*N91,2)</f>
        <v>0</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390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79</v>
      </c>
      <c r="B92" s="244" t="s">
        <v>2449</v>
      </c>
      <c r="C92" s="256" t="s">
        <v>2450</v>
      </c>
      <c r="D92" s="245" t="s">
        <v>539</v>
      </c>
      <c r="E92" s="246">
        <v>1</v>
      </c>
      <c r="F92" s="247"/>
      <c r="G92" s="248">
        <f>ROUND(E92*F92,2)</f>
        <v>0</v>
      </c>
      <c r="H92" s="247"/>
      <c r="I92" s="248">
        <f>ROUND(E92*H92,2)</f>
        <v>0</v>
      </c>
      <c r="J92" s="247"/>
      <c r="K92" s="248">
        <f>ROUND(E92*J92,2)</f>
        <v>0</v>
      </c>
      <c r="L92" s="248">
        <v>21</v>
      </c>
      <c r="M92" s="248">
        <f>G92*(1+L92/100)</f>
        <v>0</v>
      </c>
      <c r="N92" s="248">
        <v>2.7999999999999998E-4</v>
      </c>
      <c r="O92" s="248">
        <f>ROUND(E92*N92,2)</f>
        <v>0</v>
      </c>
      <c r="P92" s="248">
        <v>0</v>
      </c>
      <c r="Q92" s="248">
        <f>ROUND(E92*P92,2)</f>
        <v>0</v>
      </c>
      <c r="R92" s="248"/>
      <c r="S92" s="248" t="s">
        <v>302</v>
      </c>
      <c r="T92" s="249" t="s">
        <v>295</v>
      </c>
      <c r="U92" s="222">
        <v>0</v>
      </c>
      <c r="V92" s="222">
        <f>ROUND(E92*U92,2)</f>
        <v>0</v>
      </c>
      <c r="W92" s="222"/>
      <c r="X92" s="222" t="s">
        <v>389</v>
      </c>
      <c r="Y92" s="212"/>
      <c r="Z92" s="212"/>
      <c r="AA92" s="212"/>
      <c r="AB92" s="212"/>
      <c r="AC92" s="212"/>
      <c r="AD92" s="212"/>
      <c r="AE92" s="212"/>
      <c r="AF92" s="212"/>
      <c r="AG92" s="212" t="s">
        <v>390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43">
        <v>80</v>
      </c>
      <c r="B93" s="244" t="s">
        <v>2451</v>
      </c>
      <c r="C93" s="256" t="s">
        <v>2452</v>
      </c>
      <c r="D93" s="245" t="s">
        <v>539</v>
      </c>
      <c r="E93" s="246">
        <v>12</v>
      </c>
      <c r="F93" s="247"/>
      <c r="G93" s="248">
        <f>ROUND(E93*F93,2)</f>
        <v>0</v>
      </c>
      <c r="H93" s="247"/>
      <c r="I93" s="248">
        <f>ROUND(E93*H93,2)</f>
        <v>0</v>
      </c>
      <c r="J93" s="247"/>
      <c r="K93" s="248">
        <f>ROUND(E93*J93,2)</f>
        <v>0</v>
      </c>
      <c r="L93" s="248">
        <v>21</v>
      </c>
      <c r="M93" s="248">
        <f>G93*(1+L93/100)</f>
        <v>0</v>
      </c>
      <c r="N93" s="248">
        <v>3.8999999999999999E-4</v>
      </c>
      <c r="O93" s="248">
        <f>ROUND(E93*N93,2)</f>
        <v>0</v>
      </c>
      <c r="P93" s="248">
        <v>0</v>
      </c>
      <c r="Q93" s="248">
        <f>ROUND(E93*P93,2)</f>
        <v>0</v>
      </c>
      <c r="R93" s="248"/>
      <c r="S93" s="248" t="s">
        <v>302</v>
      </c>
      <c r="T93" s="249" t="s">
        <v>295</v>
      </c>
      <c r="U93" s="222">
        <v>0</v>
      </c>
      <c r="V93" s="222">
        <f>ROUND(E93*U93,2)</f>
        <v>0</v>
      </c>
      <c r="W93" s="222"/>
      <c r="X93" s="222" t="s">
        <v>389</v>
      </c>
      <c r="Y93" s="212"/>
      <c r="Z93" s="212"/>
      <c r="AA93" s="212"/>
      <c r="AB93" s="212"/>
      <c r="AC93" s="212"/>
      <c r="AD93" s="212"/>
      <c r="AE93" s="212"/>
      <c r="AF93" s="212"/>
      <c r="AG93" s="212" t="s">
        <v>390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43">
        <v>81</v>
      </c>
      <c r="B94" s="244" t="s">
        <v>2453</v>
      </c>
      <c r="C94" s="256" t="s">
        <v>2454</v>
      </c>
      <c r="D94" s="245" t="s">
        <v>453</v>
      </c>
      <c r="E94" s="246">
        <v>275.5</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302</v>
      </c>
      <c r="T94" s="249" t="s">
        <v>295</v>
      </c>
      <c r="U94" s="222">
        <v>0</v>
      </c>
      <c r="V94" s="222">
        <f>ROUND(E94*U94,2)</f>
        <v>0</v>
      </c>
      <c r="W94" s="222"/>
      <c r="X94" s="222" t="s">
        <v>389</v>
      </c>
      <c r="Y94" s="212"/>
      <c r="Z94" s="212"/>
      <c r="AA94" s="212"/>
      <c r="AB94" s="212"/>
      <c r="AC94" s="212"/>
      <c r="AD94" s="212"/>
      <c r="AE94" s="212"/>
      <c r="AF94" s="212"/>
      <c r="AG94" s="212" t="s">
        <v>390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43">
        <v>82</v>
      </c>
      <c r="B95" s="244" t="s">
        <v>2019</v>
      </c>
      <c r="C95" s="256" t="s">
        <v>2020</v>
      </c>
      <c r="D95" s="245" t="s">
        <v>1927</v>
      </c>
      <c r="E95" s="246">
        <v>8</v>
      </c>
      <c r="F95" s="247"/>
      <c r="G95" s="248">
        <f>ROUND(E95*F95,2)</f>
        <v>0</v>
      </c>
      <c r="H95" s="247"/>
      <c r="I95" s="248">
        <f>ROUND(E95*H95,2)</f>
        <v>0</v>
      </c>
      <c r="J95" s="247"/>
      <c r="K95" s="248">
        <f>ROUND(E95*J95,2)</f>
        <v>0</v>
      </c>
      <c r="L95" s="248">
        <v>21</v>
      </c>
      <c r="M95" s="248">
        <f>G95*(1+L95/100)</f>
        <v>0</v>
      </c>
      <c r="N95" s="248">
        <v>1.2999999999999999E-4</v>
      </c>
      <c r="O95" s="248">
        <f>ROUND(E95*N95,2)</f>
        <v>0</v>
      </c>
      <c r="P95" s="248">
        <v>0</v>
      </c>
      <c r="Q95" s="248">
        <f>ROUND(E95*P95,2)</f>
        <v>0</v>
      </c>
      <c r="R95" s="248"/>
      <c r="S95" s="248" t="s">
        <v>302</v>
      </c>
      <c r="T95" s="249" t="s">
        <v>295</v>
      </c>
      <c r="U95" s="222">
        <v>0</v>
      </c>
      <c r="V95" s="222">
        <f>ROUND(E95*U95,2)</f>
        <v>0</v>
      </c>
      <c r="W95" s="222"/>
      <c r="X95" s="222" t="s">
        <v>389</v>
      </c>
      <c r="Y95" s="212"/>
      <c r="Z95" s="212"/>
      <c r="AA95" s="212"/>
      <c r="AB95" s="212"/>
      <c r="AC95" s="212"/>
      <c r="AD95" s="212"/>
      <c r="AE95" s="212"/>
      <c r="AF95" s="212"/>
      <c r="AG95" s="212" t="s">
        <v>390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3">
        <v>83</v>
      </c>
      <c r="B96" s="244" t="s">
        <v>2455</v>
      </c>
      <c r="C96" s="256" t="s">
        <v>2456</v>
      </c>
      <c r="D96" s="245" t="s">
        <v>1927</v>
      </c>
      <c r="E96" s="246">
        <v>7</v>
      </c>
      <c r="F96" s="247"/>
      <c r="G96" s="248">
        <f>ROUND(E96*F96,2)</f>
        <v>0</v>
      </c>
      <c r="H96" s="247"/>
      <c r="I96" s="248">
        <f>ROUND(E96*H96,2)</f>
        <v>0</v>
      </c>
      <c r="J96" s="247"/>
      <c r="K96" s="248">
        <f>ROUND(E96*J96,2)</f>
        <v>0</v>
      </c>
      <c r="L96" s="248">
        <v>21</v>
      </c>
      <c r="M96" s="248">
        <f>G96*(1+L96/100)</f>
        <v>0</v>
      </c>
      <c r="N96" s="248">
        <v>2.5000000000000001E-4</v>
      </c>
      <c r="O96" s="248">
        <f>ROUND(E96*N96,2)</f>
        <v>0</v>
      </c>
      <c r="P96" s="248">
        <v>0</v>
      </c>
      <c r="Q96" s="248">
        <f>ROUND(E96*P96,2)</f>
        <v>0</v>
      </c>
      <c r="R96" s="248"/>
      <c r="S96" s="248" t="s">
        <v>302</v>
      </c>
      <c r="T96" s="249" t="s">
        <v>295</v>
      </c>
      <c r="U96" s="222">
        <v>0</v>
      </c>
      <c r="V96" s="222">
        <f>ROUND(E96*U96,2)</f>
        <v>0</v>
      </c>
      <c r="W96" s="222"/>
      <c r="X96" s="222" t="s">
        <v>389</v>
      </c>
      <c r="Y96" s="212"/>
      <c r="Z96" s="212"/>
      <c r="AA96" s="212"/>
      <c r="AB96" s="212"/>
      <c r="AC96" s="212"/>
      <c r="AD96" s="212"/>
      <c r="AE96" s="212"/>
      <c r="AF96" s="212"/>
      <c r="AG96" s="212" t="s">
        <v>390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43">
        <v>84</v>
      </c>
      <c r="B97" s="244" t="s">
        <v>2457</v>
      </c>
      <c r="C97" s="256" t="s">
        <v>2458</v>
      </c>
      <c r="D97" s="245" t="s">
        <v>453</v>
      </c>
      <c r="E97" s="246">
        <v>540.1</v>
      </c>
      <c r="F97" s="247"/>
      <c r="G97" s="248">
        <f>ROUND(E97*F97,2)</f>
        <v>0</v>
      </c>
      <c r="H97" s="247"/>
      <c r="I97" s="248">
        <f>ROUND(E97*H97,2)</f>
        <v>0</v>
      </c>
      <c r="J97" s="247"/>
      <c r="K97" s="248">
        <f>ROUND(E97*J97,2)</f>
        <v>0</v>
      </c>
      <c r="L97" s="248">
        <v>21</v>
      </c>
      <c r="M97" s="248">
        <f>G97*(1+L97/100)</f>
        <v>0</v>
      </c>
      <c r="N97" s="248">
        <v>0</v>
      </c>
      <c r="O97" s="248">
        <f>ROUND(E97*N97,2)</f>
        <v>0</v>
      </c>
      <c r="P97" s="248">
        <v>0</v>
      </c>
      <c r="Q97" s="248">
        <f>ROUND(E97*P97,2)</f>
        <v>0</v>
      </c>
      <c r="R97" s="248"/>
      <c r="S97" s="248" t="s">
        <v>302</v>
      </c>
      <c r="T97" s="249" t="s">
        <v>295</v>
      </c>
      <c r="U97" s="222">
        <v>0</v>
      </c>
      <c r="V97" s="222">
        <f>ROUND(E97*U97,2)</f>
        <v>0</v>
      </c>
      <c r="W97" s="222"/>
      <c r="X97" s="222" t="s">
        <v>389</v>
      </c>
      <c r="Y97" s="212"/>
      <c r="Z97" s="212"/>
      <c r="AA97" s="212"/>
      <c r="AB97" s="212"/>
      <c r="AC97" s="212"/>
      <c r="AD97" s="212"/>
      <c r="AE97" s="212"/>
      <c r="AF97" s="212"/>
      <c r="AG97" s="212" t="s">
        <v>390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85</v>
      </c>
      <c r="B98" s="244" t="s">
        <v>2459</v>
      </c>
      <c r="C98" s="256" t="s">
        <v>2460</v>
      </c>
      <c r="D98" s="245" t="s">
        <v>453</v>
      </c>
      <c r="E98" s="246">
        <v>281.5</v>
      </c>
      <c r="F98" s="247"/>
      <c r="G98" s="248">
        <f>ROUND(E98*F98,2)</f>
        <v>0</v>
      </c>
      <c r="H98" s="247"/>
      <c r="I98" s="248">
        <f>ROUND(E98*H98,2)</f>
        <v>0</v>
      </c>
      <c r="J98" s="247"/>
      <c r="K98" s="248">
        <f>ROUND(E98*J98,2)</f>
        <v>0</v>
      </c>
      <c r="L98" s="248">
        <v>21</v>
      </c>
      <c r="M98" s="248">
        <f>G98*(1+L98/100)</f>
        <v>0</v>
      </c>
      <c r="N98" s="248">
        <v>0</v>
      </c>
      <c r="O98" s="248">
        <f>ROUND(E98*N98,2)</f>
        <v>0</v>
      </c>
      <c r="P98" s="248">
        <v>0</v>
      </c>
      <c r="Q98" s="248">
        <f>ROUND(E98*P98,2)</f>
        <v>0</v>
      </c>
      <c r="R98" s="248"/>
      <c r="S98" s="248" t="s">
        <v>302</v>
      </c>
      <c r="T98" s="249" t="s">
        <v>295</v>
      </c>
      <c r="U98" s="222">
        <v>0</v>
      </c>
      <c r="V98" s="222">
        <f>ROUND(E98*U98,2)</f>
        <v>0</v>
      </c>
      <c r="W98" s="222"/>
      <c r="X98" s="222" t="s">
        <v>389</v>
      </c>
      <c r="Y98" s="212"/>
      <c r="Z98" s="212"/>
      <c r="AA98" s="212"/>
      <c r="AB98" s="212"/>
      <c r="AC98" s="212"/>
      <c r="AD98" s="212"/>
      <c r="AE98" s="212"/>
      <c r="AF98" s="212"/>
      <c r="AG98" s="212" t="s">
        <v>390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86</v>
      </c>
      <c r="B99" s="244" t="s">
        <v>2461</v>
      </c>
      <c r="C99" s="256" t="s">
        <v>2462</v>
      </c>
      <c r="D99" s="245" t="s">
        <v>1927</v>
      </c>
      <c r="E99" s="246">
        <v>5</v>
      </c>
      <c r="F99" s="247"/>
      <c r="G99" s="248">
        <f>ROUND(E99*F99,2)</f>
        <v>0</v>
      </c>
      <c r="H99" s="247"/>
      <c r="I99" s="248">
        <f>ROUND(E99*H99,2)</f>
        <v>0</v>
      </c>
      <c r="J99" s="247"/>
      <c r="K99" s="248">
        <f>ROUND(E99*J99,2)</f>
        <v>0</v>
      </c>
      <c r="L99" s="248">
        <v>21</v>
      </c>
      <c r="M99" s="248">
        <f>G99*(1+L99/100)</f>
        <v>0</v>
      </c>
      <c r="N99" s="248">
        <v>3.2000000000000003E-4</v>
      </c>
      <c r="O99" s="248">
        <f>ROUND(E99*N99,2)</f>
        <v>0</v>
      </c>
      <c r="P99" s="248">
        <v>0</v>
      </c>
      <c r="Q99" s="248">
        <f>ROUND(E99*P99,2)</f>
        <v>0</v>
      </c>
      <c r="R99" s="248"/>
      <c r="S99" s="248" t="s">
        <v>302</v>
      </c>
      <c r="T99" s="249" t="s">
        <v>295</v>
      </c>
      <c r="U99" s="222">
        <v>0</v>
      </c>
      <c r="V99" s="222">
        <f>ROUND(E99*U99,2)</f>
        <v>0</v>
      </c>
      <c r="W99" s="222"/>
      <c r="X99" s="222" t="s">
        <v>389</v>
      </c>
      <c r="Y99" s="212"/>
      <c r="Z99" s="212"/>
      <c r="AA99" s="212"/>
      <c r="AB99" s="212"/>
      <c r="AC99" s="212"/>
      <c r="AD99" s="212"/>
      <c r="AE99" s="212"/>
      <c r="AF99" s="212"/>
      <c r="AG99" s="212" t="s">
        <v>390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43">
        <v>87</v>
      </c>
      <c r="B100" s="244" t="s">
        <v>2463</v>
      </c>
      <c r="C100" s="256" t="s">
        <v>2464</v>
      </c>
      <c r="D100" s="245" t="s">
        <v>1927</v>
      </c>
      <c r="E100" s="246">
        <v>7</v>
      </c>
      <c r="F100" s="247"/>
      <c r="G100" s="248">
        <f>ROUND(E100*F100,2)</f>
        <v>0</v>
      </c>
      <c r="H100" s="247"/>
      <c r="I100" s="248">
        <f>ROUND(E100*H100,2)</f>
        <v>0</v>
      </c>
      <c r="J100" s="247"/>
      <c r="K100" s="248">
        <f>ROUND(E100*J100,2)</f>
        <v>0</v>
      </c>
      <c r="L100" s="248">
        <v>21</v>
      </c>
      <c r="M100" s="248">
        <f>G100*(1+L100/100)</f>
        <v>0</v>
      </c>
      <c r="N100" s="248">
        <v>5.5999999999999995E-4</v>
      </c>
      <c r="O100" s="248">
        <f>ROUND(E100*N100,2)</f>
        <v>0</v>
      </c>
      <c r="P100" s="248">
        <v>0</v>
      </c>
      <c r="Q100" s="248">
        <f>ROUND(E100*P100,2)</f>
        <v>0</v>
      </c>
      <c r="R100" s="248"/>
      <c r="S100" s="248" t="s">
        <v>302</v>
      </c>
      <c r="T100" s="249" t="s">
        <v>295</v>
      </c>
      <c r="U100" s="222">
        <v>0</v>
      </c>
      <c r="V100" s="222">
        <f>ROUND(E100*U100,2)</f>
        <v>0</v>
      </c>
      <c r="W100" s="222"/>
      <c r="X100" s="222" t="s">
        <v>389</v>
      </c>
      <c r="Y100" s="212"/>
      <c r="Z100" s="212"/>
      <c r="AA100" s="212"/>
      <c r="AB100" s="212"/>
      <c r="AC100" s="212"/>
      <c r="AD100" s="212"/>
      <c r="AE100" s="212"/>
      <c r="AF100" s="212"/>
      <c r="AG100" s="212" t="s">
        <v>390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43">
        <v>88</v>
      </c>
      <c r="B101" s="244" t="s">
        <v>2465</v>
      </c>
      <c r="C101" s="256" t="s">
        <v>2466</v>
      </c>
      <c r="D101" s="245" t="s">
        <v>1927</v>
      </c>
      <c r="E101" s="246">
        <v>26</v>
      </c>
      <c r="F101" s="247"/>
      <c r="G101" s="248">
        <f>ROUND(E101*F101,2)</f>
        <v>0</v>
      </c>
      <c r="H101" s="247"/>
      <c r="I101" s="248">
        <f>ROUND(E101*H101,2)</f>
        <v>0</v>
      </c>
      <c r="J101" s="247"/>
      <c r="K101" s="248">
        <f>ROUND(E101*J101,2)</f>
        <v>0</v>
      </c>
      <c r="L101" s="248">
        <v>21</v>
      </c>
      <c r="M101" s="248">
        <f>G101*(1+L101/100)</f>
        <v>0</v>
      </c>
      <c r="N101" s="248">
        <v>9.2000000000000003E-4</v>
      </c>
      <c r="O101" s="248">
        <f>ROUND(E101*N101,2)</f>
        <v>0.02</v>
      </c>
      <c r="P101" s="248">
        <v>0</v>
      </c>
      <c r="Q101" s="248">
        <f>ROUND(E101*P101,2)</f>
        <v>0</v>
      </c>
      <c r="R101" s="248"/>
      <c r="S101" s="248" t="s">
        <v>302</v>
      </c>
      <c r="T101" s="249" t="s">
        <v>295</v>
      </c>
      <c r="U101" s="222">
        <v>0</v>
      </c>
      <c r="V101" s="222">
        <f>ROUND(E101*U101,2)</f>
        <v>0</v>
      </c>
      <c r="W101" s="222"/>
      <c r="X101" s="222" t="s">
        <v>389</v>
      </c>
      <c r="Y101" s="212"/>
      <c r="Z101" s="212"/>
      <c r="AA101" s="212"/>
      <c r="AB101" s="212"/>
      <c r="AC101" s="212"/>
      <c r="AD101" s="212"/>
      <c r="AE101" s="212"/>
      <c r="AF101" s="212"/>
      <c r="AG101" s="212" t="s">
        <v>390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3">
        <v>89</v>
      </c>
      <c r="B102" s="244" t="s">
        <v>2467</v>
      </c>
      <c r="C102" s="256" t="s">
        <v>2468</v>
      </c>
      <c r="D102" s="245" t="s">
        <v>453</v>
      </c>
      <c r="E102" s="246">
        <v>821.6</v>
      </c>
      <c r="F102" s="247"/>
      <c r="G102" s="248">
        <f>ROUND(E102*F102,2)</f>
        <v>0</v>
      </c>
      <c r="H102" s="247"/>
      <c r="I102" s="248">
        <f>ROUND(E102*H102,2)</f>
        <v>0</v>
      </c>
      <c r="J102" s="247"/>
      <c r="K102" s="248">
        <f>ROUND(E102*J102,2)</f>
        <v>0</v>
      </c>
      <c r="L102" s="248">
        <v>21</v>
      </c>
      <c r="M102" s="248">
        <f>G102*(1+L102/100)</f>
        <v>0</v>
      </c>
      <c r="N102" s="248">
        <v>0</v>
      </c>
      <c r="O102" s="248">
        <f>ROUND(E102*N102,2)</f>
        <v>0</v>
      </c>
      <c r="P102" s="248">
        <v>0</v>
      </c>
      <c r="Q102" s="248">
        <f>ROUND(E102*P102,2)</f>
        <v>0</v>
      </c>
      <c r="R102" s="248"/>
      <c r="S102" s="248" t="s">
        <v>302</v>
      </c>
      <c r="T102" s="249" t="s">
        <v>295</v>
      </c>
      <c r="U102" s="222">
        <v>0</v>
      </c>
      <c r="V102" s="222">
        <f>ROUND(E102*U102,2)</f>
        <v>0</v>
      </c>
      <c r="W102" s="222"/>
      <c r="X102" s="222" t="s">
        <v>389</v>
      </c>
      <c r="Y102" s="212"/>
      <c r="Z102" s="212"/>
      <c r="AA102" s="212"/>
      <c r="AB102" s="212"/>
      <c r="AC102" s="212"/>
      <c r="AD102" s="212"/>
      <c r="AE102" s="212"/>
      <c r="AF102" s="212"/>
      <c r="AG102" s="212" t="s">
        <v>390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43">
        <v>90</v>
      </c>
      <c r="B103" s="244" t="s">
        <v>2021</v>
      </c>
      <c r="C103" s="256" t="s">
        <v>2022</v>
      </c>
      <c r="D103" s="245" t="s">
        <v>2023</v>
      </c>
      <c r="E103" s="246">
        <v>23</v>
      </c>
      <c r="F103" s="247"/>
      <c r="G103" s="248">
        <f>ROUND(E103*F103,2)</f>
        <v>0</v>
      </c>
      <c r="H103" s="247"/>
      <c r="I103" s="248">
        <f>ROUND(E103*H103,2)</f>
        <v>0</v>
      </c>
      <c r="J103" s="247"/>
      <c r="K103" s="248">
        <f>ROUND(E103*J103,2)</f>
        <v>0</v>
      </c>
      <c r="L103" s="248">
        <v>21</v>
      </c>
      <c r="M103" s="248">
        <f>G103*(1+L103/100)</f>
        <v>0</v>
      </c>
      <c r="N103" s="248">
        <v>2.0000000000000002E-5</v>
      </c>
      <c r="O103" s="248">
        <f>ROUND(E103*N103,2)</f>
        <v>0</v>
      </c>
      <c r="P103" s="248">
        <v>0</v>
      </c>
      <c r="Q103" s="248">
        <f>ROUND(E103*P103,2)</f>
        <v>0</v>
      </c>
      <c r="R103" s="248"/>
      <c r="S103" s="248" t="s">
        <v>302</v>
      </c>
      <c r="T103" s="249" t="s">
        <v>295</v>
      </c>
      <c r="U103" s="222">
        <v>0</v>
      </c>
      <c r="V103" s="222">
        <f>ROUND(E103*U103,2)</f>
        <v>0</v>
      </c>
      <c r="W103" s="222"/>
      <c r="X103" s="222" t="s">
        <v>389</v>
      </c>
      <c r="Y103" s="212"/>
      <c r="Z103" s="212"/>
      <c r="AA103" s="212"/>
      <c r="AB103" s="212"/>
      <c r="AC103" s="212"/>
      <c r="AD103" s="212"/>
      <c r="AE103" s="212"/>
      <c r="AF103" s="212"/>
      <c r="AG103" s="212" t="s">
        <v>390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3">
        <v>91</v>
      </c>
      <c r="B104" s="244" t="s">
        <v>2469</v>
      </c>
      <c r="C104" s="256" t="s">
        <v>2470</v>
      </c>
      <c r="D104" s="245" t="s">
        <v>539</v>
      </c>
      <c r="E104" s="246">
        <v>26</v>
      </c>
      <c r="F104" s="247"/>
      <c r="G104" s="248">
        <f>ROUND(E104*F104,2)</f>
        <v>0</v>
      </c>
      <c r="H104" s="247"/>
      <c r="I104" s="248">
        <f>ROUND(E104*H104,2)</f>
        <v>0</v>
      </c>
      <c r="J104" s="247"/>
      <c r="K104" s="248">
        <f>ROUND(E104*J104,2)</f>
        <v>0</v>
      </c>
      <c r="L104" s="248">
        <v>21</v>
      </c>
      <c r="M104" s="248">
        <f>G104*(1+L104/100)</f>
        <v>0</v>
      </c>
      <c r="N104" s="248">
        <v>3.5819999999999998E-2</v>
      </c>
      <c r="O104" s="248">
        <f>ROUND(E104*N104,2)</f>
        <v>0.93</v>
      </c>
      <c r="P104" s="248">
        <v>0</v>
      </c>
      <c r="Q104" s="248">
        <f>ROUND(E104*P104,2)</f>
        <v>0</v>
      </c>
      <c r="R104" s="248"/>
      <c r="S104" s="248" t="s">
        <v>302</v>
      </c>
      <c r="T104" s="249" t="s">
        <v>295</v>
      </c>
      <c r="U104" s="222">
        <v>0</v>
      </c>
      <c r="V104" s="222">
        <f>ROUND(E104*U104,2)</f>
        <v>0</v>
      </c>
      <c r="W104" s="222"/>
      <c r="X104" s="222" t="s">
        <v>389</v>
      </c>
      <c r="Y104" s="212"/>
      <c r="Z104" s="212"/>
      <c r="AA104" s="212"/>
      <c r="AB104" s="212"/>
      <c r="AC104" s="212"/>
      <c r="AD104" s="212"/>
      <c r="AE104" s="212"/>
      <c r="AF104" s="212"/>
      <c r="AG104" s="212" t="s">
        <v>390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43">
        <v>92</v>
      </c>
      <c r="B105" s="244" t="s">
        <v>2471</v>
      </c>
      <c r="C105" s="256" t="s">
        <v>2472</v>
      </c>
      <c r="D105" s="245" t="s">
        <v>539</v>
      </c>
      <c r="E105" s="246">
        <v>26</v>
      </c>
      <c r="F105" s="247"/>
      <c r="G105" s="248">
        <f>ROUND(E105*F105,2)</f>
        <v>0</v>
      </c>
      <c r="H105" s="247"/>
      <c r="I105" s="248">
        <f>ROUND(E105*H105,2)</f>
        <v>0</v>
      </c>
      <c r="J105" s="247"/>
      <c r="K105" s="248">
        <f>ROUND(E105*J105,2)</f>
        <v>0</v>
      </c>
      <c r="L105" s="248">
        <v>21</v>
      </c>
      <c r="M105" s="248">
        <f>G105*(1+L105/100)</f>
        <v>0</v>
      </c>
      <c r="N105" s="248">
        <v>2.52121</v>
      </c>
      <c r="O105" s="248">
        <f>ROUND(E105*N105,2)</f>
        <v>65.55</v>
      </c>
      <c r="P105" s="248">
        <v>0</v>
      </c>
      <c r="Q105" s="248">
        <f>ROUND(E105*P105,2)</f>
        <v>0</v>
      </c>
      <c r="R105" s="248"/>
      <c r="S105" s="248" t="s">
        <v>302</v>
      </c>
      <c r="T105" s="249" t="s">
        <v>295</v>
      </c>
      <c r="U105" s="222">
        <v>0</v>
      </c>
      <c r="V105" s="222">
        <f>ROUND(E105*U105,2)</f>
        <v>0</v>
      </c>
      <c r="W105" s="222"/>
      <c r="X105" s="222" t="s">
        <v>389</v>
      </c>
      <c r="Y105" s="212"/>
      <c r="Z105" s="212"/>
      <c r="AA105" s="212"/>
      <c r="AB105" s="212"/>
      <c r="AC105" s="212"/>
      <c r="AD105" s="212"/>
      <c r="AE105" s="212"/>
      <c r="AF105" s="212"/>
      <c r="AG105" s="212" t="s">
        <v>390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43">
        <v>93</v>
      </c>
      <c r="B106" s="244" t="s">
        <v>2473</v>
      </c>
      <c r="C106" s="256" t="s">
        <v>2474</v>
      </c>
      <c r="D106" s="245" t="s">
        <v>539</v>
      </c>
      <c r="E106" s="246">
        <v>39</v>
      </c>
      <c r="F106" s="247"/>
      <c r="G106" s="248">
        <f>ROUND(E106*F106,2)</f>
        <v>0</v>
      </c>
      <c r="H106" s="247"/>
      <c r="I106" s="248">
        <f>ROUND(E106*H106,2)</f>
        <v>0</v>
      </c>
      <c r="J106" s="247"/>
      <c r="K106" s="248">
        <f>ROUND(E106*J106,2)</f>
        <v>0</v>
      </c>
      <c r="L106" s="248">
        <v>21</v>
      </c>
      <c r="M106" s="248">
        <f>G106*(1+L106/100)</f>
        <v>0</v>
      </c>
      <c r="N106" s="248">
        <v>0</v>
      </c>
      <c r="O106" s="248">
        <f>ROUND(E106*N106,2)</f>
        <v>0</v>
      </c>
      <c r="P106" s="248">
        <v>0</v>
      </c>
      <c r="Q106" s="248">
        <f>ROUND(E106*P106,2)</f>
        <v>0</v>
      </c>
      <c r="R106" s="248"/>
      <c r="S106" s="248" t="s">
        <v>302</v>
      </c>
      <c r="T106" s="249" t="s">
        <v>295</v>
      </c>
      <c r="U106" s="222">
        <v>0</v>
      </c>
      <c r="V106" s="222">
        <f>ROUND(E106*U106,2)</f>
        <v>0</v>
      </c>
      <c r="W106" s="222"/>
      <c r="X106" s="222" t="s">
        <v>389</v>
      </c>
      <c r="Y106" s="212"/>
      <c r="Z106" s="212"/>
      <c r="AA106" s="212"/>
      <c r="AB106" s="212"/>
      <c r="AC106" s="212"/>
      <c r="AD106" s="212"/>
      <c r="AE106" s="212"/>
      <c r="AF106" s="212"/>
      <c r="AG106" s="212" t="s">
        <v>390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43">
        <v>94</v>
      </c>
      <c r="B107" s="244" t="s">
        <v>2475</v>
      </c>
      <c r="C107" s="256" t="s">
        <v>2476</v>
      </c>
      <c r="D107" s="245" t="s">
        <v>539</v>
      </c>
      <c r="E107" s="246">
        <v>25</v>
      </c>
      <c r="F107" s="247"/>
      <c r="G107" s="248">
        <f>ROUND(E107*F107,2)</f>
        <v>0</v>
      </c>
      <c r="H107" s="247"/>
      <c r="I107" s="248">
        <f>ROUND(E107*H107,2)</f>
        <v>0</v>
      </c>
      <c r="J107" s="247"/>
      <c r="K107" s="248">
        <f>ROUND(E107*J107,2)</f>
        <v>0</v>
      </c>
      <c r="L107" s="248">
        <v>21</v>
      </c>
      <c r="M107" s="248">
        <f>G107*(1+L107/100)</f>
        <v>0</v>
      </c>
      <c r="N107" s="248">
        <v>0</v>
      </c>
      <c r="O107" s="248">
        <f>ROUND(E107*N107,2)</f>
        <v>0</v>
      </c>
      <c r="P107" s="248">
        <v>0</v>
      </c>
      <c r="Q107" s="248">
        <f>ROUND(E107*P107,2)</f>
        <v>0</v>
      </c>
      <c r="R107" s="248"/>
      <c r="S107" s="248" t="s">
        <v>302</v>
      </c>
      <c r="T107" s="249" t="s">
        <v>295</v>
      </c>
      <c r="U107" s="222">
        <v>0</v>
      </c>
      <c r="V107" s="222">
        <f>ROUND(E107*U107,2)</f>
        <v>0</v>
      </c>
      <c r="W107" s="222"/>
      <c r="X107" s="222" t="s">
        <v>389</v>
      </c>
      <c r="Y107" s="212"/>
      <c r="Z107" s="212"/>
      <c r="AA107" s="212"/>
      <c r="AB107" s="212"/>
      <c r="AC107" s="212"/>
      <c r="AD107" s="212"/>
      <c r="AE107" s="212"/>
      <c r="AF107" s="212"/>
      <c r="AG107" s="212" t="s">
        <v>390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43">
        <v>95</v>
      </c>
      <c r="B108" s="244" t="s">
        <v>2477</v>
      </c>
      <c r="C108" s="256" t="s">
        <v>2478</v>
      </c>
      <c r="D108" s="245" t="s">
        <v>539</v>
      </c>
      <c r="E108" s="246">
        <v>8</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c r="S108" s="248" t="s">
        <v>302</v>
      </c>
      <c r="T108" s="249" t="s">
        <v>295</v>
      </c>
      <c r="U108" s="222">
        <v>0</v>
      </c>
      <c r="V108" s="222">
        <f>ROUND(E108*U108,2)</f>
        <v>0</v>
      </c>
      <c r="W108" s="222"/>
      <c r="X108" s="222" t="s">
        <v>389</v>
      </c>
      <c r="Y108" s="212"/>
      <c r="Z108" s="212"/>
      <c r="AA108" s="212"/>
      <c r="AB108" s="212"/>
      <c r="AC108" s="212"/>
      <c r="AD108" s="212"/>
      <c r="AE108" s="212"/>
      <c r="AF108" s="212"/>
      <c r="AG108" s="212" t="s">
        <v>390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3">
        <v>96</v>
      </c>
      <c r="B109" s="244" t="s">
        <v>2479</v>
      </c>
      <c r="C109" s="256" t="s">
        <v>2480</v>
      </c>
      <c r="D109" s="245" t="s">
        <v>539</v>
      </c>
      <c r="E109" s="246">
        <v>26</v>
      </c>
      <c r="F109" s="247"/>
      <c r="G109" s="248">
        <f>ROUND(E109*F109,2)</f>
        <v>0</v>
      </c>
      <c r="H109" s="247"/>
      <c r="I109" s="248">
        <f>ROUND(E109*H109,2)</f>
        <v>0</v>
      </c>
      <c r="J109" s="247"/>
      <c r="K109" s="248">
        <f>ROUND(E109*J109,2)</f>
        <v>0</v>
      </c>
      <c r="L109" s="248">
        <v>21</v>
      </c>
      <c r="M109" s="248">
        <f>G109*(1+L109/100)</f>
        <v>0</v>
      </c>
      <c r="N109" s="248">
        <v>0</v>
      </c>
      <c r="O109" s="248">
        <f>ROUND(E109*N109,2)</f>
        <v>0</v>
      </c>
      <c r="P109" s="248">
        <v>0</v>
      </c>
      <c r="Q109" s="248">
        <f>ROUND(E109*P109,2)</f>
        <v>0</v>
      </c>
      <c r="R109" s="248"/>
      <c r="S109" s="248" t="s">
        <v>302</v>
      </c>
      <c r="T109" s="249" t="s">
        <v>295</v>
      </c>
      <c r="U109" s="222">
        <v>0</v>
      </c>
      <c r="V109" s="222">
        <f>ROUND(E109*U109,2)</f>
        <v>0</v>
      </c>
      <c r="W109" s="222"/>
      <c r="X109" s="222" t="s">
        <v>389</v>
      </c>
      <c r="Y109" s="212"/>
      <c r="Z109" s="212"/>
      <c r="AA109" s="212"/>
      <c r="AB109" s="212"/>
      <c r="AC109" s="212"/>
      <c r="AD109" s="212"/>
      <c r="AE109" s="212"/>
      <c r="AF109" s="212"/>
      <c r="AG109" s="212" t="s">
        <v>390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43">
        <v>97</v>
      </c>
      <c r="B110" s="244" t="s">
        <v>1452</v>
      </c>
      <c r="C110" s="256" t="s">
        <v>2481</v>
      </c>
      <c r="D110" s="245" t="s">
        <v>539</v>
      </c>
      <c r="E110" s="246">
        <v>14</v>
      </c>
      <c r="F110" s="247"/>
      <c r="G110" s="248">
        <f>ROUND(E110*F110,2)</f>
        <v>0</v>
      </c>
      <c r="H110" s="247"/>
      <c r="I110" s="248">
        <f>ROUND(E110*H110,2)</f>
        <v>0</v>
      </c>
      <c r="J110" s="247"/>
      <c r="K110" s="248">
        <f>ROUND(E110*J110,2)</f>
        <v>0</v>
      </c>
      <c r="L110" s="248">
        <v>21</v>
      </c>
      <c r="M110" s="248">
        <f>G110*(1+L110/100)</f>
        <v>0</v>
      </c>
      <c r="N110" s="248">
        <v>7.0200000000000002E-3</v>
      </c>
      <c r="O110" s="248">
        <f>ROUND(E110*N110,2)</f>
        <v>0.1</v>
      </c>
      <c r="P110" s="248">
        <v>0</v>
      </c>
      <c r="Q110" s="248">
        <f>ROUND(E110*P110,2)</f>
        <v>0</v>
      </c>
      <c r="R110" s="248"/>
      <c r="S110" s="248" t="s">
        <v>302</v>
      </c>
      <c r="T110" s="249" t="s">
        <v>295</v>
      </c>
      <c r="U110" s="222">
        <v>0</v>
      </c>
      <c r="V110" s="222">
        <f>ROUND(E110*U110,2)</f>
        <v>0</v>
      </c>
      <c r="W110" s="222"/>
      <c r="X110" s="222" t="s">
        <v>389</v>
      </c>
      <c r="Y110" s="212"/>
      <c r="Z110" s="212"/>
      <c r="AA110" s="212"/>
      <c r="AB110" s="212"/>
      <c r="AC110" s="212"/>
      <c r="AD110" s="212"/>
      <c r="AE110" s="212"/>
      <c r="AF110" s="212"/>
      <c r="AG110" s="212" t="s">
        <v>390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43">
        <v>98</v>
      </c>
      <c r="B111" s="244" t="s">
        <v>2482</v>
      </c>
      <c r="C111" s="256" t="s">
        <v>2483</v>
      </c>
      <c r="D111" s="245" t="s">
        <v>539</v>
      </c>
      <c r="E111" s="246">
        <v>8.56</v>
      </c>
      <c r="F111" s="247"/>
      <c r="G111" s="248">
        <f>ROUND(E111*F111,2)</f>
        <v>0</v>
      </c>
      <c r="H111" s="247"/>
      <c r="I111" s="248">
        <f>ROUND(E111*H111,2)</f>
        <v>0</v>
      </c>
      <c r="J111" s="247"/>
      <c r="K111" s="248">
        <f>ROUND(E111*J111,2)</f>
        <v>0</v>
      </c>
      <c r="L111" s="248">
        <v>21</v>
      </c>
      <c r="M111" s="248">
        <f>G111*(1+L111/100)</f>
        <v>0</v>
      </c>
      <c r="N111" s="248">
        <v>0.218</v>
      </c>
      <c r="O111" s="248">
        <f>ROUND(E111*N111,2)</f>
        <v>1.87</v>
      </c>
      <c r="P111" s="248">
        <v>0</v>
      </c>
      <c r="Q111" s="248">
        <f>ROUND(E111*P111,2)</f>
        <v>0</v>
      </c>
      <c r="R111" s="248"/>
      <c r="S111" s="248" t="s">
        <v>302</v>
      </c>
      <c r="T111" s="249" t="s">
        <v>295</v>
      </c>
      <c r="U111" s="222">
        <v>0</v>
      </c>
      <c r="V111" s="222">
        <f>ROUND(E111*U111,2)</f>
        <v>0</v>
      </c>
      <c r="W111" s="222"/>
      <c r="X111" s="222" t="s">
        <v>362</v>
      </c>
      <c r="Y111" s="212"/>
      <c r="Z111" s="212"/>
      <c r="AA111" s="212"/>
      <c r="AB111" s="212"/>
      <c r="AC111" s="212"/>
      <c r="AD111" s="212"/>
      <c r="AE111" s="212"/>
      <c r="AF111" s="212"/>
      <c r="AG111" s="212" t="s">
        <v>363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43">
        <v>99</v>
      </c>
      <c r="B112" s="244" t="s">
        <v>2484</v>
      </c>
      <c r="C112" s="256" t="s">
        <v>2485</v>
      </c>
      <c r="D112" s="245" t="s">
        <v>539</v>
      </c>
      <c r="E112" s="246">
        <v>37.03</v>
      </c>
      <c r="F112" s="247"/>
      <c r="G112" s="248">
        <f>ROUND(E112*F112,2)</f>
        <v>0</v>
      </c>
      <c r="H112" s="247"/>
      <c r="I112" s="248">
        <f>ROUND(E112*H112,2)</f>
        <v>0</v>
      </c>
      <c r="J112" s="247"/>
      <c r="K112" s="248">
        <f>ROUND(E112*J112,2)</f>
        <v>0</v>
      </c>
      <c r="L112" s="248">
        <v>21</v>
      </c>
      <c r="M112" s="248">
        <f>G112*(1+L112/100)</f>
        <v>0</v>
      </c>
      <c r="N112" s="248">
        <v>0.43</v>
      </c>
      <c r="O112" s="248">
        <f>ROUND(E112*N112,2)</f>
        <v>15.92</v>
      </c>
      <c r="P112" s="248">
        <v>0</v>
      </c>
      <c r="Q112" s="248">
        <f>ROUND(E112*P112,2)</f>
        <v>0</v>
      </c>
      <c r="R112" s="248"/>
      <c r="S112" s="248" t="s">
        <v>302</v>
      </c>
      <c r="T112" s="249" t="s">
        <v>295</v>
      </c>
      <c r="U112" s="222">
        <v>0</v>
      </c>
      <c r="V112" s="222">
        <f>ROUND(E112*U112,2)</f>
        <v>0</v>
      </c>
      <c r="W112" s="222"/>
      <c r="X112" s="222" t="s">
        <v>362</v>
      </c>
      <c r="Y112" s="212"/>
      <c r="Z112" s="212"/>
      <c r="AA112" s="212"/>
      <c r="AB112" s="212"/>
      <c r="AC112" s="212"/>
      <c r="AD112" s="212"/>
      <c r="AE112" s="212"/>
      <c r="AF112" s="212"/>
      <c r="AG112" s="212" t="s">
        <v>363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43">
        <v>100</v>
      </c>
      <c r="B113" s="244" t="s">
        <v>2486</v>
      </c>
      <c r="C113" s="256" t="s">
        <v>2487</v>
      </c>
      <c r="D113" s="245" t="s">
        <v>539</v>
      </c>
      <c r="E113" s="246">
        <v>4.0599999999999996</v>
      </c>
      <c r="F113" s="247"/>
      <c r="G113" s="248">
        <f>ROUND(E113*F113,2)</f>
        <v>0</v>
      </c>
      <c r="H113" s="247"/>
      <c r="I113" s="248">
        <f>ROUND(E113*H113,2)</f>
        <v>0</v>
      </c>
      <c r="J113" s="247"/>
      <c r="K113" s="248">
        <f>ROUND(E113*J113,2)</f>
        <v>0</v>
      </c>
      <c r="L113" s="248">
        <v>21</v>
      </c>
      <c r="M113" s="248">
        <f>G113*(1+L113/100)</f>
        <v>0</v>
      </c>
      <c r="N113" s="248">
        <v>3.2099999999999997E-2</v>
      </c>
      <c r="O113" s="248">
        <f>ROUND(E113*N113,2)</f>
        <v>0.13</v>
      </c>
      <c r="P113" s="248">
        <v>0</v>
      </c>
      <c r="Q113" s="248">
        <f>ROUND(E113*P113,2)</f>
        <v>0</v>
      </c>
      <c r="R113" s="248"/>
      <c r="S113" s="248" t="s">
        <v>302</v>
      </c>
      <c r="T113" s="249" t="s">
        <v>295</v>
      </c>
      <c r="U113" s="222">
        <v>0</v>
      </c>
      <c r="V113" s="222">
        <f>ROUND(E113*U113,2)</f>
        <v>0</v>
      </c>
      <c r="W113" s="222"/>
      <c r="X113" s="222" t="s">
        <v>362</v>
      </c>
      <c r="Y113" s="212"/>
      <c r="Z113" s="212"/>
      <c r="AA113" s="212"/>
      <c r="AB113" s="212"/>
      <c r="AC113" s="212"/>
      <c r="AD113" s="212"/>
      <c r="AE113" s="212"/>
      <c r="AF113" s="212"/>
      <c r="AG113" s="212" t="s">
        <v>363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43">
        <v>101</v>
      </c>
      <c r="B114" s="244" t="s">
        <v>2488</v>
      </c>
      <c r="C114" s="256" t="s">
        <v>2489</v>
      </c>
      <c r="D114" s="245" t="s">
        <v>539</v>
      </c>
      <c r="E114" s="246">
        <v>4.0599999999999996</v>
      </c>
      <c r="F114" s="247"/>
      <c r="G114" s="248">
        <f>ROUND(E114*F114,2)</f>
        <v>0</v>
      </c>
      <c r="H114" s="247"/>
      <c r="I114" s="248">
        <f>ROUND(E114*H114,2)</f>
        <v>0</v>
      </c>
      <c r="J114" s="247"/>
      <c r="K114" s="248">
        <f>ROUND(E114*J114,2)</f>
        <v>0</v>
      </c>
      <c r="L114" s="248">
        <v>21</v>
      </c>
      <c r="M114" s="248">
        <f>G114*(1+L114/100)</f>
        <v>0</v>
      </c>
      <c r="N114" s="248">
        <v>9.6600000000000005E-2</v>
      </c>
      <c r="O114" s="248">
        <f>ROUND(E114*N114,2)</f>
        <v>0.39</v>
      </c>
      <c r="P114" s="248">
        <v>0</v>
      </c>
      <c r="Q114" s="248">
        <f>ROUND(E114*P114,2)</f>
        <v>0</v>
      </c>
      <c r="R114" s="248"/>
      <c r="S114" s="248" t="s">
        <v>302</v>
      </c>
      <c r="T114" s="249" t="s">
        <v>295</v>
      </c>
      <c r="U114" s="222">
        <v>0</v>
      </c>
      <c r="V114" s="222">
        <f>ROUND(E114*U114,2)</f>
        <v>0</v>
      </c>
      <c r="W114" s="222"/>
      <c r="X114" s="222" t="s">
        <v>362</v>
      </c>
      <c r="Y114" s="212"/>
      <c r="Z114" s="212"/>
      <c r="AA114" s="212"/>
      <c r="AB114" s="212"/>
      <c r="AC114" s="212"/>
      <c r="AD114" s="212"/>
      <c r="AE114" s="212"/>
      <c r="AF114" s="212"/>
      <c r="AG114" s="212" t="s">
        <v>363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43">
        <v>102</v>
      </c>
      <c r="B115" s="244" t="s">
        <v>2490</v>
      </c>
      <c r="C115" s="256" t="s">
        <v>2491</v>
      </c>
      <c r="D115" s="245" t="s">
        <v>539</v>
      </c>
      <c r="E115" s="246">
        <v>2.0299999999999998</v>
      </c>
      <c r="F115" s="247"/>
      <c r="G115" s="248">
        <f>ROUND(E115*F115,2)</f>
        <v>0</v>
      </c>
      <c r="H115" s="247"/>
      <c r="I115" s="248">
        <f>ROUND(E115*H115,2)</f>
        <v>0</v>
      </c>
      <c r="J115" s="247"/>
      <c r="K115" s="248">
        <f>ROUND(E115*J115,2)</f>
        <v>0</v>
      </c>
      <c r="L115" s="248">
        <v>21</v>
      </c>
      <c r="M115" s="248">
        <f>G115*(1+L115/100)</f>
        <v>0</v>
      </c>
      <c r="N115" s="248">
        <v>0.1512</v>
      </c>
      <c r="O115" s="248">
        <f>ROUND(E115*N115,2)</f>
        <v>0.31</v>
      </c>
      <c r="P115" s="248">
        <v>0</v>
      </c>
      <c r="Q115" s="248">
        <f>ROUND(E115*P115,2)</f>
        <v>0</v>
      </c>
      <c r="R115" s="248"/>
      <c r="S115" s="248" t="s">
        <v>302</v>
      </c>
      <c r="T115" s="249" t="s">
        <v>295</v>
      </c>
      <c r="U115" s="222">
        <v>0</v>
      </c>
      <c r="V115" s="222">
        <f>ROUND(E115*U115,2)</f>
        <v>0</v>
      </c>
      <c r="W115" s="222"/>
      <c r="X115" s="222" t="s">
        <v>362</v>
      </c>
      <c r="Y115" s="212"/>
      <c r="Z115" s="212"/>
      <c r="AA115" s="212"/>
      <c r="AB115" s="212"/>
      <c r="AC115" s="212"/>
      <c r="AD115" s="212"/>
      <c r="AE115" s="212"/>
      <c r="AF115" s="212"/>
      <c r="AG115" s="212" t="s">
        <v>363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43">
        <v>103</v>
      </c>
      <c r="B116" s="244" t="s">
        <v>2492</v>
      </c>
      <c r="C116" s="256" t="s">
        <v>2493</v>
      </c>
      <c r="D116" s="245" t="s">
        <v>539</v>
      </c>
      <c r="E116" s="246">
        <v>35.229999999999997</v>
      </c>
      <c r="F116" s="247"/>
      <c r="G116" s="248">
        <f>ROUND(E116*F116,2)</f>
        <v>0</v>
      </c>
      <c r="H116" s="247"/>
      <c r="I116" s="248">
        <f>ROUND(E116*H116,2)</f>
        <v>0</v>
      </c>
      <c r="J116" s="247"/>
      <c r="K116" s="248">
        <f>ROUND(E116*J116,2)</f>
        <v>0</v>
      </c>
      <c r="L116" s="248">
        <v>21</v>
      </c>
      <c r="M116" s="248">
        <f>G116*(1+L116/100)</f>
        <v>0</v>
      </c>
      <c r="N116" s="248">
        <v>7.6200000000000004E-2</v>
      </c>
      <c r="O116" s="248">
        <f>ROUND(E116*N116,2)</f>
        <v>2.68</v>
      </c>
      <c r="P116" s="248">
        <v>0</v>
      </c>
      <c r="Q116" s="248">
        <f>ROUND(E116*P116,2)</f>
        <v>0</v>
      </c>
      <c r="R116" s="248"/>
      <c r="S116" s="248" t="s">
        <v>302</v>
      </c>
      <c r="T116" s="249" t="s">
        <v>295</v>
      </c>
      <c r="U116" s="222">
        <v>0</v>
      </c>
      <c r="V116" s="222">
        <f>ROUND(E116*U116,2)</f>
        <v>0</v>
      </c>
      <c r="W116" s="222"/>
      <c r="X116" s="222" t="s">
        <v>362</v>
      </c>
      <c r="Y116" s="212"/>
      <c r="Z116" s="212"/>
      <c r="AA116" s="212"/>
      <c r="AB116" s="212"/>
      <c r="AC116" s="212"/>
      <c r="AD116" s="212"/>
      <c r="AE116" s="212"/>
      <c r="AF116" s="212"/>
      <c r="AG116" s="212" t="s">
        <v>363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43">
        <v>104</v>
      </c>
      <c r="B117" s="244" t="s">
        <v>2494</v>
      </c>
      <c r="C117" s="256" t="s">
        <v>2495</v>
      </c>
      <c r="D117" s="245" t="s">
        <v>539</v>
      </c>
      <c r="E117" s="246">
        <v>32.72</v>
      </c>
      <c r="F117" s="247"/>
      <c r="G117" s="248">
        <f>ROUND(E117*F117,2)</f>
        <v>0</v>
      </c>
      <c r="H117" s="247"/>
      <c r="I117" s="248">
        <f>ROUND(E117*H117,2)</f>
        <v>0</v>
      </c>
      <c r="J117" s="247"/>
      <c r="K117" s="248">
        <f>ROUND(E117*J117,2)</f>
        <v>0</v>
      </c>
      <c r="L117" s="248">
        <v>21</v>
      </c>
      <c r="M117" s="248">
        <f>G117*(1+L117/100)</f>
        <v>0</v>
      </c>
      <c r="N117" s="248">
        <v>0.12239999999999999</v>
      </c>
      <c r="O117" s="248">
        <f>ROUND(E117*N117,2)</f>
        <v>4</v>
      </c>
      <c r="P117" s="248">
        <v>0</v>
      </c>
      <c r="Q117" s="248">
        <f>ROUND(E117*P117,2)</f>
        <v>0</v>
      </c>
      <c r="R117" s="248"/>
      <c r="S117" s="248" t="s">
        <v>302</v>
      </c>
      <c r="T117" s="249" t="s">
        <v>295</v>
      </c>
      <c r="U117" s="222">
        <v>0</v>
      </c>
      <c r="V117" s="222">
        <f>ROUND(E117*U117,2)</f>
        <v>0</v>
      </c>
      <c r="W117" s="222"/>
      <c r="X117" s="222" t="s">
        <v>362</v>
      </c>
      <c r="Y117" s="212"/>
      <c r="Z117" s="212"/>
      <c r="AA117" s="212"/>
      <c r="AB117" s="212"/>
      <c r="AC117" s="212"/>
      <c r="AD117" s="212"/>
      <c r="AE117" s="212"/>
      <c r="AF117" s="212"/>
      <c r="AG117" s="212" t="s">
        <v>363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43">
        <v>105</v>
      </c>
      <c r="B118" s="244" t="s">
        <v>2496</v>
      </c>
      <c r="C118" s="256" t="s">
        <v>2497</v>
      </c>
      <c r="D118" s="245" t="s">
        <v>539</v>
      </c>
      <c r="E118" s="246">
        <v>15.31</v>
      </c>
      <c r="F118" s="247"/>
      <c r="G118" s="248">
        <f>ROUND(E118*F118,2)</f>
        <v>0</v>
      </c>
      <c r="H118" s="247"/>
      <c r="I118" s="248">
        <f>ROUND(E118*H118,2)</f>
        <v>0</v>
      </c>
      <c r="J118" s="247"/>
      <c r="K118" s="248">
        <f>ROUND(E118*J118,2)</f>
        <v>0</v>
      </c>
      <c r="L118" s="248">
        <v>21</v>
      </c>
      <c r="M118" s="248">
        <f>G118*(1+L118/100)</f>
        <v>0</v>
      </c>
      <c r="N118" s="248">
        <v>0.19139999999999999</v>
      </c>
      <c r="O118" s="248">
        <f>ROUND(E118*N118,2)</f>
        <v>2.93</v>
      </c>
      <c r="P118" s="248">
        <v>0</v>
      </c>
      <c r="Q118" s="248">
        <f>ROUND(E118*P118,2)</f>
        <v>0</v>
      </c>
      <c r="R118" s="248"/>
      <c r="S118" s="248" t="s">
        <v>302</v>
      </c>
      <c r="T118" s="249" t="s">
        <v>295</v>
      </c>
      <c r="U118" s="222">
        <v>0</v>
      </c>
      <c r="V118" s="222">
        <f>ROUND(E118*U118,2)</f>
        <v>0</v>
      </c>
      <c r="W118" s="222"/>
      <c r="X118" s="222" t="s">
        <v>362</v>
      </c>
      <c r="Y118" s="212"/>
      <c r="Z118" s="212"/>
      <c r="AA118" s="212"/>
      <c r="AB118" s="212"/>
      <c r="AC118" s="212"/>
      <c r="AD118" s="212"/>
      <c r="AE118" s="212"/>
      <c r="AF118" s="212"/>
      <c r="AG118" s="212" t="s">
        <v>363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43">
        <v>106</v>
      </c>
      <c r="B119" s="244" t="s">
        <v>2498</v>
      </c>
      <c r="C119" s="256" t="s">
        <v>2499</v>
      </c>
      <c r="D119" s="245" t="s">
        <v>539</v>
      </c>
      <c r="E119" s="246">
        <v>4</v>
      </c>
      <c r="F119" s="247"/>
      <c r="G119" s="248">
        <f>ROUND(E119*F119,2)</f>
        <v>0</v>
      </c>
      <c r="H119" s="247"/>
      <c r="I119" s="248">
        <f>ROUND(E119*H119,2)</f>
        <v>0</v>
      </c>
      <c r="J119" s="247"/>
      <c r="K119" s="248">
        <f>ROUND(E119*J119,2)</f>
        <v>0</v>
      </c>
      <c r="L119" s="248">
        <v>21</v>
      </c>
      <c r="M119" s="248">
        <f>G119*(1+L119/100)</f>
        <v>0</v>
      </c>
      <c r="N119" s="248">
        <v>0</v>
      </c>
      <c r="O119" s="248">
        <f>ROUND(E119*N119,2)</f>
        <v>0</v>
      </c>
      <c r="P119" s="248">
        <v>0</v>
      </c>
      <c r="Q119" s="248">
        <f>ROUND(E119*P119,2)</f>
        <v>0</v>
      </c>
      <c r="R119" s="248"/>
      <c r="S119" s="248" t="s">
        <v>302</v>
      </c>
      <c r="T119" s="249" t="s">
        <v>295</v>
      </c>
      <c r="U119" s="222">
        <v>0</v>
      </c>
      <c r="V119" s="222">
        <f>ROUND(E119*U119,2)</f>
        <v>0</v>
      </c>
      <c r="W119" s="222"/>
      <c r="X119" s="222" t="s">
        <v>362</v>
      </c>
      <c r="Y119" s="212"/>
      <c r="Z119" s="212"/>
      <c r="AA119" s="212"/>
      <c r="AB119" s="212"/>
      <c r="AC119" s="212"/>
      <c r="AD119" s="212"/>
      <c r="AE119" s="212"/>
      <c r="AF119" s="212"/>
      <c r="AG119" s="212" t="s">
        <v>363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43">
        <v>107</v>
      </c>
      <c r="B120" s="244" t="s">
        <v>2500</v>
      </c>
      <c r="C120" s="256" t="s">
        <v>2501</v>
      </c>
      <c r="D120" s="245" t="s">
        <v>539</v>
      </c>
      <c r="E120" s="246">
        <v>4</v>
      </c>
      <c r="F120" s="247"/>
      <c r="G120" s="248">
        <f>ROUND(E120*F120,2)</f>
        <v>0</v>
      </c>
      <c r="H120" s="247"/>
      <c r="I120" s="248">
        <f>ROUND(E120*H120,2)</f>
        <v>0</v>
      </c>
      <c r="J120" s="247"/>
      <c r="K120" s="248">
        <f>ROUND(E120*J120,2)</f>
        <v>0</v>
      </c>
      <c r="L120" s="248">
        <v>21</v>
      </c>
      <c r="M120" s="248">
        <f>G120*(1+L120/100)</f>
        <v>0</v>
      </c>
      <c r="N120" s="248">
        <v>0</v>
      </c>
      <c r="O120" s="248">
        <f>ROUND(E120*N120,2)</f>
        <v>0</v>
      </c>
      <c r="P120" s="248">
        <v>0</v>
      </c>
      <c r="Q120" s="248">
        <f>ROUND(E120*P120,2)</f>
        <v>0</v>
      </c>
      <c r="R120" s="248"/>
      <c r="S120" s="248" t="s">
        <v>302</v>
      </c>
      <c r="T120" s="249" t="s">
        <v>295</v>
      </c>
      <c r="U120" s="222">
        <v>0</v>
      </c>
      <c r="V120" s="222">
        <f>ROUND(E120*U120,2)</f>
        <v>0</v>
      </c>
      <c r="W120" s="222"/>
      <c r="X120" s="222" t="s">
        <v>362</v>
      </c>
      <c r="Y120" s="212"/>
      <c r="Z120" s="212"/>
      <c r="AA120" s="212"/>
      <c r="AB120" s="212"/>
      <c r="AC120" s="212"/>
      <c r="AD120" s="212"/>
      <c r="AE120" s="212"/>
      <c r="AF120" s="212"/>
      <c r="AG120" s="212" t="s">
        <v>363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43">
        <v>108</v>
      </c>
      <c r="B121" s="244" t="s">
        <v>2502</v>
      </c>
      <c r="C121" s="256" t="s">
        <v>2503</v>
      </c>
      <c r="D121" s="245" t="s">
        <v>539</v>
      </c>
      <c r="E121" s="246">
        <v>2</v>
      </c>
      <c r="F121" s="247"/>
      <c r="G121" s="248">
        <f>ROUND(E121*F121,2)</f>
        <v>0</v>
      </c>
      <c r="H121" s="247"/>
      <c r="I121" s="248">
        <f>ROUND(E121*H121,2)</f>
        <v>0</v>
      </c>
      <c r="J121" s="247"/>
      <c r="K121" s="248">
        <f>ROUND(E121*J121,2)</f>
        <v>0</v>
      </c>
      <c r="L121" s="248">
        <v>21</v>
      </c>
      <c r="M121" s="248">
        <f>G121*(1+L121/100)</f>
        <v>0</v>
      </c>
      <c r="N121" s="248">
        <v>0</v>
      </c>
      <c r="O121" s="248">
        <f>ROUND(E121*N121,2)</f>
        <v>0</v>
      </c>
      <c r="P121" s="248">
        <v>0</v>
      </c>
      <c r="Q121" s="248">
        <f>ROUND(E121*P121,2)</f>
        <v>0</v>
      </c>
      <c r="R121" s="248"/>
      <c r="S121" s="248" t="s">
        <v>302</v>
      </c>
      <c r="T121" s="249" t="s">
        <v>295</v>
      </c>
      <c r="U121" s="222">
        <v>0</v>
      </c>
      <c r="V121" s="222">
        <f>ROUND(E121*U121,2)</f>
        <v>0</v>
      </c>
      <c r="W121" s="222"/>
      <c r="X121" s="222" t="s">
        <v>362</v>
      </c>
      <c r="Y121" s="212"/>
      <c r="Z121" s="212"/>
      <c r="AA121" s="212"/>
      <c r="AB121" s="212"/>
      <c r="AC121" s="212"/>
      <c r="AD121" s="212"/>
      <c r="AE121" s="212"/>
      <c r="AF121" s="212"/>
      <c r="AG121" s="212" t="s">
        <v>363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43">
        <v>109</v>
      </c>
      <c r="B122" s="244" t="s">
        <v>2504</v>
      </c>
      <c r="C122" s="256" t="s">
        <v>2505</v>
      </c>
      <c r="D122" s="245" t="s">
        <v>539</v>
      </c>
      <c r="E122" s="246">
        <v>1</v>
      </c>
      <c r="F122" s="247"/>
      <c r="G122" s="248">
        <f>ROUND(E122*F122,2)</f>
        <v>0</v>
      </c>
      <c r="H122" s="247"/>
      <c r="I122" s="248">
        <f>ROUND(E122*H122,2)</f>
        <v>0</v>
      </c>
      <c r="J122" s="247"/>
      <c r="K122" s="248">
        <f>ROUND(E122*J122,2)</f>
        <v>0</v>
      </c>
      <c r="L122" s="248">
        <v>21</v>
      </c>
      <c r="M122" s="248">
        <f>G122*(1+L122/100)</f>
        <v>0</v>
      </c>
      <c r="N122" s="248">
        <v>5.9999999999999995E-4</v>
      </c>
      <c r="O122" s="248">
        <f>ROUND(E122*N122,2)</f>
        <v>0</v>
      </c>
      <c r="P122" s="248">
        <v>0</v>
      </c>
      <c r="Q122" s="248">
        <f>ROUND(E122*P122,2)</f>
        <v>0</v>
      </c>
      <c r="R122" s="248"/>
      <c r="S122" s="248" t="s">
        <v>302</v>
      </c>
      <c r="T122" s="249" t="s">
        <v>295</v>
      </c>
      <c r="U122" s="222">
        <v>0</v>
      </c>
      <c r="V122" s="222">
        <f>ROUND(E122*U122,2)</f>
        <v>0</v>
      </c>
      <c r="W122" s="222"/>
      <c r="X122" s="222" t="s">
        <v>362</v>
      </c>
      <c r="Y122" s="212"/>
      <c r="Z122" s="212"/>
      <c r="AA122" s="212"/>
      <c r="AB122" s="212"/>
      <c r="AC122" s="212"/>
      <c r="AD122" s="212"/>
      <c r="AE122" s="212"/>
      <c r="AF122" s="212"/>
      <c r="AG122" s="212" t="s">
        <v>363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43">
        <v>110</v>
      </c>
      <c r="B123" s="244" t="s">
        <v>2506</v>
      </c>
      <c r="C123" s="256" t="s">
        <v>2507</v>
      </c>
      <c r="D123" s="245" t="s">
        <v>539</v>
      </c>
      <c r="E123" s="246">
        <v>1</v>
      </c>
      <c r="F123" s="247"/>
      <c r="G123" s="248">
        <f>ROUND(E123*F123,2)</f>
        <v>0</v>
      </c>
      <c r="H123" s="247"/>
      <c r="I123" s="248">
        <f>ROUND(E123*H123,2)</f>
        <v>0</v>
      </c>
      <c r="J123" s="247"/>
      <c r="K123" s="248">
        <f>ROUND(E123*J123,2)</f>
        <v>0</v>
      </c>
      <c r="L123" s="248">
        <v>21</v>
      </c>
      <c r="M123" s="248">
        <f>G123*(1+L123/100)</f>
        <v>0</v>
      </c>
      <c r="N123" s="248">
        <v>1.0200000000000001E-3</v>
      </c>
      <c r="O123" s="248">
        <f>ROUND(E123*N123,2)</f>
        <v>0</v>
      </c>
      <c r="P123" s="248">
        <v>0</v>
      </c>
      <c r="Q123" s="248">
        <f>ROUND(E123*P123,2)</f>
        <v>0</v>
      </c>
      <c r="R123" s="248"/>
      <c r="S123" s="248" t="s">
        <v>302</v>
      </c>
      <c r="T123" s="249" t="s">
        <v>295</v>
      </c>
      <c r="U123" s="222">
        <v>0</v>
      </c>
      <c r="V123" s="222">
        <f>ROUND(E123*U123,2)</f>
        <v>0</v>
      </c>
      <c r="W123" s="222"/>
      <c r="X123" s="222" t="s">
        <v>362</v>
      </c>
      <c r="Y123" s="212"/>
      <c r="Z123" s="212"/>
      <c r="AA123" s="212"/>
      <c r="AB123" s="212"/>
      <c r="AC123" s="212"/>
      <c r="AD123" s="212"/>
      <c r="AE123" s="212"/>
      <c r="AF123" s="212"/>
      <c r="AG123" s="212" t="s">
        <v>363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43">
        <v>111</v>
      </c>
      <c r="B124" s="244" t="s">
        <v>2508</v>
      </c>
      <c r="C124" s="256" t="s">
        <v>2509</v>
      </c>
      <c r="D124" s="245" t="s">
        <v>539</v>
      </c>
      <c r="E124" s="246">
        <v>29</v>
      </c>
      <c r="F124" s="247"/>
      <c r="G124" s="248">
        <f>ROUND(E124*F124,2)</f>
        <v>0</v>
      </c>
      <c r="H124" s="247"/>
      <c r="I124" s="248">
        <f>ROUND(E124*H124,2)</f>
        <v>0</v>
      </c>
      <c r="J124" s="247"/>
      <c r="K124" s="248">
        <f>ROUND(E124*J124,2)</f>
        <v>0</v>
      </c>
      <c r="L124" s="248">
        <v>21</v>
      </c>
      <c r="M124" s="248">
        <f>G124*(1+L124/100)</f>
        <v>0</v>
      </c>
      <c r="N124" s="248">
        <v>1.5E-3</v>
      </c>
      <c r="O124" s="248">
        <f>ROUND(E124*N124,2)</f>
        <v>0.04</v>
      </c>
      <c r="P124" s="248">
        <v>0</v>
      </c>
      <c r="Q124" s="248">
        <f>ROUND(E124*P124,2)</f>
        <v>0</v>
      </c>
      <c r="R124" s="248"/>
      <c r="S124" s="248" t="s">
        <v>302</v>
      </c>
      <c r="T124" s="249" t="s">
        <v>295</v>
      </c>
      <c r="U124" s="222">
        <v>0</v>
      </c>
      <c r="V124" s="222">
        <f>ROUND(E124*U124,2)</f>
        <v>0</v>
      </c>
      <c r="W124" s="222"/>
      <c r="X124" s="222" t="s">
        <v>362</v>
      </c>
      <c r="Y124" s="212"/>
      <c r="Z124" s="212"/>
      <c r="AA124" s="212"/>
      <c r="AB124" s="212"/>
      <c r="AC124" s="212"/>
      <c r="AD124" s="212"/>
      <c r="AE124" s="212"/>
      <c r="AF124" s="212"/>
      <c r="AG124" s="212" t="s">
        <v>363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43">
        <v>112</v>
      </c>
      <c r="B125" s="244" t="s">
        <v>2510</v>
      </c>
      <c r="C125" s="256" t="s">
        <v>2511</v>
      </c>
      <c r="D125" s="245" t="s">
        <v>539</v>
      </c>
      <c r="E125" s="246">
        <v>21</v>
      </c>
      <c r="F125" s="247"/>
      <c r="G125" s="248">
        <f>ROUND(E125*F125,2)</f>
        <v>0</v>
      </c>
      <c r="H125" s="247"/>
      <c r="I125" s="248">
        <f>ROUND(E125*H125,2)</f>
        <v>0</v>
      </c>
      <c r="J125" s="247"/>
      <c r="K125" s="248">
        <f>ROUND(E125*J125,2)</f>
        <v>0</v>
      </c>
      <c r="L125" s="248">
        <v>21</v>
      </c>
      <c r="M125" s="248">
        <f>G125*(1+L125/100)</f>
        <v>0</v>
      </c>
      <c r="N125" s="248">
        <v>1.66E-3</v>
      </c>
      <c r="O125" s="248">
        <f>ROUND(E125*N125,2)</f>
        <v>0.03</v>
      </c>
      <c r="P125" s="248">
        <v>0</v>
      </c>
      <c r="Q125" s="248">
        <f>ROUND(E125*P125,2)</f>
        <v>0</v>
      </c>
      <c r="R125" s="248"/>
      <c r="S125" s="248" t="s">
        <v>302</v>
      </c>
      <c r="T125" s="249" t="s">
        <v>295</v>
      </c>
      <c r="U125" s="222">
        <v>0</v>
      </c>
      <c r="V125" s="222">
        <f>ROUND(E125*U125,2)</f>
        <v>0</v>
      </c>
      <c r="W125" s="222"/>
      <c r="X125" s="222" t="s">
        <v>362</v>
      </c>
      <c r="Y125" s="212"/>
      <c r="Z125" s="212"/>
      <c r="AA125" s="212"/>
      <c r="AB125" s="212"/>
      <c r="AC125" s="212"/>
      <c r="AD125" s="212"/>
      <c r="AE125" s="212"/>
      <c r="AF125" s="212"/>
      <c r="AG125" s="212" t="s">
        <v>363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43">
        <v>113</v>
      </c>
      <c r="B126" s="244" t="s">
        <v>2512</v>
      </c>
      <c r="C126" s="256" t="s">
        <v>2513</v>
      </c>
      <c r="D126" s="245" t="s">
        <v>539</v>
      </c>
      <c r="E126" s="246">
        <v>8</v>
      </c>
      <c r="F126" s="247"/>
      <c r="G126" s="248">
        <f>ROUND(E126*F126,2)</f>
        <v>0</v>
      </c>
      <c r="H126" s="247"/>
      <c r="I126" s="248">
        <f>ROUND(E126*H126,2)</f>
        <v>0</v>
      </c>
      <c r="J126" s="247"/>
      <c r="K126" s="248">
        <f>ROUND(E126*J126,2)</f>
        <v>0</v>
      </c>
      <c r="L126" s="248">
        <v>21</v>
      </c>
      <c r="M126" s="248">
        <f>G126*(1+L126/100)</f>
        <v>0</v>
      </c>
      <c r="N126" s="248">
        <v>5.1700000000000001E-3</v>
      </c>
      <c r="O126" s="248">
        <f>ROUND(E126*N126,2)</f>
        <v>0.04</v>
      </c>
      <c r="P126" s="248">
        <v>0</v>
      </c>
      <c r="Q126" s="248">
        <f>ROUND(E126*P126,2)</f>
        <v>0</v>
      </c>
      <c r="R126" s="248"/>
      <c r="S126" s="248" t="s">
        <v>302</v>
      </c>
      <c r="T126" s="249" t="s">
        <v>295</v>
      </c>
      <c r="U126" s="222">
        <v>0</v>
      </c>
      <c r="V126" s="222">
        <f>ROUND(E126*U126,2)</f>
        <v>0</v>
      </c>
      <c r="W126" s="222"/>
      <c r="X126" s="222" t="s">
        <v>362</v>
      </c>
      <c r="Y126" s="212"/>
      <c r="Z126" s="212"/>
      <c r="AA126" s="212"/>
      <c r="AB126" s="212"/>
      <c r="AC126" s="212"/>
      <c r="AD126" s="212"/>
      <c r="AE126" s="212"/>
      <c r="AF126" s="212"/>
      <c r="AG126" s="212" t="s">
        <v>363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43">
        <v>114</v>
      </c>
      <c r="B127" s="244" t="s">
        <v>2514</v>
      </c>
      <c r="C127" s="256" t="s">
        <v>2515</v>
      </c>
      <c r="D127" s="245" t="s">
        <v>539</v>
      </c>
      <c r="E127" s="246">
        <v>4</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302</v>
      </c>
      <c r="T127" s="249" t="s">
        <v>295</v>
      </c>
      <c r="U127" s="222">
        <v>0</v>
      </c>
      <c r="V127" s="222">
        <f>ROUND(E127*U127,2)</f>
        <v>0</v>
      </c>
      <c r="W127" s="222"/>
      <c r="X127" s="222" t="s">
        <v>362</v>
      </c>
      <c r="Y127" s="212"/>
      <c r="Z127" s="212"/>
      <c r="AA127" s="212"/>
      <c r="AB127" s="212"/>
      <c r="AC127" s="212"/>
      <c r="AD127" s="212"/>
      <c r="AE127" s="212"/>
      <c r="AF127" s="212"/>
      <c r="AG127" s="212" t="s">
        <v>363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43">
        <v>115</v>
      </c>
      <c r="B128" s="244" t="s">
        <v>2516</v>
      </c>
      <c r="C128" s="256" t="s">
        <v>2517</v>
      </c>
      <c r="D128" s="245" t="s">
        <v>539</v>
      </c>
      <c r="E128" s="246">
        <v>1</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302</v>
      </c>
      <c r="T128" s="249" t="s">
        <v>295</v>
      </c>
      <c r="U128" s="222">
        <v>0</v>
      </c>
      <c r="V128" s="222">
        <f>ROUND(E128*U128,2)</f>
        <v>0</v>
      </c>
      <c r="W128" s="222"/>
      <c r="X128" s="222" t="s">
        <v>362</v>
      </c>
      <c r="Y128" s="212"/>
      <c r="Z128" s="212"/>
      <c r="AA128" s="212"/>
      <c r="AB128" s="212"/>
      <c r="AC128" s="212"/>
      <c r="AD128" s="212"/>
      <c r="AE128" s="212"/>
      <c r="AF128" s="212"/>
      <c r="AG128" s="212" t="s">
        <v>363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43">
        <v>116</v>
      </c>
      <c r="B129" s="244" t="s">
        <v>2518</v>
      </c>
      <c r="C129" s="256" t="s">
        <v>2519</v>
      </c>
      <c r="D129" s="245" t="s">
        <v>539</v>
      </c>
      <c r="E129" s="246">
        <v>12</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302</v>
      </c>
      <c r="T129" s="249" t="s">
        <v>295</v>
      </c>
      <c r="U129" s="222">
        <v>0</v>
      </c>
      <c r="V129" s="222">
        <f>ROUND(E129*U129,2)</f>
        <v>0</v>
      </c>
      <c r="W129" s="222"/>
      <c r="X129" s="222" t="s">
        <v>362</v>
      </c>
      <c r="Y129" s="212"/>
      <c r="Z129" s="212"/>
      <c r="AA129" s="212"/>
      <c r="AB129" s="212"/>
      <c r="AC129" s="212"/>
      <c r="AD129" s="212"/>
      <c r="AE129" s="212"/>
      <c r="AF129" s="212"/>
      <c r="AG129" s="212" t="s">
        <v>363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43">
        <v>117</v>
      </c>
      <c r="B130" s="244" t="s">
        <v>2520</v>
      </c>
      <c r="C130" s="256" t="s">
        <v>2521</v>
      </c>
      <c r="D130" s="245" t="s">
        <v>539</v>
      </c>
      <c r="E130" s="246">
        <v>3</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302</v>
      </c>
      <c r="T130" s="249" t="s">
        <v>295</v>
      </c>
      <c r="U130" s="222">
        <v>0</v>
      </c>
      <c r="V130" s="222">
        <f>ROUND(E130*U130,2)</f>
        <v>0</v>
      </c>
      <c r="W130" s="222"/>
      <c r="X130" s="222" t="s">
        <v>362</v>
      </c>
      <c r="Y130" s="212"/>
      <c r="Z130" s="212"/>
      <c r="AA130" s="212"/>
      <c r="AB130" s="212"/>
      <c r="AC130" s="212"/>
      <c r="AD130" s="212"/>
      <c r="AE130" s="212"/>
      <c r="AF130" s="212"/>
      <c r="AG130" s="212" t="s">
        <v>363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3">
        <v>118</v>
      </c>
      <c r="B131" s="244" t="s">
        <v>2522</v>
      </c>
      <c r="C131" s="256" t="s">
        <v>2523</v>
      </c>
      <c r="D131" s="245" t="s">
        <v>539</v>
      </c>
      <c r="E131" s="246">
        <v>11</v>
      </c>
      <c r="F131" s="247"/>
      <c r="G131" s="248">
        <f>ROUND(E131*F131,2)</f>
        <v>0</v>
      </c>
      <c r="H131" s="247"/>
      <c r="I131" s="248">
        <f>ROUND(E131*H131,2)</f>
        <v>0</v>
      </c>
      <c r="J131" s="247"/>
      <c r="K131" s="248">
        <f>ROUND(E131*J131,2)</f>
        <v>0</v>
      </c>
      <c r="L131" s="248">
        <v>21</v>
      </c>
      <c r="M131" s="248">
        <f>G131*(1+L131/100)</f>
        <v>0</v>
      </c>
      <c r="N131" s="248">
        <v>0</v>
      </c>
      <c r="O131" s="248">
        <f>ROUND(E131*N131,2)</f>
        <v>0</v>
      </c>
      <c r="P131" s="248">
        <v>0</v>
      </c>
      <c r="Q131" s="248">
        <f>ROUND(E131*P131,2)</f>
        <v>0</v>
      </c>
      <c r="R131" s="248"/>
      <c r="S131" s="248" t="s">
        <v>302</v>
      </c>
      <c r="T131" s="249" t="s">
        <v>295</v>
      </c>
      <c r="U131" s="222">
        <v>0</v>
      </c>
      <c r="V131" s="222">
        <f>ROUND(E131*U131,2)</f>
        <v>0</v>
      </c>
      <c r="W131" s="222"/>
      <c r="X131" s="222" t="s">
        <v>362</v>
      </c>
      <c r="Y131" s="212"/>
      <c r="Z131" s="212"/>
      <c r="AA131" s="212"/>
      <c r="AB131" s="212"/>
      <c r="AC131" s="212"/>
      <c r="AD131" s="212"/>
      <c r="AE131" s="212"/>
      <c r="AF131" s="212"/>
      <c r="AG131" s="212" t="s">
        <v>363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43">
        <v>119</v>
      </c>
      <c r="B132" s="244" t="s">
        <v>2524</v>
      </c>
      <c r="C132" s="256" t="s">
        <v>2525</v>
      </c>
      <c r="D132" s="245" t="s">
        <v>539</v>
      </c>
      <c r="E132" s="246">
        <v>14</v>
      </c>
      <c r="F132" s="247"/>
      <c r="G132" s="248">
        <f>ROUND(E132*F132,2)</f>
        <v>0</v>
      </c>
      <c r="H132" s="247"/>
      <c r="I132" s="248">
        <f>ROUND(E132*H132,2)</f>
        <v>0</v>
      </c>
      <c r="J132" s="247"/>
      <c r="K132" s="248">
        <f>ROUND(E132*J132,2)</f>
        <v>0</v>
      </c>
      <c r="L132" s="248">
        <v>21</v>
      </c>
      <c r="M132" s="248">
        <f>G132*(1+L132/100)</f>
        <v>0</v>
      </c>
      <c r="N132" s="248">
        <v>1E-3</v>
      </c>
      <c r="O132" s="248">
        <f>ROUND(E132*N132,2)</f>
        <v>0.01</v>
      </c>
      <c r="P132" s="248">
        <v>0</v>
      </c>
      <c r="Q132" s="248">
        <f>ROUND(E132*P132,2)</f>
        <v>0</v>
      </c>
      <c r="R132" s="248"/>
      <c r="S132" s="248" t="s">
        <v>302</v>
      </c>
      <c r="T132" s="249" t="s">
        <v>295</v>
      </c>
      <c r="U132" s="222">
        <v>0</v>
      </c>
      <c r="V132" s="222">
        <f>ROUND(E132*U132,2)</f>
        <v>0</v>
      </c>
      <c r="W132" s="222"/>
      <c r="X132" s="222" t="s">
        <v>362</v>
      </c>
      <c r="Y132" s="212"/>
      <c r="Z132" s="212"/>
      <c r="AA132" s="212"/>
      <c r="AB132" s="212"/>
      <c r="AC132" s="212"/>
      <c r="AD132" s="212"/>
      <c r="AE132" s="212"/>
      <c r="AF132" s="212"/>
      <c r="AG132" s="212" t="s">
        <v>363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43">
        <v>120</v>
      </c>
      <c r="B133" s="244" t="s">
        <v>2526</v>
      </c>
      <c r="C133" s="256" t="s">
        <v>2527</v>
      </c>
      <c r="D133" s="245" t="s">
        <v>539</v>
      </c>
      <c r="E133" s="246">
        <v>8</v>
      </c>
      <c r="F133" s="247"/>
      <c r="G133" s="248">
        <f>ROUND(E133*F133,2)</f>
        <v>0</v>
      </c>
      <c r="H133" s="247"/>
      <c r="I133" s="248">
        <f>ROUND(E133*H133,2)</f>
        <v>0</v>
      </c>
      <c r="J133" s="247"/>
      <c r="K133" s="248">
        <f>ROUND(E133*J133,2)</f>
        <v>0</v>
      </c>
      <c r="L133" s="248">
        <v>21</v>
      </c>
      <c r="M133" s="248">
        <f>G133*(1+L133/100)</f>
        <v>0</v>
      </c>
      <c r="N133" s="248">
        <v>1.2999999999999999E-3</v>
      </c>
      <c r="O133" s="248">
        <f>ROUND(E133*N133,2)</f>
        <v>0.01</v>
      </c>
      <c r="P133" s="248">
        <v>0</v>
      </c>
      <c r="Q133" s="248">
        <f>ROUND(E133*P133,2)</f>
        <v>0</v>
      </c>
      <c r="R133" s="248"/>
      <c r="S133" s="248" t="s">
        <v>302</v>
      </c>
      <c r="T133" s="249" t="s">
        <v>295</v>
      </c>
      <c r="U133" s="222">
        <v>0</v>
      </c>
      <c r="V133" s="222">
        <f>ROUND(E133*U133,2)</f>
        <v>0</v>
      </c>
      <c r="W133" s="222"/>
      <c r="X133" s="222" t="s">
        <v>362</v>
      </c>
      <c r="Y133" s="212"/>
      <c r="Z133" s="212"/>
      <c r="AA133" s="212"/>
      <c r="AB133" s="212"/>
      <c r="AC133" s="212"/>
      <c r="AD133" s="212"/>
      <c r="AE133" s="212"/>
      <c r="AF133" s="212"/>
      <c r="AG133" s="212" t="s">
        <v>363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43">
        <v>121</v>
      </c>
      <c r="B134" s="244" t="s">
        <v>2528</v>
      </c>
      <c r="C134" s="256" t="s">
        <v>2529</v>
      </c>
      <c r="D134" s="245" t="s">
        <v>539</v>
      </c>
      <c r="E134" s="246">
        <v>2</v>
      </c>
      <c r="F134" s="247"/>
      <c r="G134" s="248">
        <f>ROUND(E134*F134,2)</f>
        <v>0</v>
      </c>
      <c r="H134" s="247"/>
      <c r="I134" s="248">
        <f>ROUND(E134*H134,2)</f>
        <v>0</v>
      </c>
      <c r="J134" s="247"/>
      <c r="K134" s="248">
        <f>ROUND(E134*J134,2)</f>
        <v>0</v>
      </c>
      <c r="L134" s="248">
        <v>21</v>
      </c>
      <c r="M134" s="248">
        <f>G134*(1+L134/100)</f>
        <v>0</v>
      </c>
      <c r="N134" s="248">
        <v>2E-3</v>
      </c>
      <c r="O134" s="248">
        <f>ROUND(E134*N134,2)</f>
        <v>0</v>
      </c>
      <c r="P134" s="248">
        <v>0</v>
      </c>
      <c r="Q134" s="248">
        <f>ROUND(E134*P134,2)</f>
        <v>0</v>
      </c>
      <c r="R134" s="248"/>
      <c r="S134" s="248" t="s">
        <v>302</v>
      </c>
      <c r="T134" s="249" t="s">
        <v>295</v>
      </c>
      <c r="U134" s="222">
        <v>0</v>
      </c>
      <c r="V134" s="222">
        <f>ROUND(E134*U134,2)</f>
        <v>0</v>
      </c>
      <c r="W134" s="222"/>
      <c r="X134" s="222" t="s">
        <v>362</v>
      </c>
      <c r="Y134" s="212"/>
      <c r="Z134" s="212"/>
      <c r="AA134" s="212"/>
      <c r="AB134" s="212"/>
      <c r="AC134" s="212"/>
      <c r="AD134" s="212"/>
      <c r="AE134" s="212"/>
      <c r="AF134" s="212"/>
      <c r="AG134" s="212" t="s">
        <v>363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43">
        <v>122</v>
      </c>
      <c r="B135" s="244" t="s">
        <v>2530</v>
      </c>
      <c r="C135" s="256" t="s">
        <v>2531</v>
      </c>
      <c r="D135" s="245" t="s">
        <v>539</v>
      </c>
      <c r="E135" s="246">
        <v>4</v>
      </c>
      <c r="F135" s="247"/>
      <c r="G135" s="248">
        <f>ROUND(E135*F135,2)</f>
        <v>0</v>
      </c>
      <c r="H135" s="247"/>
      <c r="I135" s="248">
        <f>ROUND(E135*H135,2)</f>
        <v>0</v>
      </c>
      <c r="J135" s="247"/>
      <c r="K135" s="248">
        <f>ROUND(E135*J135,2)</f>
        <v>0</v>
      </c>
      <c r="L135" s="248">
        <v>21</v>
      </c>
      <c r="M135" s="248">
        <f>G135*(1+L135/100)</f>
        <v>0</v>
      </c>
      <c r="N135" s="248">
        <v>8.7500000000000008E-3</v>
      </c>
      <c r="O135" s="248">
        <f>ROUND(E135*N135,2)</f>
        <v>0.04</v>
      </c>
      <c r="P135" s="248">
        <v>0</v>
      </c>
      <c r="Q135" s="248">
        <f>ROUND(E135*P135,2)</f>
        <v>0</v>
      </c>
      <c r="R135" s="248"/>
      <c r="S135" s="248" t="s">
        <v>302</v>
      </c>
      <c r="T135" s="249" t="s">
        <v>295</v>
      </c>
      <c r="U135" s="222">
        <v>0</v>
      </c>
      <c r="V135" s="222">
        <f>ROUND(E135*U135,2)</f>
        <v>0</v>
      </c>
      <c r="W135" s="222"/>
      <c r="X135" s="222" t="s">
        <v>362</v>
      </c>
      <c r="Y135" s="212"/>
      <c r="Z135" s="212"/>
      <c r="AA135" s="212"/>
      <c r="AB135" s="212"/>
      <c r="AC135" s="212"/>
      <c r="AD135" s="212"/>
      <c r="AE135" s="212"/>
      <c r="AF135" s="212"/>
      <c r="AG135" s="212" t="s">
        <v>363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43">
        <v>123</v>
      </c>
      <c r="B136" s="244" t="s">
        <v>2532</v>
      </c>
      <c r="C136" s="256" t="s">
        <v>2533</v>
      </c>
      <c r="D136" s="245" t="s">
        <v>539</v>
      </c>
      <c r="E136" s="246">
        <v>4</v>
      </c>
      <c r="F136" s="247"/>
      <c r="G136" s="248">
        <f>ROUND(E136*F136,2)</f>
        <v>0</v>
      </c>
      <c r="H136" s="247"/>
      <c r="I136" s="248">
        <f>ROUND(E136*H136,2)</f>
        <v>0</v>
      </c>
      <c r="J136" s="247"/>
      <c r="K136" s="248">
        <f>ROUND(E136*J136,2)</f>
        <v>0</v>
      </c>
      <c r="L136" s="248">
        <v>21</v>
      </c>
      <c r="M136" s="248">
        <f>G136*(1+L136/100)</f>
        <v>0</v>
      </c>
      <c r="N136" s="248">
        <v>1.3299999999999999E-2</v>
      </c>
      <c r="O136" s="248">
        <f>ROUND(E136*N136,2)</f>
        <v>0.05</v>
      </c>
      <c r="P136" s="248">
        <v>0</v>
      </c>
      <c r="Q136" s="248">
        <f>ROUND(E136*P136,2)</f>
        <v>0</v>
      </c>
      <c r="R136" s="248"/>
      <c r="S136" s="248" t="s">
        <v>302</v>
      </c>
      <c r="T136" s="249" t="s">
        <v>295</v>
      </c>
      <c r="U136" s="222">
        <v>0</v>
      </c>
      <c r="V136" s="222">
        <f>ROUND(E136*U136,2)</f>
        <v>0</v>
      </c>
      <c r="W136" s="222"/>
      <c r="X136" s="222" t="s">
        <v>362</v>
      </c>
      <c r="Y136" s="212"/>
      <c r="Z136" s="212"/>
      <c r="AA136" s="212"/>
      <c r="AB136" s="212"/>
      <c r="AC136" s="212"/>
      <c r="AD136" s="212"/>
      <c r="AE136" s="212"/>
      <c r="AF136" s="212"/>
      <c r="AG136" s="212" t="s">
        <v>363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43">
        <v>124</v>
      </c>
      <c r="B137" s="244" t="s">
        <v>2534</v>
      </c>
      <c r="C137" s="256" t="s">
        <v>2535</v>
      </c>
      <c r="D137" s="245" t="s">
        <v>539</v>
      </c>
      <c r="E137" s="246">
        <v>2</v>
      </c>
      <c r="F137" s="247"/>
      <c r="G137" s="248">
        <f>ROUND(E137*F137,2)</f>
        <v>0</v>
      </c>
      <c r="H137" s="247"/>
      <c r="I137" s="248">
        <f>ROUND(E137*H137,2)</f>
        <v>0</v>
      </c>
      <c r="J137" s="247"/>
      <c r="K137" s="248">
        <f>ROUND(E137*J137,2)</f>
        <v>0</v>
      </c>
      <c r="L137" s="248">
        <v>21</v>
      </c>
      <c r="M137" s="248">
        <f>G137*(1+L137/100)</f>
        <v>0</v>
      </c>
      <c r="N137" s="248">
        <v>3.2500000000000001E-2</v>
      </c>
      <c r="O137" s="248">
        <f>ROUND(E137*N137,2)</f>
        <v>7.0000000000000007E-2</v>
      </c>
      <c r="P137" s="248">
        <v>0</v>
      </c>
      <c r="Q137" s="248">
        <f>ROUND(E137*P137,2)</f>
        <v>0</v>
      </c>
      <c r="R137" s="248"/>
      <c r="S137" s="248" t="s">
        <v>302</v>
      </c>
      <c r="T137" s="249" t="s">
        <v>295</v>
      </c>
      <c r="U137" s="222">
        <v>0</v>
      </c>
      <c r="V137" s="222">
        <f>ROUND(E137*U137,2)</f>
        <v>0</v>
      </c>
      <c r="W137" s="222"/>
      <c r="X137" s="222" t="s">
        <v>362</v>
      </c>
      <c r="Y137" s="212"/>
      <c r="Z137" s="212"/>
      <c r="AA137" s="212"/>
      <c r="AB137" s="212"/>
      <c r="AC137" s="212"/>
      <c r="AD137" s="212"/>
      <c r="AE137" s="212"/>
      <c r="AF137" s="212"/>
      <c r="AG137" s="212" t="s">
        <v>363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43">
        <v>125</v>
      </c>
      <c r="B138" s="244" t="s">
        <v>2536</v>
      </c>
      <c r="C138" s="256" t="s">
        <v>2537</v>
      </c>
      <c r="D138" s="245" t="s">
        <v>539</v>
      </c>
      <c r="E138" s="246">
        <v>2</v>
      </c>
      <c r="F138" s="247"/>
      <c r="G138" s="248">
        <f>ROUND(E138*F138,2)</f>
        <v>0</v>
      </c>
      <c r="H138" s="247"/>
      <c r="I138" s="248">
        <f>ROUND(E138*H138,2)</f>
        <v>0</v>
      </c>
      <c r="J138" s="247"/>
      <c r="K138" s="248">
        <f>ROUND(E138*J138,2)</f>
        <v>0</v>
      </c>
      <c r="L138" s="248">
        <v>21</v>
      </c>
      <c r="M138" s="248">
        <f>G138*(1+L138/100)</f>
        <v>0</v>
      </c>
      <c r="N138" s="248">
        <v>9.1999999999999998E-3</v>
      </c>
      <c r="O138" s="248">
        <f>ROUND(E138*N138,2)</f>
        <v>0.02</v>
      </c>
      <c r="P138" s="248">
        <v>0</v>
      </c>
      <c r="Q138" s="248">
        <f>ROUND(E138*P138,2)</f>
        <v>0</v>
      </c>
      <c r="R138" s="248"/>
      <c r="S138" s="248" t="s">
        <v>302</v>
      </c>
      <c r="T138" s="249" t="s">
        <v>295</v>
      </c>
      <c r="U138" s="222">
        <v>0</v>
      </c>
      <c r="V138" s="222">
        <f>ROUND(E138*U138,2)</f>
        <v>0</v>
      </c>
      <c r="W138" s="222"/>
      <c r="X138" s="222" t="s">
        <v>362</v>
      </c>
      <c r="Y138" s="212"/>
      <c r="Z138" s="212"/>
      <c r="AA138" s="212"/>
      <c r="AB138" s="212"/>
      <c r="AC138" s="212"/>
      <c r="AD138" s="212"/>
      <c r="AE138" s="212"/>
      <c r="AF138" s="212"/>
      <c r="AG138" s="212" t="s">
        <v>363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43">
        <v>126</v>
      </c>
      <c r="B139" s="244" t="s">
        <v>2538</v>
      </c>
      <c r="C139" s="256" t="s">
        <v>2539</v>
      </c>
      <c r="D139" s="245" t="s">
        <v>539</v>
      </c>
      <c r="E139" s="246">
        <v>2</v>
      </c>
      <c r="F139" s="247"/>
      <c r="G139" s="248">
        <f>ROUND(E139*F139,2)</f>
        <v>0</v>
      </c>
      <c r="H139" s="247"/>
      <c r="I139" s="248">
        <f>ROUND(E139*H139,2)</f>
        <v>0</v>
      </c>
      <c r="J139" s="247"/>
      <c r="K139" s="248">
        <f>ROUND(E139*J139,2)</f>
        <v>0</v>
      </c>
      <c r="L139" s="248">
        <v>21</v>
      </c>
      <c r="M139" s="248">
        <f>G139*(1+L139/100)</f>
        <v>0</v>
      </c>
      <c r="N139" s="248">
        <v>1.7100000000000001E-2</v>
      </c>
      <c r="O139" s="248">
        <f>ROUND(E139*N139,2)</f>
        <v>0.03</v>
      </c>
      <c r="P139" s="248">
        <v>0</v>
      </c>
      <c r="Q139" s="248">
        <f>ROUND(E139*P139,2)</f>
        <v>0</v>
      </c>
      <c r="R139" s="248"/>
      <c r="S139" s="248" t="s">
        <v>302</v>
      </c>
      <c r="T139" s="249" t="s">
        <v>295</v>
      </c>
      <c r="U139" s="222">
        <v>0</v>
      </c>
      <c r="V139" s="222">
        <f>ROUND(E139*U139,2)</f>
        <v>0</v>
      </c>
      <c r="W139" s="222"/>
      <c r="X139" s="222" t="s">
        <v>362</v>
      </c>
      <c r="Y139" s="212"/>
      <c r="Z139" s="212"/>
      <c r="AA139" s="212"/>
      <c r="AB139" s="212"/>
      <c r="AC139" s="212"/>
      <c r="AD139" s="212"/>
      <c r="AE139" s="212"/>
      <c r="AF139" s="212"/>
      <c r="AG139" s="212" t="s">
        <v>363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0.399999999999999" outlineLevel="1" x14ac:dyDescent="0.25">
      <c r="A140" s="243">
        <v>127</v>
      </c>
      <c r="B140" s="244" t="s">
        <v>2540</v>
      </c>
      <c r="C140" s="256" t="s">
        <v>2541</v>
      </c>
      <c r="D140" s="245" t="s">
        <v>339</v>
      </c>
      <c r="E140" s="246">
        <v>14</v>
      </c>
      <c r="F140" s="247"/>
      <c r="G140" s="248">
        <f>ROUND(E140*F140,2)</f>
        <v>0</v>
      </c>
      <c r="H140" s="247"/>
      <c r="I140" s="248">
        <f>ROUND(E140*H140,2)</f>
        <v>0</v>
      </c>
      <c r="J140" s="247"/>
      <c r="K140" s="248">
        <f>ROUND(E140*J140,2)</f>
        <v>0</v>
      </c>
      <c r="L140" s="248">
        <v>21</v>
      </c>
      <c r="M140" s="248">
        <f>G140*(1+L140/100)</f>
        <v>0</v>
      </c>
      <c r="N140" s="248">
        <v>5.4600000000000003E-2</v>
      </c>
      <c r="O140" s="248">
        <f>ROUND(E140*N140,2)</f>
        <v>0.76</v>
      </c>
      <c r="P140" s="248">
        <v>0</v>
      </c>
      <c r="Q140" s="248">
        <f>ROUND(E140*P140,2)</f>
        <v>0</v>
      </c>
      <c r="R140" s="248"/>
      <c r="S140" s="248" t="s">
        <v>302</v>
      </c>
      <c r="T140" s="249" t="s">
        <v>295</v>
      </c>
      <c r="U140" s="222">
        <v>0</v>
      </c>
      <c r="V140" s="222">
        <f>ROUND(E140*U140,2)</f>
        <v>0</v>
      </c>
      <c r="W140" s="222"/>
      <c r="X140" s="222" t="s">
        <v>362</v>
      </c>
      <c r="Y140" s="212"/>
      <c r="Z140" s="212"/>
      <c r="AA140" s="212"/>
      <c r="AB140" s="212"/>
      <c r="AC140" s="212"/>
      <c r="AD140" s="212"/>
      <c r="AE140" s="212"/>
      <c r="AF140" s="212"/>
      <c r="AG140" s="212" t="s">
        <v>363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43">
        <v>128</v>
      </c>
      <c r="B141" s="244" t="s">
        <v>2542</v>
      </c>
      <c r="C141" s="256" t="s">
        <v>2543</v>
      </c>
      <c r="D141" s="245" t="s">
        <v>339</v>
      </c>
      <c r="E141" s="246">
        <v>12</v>
      </c>
      <c r="F141" s="247"/>
      <c r="G141" s="248">
        <f>ROUND(E141*F141,2)</f>
        <v>0</v>
      </c>
      <c r="H141" s="247"/>
      <c r="I141" s="248">
        <f>ROUND(E141*H141,2)</f>
        <v>0</v>
      </c>
      <c r="J141" s="247"/>
      <c r="K141" s="248">
        <f>ROUND(E141*J141,2)</f>
        <v>0</v>
      </c>
      <c r="L141" s="248">
        <v>21</v>
      </c>
      <c r="M141" s="248">
        <f>G141*(1+L141/100)</f>
        <v>0</v>
      </c>
      <c r="N141" s="248">
        <v>5.4600000000000003E-2</v>
      </c>
      <c r="O141" s="248">
        <f>ROUND(E141*N141,2)</f>
        <v>0.66</v>
      </c>
      <c r="P141" s="248">
        <v>0</v>
      </c>
      <c r="Q141" s="248">
        <f>ROUND(E141*P141,2)</f>
        <v>0</v>
      </c>
      <c r="R141" s="248"/>
      <c r="S141" s="248" t="s">
        <v>302</v>
      </c>
      <c r="T141" s="249" t="s">
        <v>295</v>
      </c>
      <c r="U141" s="222">
        <v>0</v>
      </c>
      <c r="V141" s="222">
        <f>ROUND(E141*U141,2)</f>
        <v>0</v>
      </c>
      <c r="W141" s="222"/>
      <c r="X141" s="222" t="s">
        <v>362</v>
      </c>
      <c r="Y141" s="212"/>
      <c r="Z141" s="212"/>
      <c r="AA141" s="212"/>
      <c r="AB141" s="212"/>
      <c r="AC141" s="212"/>
      <c r="AD141" s="212"/>
      <c r="AE141" s="212"/>
      <c r="AF141" s="212"/>
      <c r="AG141" s="212" t="s">
        <v>1074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43">
        <v>129</v>
      </c>
      <c r="B142" s="244" t="s">
        <v>2544</v>
      </c>
      <c r="C142" s="256" t="s">
        <v>2545</v>
      </c>
      <c r="D142" s="245" t="s">
        <v>539</v>
      </c>
      <c r="E142" s="246">
        <v>15</v>
      </c>
      <c r="F142" s="247"/>
      <c r="G142" s="248">
        <f>ROUND(E142*F142,2)</f>
        <v>0</v>
      </c>
      <c r="H142" s="247"/>
      <c r="I142" s="248">
        <f>ROUND(E142*H142,2)</f>
        <v>0</v>
      </c>
      <c r="J142" s="247"/>
      <c r="K142" s="248">
        <f>ROUND(E142*J142,2)</f>
        <v>0</v>
      </c>
      <c r="L142" s="248">
        <v>21</v>
      </c>
      <c r="M142" s="248">
        <f>G142*(1+L142/100)</f>
        <v>0</v>
      </c>
      <c r="N142" s="248">
        <v>0.25</v>
      </c>
      <c r="O142" s="248">
        <f>ROUND(E142*N142,2)</f>
        <v>3.75</v>
      </c>
      <c r="P142" s="248">
        <v>0</v>
      </c>
      <c r="Q142" s="248">
        <f>ROUND(E142*P142,2)</f>
        <v>0</v>
      </c>
      <c r="R142" s="248"/>
      <c r="S142" s="248" t="s">
        <v>302</v>
      </c>
      <c r="T142" s="249" t="s">
        <v>295</v>
      </c>
      <c r="U142" s="222">
        <v>0</v>
      </c>
      <c r="V142" s="222">
        <f>ROUND(E142*U142,2)</f>
        <v>0</v>
      </c>
      <c r="W142" s="222"/>
      <c r="X142" s="222" t="s">
        <v>362</v>
      </c>
      <c r="Y142" s="212"/>
      <c r="Z142" s="212"/>
      <c r="AA142" s="212"/>
      <c r="AB142" s="212"/>
      <c r="AC142" s="212"/>
      <c r="AD142" s="212"/>
      <c r="AE142" s="212"/>
      <c r="AF142" s="212"/>
      <c r="AG142" s="212" t="s">
        <v>363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43">
        <v>130</v>
      </c>
      <c r="B143" s="244" t="s">
        <v>2546</v>
      </c>
      <c r="C143" s="256" t="s">
        <v>2547</v>
      </c>
      <c r="D143" s="245" t="s">
        <v>539</v>
      </c>
      <c r="E143" s="246">
        <v>11</v>
      </c>
      <c r="F143" s="247"/>
      <c r="G143" s="248">
        <f>ROUND(E143*F143,2)</f>
        <v>0</v>
      </c>
      <c r="H143" s="247"/>
      <c r="I143" s="248">
        <f>ROUND(E143*H143,2)</f>
        <v>0</v>
      </c>
      <c r="J143" s="247"/>
      <c r="K143" s="248">
        <f>ROUND(E143*J143,2)</f>
        <v>0</v>
      </c>
      <c r="L143" s="248">
        <v>21</v>
      </c>
      <c r="M143" s="248">
        <f>G143*(1+L143/100)</f>
        <v>0</v>
      </c>
      <c r="N143" s="248">
        <v>0.52</v>
      </c>
      <c r="O143" s="248">
        <f>ROUND(E143*N143,2)</f>
        <v>5.72</v>
      </c>
      <c r="P143" s="248">
        <v>0</v>
      </c>
      <c r="Q143" s="248">
        <f>ROUND(E143*P143,2)</f>
        <v>0</v>
      </c>
      <c r="R143" s="248"/>
      <c r="S143" s="248" t="s">
        <v>302</v>
      </c>
      <c r="T143" s="249" t="s">
        <v>295</v>
      </c>
      <c r="U143" s="222">
        <v>0</v>
      </c>
      <c r="V143" s="222">
        <f>ROUND(E143*U143,2)</f>
        <v>0</v>
      </c>
      <c r="W143" s="222"/>
      <c r="X143" s="222" t="s">
        <v>362</v>
      </c>
      <c r="Y143" s="212"/>
      <c r="Z143" s="212"/>
      <c r="AA143" s="212"/>
      <c r="AB143" s="212"/>
      <c r="AC143" s="212"/>
      <c r="AD143" s="212"/>
      <c r="AE143" s="212"/>
      <c r="AF143" s="212"/>
      <c r="AG143" s="212" t="s">
        <v>363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43">
        <v>131</v>
      </c>
      <c r="B144" s="244" t="s">
        <v>2548</v>
      </c>
      <c r="C144" s="256" t="s">
        <v>2549</v>
      </c>
      <c r="D144" s="245" t="s">
        <v>539</v>
      </c>
      <c r="E144" s="246">
        <v>13</v>
      </c>
      <c r="F144" s="247"/>
      <c r="G144" s="248">
        <f>ROUND(E144*F144,2)</f>
        <v>0</v>
      </c>
      <c r="H144" s="247"/>
      <c r="I144" s="248">
        <f>ROUND(E144*H144,2)</f>
        <v>0</v>
      </c>
      <c r="J144" s="247"/>
      <c r="K144" s="248">
        <f>ROUND(E144*J144,2)</f>
        <v>0</v>
      </c>
      <c r="L144" s="248">
        <v>21</v>
      </c>
      <c r="M144" s="248">
        <f>G144*(1+L144/100)</f>
        <v>0</v>
      </c>
      <c r="N144" s="248">
        <v>1.0349999999999999</v>
      </c>
      <c r="O144" s="248">
        <f>ROUND(E144*N144,2)</f>
        <v>13.46</v>
      </c>
      <c r="P144" s="248">
        <v>0</v>
      </c>
      <c r="Q144" s="248">
        <f>ROUND(E144*P144,2)</f>
        <v>0</v>
      </c>
      <c r="R144" s="248"/>
      <c r="S144" s="248" t="s">
        <v>302</v>
      </c>
      <c r="T144" s="249" t="s">
        <v>295</v>
      </c>
      <c r="U144" s="222">
        <v>0</v>
      </c>
      <c r="V144" s="222">
        <f>ROUND(E144*U144,2)</f>
        <v>0</v>
      </c>
      <c r="W144" s="222"/>
      <c r="X144" s="222" t="s">
        <v>362</v>
      </c>
      <c r="Y144" s="212"/>
      <c r="Z144" s="212"/>
      <c r="AA144" s="212"/>
      <c r="AB144" s="212"/>
      <c r="AC144" s="212"/>
      <c r="AD144" s="212"/>
      <c r="AE144" s="212"/>
      <c r="AF144" s="212"/>
      <c r="AG144" s="212" t="s">
        <v>363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43">
        <v>132</v>
      </c>
      <c r="B145" s="244" t="s">
        <v>2550</v>
      </c>
      <c r="C145" s="256" t="s">
        <v>2551</v>
      </c>
      <c r="D145" s="245" t="s">
        <v>539</v>
      </c>
      <c r="E145" s="246">
        <v>25</v>
      </c>
      <c r="F145" s="247"/>
      <c r="G145" s="248">
        <f>ROUND(E145*F145,2)</f>
        <v>0</v>
      </c>
      <c r="H145" s="247"/>
      <c r="I145" s="248">
        <f>ROUND(E145*H145,2)</f>
        <v>0</v>
      </c>
      <c r="J145" s="247"/>
      <c r="K145" s="248">
        <f>ROUND(E145*J145,2)</f>
        <v>0</v>
      </c>
      <c r="L145" s="248">
        <v>21</v>
      </c>
      <c r="M145" s="248">
        <f>G145*(1+L145/100)</f>
        <v>0</v>
      </c>
      <c r="N145" s="248">
        <v>0.61</v>
      </c>
      <c r="O145" s="248">
        <f>ROUND(E145*N145,2)</f>
        <v>15.25</v>
      </c>
      <c r="P145" s="248">
        <v>0</v>
      </c>
      <c r="Q145" s="248">
        <f>ROUND(E145*P145,2)</f>
        <v>0</v>
      </c>
      <c r="R145" s="248"/>
      <c r="S145" s="248" t="s">
        <v>302</v>
      </c>
      <c r="T145" s="249" t="s">
        <v>295</v>
      </c>
      <c r="U145" s="222">
        <v>0</v>
      </c>
      <c r="V145" s="222">
        <f>ROUND(E145*U145,2)</f>
        <v>0</v>
      </c>
      <c r="W145" s="222"/>
      <c r="X145" s="222" t="s">
        <v>362</v>
      </c>
      <c r="Y145" s="212"/>
      <c r="Z145" s="212"/>
      <c r="AA145" s="212"/>
      <c r="AB145" s="212"/>
      <c r="AC145" s="212"/>
      <c r="AD145" s="212"/>
      <c r="AE145" s="212"/>
      <c r="AF145" s="212"/>
      <c r="AG145" s="212" t="s">
        <v>363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43">
        <v>133</v>
      </c>
      <c r="B146" s="244" t="s">
        <v>2552</v>
      </c>
      <c r="C146" s="256" t="s">
        <v>2553</v>
      </c>
      <c r="D146" s="245" t="s">
        <v>539</v>
      </c>
      <c r="E146" s="246">
        <v>4</v>
      </c>
      <c r="F146" s="247"/>
      <c r="G146" s="248">
        <f>ROUND(E146*F146,2)</f>
        <v>0</v>
      </c>
      <c r="H146" s="247"/>
      <c r="I146" s="248">
        <f>ROUND(E146*H146,2)</f>
        <v>0</v>
      </c>
      <c r="J146" s="247"/>
      <c r="K146" s="248">
        <f>ROUND(E146*J146,2)</f>
        <v>0</v>
      </c>
      <c r="L146" s="248">
        <v>21</v>
      </c>
      <c r="M146" s="248">
        <f>G146*(1+L146/100)</f>
        <v>0</v>
      </c>
      <c r="N146" s="248">
        <v>2.4E-2</v>
      </c>
      <c r="O146" s="248">
        <f>ROUND(E146*N146,2)</f>
        <v>0.1</v>
      </c>
      <c r="P146" s="248">
        <v>0</v>
      </c>
      <c r="Q146" s="248">
        <f>ROUND(E146*P146,2)</f>
        <v>0</v>
      </c>
      <c r="R146" s="248"/>
      <c r="S146" s="248" t="s">
        <v>302</v>
      </c>
      <c r="T146" s="249" t="s">
        <v>295</v>
      </c>
      <c r="U146" s="222">
        <v>0</v>
      </c>
      <c r="V146" s="222">
        <f>ROUND(E146*U146,2)</f>
        <v>0</v>
      </c>
      <c r="W146" s="222"/>
      <c r="X146" s="222" t="s">
        <v>362</v>
      </c>
      <c r="Y146" s="212"/>
      <c r="Z146" s="212"/>
      <c r="AA146" s="212"/>
      <c r="AB146" s="212"/>
      <c r="AC146" s="212"/>
      <c r="AD146" s="212"/>
      <c r="AE146" s="212"/>
      <c r="AF146" s="212"/>
      <c r="AG146" s="212" t="s">
        <v>363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43">
        <v>134</v>
      </c>
      <c r="B147" s="244" t="s">
        <v>2554</v>
      </c>
      <c r="C147" s="256" t="s">
        <v>2555</v>
      </c>
      <c r="D147" s="245" t="s">
        <v>539</v>
      </c>
      <c r="E147" s="246">
        <v>1</v>
      </c>
      <c r="F147" s="247"/>
      <c r="G147" s="248">
        <f>ROUND(E147*F147,2)</f>
        <v>0</v>
      </c>
      <c r="H147" s="247"/>
      <c r="I147" s="248">
        <f>ROUND(E147*H147,2)</f>
        <v>0</v>
      </c>
      <c r="J147" s="247"/>
      <c r="K147" s="248">
        <f>ROUND(E147*J147,2)</f>
        <v>0</v>
      </c>
      <c r="L147" s="248">
        <v>21</v>
      </c>
      <c r="M147" s="248">
        <f>G147*(1+L147/100)</f>
        <v>0</v>
      </c>
      <c r="N147" s="248">
        <v>3.9E-2</v>
      </c>
      <c r="O147" s="248">
        <f>ROUND(E147*N147,2)</f>
        <v>0.04</v>
      </c>
      <c r="P147" s="248">
        <v>0</v>
      </c>
      <c r="Q147" s="248">
        <f>ROUND(E147*P147,2)</f>
        <v>0</v>
      </c>
      <c r="R147" s="248"/>
      <c r="S147" s="248" t="s">
        <v>302</v>
      </c>
      <c r="T147" s="249" t="s">
        <v>295</v>
      </c>
      <c r="U147" s="222">
        <v>0</v>
      </c>
      <c r="V147" s="222">
        <f>ROUND(E147*U147,2)</f>
        <v>0</v>
      </c>
      <c r="W147" s="222"/>
      <c r="X147" s="222" t="s">
        <v>362</v>
      </c>
      <c r="Y147" s="212"/>
      <c r="Z147" s="212"/>
      <c r="AA147" s="212"/>
      <c r="AB147" s="212"/>
      <c r="AC147" s="212"/>
      <c r="AD147" s="212"/>
      <c r="AE147" s="212"/>
      <c r="AF147" s="212"/>
      <c r="AG147" s="212" t="s">
        <v>363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43">
        <v>135</v>
      </c>
      <c r="B148" s="244" t="s">
        <v>2556</v>
      </c>
      <c r="C148" s="256" t="s">
        <v>2557</v>
      </c>
      <c r="D148" s="245" t="s">
        <v>539</v>
      </c>
      <c r="E148" s="246">
        <v>4</v>
      </c>
      <c r="F148" s="247"/>
      <c r="G148" s="248">
        <f>ROUND(E148*F148,2)</f>
        <v>0</v>
      </c>
      <c r="H148" s="247"/>
      <c r="I148" s="248">
        <f>ROUND(E148*H148,2)</f>
        <v>0</v>
      </c>
      <c r="J148" s="247"/>
      <c r="K148" s="248">
        <f>ROUND(E148*J148,2)</f>
        <v>0</v>
      </c>
      <c r="L148" s="248">
        <v>21</v>
      </c>
      <c r="M148" s="248">
        <f>G148*(1+L148/100)</f>
        <v>0</v>
      </c>
      <c r="N148" s="248">
        <v>5.0999999999999997E-2</v>
      </c>
      <c r="O148" s="248">
        <f>ROUND(E148*N148,2)</f>
        <v>0.2</v>
      </c>
      <c r="P148" s="248">
        <v>0</v>
      </c>
      <c r="Q148" s="248">
        <f>ROUND(E148*P148,2)</f>
        <v>0</v>
      </c>
      <c r="R148" s="248"/>
      <c r="S148" s="248" t="s">
        <v>302</v>
      </c>
      <c r="T148" s="249" t="s">
        <v>295</v>
      </c>
      <c r="U148" s="222">
        <v>0</v>
      </c>
      <c r="V148" s="222">
        <f>ROUND(E148*U148,2)</f>
        <v>0</v>
      </c>
      <c r="W148" s="222"/>
      <c r="X148" s="222" t="s">
        <v>362</v>
      </c>
      <c r="Y148" s="212"/>
      <c r="Z148" s="212"/>
      <c r="AA148" s="212"/>
      <c r="AB148" s="212"/>
      <c r="AC148" s="212"/>
      <c r="AD148" s="212"/>
      <c r="AE148" s="212"/>
      <c r="AF148" s="212"/>
      <c r="AG148" s="212" t="s">
        <v>363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43">
        <v>136</v>
      </c>
      <c r="B149" s="244" t="s">
        <v>2558</v>
      </c>
      <c r="C149" s="256" t="s">
        <v>2559</v>
      </c>
      <c r="D149" s="245" t="s">
        <v>539</v>
      </c>
      <c r="E149" s="246">
        <v>1</v>
      </c>
      <c r="F149" s="247"/>
      <c r="G149" s="248">
        <f>ROUND(E149*F149,2)</f>
        <v>0</v>
      </c>
      <c r="H149" s="247"/>
      <c r="I149" s="248">
        <f>ROUND(E149*H149,2)</f>
        <v>0</v>
      </c>
      <c r="J149" s="247"/>
      <c r="K149" s="248">
        <f>ROUND(E149*J149,2)</f>
        <v>0</v>
      </c>
      <c r="L149" s="248">
        <v>21</v>
      </c>
      <c r="M149" s="248">
        <f>G149*(1+L149/100)</f>
        <v>0</v>
      </c>
      <c r="N149" s="248">
        <v>0.08</v>
      </c>
      <c r="O149" s="248">
        <f>ROUND(E149*N149,2)</f>
        <v>0.08</v>
      </c>
      <c r="P149" s="248">
        <v>0</v>
      </c>
      <c r="Q149" s="248">
        <f>ROUND(E149*P149,2)</f>
        <v>0</v>
      </c>
      <c r="R149" s="248"/>
      <c r="S149" s="248" t="s">
        <v>302</v>
      </c>
      <c r="T149" s="249" t="s">
        <v>295</v>
      </c>
      <c r="U149" s="222">
        <v>0</v>
      </c>
      <c r="V149" s="222">
        <f>ROUND(E149*U149,2)</f>
        <v>0</v>
      </c>
      <c r="W149" s="222"/>
      <c r="X149" s="222" t="s">
        <v>362</v>
      </c>
      <c r="Y149" s="212"/>
      <c r="Z149" s="212"/>
      <c r="AA149" s="212"/>
      <c r="AB149" s="212"/>
      <c r="AC149" s="212"/>
      <c r="AD149" s="212"/>
      <c r="AE149" s="212"/>
      <c r="AF149" s="212"/>
      <c r="AG149" s="212" t="s">
        <v>363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43">
        <v>137</v>
      </c>
      <c r="B150" s="244" t="s">
        <v>2560</v>
      </c>
      <c r="C150" s="256" t="s">
        <v>2561</v>
      </c>
      <c r="D150" s="245" t="s">
        <v>539</v>
      </c>
      <c r="E150" s="246">
        <v>7</v>
      </c>
      <c r="F150" s="247"/>
      <c r="G150" s="248">
        <f>ROUND(E150*F150,2)</f>
        <v>0</v>
      </c>
      <c r="H150" s="247"/>
      <c r="I150" s="248">
        <f>ROUND(E150*H150,2)</f>
        <v>0</v>
      </c>
      <c r="J150" s="247"/>
      <c r="K150" s="248">
        <f>ROUND(E150*J150,2)</f>
        <v>0</v>
      </c>
      <c r="L150" s="248">
        <v>21</v>
      </c>
      <c r="M150" s="248">
        <f>G150*(1+L150/100)</f>
        <v>0</v>
      </c>
      <c r="N150" s="248">
        <v>6.8000000000000005E-2</v>
      </c>
      <c r="O150" s="248">
        <f>ROUND(E150*N150,2)</f>
        <v>0.48</v>
      </c>
      <c r="P150" s="248">
        <v>0</v>
      </c>
      <c r="Q150" s="248">
        <f>ROUND(E150*P150,2)</f>
        <v>0</v>
      </c>
      <c r="R150" s="248"/>
      <c r="S150" s="248" t="s">
        <v>302</v>
      </c>
      <c r="T150" s="249" t="s">
        <v>295</v>
      </c>
      <c r="U150" s="222">
        <v>0</v>
      </c>
      <c r="V150" s="222">
        <f>ROUND(E150*U150,2)</f>
        <v>0</v>
      </c>
      <c r="W150" s="222"/>
      <c r="X150" s="222" t="s">
        <v>362</v>
      </c>
      <c r="Y150" s="212"/>
      <c r="Z150" s="212"/>
      <c r="AA150" s="212"/>
      <c r="AB150" s="212"/>
      <c r="AC150" s="212"/>
      <c r="AD150" s="212"/>
      <c r="AE150" s="212"/>
      <c r="AF150" s="212"/>
      <c r="AG150" s="212" t="s">
        <v>363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43">
        <v>138</v>
      </c>
      <c r="B151" s="244" t="s">
        <v>2562</v>
      </c>
      <c r="C151" s="256" t="s">
        <v>2563</v>
      </c>
      <c r="D151" s="245" t="s">
        <v>539</v>
      </c>
      <c r="E151" s="246">
        <v>7</v>
      </c>
      <c r="F151" s="247"/>
      <c r="G151" s="248">
        <f>ROUND(E151*F151,2)</f>
        <v>0</v>
      </c>
      <c r="H151" s="247"/>
      <c r="I151" s="248">
        <f>ROUND(E151*H151,2)</f>
        <v>0</v>
      </c>
      <c r="J151" s="247"/>
      <c r="K151" s="248">
        <f>ROUND(E151*J151,2)</f>
        <v>0</v>
      </c>
      <c r="L151" s="248">
        <v>21</v>
      </c>
      <c r="M151" s="248">
        <f>G151*(1+L151/100)</f>
        <v>0</v>
      </c>
      <c r="N151" s="248">
        <v>0.5</v>
      </c>
      <c r="O151" s="248">
        <f>ROUND(E151*N151,2)</f>
        <v>3.5</v>
      </c>
      <c r="P151" s="248">
        <v>0</v>
      </c>
      <c r="Q151" s="248">
        <f>ROUND(E151*P151,2)</f>
        <v>0</v>
      </c>
      <c r="R151" s="248"/>
      <c r="S151" s="248" t="s">
        <v>302</v>
      </c>
      <c r="T151" s="249" t="s">
        <v>295</v>
      </c>
      <c r="U151" s="222">
        <v>0</v>
      </c>
      <c r="V151" s="222">
        <f>ROUND(E151*U151,2)</f>
        <v>0</v>
      </c>
      <c r="W151" s="222"/>
      <c r="X151" s="222" t="s">
        <v>362</v>
      </c>
      <c r="Y151" s="212"/>
      <c r="Z151" s="212"/>
      <c r="AA151" s="212"/>
      <c r="AB151" s="212"/>
      <c r="AC151" s="212"/>
      <c r="AD151" s="212"/>
      <c r="AE151" s="212"/>
      <c r="AF151" s="212"/>
      <c r="AG151" s="212" t="s">
        <v>363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43">
        <v>139</v>
      </c>
      <c r="B152" s="244" t="s">
        <v>2564</v>
      </c>
      <c r="C152" s="256" t="s">
        <v>2565</v>
      </c>
      <c r="D152" s="245" t="s">
        <v>539</v>
      </c>
      <c r="E152" s="246">
        <v>1</v>
      </c>
      <c r="F152" s="247"/>
      <c r="G152" s="248">
        <f>ROUND(E152*F152,2)</f>
        <v>0</v>
      </c>
      <c r="H152" s="247"/>
      <c r="I152" s="248">
        <f>ROUND(E152*H152,2)</f>
        <v>0</v>
      </c>
      <c r="J152" s="247"/>
      <c r="K152" s="248">
        <f>ROUND(E152*J152,2)</f>
        <v>0</v>
      </c>
      <c r="L152" s="248">
        <v>21</v>
      </c>
      <c r="M152" s="248">
        <f>G152*(1+L152/100)</f>
        <v>0</v>
      </c>
      <c r="N152" s="248">
        <v>0.92</v>
      </c>
      <c r="O152" s="248">
        <f>ROUND(E152*N152,2)</f>
        <v>0.92</v>
      </c>
      <c r="P152" s="248">
        <v>0</v>
      </c>
      <c r="Q152" s="248">
        <f>ROUND(E152*P152,2)</f>
        <v>0</v>
      </c>
      <c r="R152" s="248"/>
      <c r="S152" s="248" t="s">
        <v>302</v>
      </c>
      <c r="T152" s="249" t="s">
        <v>295</v>
      </c>
      <c r="U152" s="222">
        <v>0</v>
      </c>
      <c r="V152" s="222">
        <f>ROUND(E152*U152,2)</f>
        <v>0</v>
      </c>
      <c r="W152" s="222"/>
      <c r="X152" s="222" t="s">
        <v>362</v>
      </c>
      <c r="Y152" s="212"/>
      <c r="Z152" s="212"/>
      <c r="AA152" s="212"/>
      <c r="AB152" s="212"/>
      <c r="AC152" s="212"/>
      <c r="AD152" s="212"/>
      <c r="AE152" s="212"/>
      <c r="AF152" s="212"/>
      <c r="AG152" s="212" t="s">
        <v>363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43">
        <v>140</v>
      </c>
      <c r="B153" s="244" t="s">
        <v>2566</v>
      </c>
      <c r="C153" s="256" t="s">
        <v>2567</v>
      </c>
      <c r="D153" s="245" t="s">
        <v>539</v>
      </c>
      <c r="E153" s="246">
        <v>19</v>
      </c>
      <c r="F153" s="247"/>
      <c r="G153" s="248">
        <f>ROUND(E153*F153,2)</f>
        <v>0</v>
      </c>
      <c r="H153" s="247"/>
      <c r="I153" s="248">
        <f>ROUND(E153*H153,2)</f>
        <v>0</v>
      </c>
      <c r="J153" s="247"/>
      <c r="K153" s="248">
        <f>ROUND(E153*J153,2)</f>
        <v>0</v>
      </c>
      <c r="L153" s="248">
        <v>21</v>
      </c>
      <c r="M153" s="248">
        <f>G153*(1+L153/100)</f>
        <v>0</v>
      </c>
      <c r="N153" s="248">
        <v>2.1</v>
      </c>
      <c r="O153" s="248">
        <f>ROUND(E153*N153,2)</f>
        <v>39.9</v>
      </c>
      <c r="P153" s="248">
        <v>0</v>
      </c>
      <c r="Q153" s="248">
        <f>ROUND(E153*P153,2)</f>
        <v>0</v>
      </c>
      <c r="R153" s="248"/>
      <c r="S153" s="248" t="s">
        <v>302</v>
      </c>
      <c r="T153" s="249" t="s">
        <v>295</v>
      </c>
      <c r="U153" s="222">
        <v>0</v>
      </c>
      <c r="V153" s="222">
        <f>ROUND(E153*U153,2)</f>
        <v>0</v>
      </c>
      <c r="W153" s="222"/>
      <c r="X153" s="222" t="s">
        <v>362</v>
      </c>
      <c r="Y153" s="212"/>
      <c r="Z153" s="212"/>
      <c r="AA153" s="212"/>
      <c r="AB153" s="212"/>
      <c r="AC153" s="212"/>
      <c r="AD153" s="212"/>
      <c r="AE153" s="212"/>
      <c r="AF153" s="212"/>
      <c r="AG153" s="212" t="s">
        <v>363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43">
        <v>141</v>
      </c>
      <c r="B154" s="244" t="s">
        <v>2568</v>
      </c>
      <c r="C154" s="256" t="s">
        <v>2569</v>
      </c>
      <c r="D154" s="245" t="s">
        <v>539</v>
      </c>
      <c r="E154" s="246">
        <v>7</v>
      </c>
      <c r="F154" s="247"/>
      <c r="G154" s="248">
        <f>ROUND(E154*F154,2)</f>
        <v>0</v>
      </c>
      <c r="H154" s="247"/>
      <c r="I154" s="248">
        <f>ROUND(E154*H154,2)</f>
        <v>0</v>
      </c>
      <c r="J154" s="247"/>
      <c r="K154" s="248">
        <f>ROUND(E154*J154,2)</f>
        <v>0</v>
      </c>
      <c r="L154" s="248">
        <v>21</v>
      </c>
      <c r="M154" s="248">
        <f>G154*(1+L154/100)</f>
        <v>0</v>
      </c>
      <c r="N154" s="248">
        <v>3.9140000000000001</v>
      </c>
      <c r="O154" s="248">
        <f>ROUND(E154*N154,2)</f>
        <v>27.4</v>
      </c>
      <c r="P154" s="248">
        <v>0</v>
      </c>
      <c r="Q154" s="248">
        <f>ROUND(E154*P154,2)</f>
        <v>0</v>
      </c>
      <c r="R154" s="248"/>
      <c r="S154" s="248" t="s">
        <v>302</v>
      </c>
      <c r="T154" s="249" t="s">
        <v>295</v>
      </c>
      <c r="U154" s="222">
        <v>0</v>
      </c>
      <c r="V154" s="222">
        <f>ROUND(E154*U154,2)</f>
        <v>0</v>
      </c>
      <c r="W154" s="222"/>
      <c r="X154" s="222" t="s">
        <v>362</v>
      </c>
      <c r="Y154" s="212"/>
      <c r="Z154" s="212"/>
      <c r="AA154" s="212"/>
      <c r="AB154" s="212"/>
      <c r="AC154" s="212"/>
      <c r="AD154" s="212"/>
      <c r="AE154" s="212"/>
      <c r="AF154" s="212"/>
      <c r="AG154" s="212" t="s">
        <v>363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43">
        <v>142</v>
      </c>
      <c r="B155" s="244" t="s">
        <v>2570</v>
      </c>
      <c r="C155" s="256" t="s">
        <v>2571</v>
      </c>
      <c r="D155" s="245" t="s">
        <v>539</v>
      </c>
      <c r="E155" s="246">
        <v>65</v>
      </c>
      <c r="F155" s="247"/>
      <c r="G155" s="248">
        <f>ROUND(E155*F155,2)</f>
        <v>0</v>
      </c>
      <c r="H155" s="247"/>
      <c r="I155" s="248">
        <f>ROUND(E155*H155,2)</f>
        <v>0</v>
      </c>
      <c r="J155" s="247"/>
      <c r="K155" s="248">
        <f>ROUND(E155*J155,2)</f>
        <v>0</v>
      </c>
      <c r="L155" s="248">
        <v>21</v>
      </c>
      <c r="M155" s="248">
        <f>G155*(1+L155/100)</f>
        <v>0</v>
      </c>
      <c r="N155" s="248">
        <v>2E-3</v>
      </c>
      <c r="O155" s="248">
        <f>ROUND(E155*N155,2)</f>
        <v>0.13</v>
      </c>
      <c r="P155" s="248">
        <v>0</v>
      </c>
      <c r="Q155" s="248">
        <f>ROUND(E155*P155,2)</f>
        <v>0</v>
      </c>
      <c r="R155" s="248"/>
      <c r="S155" s="248" t="s">
        <v>302</v>
      </c>
      <c r="T155" s="249" t="s">
        <v>295</v>
      </c>
      <c r="U155" s="222">
        <v>0</v>
      </c>
      <c r="V155" s="222">
        <f>ROUND(E155*U155,2)</f>
        <v>0</v>
      </c>
      <c r="W155" s="222"/>
      <c r="X155" s="222" t="s">
        <v>362</v>
      </c>
      <c r="Y155" s="212"/>
      <c r="Z155" s="212"/>
      <c r="AA155" s="212"/>
      <c r="AB155" s="212"/>
      <c r="AC155" s="212"/>
      <c r="AD155" s="212"/>
      <c r="AE155" s="212"/>
      <c r="AF155" s="212"/>
      <c r="AG155" s="212" t="s">
        <v>363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43">
        <v>143</v>
      </c>
      <c r="B156" s="244" t="s">
        <v>2572</v>
      </c>
      <c r="C156" s="256" t="s">
        <v>2573</v>
      </c>
      <c r="D156" s="245" t="s">
        <v>539</v>
      </c>
      <c r="E156" s="246">
        <v>7</v>
      </c>
      <c r="F156" s="247"/>
      <c r="G156" s="248">
        <f>ROUND(E156*F156,2)</f>
        <v>0</v>
      </c>
      <c r="H156" s="247"/>
      <c r="I156" s="248">
        <f>ROUND(E156*H156,2)</f>
        <v>0</v>
      </c>
      <c r="J156" s="247"/>
      <c r="K156" s="248">
        <f>ROUND(E156*J156,2)</f>
        <v>0</v>
      </c>
      <c r="L156" s="248">
        <v>21</v>
      </c>
      <c r="M156" s="248">
        <f>G156*(1+L156/100)</f>
        <v>0</v>
      </c>
      <c r="N156" s="248">
        <v>3.0000000000000001E-3</v>
      </c>
      <c r="O156" s="248">
        <f>ROUND(E156*N156,2)</f>
        <v>0.02</v>
      </c>
      <c r="P156" s="248">
        <v>0</v>
      </c>
      <c r="Q156" s="248">
        <f>ROUND(E156*P156,2)</f>
        <v>0</v>
      </c>
      <c r="R156" s="248"/>
      <c r="S156" s="248" t="s">
        <v>302</v>
      </c>
      <c r="T156" s="249" t="s">
        <v>295</v>
      </c>
      <c r="U156" s="222">
        <v>0</v>
      </c>
      <c r="V156" s="222">
        <f>ROUND(E156*U156,2)</f>
        <v>0</v>
      </c>
      <c r="W156" s="222"/>
      <c r="X156" s="222" t="s">
        <v>362</v>
      </c>
      <c r="Y156" s="212"/>
      <c r="Z156" s="212"/>
      <c r="AA156" s="212"/>
      <c r="AB156" s="212"/>
      <c r="AC156" s="212"/>
      <c r="AD156" s="212"/>
      <c r="AE156" s="212"/>
      <c r="AF156" s="212"/>
      <c r="AG156" s="212" t="s">
        <v>363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5">
      <c r="A157" s="227" t="s">
        <v>289</v>
      </c>
      <c r="B157" s="228" t="s">
        <v>191</v>
      </c>
      <c r="C157" s="251" t="s">
        <v>192</v>
      </c>
      <c r="D157" s="229"/>
      <c r="E157" s="230"/>
      <c r="F157" s="231"/>
      <c r="G157" s="231">
        <f>SUMIF(AG158:AG158,"&lt;&gt;NOR",G158:G158)</f>
        <v>0</v>
      </c>
      <c r="H157" s="231"/>
      <c r="I157" s="231">
        <f>SUM(I158:I158)</f>
        <v>0</v>
      </c>
      <c r="J157" s="231"/>
      <c r="K157" s="231">
        <f>SUM(K158:K158)</f>
        <v>0</v>
      </c>
      <c r="L157" s="231"/>
      <c r="M157" s="231">
        <f>SUM(M158:M158)</f>
        <v>0</v>
      </c>
      <c r="N157" s="231"/>
      <c r="O157" s="231">
        <f>SUM(O158:O158)</f>
        <v>5.63</v>
      </c>
      <c r="P157" s="231"/>
      <c r="Q157" s="231">
        <f>SUM(Q158:Q158)</f>
        <v>3.85</v>
      </c>
      <c r="R157" s="231"/>
      <c r="S157" s="231"/>
      <c r="T157" s="232"/>
      <c r="U157" s="226"/>
      <c r="V157" s="226">
        <f>SUM(V158:V158)</f>
        <v>0</v>
      </c>
      <c r="W157" s="226"/>
      <c r="X157" s="226"/>
      <c r="AG157" t="s">
        <v>290</v>
      </c>
    </row>
    <row r="158" spans="1:60" outlineLevel="1" x14ac:dyDescent="0.25">
      <c r="A158" s="243">
        <v>144</v>
      </c>
      <c r="B158" s="244" t="s">
        <v>2574</v>
      </c>
      <c r="C158" s="256" t="s">
        <v>2575</v>
      </c>
      <c r="D158" s="245" t="s">
        <v>539</v>
      </c>
      <c r="E158" s="246">
        <v>12</v>
      </c>
      <c r="F158" s="247"/>
      <c r="G158" s="248">
        <f>ROUND(E158*F158,2)</f>
        <v>0</v>
      </c>
      <c r="H158" s="247"/>
      <c r="I158" s="248">
        <f>ROUND(E158*H158,2)</f>
        <v>0</v>
      </c>
      <c r="J158" s="247"/>
      <c r="K158" s="248">
        <f>ROUND(E158*J158,2)</f>
        <v>0</v>
      </c>
      <c r="L158" s="248">
        <v>21</v>
      </c>
      <c r="M158" s="248">
        <f>G158*(1+L158/100)</f>
        <v>0</v>
      </c>
      <c r="N158" s="248">
        <v>0.46940999999999999</v>
      </c>
      <c r="O158" s="248">
        <f>ROUND(E158*N158,2)</f>
        <v>5.63</v>
      </c>
      <c r="P158" s="248">
        <v>0.32075999999999999</v>
      </c>
      <c r="Q158" s="248">
        <f>ROUND(E158*P158,2)</f>
        <v>3.85</v>
      </c>
      <c r="R158" s="248"/>
      <c r="S158" s="248" t="s">
        <v>302</v>
      </c>
      <c r="T158" s="249" t="s">
        <v>295</v>
      </c>
      <c r="U158" s="222">
        <v>0</v>
      </c>
      <c r="V158" s="222">
        <f>ROUND(E158*U158,2)</f>
        <v>0</v>
      </c>
      <c r="W158" s="222"/>
      <c r="X158" s="222" t="s">
        <v>389</v>
      </c>
      <c r="Y158" s="212"/>
      <c r="Z158" s="212"/>
      <c r="AA158" s="212"/>
      <c r="AB158" s="212"/>
      <c r="AC158" s="212"/>
      <c r="AD158" s="212"/>
      <c r="AE158" s="212"/>
      <c r="AF158" s="212"/>
      <c r="AG158" s="212" t="s">
        <v>390</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x14ac:dyDescent="0.25">
      <c r="A159" s="227" t="s">
        <v>289</v>
      </c>
      <c r="B159" s="228" t="s">
        <v>193</v>
      </c>
      <c r="C159" s="251" t="s">
        <v>194</v>
      </c>
      <c r="D159" s="229"/>
      <c r="E159" s="230"/>
      <c r="F159" s="231"/>
      <c r="G159" s="231">
        <f>SUMIF(AG160:AG161,"&lt;&gt;NOR",G160:G161)</f>
        <v>0</v>
      </c>
      <c r="H159" s="231"/>
      <c r="I159" s="231">
        <f>SUM(I160:I161)</f>
        <v>0</v>
      </c>
      <c r="J159" s="231"/>
      <c r="K159" s="231">
        <f>SUM(K160:K161)</f>
        <v>0</v>
      </c>
      <c r="L159" s="231"/>
      <c r="M159" s="231">
        <f>SUM(M160:M161)</f>
        <v>0</v>
      </c>
      <c r="N159" s="231"/>
      <c r="O159" s="231">
        <f>SUM(O160:O161)</f>
        <v>0</v>
      </c>
      <c r="P159" s="231"/>
      <c r="Q159" s="231">
        <f>SUM(Q160:Q161)</f>
        <v>0</v>
      </c>
      <c r="R159" s="231"/>
      <c r="S159" s="231"/>
      <c r="T159" s="232"/>
      <c r="U159" s="226"/>
      <c r="V159" s="226">
        <f>SUM(V160:V161)</f>
        <v>0</v>
      </c>
      <c r="W159" s="226"/>
      <c r="X159" s="226"/>
      <c r="AG159" t="s">
        <v>290</v>
      </c>
    </row>
    <row r="160" spans="1:60" outlineLevel="1" x14ac:dyDescent="0.25">
      <c r="A160" s="243">
        <v>145</v>
      </c>
      <c r="B160" s="244" t="s">
        <v>1516</v>
      </c>
      <c r="C160" s="256" t="s">
        <v>2576</v>
      </c>
      <c r="D160" s="245" t="s">
        <v>441</v>
      </c>
      <c r="E160" s="246">
        <v>1642.3518200000001</v>
      </c>
      <c r="F160" s="247"/>
      <c r="G160" s="248">
        <f>ROUND(E160*F160,2)</f>
        <v>0</v>
      </c>
      <c r="H160" s="247"/>
      <c r="I160" s="248">
        <f>ROUND(E160*H160,2)</f>
        <v>0</v>
      </c>
      <c r="J160" s="247"/>
      <c r="K160" s="248">
        <f>ROUND(E160*J160,2)</f>
        <v>0</v>
      </c>
      <c r="L160" s="248">
        <v>21</v>
      </c>
      <c r="M160" s="248">
        <f>G160*(1+L160/100)</f>
        <v>0</v>
      </c>
      <c r="N160" s="248">
        <v>0</v>
      </c>
      <c r="O160" s="248">
        <f>ROUND(E160*N160,2)</f>
        <v>0</v>
      </c>
      <c r="P160" s="248">
        <v>0</v>
      </c>
      <c r="Q160" s="248">
        <f>ROUND(E160*P160,2)</f>
        <v>0</v>
      </c>
      <c r="R160" s="248"/>
      <c r="S160" s="248" t="s">
        <v>302</v>
      </c>
      <c r="T160" s="249" t="s">
        <v>295</v>
      </c>
      <c r="U160" s="222">
        <v>0</v>
      </c>
      <c r="V160" s="222">
        <f>ROUND(E160*U160,2)</f>
        <v>0</v>
      </c>
      <c r="W160" s="222"/>
      <c r="X160" s="222" t="s">
        <v>389</v>
      </c>
      <c r="Y160" s="212"/>
      <c r="Z160" s="212"/>
      <c r="AA160" s="212"/>
      <c r="AB160" s="212"/>
      <c r="AC160" s="212"/>
      <c r="AD160" s="212"/>
      <c r="AE160" s="212"/>
      <c r="AF160" s="212"/>
      <c r="AG160" s="212" t="s">
        <v>390</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33">
        <v>146</v>
      </c>
      <c r="B161" s="234" t="s">
        <v>2577</v>
      </c>
      <c r="C161" s="252" t="s">
        <v>2578</v>
      </c>
      <c r="D161" s="235" t="s">
        <v>441</v>
      </c>
      <c r="E161" s="236">
        <v>821.17591000000004</v>
      </c>
      <c r="F161" s="237"/>
      <c r="G161" s="238">
        <f>ROUND(E161*F161,2)</f>
        <v>0</v>
      </c>
      <c r="H161" s="237"/>
      <c r="I161" s="238">
        <f>ROUND(E161*H161,2)</f>
        <v>0</v>
      </c>
      <c r="J161" s="237"/>
      <c r="K161" s="238">
        <f>ROUND(E161*J161,2)</f>
        <v>0</v>
      </c>
      <c r="L161" s="238">
        <v>21</v>
      </c>
      <c r="M161" s="238">
        <f>G161*(1+L161/100)</f>
        <v>0</v>
      </c>
      <c r="N161" s="238">
        <v>0</v>
      </c>
      <c r="O161" s="238">
        <f>ROUND(E161*N161,2)</f>
        <v>0</v>
      </c>
      <c r="P161" s="238">
        <v>0</v>
      </c>
      <c r="Q161" s="238">
        <f>ROUND(E161*P161,2)</f>
        <v>0</v>
      </c>
      <c r="R161" s="238"/>
      <c r="S161" s="238" t="s">
        <v>302</v>
      </c>
      <c r="T161" s="239" t="s">
        <v>295</v>
      </c>
      <c r="U161" s="222">
        <v>0</v>
      </c>
      <c r="V161" s="222">
        <f>ROUND(E161*U161,2)</f>
        <v>0</v>
      </c>
      <c r="W161" s="222"/>
      <c r="X161" s="222" t="s">
        <v>389</v>
      </c>
      <c r="Y161" s="212"/>
      <c r="Z161" s="212"/>
      <c r="AA161" s="212"/>
      <c r="AB161" s="212"/>
      <c r="AC161" s="212"/>
      <c r="AD161" s="212"/>
      <c r="AE161" s="212"/>
      <c r="AF161" s="212"/>
      <c r="AG161" s="212" t="s">
        <v>390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5">
      <c r="A162" s="3"/>
      <c r="B162" s="4"/>
      <c r="C162" s="257"/>
      <c r="D162" s="6"/>
      <c r="E162" s="3"/>
      <c r="F162" s="3"/>
      <c r="G162" s="3"/>
      <c r="H162" s="3"/>
      <c r="I162" s="3"/>
      <c r="J162" s="3"/>
      <c r="K162" s="3"/>
      <c r="L162" s="3"/>
      <c r="M162" s="3"/>
      <c r="N162" s="3"/>
      <c r="O162" s="3"/>
      <c r="P162" s="3"/>
      <c r="Q162" s="3"/>
      <c r="R162" s="3"/>
      <c r="S162" s="3"/>
      <c r="T162" s="3"/>
      <c r="U162" s="3"/>
      <c r="V162" s="3"/>
      <c r="W162" s="3"/>
      <c r="X162" s="3"/>
      <c r="AE162">
        <v>15</v>
      </c>
      <c r="AF162">
        <v>21</v>
      </c>
      <c r="AG162" t="s">
        <v>276</v>
      </c>
    </row>
    <row r="163" spans="1:60" x14ac:dyDescent="0.25">
      <c r="A163" s="215"/>
      <c r="B163" s="216" t="s">
        <v>29</v>
      </c>
      <c r="C163" s="258"/>
      <c r="D163" s="217"/>
      <c r="E163" s="218"/>
      <c r="F163" s="218"/>
      <c r="G163" s="250">
        <f>G8+G57+G61+G67+G70+G72+G157+G159</f>
        <v>0</v>
      </c>
      <c r="H163" s="3"/>
      <c r="I163" s="3"/>
      <c r="J163" s="3"/>
      <c r="K163" s="3"/>
      <c r="L163" s="3"/>
      <c r="M163" s="3"/>
      <c r="N163" s="3"/>
      <c r="O163" s="3"/>
      <c r="P163" s="3"/>
      <c r="Q163" s="3"/>
      <c r="R163" s="3"/>
      <c r="S163" s="3"/>
      <c r="T163" s="3"/>
      <c r="U163" s="3"/>
      <c r="V163" s="3"/>
      <c r="W163" s="3"/>
      <c r="X163" s="3"/>
      <c r="AE163">
        <f>SUMIF(L7:L161,AE162,G7:G161)</f>
        <v>0</v>
      </c>
      <c r="AF163">
        <f>SUMIF(L7:L161,AF162,G7:G161)</f>
        <v>0</v>
      </c>
      <c r="AG163" t="s">
        <v>383</v>
      </c>
    </row>
    <row r="164" spans="1:60" x14ac:dyDescent="0.25">
      <c r="C164" s="259"/>
      <c r="D164" s="10"/>
      <c r="AG164" t="s">
        <v>385</v>
      </c>
    </row>
    <row r="165" spans="1:60" x14ac:dyDescent="0.25">
      <c r="D165" s="10"/>
    </row>
    <row r="166" spans="1:60" x14ac:dyDescent="0.25">
      <c r="D166" s="10"/>
    </row>
    <row r="167" spans="1:60" x14ac:dyDescent="0.25">
      <c r="D167" s="10"/>
    </row>
    <row r="168" spans="1:60" x14ac:dyDescent="0.25">
      <c r="D168" s="10"/>
    </row>
    <row r="169" spans="1:60" x14ac:dyDescent="0.25">
      <c r="D169" s="10"/>
    </row>
    <row r="170" spans="1:60" x14ac:dyDescent="0.25">
      <c r="D170" s="10"/>
    </row>
    <row r="171" spans="1:60" x14ac:dyDescent="0.25">
      <c r="D171" s="10"/>
    </row>
    <row r="172" spans="1:60" x14ac:dyDescent="0.25">
      <c r="D172" s="10"/>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4JD4n5REdHtekJmzL4BGCUeyL1e8rF35rf2HZPMdJJvxjCgebX3KhsHWqjAS6HG2KlYXUMqPFplrwNMm2TbbQ==" saltValue="+6iSIlMDhrYQMUUYbD9kW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5651-39B2-4745-A601-1F134E1256D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103</v>
      </c>
      <c r="C3" s="201" t="s">
        <v>104</v>
      </c>
      <c r="D3" s="199"/>
      <c r="E3" s="199"/>
      <c r="F3" s="199"/>
      <c r="G3" s="200"/>
      <c r="AC3" s="177" t="s">
        <v>264</v>
      </c>
      <c r="AG3" t="s">
        <v>266</v>
      </c>
    </row>
    <row r="4" spans="1:60" ht="25.05" customHeight="1" x14ac:dyDescent="0.25">
      <c r="A4" s="202" t="s">
        <v>9</v>
      </c>
      <c r="B4" s="203" t="s">
        <v>105</v>
      </c>
      <c r="C4" s="204" t="s">
        <v>104</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SUMIF(AG9:AG43,"&lt;&gt;NOR",G9:G43)</f>
        <v>0</v>
      </c>
      <c r="H8" s="231"/>
      <c r="I8" s="231">
        <f>SUM(I9:I43)</f>
        <v>0</v>
      </c>
      <c r="J8" s="231"/>
      <c r="K8" s="231">
        <f>SUM(K9:K43)</f>
        <v>0</v>
      </c>
      <c r="L8" s="231"/>
      <c r="M8" s="231">
        <f>SUM(M9:M43)</f>
        <v>0</v>
      </c>
      <c r="N8" s="231"/>
      <c r="O8" s="231">
        <f>SUM(O9:O43)</f>
        <v>150.91</v>
      </c>
      <c r="P8" s="231"/>
      <c r="Q8" s="231">
        <f>SUM(Q9:Q43)</f>
        <v>0</v>
      </c>
      <c r="R8" s="231"/>
      <c r="S8" s="231"/>
      <c r="T8" s="232"/>
      <c r="U8" s="226"/>
      <c r="V8" s="226">
        <f>SUM(V9:V43)</f>
        <v>0</v>
      </c>
      <c r="W8" s="226"/>
      <c r="X8" s="226"/>
      <c r="AG8" t="s">
        <v>290</v>
      </c>
    </row>
    <row r="9" spans="1:60" outlineLevel="1" x14ac:dyDescent="0.25">
      <c r="A9" s="243">
        <v>1</v>
      </c>
      <c r="B9" s="244" t="s">
        <v>2304</v>
      </c>
      <c r="C9" s="256" t="s">
        <v>2305</v>
      </c>
      <c r="D9" s="245" t="s">
        <v>2306</v>
      </c>
      <c r="E9" s="246">
        <v>130</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2307</v>
      </c>
      <c r="C10" s="256" t="s">
        <v>2308</v>
      </c>
      <c r="D10" s="245" t="s">
        <v>921</v>
      </c>
      <c r="E10" s="246">
        <v>13</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451</v>
      </c>
      <c r="C11" s="256" t="s">
        <v>2309</v>
      </c>
      <c r="D11" s="245" t="s">
        <v>453</v>
      </c>
      <c r="E11" s="246">
        <v>3</v>
      </c>
      <c r="F11" s="247"/>
      <c r="G11" s="248">
        <f>ROUND(E11*F11,2)</f>
        <v>0</v>
      </c>
      <c r="H11" s="247"/>
      <c r="I11" s="248">
        <f>ROUND(E11*H11,2)</f>
        <v>0</v>
      </c>
      <c r="J11" s="247"/>
      <c r="K11" s="248">
        <f>ROUND(E11*J11,2)</f>
        <v>0</v>
      </c>
      <c r="L11" s="248">
        <v>21</v>
      </c>
      <c r="M11" s="248">
        <f>G11*(1+L11/100)</f>
        <v>0</v>
      </c>
      <c r="N11" s="248">
        <v>8.6899999999999998E-3</v>
      </c>
      <c r="O11" s="248">
        <f>ROUND(E11*N11,2)</f>
        <v>0.03</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1179</v>
      </c>
      <c r="C12" s="256" t="s">
        <v>2310</v>
      </c>
      <c r="D12" s="245" t="s">
        <v>453</v>
      </c>
      <c r="E12" s="246">
        <v>3</v>
      </c>
      <c r="F12" s="247"/>
      <c r="G12" s="248">
        <f>ROUND(E12*F12,2)</f>
        <v>0</v>
      </c>
      <c r="H12" s="247"/>
      <c r="I12" s="248">
        <f>ROUND(E12*H12,2)</f>
        <v>0</v>
      </c>
      <c r="J12" s="247"/>
      <c r="K12" s="248">
        <f>ROUND(E12*J12,2)</f>
        <v>0</v>
      </c>
      <c r="L12" s="248">
        <v>21</v>
      </c>
      <c r="M12" s="248">
        <f>G12*(1+L12/100)</f>
        <v>0</v>
      </c>
      <c r="N12" s="248">
        <v>1.2710000000000001E-2</v>
      </c>
      <c r="O12" s="248">
        <f>ROUND(E12*N12,2)</f>
        <v>0.04</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2311</v>
      </c>
      <c r="C13" s="256" t="s">
        <v>2312</v>
      </c>
      <c r="D13" s="245" t="s">
        <v>453</v>
      </c>
      <c r="E13" s="246">
        <v>3</v>
      </c>
      <c r="F13" s="247"/>
      <c r="G13" s="248">
        <f>ROUND(E13*F13,2)</f>
        <v>0</v>
      </c>
      <c r="H13" s="247"/>
      <c r="I13" s="248">
        <f>ROUND(E13*H13,2)</f>
        <v>0</v>
      </c>
      <c r="J13" s="247"/>
      <c r="K13" s="248">
        <f>ROUND(E13*J13,2)</f>
        <v>0</v>
      </c>
      <c r="L13" s="248">
        <v>21</v>
      </c>
      <c r="M13" s="248">
        <f>G13*(1+L13/100)</f>
        <v>0</v>
      </c>
      <c r="N13" s="248">
        <v>1.0699999999999999E-2</v>
      </c>
      <c r="O13" s="248">
        <f>ROUND(E13*N13,2)</f>
        <v>0.03</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2315</v>
      </c>
      <c r="C14" s="256" t="s">
        <v>2316</v>
      </c>
      <c r="D14" s="245" t="s">
        <v>453</v>
      </c>
      <c r="E14" s="246">
        <v>3</v>
      </c>
      <c r="F14" s="247"/>
      <c r="G14" s="248">
        <f>ROUND(E14*F14,2)</f>
        <v>0</v>
      </c>
      <c r="H14" s="247"/>
      <c r="I14" s="248">
        <f>ROUND(E14*H14,2)</f>
        <v>0</v>
      </c>
      <c r="J14" s="247"/>
      <c r="K14" s="248">
        <f>ROUND(E14*J14,2)</f>
        <v>0</v>
      </c>
      <c r="L14" s="248">
        <v>21</v>
      </c>
      <c r="M14" s="248">
        <f>G14*(1+L14/100)</f>
        <v>0</v>
      </c>
      <c r="N14" s="248">
        <v>2.478E-2</v>
      </c>
      <c r="O14" s="248">
        <f>ROUND(E14*N14,2)</f>
        <v>7.0000000000000007E-2</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1187</v>
      </c>
      <c r="C15" s="256" t="s">
        <v>2317</v>
      </c>
      <c r="D15" s="245" t="s">
        <v>360</v>
      </c>
      <c r="E15" s="246">
        <v>64.25</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2579</v>
      </c>
      <c r="C16" s="256" t="s">
        <v>2580</v>
      </c>
      <c r="D16" s="245" t="s">
        <v>360</v>
      </c>
      <c r="E16" s="246">
        <v>99.855000000000004</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472</v>
      </c>
      <c r="C17" s="256" t="s">
        <v>2581</v>
      </c>
      <c r="D17" s="245" t="s">
        <v>360</v>
      </c>
      <c r="E17" s="246">
        <v>134.93549999999999</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2321</v>
      </c>
      <c r="C18" s="256" t="s">
        <v>2322</v>
      </c>
      <c r="D18" s="245" t="s">
        <v>360</v>
      </c>
      <c r="E18" s="246">
        <v>128.51</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2582</v>
      </c>
      <c r="C19" s="256" t="s">
        <v>2583</v>
      </c>
      <c r="D19" s="245" t="s">
        <v>360</v>
      </c>
      <c r="E19" s="246">
        <v>21.588000000000001</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2325</v>
      </c>
      <c r="C20" s="256" t="s">
        <v>2326</v>
      </c>
      <c r="D20" s="245" t="s">
        <v>360</v>
      </c>
      <c r="E20" s="246">
        <v>20.56</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2327</v>
      </c>
      <c r="C21" s="256" t="s">
        <v>2328</v>
      </c>
      <c r="D21" s="245" t="s">
        <v>360</v>
      </c>
      <c r="E21" s="246">
        <v>13.4925</v>
      </c>
      <c r="F21" s="247"/>
      <c r="G21" s="248">
        <f>ROUND(E21*F21,2)</f>
        <v>0</v>
      </c>
      <c r="H21" s="247"/>
      <c r="I21" s="248">
        <f>ROUND(E21*H21,2)</f>
        <v>0</v>
      </c>
      <c r="J21" s="247"/>
      <c r="K21" s="248">
        <f>ROUND(E21*J21,2)</f>
        <v>0</v>
      </c>
      <c r="L21" s="248">
        <v>21</v>
      </c>
      <c r="M21" s="248">
        <f>G21*(1+L21/100)</f>
        <v>0</v>
      </c>
      <c r="N21" s="248">
        <v>1.0410000000000001E-2</v>
      </c>
      <c r="O21" s="248">
        <f>ROUND(E21*N21,2)</f>
        <v>0.14000000000000001</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2341</v>
      </c>
      <c r="C22" s="256" t="s">
        <v>2342</v>
      </c>
      <c r="D22" s="245" t="s">
        <v>360</v>
      </c>
      <c r="E22" s="246">
        <v>1.2849999999999999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2584</v>
      </c>
      <c r="C23" s="256" t="s">
        <v>2585</v>
      </c>
      <c r="D23" s="245" t="s">
        <v>434</v>
      </c>
      <c r="E23" s="246">
        <v>428.2</v>
      </c>
      <c r="F23" s="247"/>
      <c r="G23" s="248">
        <f>ROUND(E23*F23,2)</f>
        <v>0</v>
      </c>
      <c r="H23" s="247"/>
      <c r="I23" s="248">
        <f>ROUND(E23*H23,2)</f>
        <v>0</v>
      </c>
      <c r="J23" s="247"/>
      <c r="K23" s="248">
        <f>ROUND(E23*J23,2)</f>
        <v>0</v>
      </c>
      <c r="L23" s="248">
        <v>21</v>
      </c>
      <c r="M23" s="248">
        <f>G23*(1+L23/100)</f>
        <v>0</v>
      </c>
      <c r="N23" s="248">
        <v>9.8999999999999999E-4</v>
      </c>
      <c r="O23" s="248">
        <f>ROUND(E23*N23,2)</f>
        <v>0.42</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2586</v>
      </c>
      <c r="C24" s="256" t="s">
        <v>2587</v>
      </c>
      <c r="D24" s="245" t="s">
        <v>434</v>
      </c>
      <c r="E24" s="246">
        <v>428.2</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2349</v>
      </c>
      <c r="C25" s="256" t="s">
        <v>2350</v>
      </c>
      <c r="D25" s="245" t="s">
        <v>360</v>
      </c>
      <c r="E25" s="246">
        <v>51.113</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475</v>
      </c>
      <c r="C26" s="256" t="s">
        <v>2351</v>
      </c>
      <c r="D26" s="245" t="s">
        <v>360</v>
      </c>
      <c r="E26" s="246">
        <v>2.69</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2352</v>
      </c>
      <c r="C27" s="256" t="s">
        <v>2353</v>
      </c>
      <c r="D27" s="245" t="s">
        <v>360</v>
      </c>
      <c r="E27" s="246">
        <v>5.6798999999999999</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1229</v>
      </c>
      <c r="C28" s="256" t="s">
        <v>2354</v>
      </c>
      <c r="D28" s="245" t="s">
        <v>360</v>
      </c>
      <c r="E28" s="246">
        <v>0.29799999999999999</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2357</v>
      </c>
      <c r="C29" s="256" t="s">
        <v>2358</v>
      </c>
      <c r="D29" s="245" t="s">
        <v>360</v>
      </c>
      <c r="E29" s="246">
        <v>112.509</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2359</v>
      </c>
      <c r="C30" s="256" t="s">
        <v>2360</v>
      </c>
      <c r="D30" s="245" t="s">
        <v>360</v>
      </c>
      <c r="E30" s="246">
        <v>12.500999999999999</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2361</v>
      </c>
      <c r="C31" s="256" t="s">
        <v>2362</v>
      </c>
      <c r="D31" s="245" t="s">
        <v>360</v>
      </c>
      <c r="E31" s="246">
        <v>118.8</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2363</v>
      </c>
      <c r="C32" s="256" t="s">
        <v>2364</v>
      </c>
      <c r="D32" s="245" t="s">
        <v>360</v>
      </c>
      <c r="E32" s="246">
        <v>712.8</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2365</v>
      </c>
      <c r="C33" s="256" t="s">
        <v>2366</v>
      </c>
      <c r="D33" s="245" t="s">
        <v>360</v>
      </c>
      <c r="E33" s="246">
        <v>13.2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2367</v>
      </c>
      <c r="C34" s="256" t="s">
        <v>2368</v>
      </c>
      <c r="D34" s="245" t="s">
        <v>360</v>
      </c>
      <c r="E34" s="246">
        <v>79.2</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27</v>
      </c>
      <c r="B35" s="244" t="s">
        <v>2369</v>
      </c>
      <c r="C35" s="256" t="s">
        <v>2370</v>
      </c>
      <c r="D35" s="245" t="s">
        <v>360</v>
      </c>
      <c r="E35" s="246">
        <v>112.59</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28</v>
      </c>
      <c r="B36" s="244" t="s">
        <v>2371</v>
      </c>
      <c r="C36" s="256" t="s">
        <v>2372</v>
      </c>
      <c r="D36" s="245" t="s">
        <v>360</v>
      </c>
      <c r="E36" s="246">
        <v>12.500999999999999</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29</v>
      </c>
      <c r="B37" s="244" t="s">
        <v>1246</v>
      </c>
      <c r="C37" s="256" t="s">
        <v>429</v>
      </c>
      <c r="D37" s="245" t="s">
        <v>360</v>
      </c>
      <c r="E37" s="246">
        <v>132</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30</v>
      </c>
      <c r="B38" s="244" t="s">
        <v>495</v>
      </c>
      <c r="C38" s="256" t="s">
        <v>2375</v>
      </c>
      <c r="D38" s="245" t="s">
        <v>360</v>
      </c>
      <c r="E38" s="246">
        <v>125.01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31</v>
      </c>
      <c r="B39" s="244" t="s">
        <v>2376</v>
      </c>
      <c r="C39" s="256" t="s">
        <v>2377</v>
      </c>
      <c r="D39" s="245" t="s">
        <v>360</v>
      </c>
      <c r="E39" s="246">
        <v>88.34</v>
      </c>
      <c r="F39" s="247"/>
      <c r="G39" s="248">
        <f>ROUND(E39*F39,2)</f>
        <v>0</v>
      </c>
      <c r="H39" s="247"/>
      <c r="I39" s="248">
        <f>ROUND(E39*H39,2)</f>
        <v>0</v>
      </c>
      <c r="J39" s="247"/>
      <c r="K39" s="248">
        <f>ROUND(E39*J39,2)</f>
        <v>0</v>
      </c>
      <c r="L39" s="248">
        <v>21</v>
      </c>
      <c r="M39" s="248">
        <f>G39*(1+L39/100)</f>
        <v>0</v>
      </c>
      <c r="N39" s="248">
        <v>1.7</v>
      </c>
      <c r="O39" s="248">
        <f>ROUND(E39*N39,2)</f>
        <v>150.18</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32</v>
      </c>
      <c r="B40" s="244" t="s">
        <v>2378</v>
      </c>
      <c r="C40" s="256" t="s">
        <v>2379</v>
      </c>
      <c r="D40" s="245" t="s">
        <v>360</v>
      </c>
      <c r="E40" s="246">
        <v>125.01</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33</v>
      </c>
      <c r="B41" s="244" t="s">
        <v>1263</v>
      </c>
      <c r="C41" s="256" t="s">
        <v>2588</v>
      </c>
      <c r="D41" s="245" t="s">
        <v>360</v>
      </c>
      <c r="E41" s="246">
        <v>16.350000000000001</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34</v>
      </c>
      <c r="B42" s="244" t="s">
        <v>2589</v>
      </c>
      <c r="C42" s="256" t="s">
        <v>2590</v>
      </c>
      <c r="D42" s="245" t="s">
        <v>360</v>
      </c>
      <c r="E42" s="246">
        <v>16.350000000000001</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35</v>
      </c>
      <c r="B43" s="244" t="s">
        <v>2385</v>
      </c>
      <c r="C43" s="256" t="s">
        <v>2386</v>
      </c>
      <c r="D43" s="245" t="s">
        <v>360</v>
      </c>
      <c r="E43" s="246">
        <v>132</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x14ac:dyDescent="0.25">
      <c r="A44" s="227" t="s">
        <v>289</v>
      </c>
      <c r="B44" s="228" t="s">
        <v>179</v>
      </c>
      <c r="C44" s="251" t="s">
        <v>180</v>
      </c>
      <c r="D44" s="229"/>
      <c r="E44" s="230"/>
      <c r="F44" s="231"/>
      <c r="G44" s="231">
        <f>SUMIF(AG45:AG47,"&lt;&gt;NOR",G45:G47)</f>
        <v>0</v>
      </c>
      <c r="H44" s="231"/>
      <c r="I44" s="231">
        <f>SUM(I45:I47)</f>
        <v>0</v>
      </c>
      <c r="J44" s="231"/>
      <c r="K44" s="231">
        <f>SUM(K45:K47)</f>
        <v>0</v>
      </c>
      <c r="L44" s="231"/>
      <c r="M44" s="231">
        <f>SUM(M45:M47)</f>
        <v>0</v>
      </c>
      <c r="N44" s="231"/>
      <c r="O44" s="231">
        <f>SUM(O45:O47)</f>
        <v>0.11</v>
      </c>
      <c r="P44" s="231"/>
      <c r="Q44" s="231">
        <f>SUM(Q45:Q47)</f>
        <v>0</v>
      </c>
      <c r="R44" s="231"/>
      <c r="S44" s="231"/>
      <c r="T44" s="232"/>
      <c r="U44" s="226"/>
      <c r="V44" s="226">
        <f>SUM(V45:V47)</f>
        <v>0</v>
      </c>
      <c r="W44" s="226"/>
      <c r="X44" s="226"/>
      <c r="AG44" t="s">
        <v>290</v>
      </c>
    </row>
    <row r="45" spans="1:60" outlineLevel="1" x14ac:dyDescent="0.25">
      <c r="A45" s="243">
        <v>36</v>
      </c>
      <c r="B45" s="244" t="s">
        <v>2389</v>
      </c>
      <c r="C45" s="256" t="s">
        <v>2390</v>
      </c>
      <c r="D45" s="245" t="s">
        <v>453</v>
      </c>
      <c r="E45" s="246">
        <v>173</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37</v>
      </c>
      <c r="B46" s="244" t="s">
        <v>2391</v>
      </c>
      <c r="C46" s="256" t="s">
        <v>2392</v>
      </c>
      <c r="D46" s="245" t="s">
        <v>434</v>
      </c>
      <c r="E46" s="246">
        <v>86.5</v>
      </c>
      <c r="F46" s="247"/>
      <c r="G46" s="248">
        <f>ROUND(E46*F46,2)</f>
        <v>0</v>
      </c>
      <c r="H46" s="247"/>
      <c r="I46" s="248">
        <f>ROUND(E46*H46,2)</f>
        <v>0</v>
      </c>
      <c r="J46" s="247"/>
      <c r="K46" s="248">
        <f>ROUND(E46*J46,2)</f>
        <v>0</v>
      </c>
      <c r="L46" s="248">
        <v>21</v>
      </c>
      <c r="M46" s="248">
        <f>G46*(1+L46/100)</f>
        <v>0</v>
      </c>
      <c r="N46" s="248">
        <v>3.5E-4</v>
      </c>
      <c r="O46" s="248">
        <f>ROUND(E46*N46,2)</f>
        <v>0.03</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38</v>
      </c>
      <c r="B47" s="244" t="s">
        <v>2393</v>
      </c>
      <c r="C47" s="256" t="s">
        <v>2394</v>
      </c>
      <c r="D47" s="245" t="s">
        <v>453</v>
      </c>
      <c r="E47" s="246">
        <v>173</v>
      </c>
      <c r="F47" s="247"/>
      <c r="G47" s="248">
        <f>ROUND(E47*F47,2)</f>
        <v>0</v>
      </c>
      <c r="H47" s="247"/>
      <c r="I47" s="248">
        <f>ROUND(E47*H47,2)</f>
        <v>0</v>
      </c>
      <c r="J47" s="247"/>
      <c r="K47" s="248">
        <f>ROUND(E47*J47,2)</f>
        <v>0</v>
      </c>
      <c r="L47" s="248">
        <v>21</v>
      </c>
      <c r="M47" s="248">
        <f>G47*(1+L47/100)</f>
        <v>0</v>
      </c>
      <c r="N47" s="248">
        <v>4.8000000000000001E-4</v>
      </c>
      <c r="O47" s="248">
        <f>ROUND(E47*N47,2)</f>
        <v>0.08</v>
      </c>
      <c r="P47" s="248">
        <v>0</v>
      </c>
      <c r="Q47" s="248">
        <f>ROUND(E47*P47,2)</f>
        <v>0</v>
      </c>
      <c r="R47" s="248"/>
      <c r="S47" s="248" t="s">
        <v>302</v>
      </c>
      <c r="T47" s="249" t="s">
        <v>295</v>
      </c>
      <c r="U47" s="222">
        <v>0</v>
      </c>
      <c r="V47" s="222">
        <f>ROUND(E47*U47,2)</f>
        <v>0</v>
      </c>
      <c r="W47" s="222"/>
      <c r="X47" s="222" t="s">
        <v>362</v>
      </c>
      <c r="Y47" s="212"/>
      <c r="Z47" s="212"/>
      <c r="AA47" s="212"/>
      <c r="AB47" s="212"/>
      <c r="AC47" s="212"/>
      <c r="AD47" s="212"/>
      <c r="AE47" s="212"/>
      <c r="AF47" s="212"/>
      <c r="AG47" s="212" t="s">
        <v>363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5">
      <c r="A48" s="227" t="s">
        <v>289</v>
      </c>
      <c r="B48" s="228" t="s">
        <v>183</v>
      </c>
      <c r="C48" s="251" t="s">
        <v>184</v>
      </c>
      <c r="D48" s="229"/>
      <c r="E48" s="230"/>
      <c r="F48" s="231"/>
      <c r="G48" s="231">
        <f>SUMIF(AG49:AG51,"&lt;&gt;NOR",G49:G51)</f>
        <v>0</v>
      </c>
      <c r="H48" s="231"/>
      <c r="I48" s="231">
        <f>SUM(I49:I51)</f>
        <v>0</v>
      </c>
      <c r="J48" s="231"/>
      <c r="K48" s="231">
        <f>SUM(K49:K51)</f>
        <v>0</v>
      </c>
      <c r="L48" s="231"/>
      <c r="M48" s="231">
        <f>SUM(M49:M51)</f>
        <v>0</v>
      </c>
      <c r="N48" s="231"/>
      <c r="O48" s="231">
        <f>SUM(O49:O51)</f>
        <v>81.95</v>
      </c>
      <c r="P48" s="231"/>
      <c r="Q48" s="231">
        <f>SUM(Q49:Q51)</f>
        <v>0</v>
      </c>
      <c r="R48" s="231"/>
      <c r="S48" s="231"/>
      <c r="T48" s="232"/>
      <c r="U48" s="226"/>
      <c r="V48" s="226">
        <f>SUM(V49:V51)</f>
        <v>0</v>
      </c>
      <c r="W48" s="226"/>
      <c r="X48" s="226"/>
      <c r="AG48" t="s">
        <v>290</v>
      </c>
    </row>
    <row r="49" spans="1:60" outlineLevel="1" x14ac:dyDescent="0.25">
      <c r="A49" s="243">
        <v>39</v>
      </c>
      <c r="B49" s="244" t="s">
        <v>2395</v>
      </c>
      <c r="C49" s="256" t="s">
        <v>2591</v>
      </c>
      <c r="D49" s="245" t="s">
        <v>360</v>
      </c>
      <c r="E49" s="246">
        <v>19.72</v>
      </c>
      <c r="F49" s="247"/>
      <c r="G49" s="248">
        <f>ROUND(E49*F49,2)</f>
        <v>0</v>
      </c>
      <c r="H49" s="247"/>
      <c r="I49" s="248">
        <f>ROUND(E49*H49,2)</f>
        <v>0</v>
      </c>
      <c r="J49" s="247"/>
      <c r="K49" s="248">
        <f>ROUND(E49*J49,2)</f>
        <v>0</v>
      </c>
      <c r="L49" s="248">
        <v>21</v>
      </c>
      <c r="M49" s="248">
        <f>G49*(1+L49/100)</f>
        <v>0</v>
      </c>
      <c r="N49" s="248">
        <v>1.7034</v>
      </c>
      <c r="O49" s="248">
        <f>ROUND(E49*N49,2)</f>
        <v>33.590000000000003</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40</v>
      </c>
      <c r="B50" s="244" t="s">
        <v>2397</v>
      </c>
      <c r="C50" s="256" t="s">
        <v>2592</v>
      </c>
      <c r="D50" s="245" t="s">
        <v>360</v>
      </c>
      <c r="E50" s="246">
        <v>25.57</v>
      </c>
      <c r="F50" s="247"/>
      <c r="G50" s="248">
        <f>ROUND(E50*F50,2)</f>
        <v>0</v>
      </c>
      <c r="H50" s="247"/>
      <c r="I50" s="248">
        <f>ROUND(E50*H50,2)</f>
        <v>0</v>
      </c>
      <c r="J50" s="247"/>
      <c r="K50" s="248">
        <f>ROUND(E50*J50,2)</f>
        <v>0</v>
      </c>
      <c r="L50" s="248">
        <v>21</v>
      </c>
      <c r="M50" s="248">
        <f>G50*(1+L50/100)</f>
        <v>0</v>
      </c>
      <c r="N50" s="248">
        <v>1.8907700000000001</v>
      </c>
      <c r="O50" s="248">
        <f>ROUND(E50*N50,2)</f>
        <v>48.35</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41</v>
      </c>
      <c r="B51" s="244" t="s">
        <v>2401</v>
      </c>
      <c r="C51" s="256" t="s">
        <v>2402</v>
      </c>
      <c r="D51" s="245" t="s">
        <v>539</v>
      </c>
      <c r="E51" s="246">
        <v>1</v>
      </c>
      <c r="F51" s="247"/>
      <c r="G51" s="248">
        <f>ROUND(E51*F51,2)</f>
        <v>0</v>
      </c>
      <c r="H51" s="247"/>
      <c r="I51" s="248">
        <f>ROUND(E51*H51,2)</f>
        <v>0</v>
      </c>
      <c r="J51" s="247"/>
      <c r="K51" s="248">
        <f>ROUND(E51*J51,2)</f>
        <v>0</v>
      </c>
      <c r="L51" s="248">
        <v>21</v>
      </c>
      <c r="M51" s="248">
        <f>G51*(1+L51/100)</f>
        <v>0</v>
      </c>
      <c r="N51" s="248">
        <v>6.6E-3</v>
      </c>
      <c r="O51" s="248">
        <f>ROUND(E51*N51,2)</f>
        <v>0.01</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5">
      <c r="A52" s="227" t="s">
        <v>289</v>
      </c>
      <c r="B52" s="228" t="s">
        <v>189</v>
      </c>
      <c r="C52" s="251" t="s">
        <v>190</v>
      </c>
      <c r="D52" s="229"/>
      <c r="E52" s="230"/>
      <c r="F52" s="231"/>
      <c r="G52" s="231">
        <f>SUMIF(AG53:AG80,"&lt;&gt;NOR",G53:G80)</f>
        <v>0</v>
      </c>
      <c r="H52" s="231"/>
      <c r="I52" s="231">
        <f>SUM(I53:I80)</f>
        <v>0</v>
      </c>
      <c r="J52" s="231"/>
      <c r="K52" s="231">
        <f>SUM(K53:K80)</f>
        <v>0</v>
      </c>
      <c r="L52" s="231"/>
      <c r="M52" s="231">
        <f>SUM(M53:M80)</f>
        <v>0</v>
      </c>
      <c r="N52" s="231"/>
      <c r="O52" s="231">
        <f>SUM(O53:O80)</f>
        <v>23.369999999999997</v>
      </c>
      <c r="P52" s="231"/>
      <c r="Q52" s="231">
        <f>SUM(Q53:Q80)</f>
        <v>0</v>
      </c>
      <c r="R52" s="231"/>
      <c r="S52" s="231"/>
      <c r="T52" s="232"/>
      <c r="U52" s="226"/>
      <c r="V52" s="226">
        <f>SUM(V53:V80)</f>
        <v>278.98</v>
      </c>
      <c r="W52" s="226"/>
      <c r="X52" s="226"/>
      <c r="AG52" t="s">
        <v>290</v>
      </c>
    </row>
    <row r="53" spans="1:60" outlineLevel="1" x14ac:dyDescent="0.25">
      <c r="A53" s="243">
        <v>42</v>
      </c>
      <c r="B53" s="244" t="s">
        <v>2593</v>
      </c>
      <c r="C53" s="256" t="s">
        <v>2594</v>
      </c>
      <c r="D53" s="245" t="s">
        <v>1927</v>
      </c>
      <c r="E53" s="246">
        <v>24</v>
      </c>
      <c r="F53" s="247"/>
      <c r="G53" s="248">
        <f>ROUND(E53*F53,2)</f>
        <v>0</v>
      </c>
      <c r="H53" s="247"/>
      <c r="I53" s="248">
        <f>ROUND(E53*H53,2)</f>
        <v>0</v>
      </c>
      <c r="J53" s="247"/>
      <c r="K53" s="248">
        <f>ROUND(E53*J53,2)</f>
        <v>0</v>
      </c>
      <c r="L53" s="248">
        <v>21</v>
      </c>
      <c r="M53" s="248">
        <f>G53*(1+L53/100)</f>
        <v>0</v>
      </c>
      <c r="N53" s="248">
        <v>1.1E-4</v>
      </c>
      <c r="O53" s="248">
        <f>ROUND(E53*N53,2)</f>
        <v>0</v>
      </c>
      <c r="P53" s="248">
        <v>0</v>
      </c>
      <c r="Q53" s="248">
        <f>ROUND(E53*P53,2)</f>
        <v>0</v>
      </c>
      <c r="R53" s="248"/>
      <c r="S53" s="248" t="s">
        <v>302</v>
      </c>
      <c r="T53" s="249" t="s">
        <v>295</v>
      </c>
      <c r="U53" s="222">
        <v>6.6</v>
      </c>
      <c r="V53" s="222">
        <f>ROUND(E53*U53,2)</f>
        <v>158.4</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43</v>
      </c>
      <c r="B54" s="244" t="s">
        <v>2595</v>
      </c>
      <c r="C54" s="256" t="s">
        <v>2596</v>
      </c>
      <c r="D54" s="245" t="s">
        <v>539</v>
      </c>
      <c r="E54" s="246">
        <v>24</v>
      </c>
      <c r="F54" s="247"/>
      <c r="G54" s="248">
        <f>ROUND(E54*F54,2)</f>
        <v>0</v>
      </c>
      <c r="H54" s="247"/>
      <c r="I54" s="248">
        <f>ROUND(E54*H54,2)</f>
        <v>0</v>
      </c>
      <c r="J54" s="247"/>
      <c r="K54" s="248">
        <f>ROUND(E54*J54,2)</f>
        <v>0</v>
      </c>
      <c r="L54" s="248">
        <v>21</v>
      </c>
      <c r="M54" s="248">
        <f>G54*(1+L54/100)</f>
        <v>0</v>
      </c>
      <c r="N54" s="248">
        <v>0.14494000000000001</v>
      </c>
      <c r="O54" s="248">
        <f>ROUND(E54*N54,2)</f>
        <v>3.48</v>
      </c>
      <c r="P54" s="248">
        <v>0</v>
      </c>
      <c r="Q54" s="248">
        <f>ROUND(E54*P54,2)</f>
        <v>0</v>
      </c>
      <c r="R54" s="248"/>
      <c r="S54" s="248" t="s">
        <v>302</v>
      </c>
      <c r="T54" s="249" t="s">
        <v>295</v>
      </c>
      <c r="U54" s="222">
        <v>5.024</v>
      </c>
      <c r="V54" s="222">
        <f>ROUND(E54*U54,2)</f>
        <v>120.58</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44</v>
      </c>
      <c r="B55" s="244" t="s">
        <v>2597</v>
      </c>
      <c r="C55" s="256" t="s">
        <v>2598</v>
      </c>
      <c r="D55" s="245" t="s">
        <v>453</v>
      </c>
      <c r="E55" s="246">
        <v>162.80000000000001</v>
      </c>
      <c r="F55" s="247"/>
      <c r="G55" s="248">
        <f>ROUND(E55*F55,2)</f>
        <v>0</v>
      </c>
      <c r="H55" s="247"/>
      <c r="I55" s="248">
        <f>ROUND(E55*H55,2)</f>
        <v>0</v>
      </c>
      <c r="J55" s="247"/>
      <c r="K55" s="248">
        <f>ROUND(E55*J55,2)</f>
        <v>0</v>
      </c>
      <c r="L55" s="248">
        <v>21</v>
      </c>
      <c r="M55" s="248">
        <f>G55*(1+L55/100)</f>
        <v>0</v>
      </c>
      <c r="N55" s="248">
        <v>1.0000000000000001E-5</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45</v>
      </c>
      <c r="B56" s="244" t="s">
        <v>2411</v>
      </c>
      <c r="C56" s="256" t="s">
        <v>2412</v>
      </c>
      <c r="D56" s="245" t="s">
        <v>453</v>
      </c>
      <c r="E56" s="246">
        <v>1.5</v>
      </c>
      <c r="F56" s="247"/>
      <c r="G56" s="248">
        <f>ROUND(E56*F56,2)</f>
        <v>0</v>
      </c>
      <c r="H56" s="247"/>
      <c r="I56" s="248">
        <f>ROUND(E56*H56,2)</f>
        <v>0</v>
      </c>
      <c r="J56" s="247"/>
      <c r="K56" s="248">
        <f>ROUND(E56*J56,2)</f>
        <v>0</v>
      </c>
      <c r="L56" s="248">
        <v>21</v>
      </c>
      <c r="M56" s="248">
        <f>G56*(1+L56/100)</f>
        <v>0</v>
      </c>
      <c r="N56" s="248">
        <v>1.0000000000000001E-5</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46</v>
      </c>
      <c r="B57" s="244" t="s">
        <v>2599</v>
      </c>
      <c r="C57" s="256" t="s">
        <v>2600</v>
      </c>
      <c r="D57" s="245" t="s">
        <v>539</v>
      </c>
      <c r="E57" s="246">
        <v>54</v>
      </c>
      <c r="F57" s="247"/>
      <c r="G57" s="248">
        <f>ROUND(E57*F57,2)</f>
        <v>0</v>
      </c>
      <c r="H57" s="247"/>
      <c r="I57" s="248">
        <f>ROUND(E57*H57,2)</f>
        <v>0</v>
      </c>
      <c r="J57" s="247"/>
      <c r="K57" s="248">
        <f>ROUND(E57*J57,2)</f>
        <v>0</v>
      </c>
      <c r="L57" s="248">
        <v>21</v>
      </c>
      <c r="M57" s="248">
        <f>G57*(1+L57/100)</f>
        <v>0</v>
      </c>
      <c r="N57" s="248">
        <v>2.0000000000000002E-5</v>
      </c>
      <c r="O57" s="248">
        <f>ROUND(E57*N57,2)</f>
        <v>0</v>
      </c>
      <c r="P57" s="248">
        <v>0</v>
      </c>
      <c r="Q57" s="248">
        <f>ROUND(E57*P57,2)</f>
        <v>0</v>
      </c>
      <c r="R57" s="248"/>
      <c r="S57" s="248" t="s">
        <v>302</v>
      </c>
      <c r="T57" s="249" t="s">
        <v>295</v>
      </c>
      <c r="U57" s="222">
        <v>0</v>
      </c>
      <c r="V57" s="222">
        <f>ROUND(E57*U57,2)</f>
        <v>0</v>
      </c>
      <c r="W57" s="222"/>
      <c r="X57" s="222" t="s">
        <v>389</v>
      </c>
      <c r="Y57" s="212"/>
      <c r="Z57" s="212"/>
      <c r="AA57" s="212"/>
      <c r="AB57" s="212"/>
      <c r="AC57" s="212"/>
      <c r="AD57" s="212"/>
      <c r="AE57" s="212"/>
      <c r="AF57" s="212"/>
      <c r="AG57" s="212" t="s">
        <v>390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47</v>
      </c>
      <c r="B58" s="244" t="s">
        <v>2601</v>
      </c>
      <c r="C58" s="256" t="s">
        <v>2602</v>
      </c>
      <c r="D58" s="245" t="s">
        <v>539</v>
      </c>
      <c r="E58" s="246">
        <v>1</v>
      </c>
      <c r="F58" s="247"/>
      <c r="G58" s="248">
        <f>ROUND(E58*F58,2)</f>
        <v>0</v>
      </c>
      <c r="H58" s="247"/>
      <c r="I58" s="248">
        <f>ROUND(E58*H58,2)</f>
        <v>0</v>
      </c>
      <c r="J58" s="247"/>
      <c r="K58" s="248">
        <f>ROUND(E58*J58,2)</f>
        <v>0</v>
      </c>
      <c r="L58" s="248">
        <v>21</v>
      </c>
      <c r="M58" s="248">
        <f>G58*(1+L58/100)</f>
        <v>0</v>
      </c>
      <c r="N58" s="248">
        <v>4.0000000000000003E-5</v>
      </c>
      <c r="O58" s="248">
        <f>ROUND(E58*N58,2)</f>
        <v>0</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48</v>
      </c>
      <c r="B59" s="244" t="s">
        <v>2477</v>
      </c>
      <c r="C59" s="256" t="s">
        <v>2478</v>
      </c>
      <c r="D59" s="245" t="s">
        <v>539</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49</v>
      </c>
      <c r="B60" s="244" t="s">
        <v>2603</v>
      </c>
      <c r="C60" s="256" t="s">
        <v>2604</v>
      </c>
      <c r="D60" s="245" t="s">
        <v>539</v>
      </c>
      <c r="E60" s="246">
        <v>25</v>
      </c>
      <c r="F60" s="247"/>
      <c r="G60" s="248">
        <f>ROUND(E60*F60,2)</f>
        <v>0</v>
      </c>
      <c r="H60" s="247"/>
      <c r="I60" s="248">
        <f>ROUND(E60*H60,2)</f>
        <v>0</v>
      </c>
      <c r="J60" s="247"/>
      <c r="K60" s="248">
        <f>ROUND(E60*J60,2)</f>
        <v>0</v>
      </c>
      <c r="L60" s="248">
        <v>21</v>
      </c>
      <c r="M60" s="248">
        <f>G60*(1+L60/100)</f>
        <v>0</v>
      </c>
      <c r="N60" s="248">
        <v>9.3600000000000003E-3</v>
      </c>
      <c r="O60" s="248">
        <f>ROUND(E60*N60,2)</f>
        <v>0.23</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50</v>
      </c>
      <c r="B61" s="244" t="s">
        <v>2605</v>
      </c>
      <c r="C61" s="256" t="s">
        <v>2606</v>
      </c>
      <c r="D61" s="245" t="s">
        <v>539</v>
      </c>
      <c r="E61" s="246">
        <v>27.54</v>
      </c>
      <c r="F61" s="247"/>
      <c r="G61" s="248">
        <f>ROUND(E61*F61,2)</f>
        <v>0</v>
      </c>
      <c r="H61" s="247"/>
      <c r="I61" s="248">
        <f>ROUND(E61*H61,2)</f>
        <v>0</v>
      </c>
      <c r="J61" s="247"/>
      <c r="K61" s="248">
        <f>ROUND(E61*J61,2)</f>
        <v>0</v>
      </c>
      <c r="L61" s="248">
        <v>21</v>
      </c>
      <c r="M61" s="248">
        <f>G61*(1+L61/100)</f>
        <v>0</v>
      </c>
      <c r="N61" s="248">
        <v>4.5999999999999999E-3</v>
      </c>
      <c r="O61" s="248">
        <f>ROUND(E61*N61,2)</f>
        <v>0.13</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363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51</v>
      </c>
      <c r="B62" s="244" t="s">
        <v>2607</v>
      </c>
      <c r="C62" s="256" t="s">
        <v>2608</v>
      </c>
      <c r="D62" s="245" t="s">
        <v>539</v>
      </c>
      <c r="E62" s="246">
        <v>1</v>
      </c>
      <c r="F62" s="247"/>
      <c r="G62" s="248">
        <f>ROUND(E62*F62,2)</f>
        <v>0</v>
      </c>
      <c r="H62" s="247"/>
      <c r="I62" s="248">
        <f>ROUND(E62*H62,2)</f>
        <v>0</v>
      </c>
      <c r="J62" s="247"/>
      <c r="K62" s="248">
        <f>ROUND(E62*J62,2)</f>
        <v>0</v>
      </c>
      <c r="L62" s="248">
        <v>21</v>
      </c>
      <c r="M62" s="248">
        <f>G62*(1+L62/100)</f>
        <v>0</v>
      </c>
      <c r="N62" s="248">
        <v>7.3000000000000001E-3</v>
      </c>
      <c r="O62" s="248">
        <f>ROUND(E62*N62,2)</f>
        <v>0.01</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363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52</v>
      </c>
      <c r="B63" s="244" t="s">
        <v>2609</v>
      </c>
      <c r="C63" s="256" t="s">
        <v>2610</v>
      </c>
      <c r="D63" s="245" t="s">
        <v>539</v>
      </c>
      <c r="E63" s="246">
        <v>4</v>
      </c>
      <c r="F63" s="247"/>
      <c r="G63" s="248">
        <f>ROUND(E63*F63,2)</f>
        <v>0</v>
      </c>
      <c r="H63" s="247"/>
      <c r="I63" s="248">
        <f>ROUND(E63*H63,2)</f>
        <v>0</v>
      </c>
      <c r="J63" s="247"/>
      <c r="K63" s="248">
        <f>ROUND(E63*J63,2)</f>
        <v>0</v>
      </c>
      <c r="L63" s="248">
        <v>21</v>
      </c>
      <c r="M63" s="248">
        <f>G63*(1+L63/100)</f>
        <v>0</v>
      </c>
      <c r="N63" s="248">
        <v>9.7000000000000005E-4</v>
      </c>
      <c r="O63" s="248">
        <f>ROUND(E63*N63,2)</f>
        <v>0</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363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53</v>
      </c>
      <c r="B64" s="244" t="s">
        <v>2611</v>
      </c>
      <c r="C64" s="256" t="s">
        <v>2612</v>
      </c>
      <c r="D64" s="245" t="s">
        <v>539</v>
      </c>
      <c r="E64" s="246">
        <v>4</v>
      </c>
      <c r="F64" s="247"/>
      <c r="G64" s="248">
        <f>ROUND(E64*F64,2)</f>
        <v>0</v>
      </c>
      <c r="H64" s="247"/>
      <c r="I64" s="248">
        <f>ROUND(E64*H64,2)</f>
        <v>0</v>
      </c>
      <c r="J64" s="247"/>
      <c r="K64" s="248">
        <f>ROUND(E64*J64,2)</f>
        <v>0</v>
      </c>
      <c r="L64" s="248">
        <v>21</v>
      </c>
      <c r="M64" s="248">
        <f>G64*(1+L64/100)</f>
        <v>0</v>
      </c>
      <c r="N64" s="248">
        <v>1.07E-3</v>
      </c>
      <c r="O64" s="248">
        <f>ROUND(E64*N64,2)</f>
        <v>0</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363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54</v>
      </c>
      <c r="B65" s="244" t="s">
        <v>2613</v>
      </c>
      <c r="C65" s="256" t="s">
        <v>2614</v>
      </c>
      <c r="D65" s="245" t="s">
        <v>539</v>
      </c>
      <c r="E65" s="246">
        <v>19</v>
      </c>
      <c r="F65" s="247"/>
      <c r="G65" s="248">
        <f>ROUND(E65*F65,2)</f>
        <v>0</v>
      </c>
      <c r="H65" s="247"/>
      <c r="I65" s="248">
        <f>ROUND(E65*H65,2)</f>
        <v>0</v>
      </c>
      <c r="J65" s="247"/>
      <c r="K65" s="248">
        <f>ROUND(E65*J65,2)</f>
        <v>0</v>
      </c>
      <c r="L65" s="248">
        <v>21</v>
      </c>
      <c r="M65" s="248">
        <f>G65*(1+L65/100)</f>
        <v>0</v>
      </c>
      <c r="N65" s="248">
        <v>1.2700000000000001E-3</v>
      </c>
      <c r="O65" s="248">
        <f>ROUND(E65*N65,2)</f>
        <v>0.02</v>
      </c>
      <c r="P65" s="248">
        <v>0</v>
      </c>
      <c r="Q65" s="248">
        <f>ROUND(E65*P65,2)</f>
        <v>0</v>
      </c>
      <c r="R65" s="248"/>
      <c r="S65" s="248" t="s">
        <v>302</v>
      </c>
      <c r="T65" s="249" t="s">
        <v>295</v>
      </c>
      <c r="U65" s="222">
        <v>0</v>
      </c>
      <c r="V65" s="222">
        <f>ROUND(E65*U65,2)</f>
        <v>0</v>
      </c>
      <c r="W65" s="222"/>
      <c r="X65" s="222" t="s">
        <v>362</v>
      </c>
      <c r="Y65" s="212"/>
      <c r="Z65" s="212"/>
      <c r="AA65" s="212"/>
      <c r="AB65" s="212"/>
      <c r="AC65" s="212"/>
      <c r="AD65" s="212"/>
      <c r="AE65" s="212"/>
      <c r="AF65" s="212"/>
      <c r="AG65" s="212" t="s">
        <v>363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55</v>
      </c>
      <c r="B66" s="244" t="s">
        <v>2615</v>
      </c>
      <c r="C66" s="256" t="s">
        <v>2616</v>
      </c>
      <c r="D66" s="245" t="s">
        <v>539</v>
      </c>
      <c r="E66" s="246">
        <v>1</v>
      </c>
      <c r="F66" s="247"/>
      <c r="G66" s="248">
        <f>ROUND(E66*F66,2)</f>
        <v>0</v>
      </c>
      <c r="H66" s="247"/>
      <c r="I66" s="248">
        <f>ROUND(E66*H66,2)</f>
        <v>0</v>
      </c>
      <c r="J66" s="247"/>
      <c r="K66" s="248">
        <f>ROUND(E66*J66,2)</f>
        <v>0</v>
      </c>
      <c r="L66" s="248">
        <v>21</v>
      </c>
      <c r="M66" s="248">
        <f>G66*(1+L66/100)</f>
        <v>0</v>
      </c>
      <c r="N66" s="248">
        <v>2.33E-3</v>
      </c>
      <c r="O66" s="248">
        <f>ROUND(E66*N66,2)</f>
        <v>0</v>
      </c>
      <c r="P66" s="248">
        <v>0</v>
      </c>
      <c r="Q66" s="248">
        <f>ROUND(E66*P66,2)</f>
        <v>0</v>
      </c>
      <c r="R66" s="248"/>
      <c r="S66" s="248" t="s">
        <v>302</v>
      </c>
      <c r="T66" s="249" t="s">
        <v>295</v>
      </c>
      <c r="U66" s="222">
        <v>0</v>
      </c>
      <c r="V66" s="222">
        <f>ROUND(E66*U66,2)</f>
        <v>0</v>
      </c>
      <c r="W66" s="222"/>
      <c r="X66" s="222" t="s">
        <v>362</v>
      </c>
      <c r="Y66" s="212"/>
      <c r="Z66" s="212"/>
      <c r="AA66" s="212"/>
      <c r="AB66" s="212"/>
      <c r="AC66" s="212"/>
      <c r="AD66" s="212"/>
      <c r="AE66" s="212"/>
      <c r="AF66" s="212"/>
      <c r="AG66" s="212" t="s">
        <v>363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56</v>
      </c>
      <c r="B67" s="244" t="s">
        <v>2617</v>
      </c>
      <c r="C67" s="256" t="s">
        <v>2618</v>
      </c>
      <c r="D67" s="245" t="s">
        <v>539</v>
      </c>
      <c r="E67" s="246">
        <v>1</v>
      </c>
      <c r="F67" s="247"/>
      <c r="G67" s="248">
        <f>ROUND(E67*F67,2)</f>
        <v>0</v>
      </c>
      <c r="H67" s="247"/>
      <c r="I67" s="248">
        <f>ROUND(E67*H67,2)</f>
        <v>0</v>
      </c>
      <c r="J67" s="247"/>
      <c r="K67" s="248">
        <f>ROUND(E67*J67,2)</f>
        <v>0</v>
      </c>
      <c r="L67" s="248">
        <v>21</v>
      </c>
      <c r="M67" s="248">
        <f>G67*(1+L67/100)</f>
        <v>0</v>
      </c>
      <c r="N67" s="248">
        <v>0.24199999999999999</v>
      </c>
      <c r="O67" s="248">
        <f>ROUND(E67*N67,2)</f>
        <v>0.24</v>
      </c>
      <c r="P67" s="248">
        <v>0</v>
      </c>
      <c r="Q67" s="248">
        <f>ROUND(E67*P67,2)</f>
        <v>0</v>
      </c>
      <c r="R67" s="248"/>
      <c r="S67" s="248" t="s">
        <v>302</v>
      </c>
      <c r="T67" s="249" t="s">
        <v>295</v>
      </c>
      <c r="U67" s="222">
        <v>0</v>
      </c>
      <c r="V67" s="222">
        <f>ROUND(E67*U67,2)</f>
        <v>0</v>
      </c>
      <c r="W67" s="222"/>
      <c r="X67" s="222" t="s">
        <v>362</v>
      </c>
      <c r="Y67" s="212"/>
      <c r="Z67" s="212"/>
      <c r="AA67" s="212"/>
      <c r="AB67" s="212"/>
      <c r="AC67" s="212"/>
      <c r="AD67" s="212"/>
      <c r="AE67" s="212"/>
      <c r="AF67" s="212"/>
      <c r="AG67" s="212" t="s">
        <v>363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57</v>
      </c>
      <c r="B68" s="244" t="s">
        <v>2619</v>
      </c>
      <c r="C68" s="256" t="s">
        <v>2620</v>
      </c>
      <c r="D68" s="245" t="s">
        <v>539</v>
      </c>
      <c r="E68" s="246">
        <v>24</v>
      </c>
      <c r="F68" s="247"/>
      <c r="G68" s="248">
        <f>ROUND(E68*F68,2)</f>
        <v>0</v>
      </c>
      <c r="H68" s="247"/>
      <c r="I68" s="248">
        <f>ROUND(E68*H68,2)</f>
        <v>0</v>
      </c>
      <c r="J68" s="247"/>
      <c r="K68" s="248">
        <f>ROUND(E68*J68,2)</f>
        <v>0</v>
      </c>
      <c r="L68" s="248">
        <v>21</v>
      </c>
      <c r="M68" s="248">
        <f>G68*(1+L68/100)</f>
        <v>0</v>
      </c>
      <c r="N68" s="248">
        <v>4.4999999999999998E-2</v>
      </c>
      <c r="O68" s="248">
        <f>ROUND(E68*N68,2)</f>
        <v>1.08</v>
      </c>
      <c r="P68" s="248">
        <v>0</v>
      </c>
      <c r="Q68" s="248">
        <f>ROUND(E68*P68,2)</f>
        <v>0</v>
      </c>
      <c r="R68" s="248"/>
      <c r="S68" s="248" t="s">
        <v>302</v>
      </c>
      <c r="T68" s="249" t="s">
        <v>295</v>
      </c>
      <c r="U68" s="222">
        <v>0</v>
      </c>
      <c r="V68" s="222">
        <f>ROUND(E68*U68,2)</f>
        <v>0</v>
      </c>
      <c r="W68" s="222"/>
      <c r="X68" s="222" t="s">
        <v>362</v>
      </c>
      <c r="Y68" s="212"/>
      <c r="Z68" s="212"/>
      <c r="AA68" s="212"/>
      <c r="AB68" s="212"/>
      <c r="AC68" s="212"/>
      <c r="AD68" s="212"/>
      <c r="AE68" s="212"/>
      <c r="AF68" s="212"/>
      <c r="AG68" s="212" t="s">
        <v>363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2621</v>
      </c>
      <c r="C69" s="256" t="s">
        <v>2622</v>
      </c>
      <c r="D69" s="245" t="s">
        <v>539</v>
      </c>
      <c r="E69" s="246">
        <v>1</v>
      </c>
      <c r="F69" s="247"/>
      <c r="G69" s="248">
        <f>ROUND(E69*F69,2)</f>
        <v>0</v>
      </c>
      <c r="H69" s="247"/>
      <c r="I69" s="248">
        <f>ROUND(E69*H69,2)</f>
        <v>0</v>
      </c>
      <c r="J69" s="247"/>
      <c r="K69" s="248">
        <f>ROUND(E69*J69,2)</f>
        <v>0</v>
      </c>
      <c r="L69" s="248">
        <v>21</v>
      </c>
      <c r="M69" s="248">
        <f>G69*(1+L69/100)</f>
        <v>0</v>
      </c>
      <c r="N69" s="248">
        <v>2.2549999999999999</v>
      </c>
      <c r="O69" s="248">
        <f>ROUND(E69*N69,2)</f>
        <v>2.2599999999999998</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363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59</v>
      </c>
      <c r="B70" s="244" t="s">
        <v>2623</v>
      </c>
      <c r="C70" s="256" t="s">
        <v>2624</v>
      </c>
      <c r="D70" s="245" t="s">
        <v>539</v>
      </c>
      <c r="E70" s="246">
        <v>1</v>
      </c>
      <c r="F70" s="247"/>
      <c r="G70" s="248">
        <f>ROUND(E70*F70,2)</f>
        <v>0</v>
      </c>
      <c r="H70" s="247"/>
      <c r="I70" s="248">
        <f>ROUND(E70*H70,2)</f>
        <v>0</v>
      </c>
      <c r="J70" s="247"/>
      <c r="K70" s="248">
        <f>ROUND(E70*J70,2)</f>
        <v>0</v>
      </c>
      <c r="L70" s="248">
        <v>21</v>
      </c>
      <c r="M70" s="248">
        <f>G70*(1+L70/100)</f>
        <v>0</v>
      </c>
      <c r="N70" s="248">
        <v>0.03</v>
      </c>
      <c r="O70" s="248">
        <f>ROUND(E70*N70,2)</f>
        <v>0.03</v>
      </c>
      <c r="P70" s="248">
        <v>0</v>
      </c>
      <c r="Q70" s="248">
        <f>ROUND(E70*P70,2)</f>
        <v>0</v>
      </c>
      <c r="R70" s="248"/>
      <c r="S70" s="248" t="s">
        <v>302</v>
      </c>
      <c r="T70" s="249" t="s">
        <v>295</v>
      </c>
      <c r="U70" s="222">
        <v>0</v>
      </c>
      <c r="V70" s="222">
        <f>ROUND(E70*U70,2)</f>
        <v>0</v>
      </c>
      <c r="W70" s="222"/>
      <c r="X70" s="222" t="s">
        <v>362</v>
      </c>
      <c r="Y70" s="212"/>
      <c r="Z70" s="212"/>
      <c r="AA70" s="212"/>
      <c r="AB70" s="212"/>
      <c r="AC70" s="212"/>
      <c r="AD70" s="212"/>
      <c r="AE70" s="212"/>
      <c r="AF70" s="212"/>
      <c r="AG70" s="212" t="s">
        <v>363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33">
        <v>60</v>
      </c>
      <c r="B71" s="234" t="s">
        <v>2625</v>
      </c>
      <c r="C71" s="252" t="s">
        <v>2626</v>
      </c>
      <c r="D71" s="235" t="s">
        <v>539</v>
      </c>
      <c r="E71" s="236">
        <v>24.24</v>
      </c>
      <c r="F71" s="237"/>
      <c r="G71" s="238">
        <f>ROUND(E71*F71,2)</f>
        <v>0</v>
      </c>
      <c r="H71" s="237"/>
      <c r="I71" s="238">
        <f>ROUND(E71*H71,2)</f>
        <v>0</v>
      </c>
      <c r="J71" s="237"/>
      <c r="K71" s="238">
        <f>ROUND(E71*J71,2)</f>
        <v>0</v>
      </c>
      <c r="L71" s="238">
        <v>21</v>
      </c>
      <c r="M71" s="238">
        <f>G71*(1+L71/100)</f>
        <v>0</v>
      </c>
      <c r="N71" s="238">
        <v>7.0000000000000007E-2</v>
      </c>
      <c r="O71" s="238">
        <f>ROUND(E71*N71,2)</f>
        <v>1.7</v>
      </c>
      <c r="P71" s="238">
        <v>0</v>
      </c>
      <c r="Q71" s="238">
        <f>ROUND(E71*P71,2)</f>
        <v>0</v>
      </c>
      <c r="R71" s="238"/>
      <c r="S71" s="238" t="s">
        <v>302</v>
      </c>
      <c r="T71" s="239" t="s">
        <v>295</v>
      </c>
      <c r="U71" s="222">
        <v>0</v>
      </c>
      <c r="V71" s="222">
        <f>ROUND(E71*U71,2)</f>
        <v>0</v>
      </c>
      <c r="W71" s="222"/>
      <c r="X71" s="222" t="s">
        <v>362</v>
      </c>
      <c r="Y71" s="212"/>
      <c r="Z71" s="212"/>
      <c r="AA71" s="212"/>
      <c r="AB71" s="212"/>
      <c r="AC71" s="212"/>
      <c r="AD71" s="212"/>
      <c r="AE71" s="212"/>
      <c r="AF71" s="212"/>
      <c r="AG71" s="212" t="s">
        <v>1074</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5" t="s">
        <v>2627</v>
      </c>
      <c r="D72" s="224"/>
      <c r="E72" s="225">
        <v>24.24</v>
      </c>
      <c r="F72" s="222"/>
      <c r="G72" s="222"/>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310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33">
        <v>61</v>
      </c>
      <c r="B73" s="234" t="s">
        <v>2628</v>
      </c>
      <c r="C73" s="252" t="s">
        <v>2629</v>
      </c>
      <c r="D73" s="235" t="s">
        <v>539</v>
      </c>
      <c r="E73" s="236">
        <v>29.29</v>
      </c>
      <c r="F73" s="237"/>
      <c r="G73" s="238">
        <f>ROUND(E73*F73,2)</f>
        <v>0</v>
      </c>
      <c r="H73" s="237"/>
      <c r="I73" s="238">
        <f>ROUND(E73*H73,2)</f>
        <v>0</v>
      </c>
      <c r="J73" s="237"/>
      <c r="K73" s="238">
        <f>ROUND(E73*J73,2)</f>
        <v>0</v>
      </c>
      <c r="L73" s="238">
        <v>21</v>
      </c>
      <c r="M73" s="238">
        <f>G73*(1+L73/100)</f>
        <v>0</v>
      </c>
      <c r="N73" s="238">
        <v>7.5999999999999998E-2</v>
      </c>
      <c r="O73" s="238">
        <f>ROUND(E73*N73,2)</f>
        <v>2.23</v>
      </c>
      <c r="P73" s="238">
        <v>0</v>
      </c>
      <c r="Q73" s="238">
        <f>ROUND(E73*P73,2)</f>
        <v>0</v>
      </c>
      <c r="R73" s="238"/>
      <c r="S73" s="238" t="s">
        <v>302</v>
      </c>
      <c r="T73" s="239" t="s">
        <v>295</v>
      </c>
      <c r="U73" s="222">
        <v>0</v>
      </c>
      <c r="V73" s="222">
        <f>ROUND(E73*U73,2)</f>
        <v>0</v>
      </c>
      <c r="W73" s="222"/>
      <c r="X73" s="222" t="s">
        <v>362</v>
      </c>
      <c r="Y73" s="212"/>
      <c r="Z73" s="212"/>
      <c r="AA73" s="212"/>
      <c r="AB73" s="212"/>
      <c r="AC73" s="212"/>
      <c r="AD73" s="212"/>
      <c r="AE73" s="212"/>
      <c r="AF73" s="212"/>
      <c r="AG73" s="212" t="s">
        <v>363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5" t="s">
        <v>2630</v>
      </c>
      <c r="D74" s="224"/>
      <c r="E74" s="225">
        <v>29.29</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310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33">
        <v>62</v>
      </c>
      <c r="B75" s="234" t="s">
        <v>2631</v>
      </c>
      <c r="C75" s="252" t="s">
        <v>2632</v>
      </c>
      <c r="D75" s="235" t="s">
        <v>539</v>
      </c>
      <c r="E75" s="236">
        <v>23.23</v>
      </c>
      <c r="F75" s="237"/>
      <c r="G75" s="238">
        <f>ROUND(E75*F75,2)</f>
        <v>0</v>
      </c>
      <c r="H75" s="237"/>
      <c r="I75" s="238">
        <f>ROUND(E75*H75,2)</f>
        <v>0</v>
      </c>
      <c r="J75" s="237"/>
      <c r="K75" s="238">
        <f>ROUND(E75*J75,2)</f>
        <v>0</v>
      </c>
      <c r="L75" s="238">
        <v>21</v>
      </c>
      <c r="M75" s="238">
        <f>G75*(1+L75/100)</f>
        <v>0</v>
      </c>
      <c r="N75" s="238">
        <v>0.155</v>
      </c>
      <c r="O75" s="238">
        <f>ROUND(E75*N75,2)</f>
        <v>3.6</v>
      </c>
      <c r="P75" s="238">
        <v>0</v>
      </c>
      <c r="Q75" s="238">
        <f>ROUND(E75*P75,2)</f>
        <v>0</v>
      </c>
      <c r="R75" s="238"/>
      <c r="S75" s="238" t="s">
        <v>302</v>
      </c>
      <c r="T75" s="239" t="s">
        <v>295</v>
      </c>
      <c r="U75" s="222">
        <v>0</v>
      </c>
      <c r="V75" s="222">
        <f>ROUND(E75*U75,2)</f>
        <v>0</v>
      </c>
      <c r="W75" s="222"/>
      <c r="X75" s="222" t="s">
        <v>362</v>
      </c>
      <c r="Y75" s="212"/>
      <c r="Z75" s="212"/>
      <c r="AA75" s="212"/>
      <c r="AB75" s="212"/>
      <c r="AC75" s="212"/>
      <c r="AD75" s="212"/>
      <c r="AE75" s="212"/>
      <c r="AF75" s="212"/>
      <c r="AG75" s="212" t="s">
        <v>363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5" t="s">
        <v>2633</v>
      </c>
      <c r="D76" s="224"/>
      <c r="E76" s="225">
        <v>23.23</v>
      </c>
      <c r="F76" s="222"/>
      <c r="G76" s="22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310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33">
        <v>63</v>
      </c>
      <c r="B77" s="234" t="s">
        <v>2634</v>
      </c>
      <c r="C77" s="252" t="s">
        <v>2635</v>
      </c>
      <c r="D77" s="235" t="s">
        <v>539</v>
      </c>
      <c r="E77" s="236">
        <v>24.24</v>
      </c>
      <c r="F77" s="237"/>
      <c r="G77" s="238">
        <f>ROUND(E77*F77,2)</f>
        <v>0</v>
      </c>
      <c r="H77" s="237"/>
      <c r="I77" s="238">
        <f>ROUND(E77*H77,2)</f>
        <v>0</v>
      </c>
      <c r="J77" s="237"/>
      <c r="K77" s="238">
        <f>ROUND(E77*J77,2)</f>
        <v>0</v>
      </c>
      <c r="L77" s="238">
        <v>21</v>
      </c>
      <c r="M77" s="238">
        <f>G77*(1+L77/100)</f>
        <v>0</v>
      </c>
      <c r="N77" s="238">
        <v>0.17</v>
      </c>
      <c r="O77" s="238">
        <f>ROUND(E77*N77,2)</f>
        <v>4.12</v>
      </c>
      <c r="P77" s="238">
        <v>0</v>
      </c>
      <c r="Q77" s="238">
        <f>ROUND(E77*P77,2)</f>
        <v>0</v>
      </c>
      <c r="R77" s="238"/>
      <c r="S77" s="238" t="s">
        <v>302</v>
      </c>
      <c r="T77" s="239" t="s">
        <v>295</v>
      </c>
      <c r="U77" s="222">
        <v>0</v>
      </c>
      <c r="V77" s="222">
        <f>ROUND(E77*U77,2)</f>
        <v>0</v>
      </c>
      <c r="W77" s="222"/>
      <c r="X77" s="222" t="s">
        <v>362</v>
      </c>
      <c r="Y77" s="212"/>
      <c r="Z77" s="212"/>
      <c r="AA77" s="212"/>
      <c r="AB77" s="212"/>
      <c r="AC77" s="212"/>
      <c r="AD77" s="212"/>
      <c r="AE77" s="212"/>
      <c r="AF77" s="212"/>
      <c r="AG77" s="212" t="s">
        <v>363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5" t="s">
        <v>2627</v>
      </c>
      <c r="D78" s="224"/>
      <c r="E78" s="225">
        <v>24.24</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310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33">
        <v>64</v>
      </c>
      <c r="B79" s="234" t="s">
        <v>2636</v>
      </c>
      <c r="C79" s="252" t="s">
        <v>2637</v>
      </c>
      <c r="D79" s="235" t="s">
        <v>539</v>
      </c>
      <c r="E79" s="236">
        <v>24.24</v>
      </c>
      <c r="F79" s="237"/>
      <c r="G79" s="238">
        <f>ROUND(E79*F79,2)</f>
        <v>0</v>
      </c>
      <c r="H79" s="237"/>
      <c r="I79" s="238">
        <f>ROUND(E79*H79,2)</f>
        <v>0</v>
      </c>
      <c r="J79" s="237"/>
      <c r="K79" s="238">
        <f>ROUND(E79*J79,2)</f>
        <v>0</v>
      </c>
      <c r="L79" s="238">
        <v>21</v>
      </c>
      <c r="M79" s="238">
        <f>G79*(1+L79/100)</f>
        <v>0</v>
      </c>
      <c r="N79" s="238">
        <v>0.17499999999999999</v>
      </c>
      <c r="O79" s="238">
        <f>ROUND(E79*N79,2)</f>
        <v>4.24</v>
      </c>
      <c r="P79" s="238">
        <v>0</v>
      </c>
      <c r="Q79" s="238">
        <f>ROUND(E79*P79,2)</f>
        <v>0</v>
      </c>
      <c r="R79" s="238"/>
      <c r="S79" s="238" t="s">
        <v>302</v>
      </c>
      <c r="T79" s="239" t="s">
        <v>295</v>
      </c>
      <c r="U79" s="222">
        <v>0</v>
      </c>
      <c r="V79" s="222">
        <f>ROUND(E79*U79,2)</f>
        <v>0</v>
      </c>
      <c r="W79" s="222"/>
      <c r="X79" s="222" t="s">
        <v>362</v>
      </c>
      <c r="Y79" s="212"/>
      <c r="Z79" s="212"/>
      <c r="AA79" s="212"/>
      <c r="AB79" s="212"/>
      <c r="AC79" s="212"/>
      <c r="AD79" s="212"/>
      <c r="AE79" s="212"/>
      <c r="AF79" s="212"/>
      <c r="AG79" s="212" t="s">
        <v>363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2627</v>
      </c>
      <c r="D80" s="224"/>
      <c r="E80" s="225">
        <v>24.24</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27" t="s">
        <v>289</v>
      </c>
      <c r="B81" s="228" t="s">
        <v>193</v>
      </c>
      <c r="C81" s="251" t="s">
        <v>194</v>
      </c>
      <c r="D81" s="229"/>
      <c r="E81" s="230"/>
      <c r="F81" s="231"/>
      <c r="G81" s="231">
        <f>SUMIF(AG82:AG82,"&lt;&gt;NOR",G82:G82)</f>
        <v>0</v>
      </c>
      <c r="H81" s="231"/>
      <c r="I81" s="231">
        <f>SUM(I82:I82)</f>
        <v>0</v>
      </c>
      <c r="J81" s="231"/>
      <c r="K81" s="231">
        <f>SUM(K82:K82)</f>
        <v>0</v>
      </c>
      <c r="L81" s="231"/>
      <c r="M81" s="231">
        <f>SUM(M82:M82)</f>
        <v>0</v>
      </c>
      <c r="N81" s="231"/>
      <c r="O81" s="231">
        <f>SUM(O82:O82)</f>
        <v>0</v>
      </c>
      <c r="P81" s="231"/>
      <c r="Q81" s="231">
        <f>SUM(Q82:Q82)</f>
        <v>0</v>
      </c>
      <c r="R81" s="231"/>
      <c r="S81" s="231"/>
      <c r="T81" s="232"/>
      <c r="U81" s="226"/>
      <c r="V81" s="226">
        <f>SUM(V82:V82)</f>
        <v>0</v>
      </c>
      <c r="W81" s="226"/>
      <c r="X81" s="226"/>
      <c r="AG81" t="s">
        <v>290</v>
      </c>
    </row>
    <row r="82" spans="1:60" outlineLevel="1" x14ac:dyDescent="0.25">
      <c r="A82" s="233">
        <v>65</v>
      </c>
      <c r="B82" s="234" t="s">
        <v>1516</v>
      </c>
      <c r="C82" s="252" t="s">
        <v>2576</v>
      </c>
      <c r="D82" s="235" t="s">
        <v>441</v>
      </c>
      <c r="E82" s="236">
        <v>311.11183</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c r="S82" s="238" t="s">
        <v>302</v>
      </c>
      <c r="T82" s="239" t="s">
        <v>295</v>
      </c>
      <c r="U82" s="222">
        <v>0</v>
      </c>
      <c r="V82" s="222">
        <f>ROUND(E82*U82,2)</f>
        <v>0</v>
      </c>
      <c r="W82" s="222"/>
      <c r="X82" s="222" t="s">
        <v>389</v>
      </c>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5">
      <c r="A83" s="3"/>
      <c r="B83" s="4"/>
      <c r="C83" s="257"/>
      <c r="D83" s="6"/>
      <c r="E83" s="3"/>
      <c r="F83" s="3"/>
      <c r="G83" s="3"/>
      <c r="H83" s="3"/>
      <c r="I83" s="3"/>
      <c r="J83" s="3"/>
      <c r="K83" s="3"/>
      <c r="L83" s="3"/>
      <c r="M83" s="3"/>
      <c r="N83" s="3"/>
      <c r="O83" s="3"/>
      <c r="P83" s="3"/>
      <c r="Q83" s="3"/>
      <c r="R83" s="3"/>
      <c r="S83" s="3"/>
      <c r="T83" s="3"/>
      <c r="U83" s="3"/>
      <c r="V83" s="3"/>
      <c r="W83" s="3"/>
      <c r="X83" s="3"/>
      <c r="AE83">
        <v>15</v>
      </c>
      <c r="AF83">
        <v>21</v>
      </c>
      <c r="AG83" t="s">
        <v>276</v>
      </c>
    </row>
    <row r="84" spans="1:60" x14ac:dyDescent="0.25">
      <c r="A84" s="215"/>
      <c r="B84" s="216" t="s">
        <v>29</v>
      </c>
      <c r="C84" s="258"/>
      <c r="D84" s="217"/>
      <c r="E84" s="218"/>
      <c r="F84" s="218"/>
      <c r="G84" s="250">
        <f>G8+G44+G48+G52+G81</f>
        <v>0</v>
      </c>
      <c r="H84" s="3"/>
      <c r="I84" s="3"/>
      <c r="J84" s="3"/>
      <c r="K84" s="3"/>
      <c r="L84" s="3"/>
      <c r="M84" s="3"/>
      <c r="N84" s="3"/>
      <c r="O84" s="3"/>
      <c r="P84" s="3"/>
      <c r="Q84" s="3"/>
      <c r="R84" s="3"/>
      <c r="S84" s="3"/>
      <c r="T84" s="3"/>
      <c r="U84" s="3"/>
      <c r="V84" s="3"/>
      <c r="W84" s="3"/>
      <c r="X84" s="3"/>
      <c r="AE84">
        <f>SUMIF(L7:L82,AE83,G7:G82)</f>
        <v>0</v>
      </c>
      <c r="AF84">
        <f>SUMIF(L7:L82,AF83,G7:G82)</f>
        <v>0</v>
      </c>
      <c r="AG84" t="s">
        <v>383</v>
      </c>
    </row>
    <row r="85" spans="1:60" x14ac:dyDescent="0.25">
      <c r="C85" s="259"/>
      <c r="D85" s="10"/>
      <c r="AG85" t="s">
        <v>385</v>
      </c>
    </row>
    <row r="86" spans="1:60" x14ac:dyDescent="0.25">
      <c r="D86" s="10"/>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Q2g8VCx7fLl2+WtwBzC1WYAJyGp+sOYeQxfxhCU8y47w6Z6r8fGSzESpHvXNioj2/EjiDQpbG+nCUNTIPv0Vw==" saltValue="6qrXsgKSin+3s9Zf/uR6a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7B493-0742-497B-AA74-051542B9276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106</v>
      </c>
      <c r="C3" s="201" t="s">
        <v>107</v>
      </c>
      <c r="D3" s="199"/>
      <c r="E3" s="199"/>
      <c r="F3" s="199"/>
      <c r="G3" s="200"/>
      <c r="AC3" s="177" t="s">
        <v>264</v>
      </c>
      <c r="AG3" t="s">
        <v>266</v>
      </c>
    </row>
    <row r="4" spans="1:60" ht="25.05" customHeight="1" x14ac:dyDescent="0.25">
      <c r="A4" s="202" t="s">
        <v>9</v>
      </c>
      <c r="B4" s="203" t="s">
        <v>108</v>
      </c>
      <c r="C4" s="204" t="s">
        <v>107</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SUMIF(AG9:AG78,"&lt;&gt;NOR",G9:G78)</f>
        <v>0</v>
      </c>
      <c r="H8" s="231"/>
      <c r="I8" s="231">
        <f>SUM(I9:I78)</f>
        <v>0</v>
      </c>
      <c r="J8" s="231"/>
      <c r="K8" s="231">
        <f>SUM(K9:K78)</f>
        <v>0</v>
      </c>
      <c r="L8" s="231"/>
      <c r="M8" s="231">
        <f>SUM(M9:M78)</f>
        <v>0</v>
      </c>
      <c r="N8" s="231"/>
      <c r="O8" s="231">
        <f>SUM(O9:O78)</f>
        <v>1987.46</v>
      </c>
      <c r="P8" s="231"/>
      <c r="Q8" s="231">
        <f>SUM(Q9:Q78)</f>
        <v>409.84</v>
      </c>
      <c r="R8" s="231"/>
      <c r="S8" s="231"/>
      <c r="T8" s="232"/>
      <c r="U8" s="226"/>
      <c r="V8" s="226">
        <f>SUM(V9:V78)</f>
        <v>140.79</v>
      </c>
      <c r="W8" s="226"/>
      <c r="X8" s="226"/>
      <c r="AG8" t="s">
        <v>290</v>
      </c>
    </row>
    <row r="9" spans="1:60" outlineLevel="1" x14ac:dyDescent="0.25">
      <c r="A9" s="233">
        <v>1</v>
      </c>
      <c r="B9" s="234" t="s">
        <v>483</v>
      </c>
      <c r="C9" s="252" t="s">
        <v>410</v>
      </c>
      <c r="D9" s="235" t="s">
        <v>360</v>
      </c>
      <c r="E9" s="236">
        <v>3102</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1.0999999999999999E-2</v>
      </c>
      <c r="V9" s="222">
        <f>ROUND(E9*U9,2)</f>
        <v>34.119999999999997</v>
      </c>
      <c r="W9" s="222"/>
      <c r="X9" s="222" t="s">
        <v>389</v>
      </c>
      <c r="Y9" s="212"/>
      <c r="Z9" s="212"/>
      <c r="AA9" s="212"/>
      <c r="AB9" s="212"/>
      <c r="AC9" s="212"/>
      <c r="AD9" s="212"/>
      <c r="AE9" s="212"/>
      <c r="AF9" s="212"/>
      <c r="AG9" s="212" t="s">
        <v>430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2638</v>
      </c>
      <c r="D10" s="224"/>
      <c r="E10" s="225">
        <v>3102</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3">
        <v>2</v>
      </c>
      <c r="B11" s="234" t="s">
        <v>491</v>
      </c>
      <c r="C11" s="252" t="s">
        <v>2639</v>
      </c>
      <c r="D11" s="235" t="s">
        <v>360</v>
      </c>
      <c r="E11" s="236">
        <v>1551</v>
      </c>
      <c r="F11" s="237"/>
      <c r="G11" s="238">
        <f>ROUND(E11*F11,2)</f>
        <v>0</v>
      </c>
      <c r="H11" s="237"/>
      <c r="I11" s="238">
        <f>ROUND(E11*H11,2)</f>
        <v>0</v>
      </c>
      <c r="J11" s="237"/>
      <c r="K11" s="238">
        <f>ROUND(E11*J11,2)</f>
        <v>0</v>
      </c>
      <c r="L11" s="238">
        <v>21</v>
      </c>
      <c r="M11" s="238">
        <f>G11*(1+L11/100)</f>
        <v>0</v>
      </c>
      <c r="N11" s="238">
        <v>0</v>
      </c>
      <c r="O11" s="238">
        <f>ROUND(E11*N11,2)</f>
        <v>0</v>
      </c>
      <c r="P11" s="238">
        <v>0</v>
      </c>
      <c r="Q11" s="238">
        <f>ROUND(E11*P11,2)</f>
        <v>0</v>
      </c>
      <c r="R11" s="238"/>
      <c r="S11" s="238" t="s">
        <v>302</v>
      </c>
      <c r="T11" s="239" t="s">
        <v>295</v>
      </c>
      <c r="U11" s="222">
        <v>6.8000000000000005E-2</v>
      </c>
      <c r="V11" s="222">
        <f>ROUND(E11*U11,2)</f>
        <v>105.47</v>
      </c>
      <c r="W11" s="222"/>
      <c r="X11" s="222" t="s">
        <v>389</v>
      </c>
      <c r="Y11" s="212"/>
      <c r="Z11" s="212"/>
      <c r="AA11" s="212"/>
      <c r="AB11" s="212"/>
      <c r="AC11" s="212"/>
      <c r="AD11" s="212"/>
      <c r="AE11" s="212"/>
      <c r="AF11" s="212"/>
      <c r="AG11" s="212" t="s">
        <v>430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5" t="s">
        <v>2640</v>
      </c>
      <c r="D12" s="224"/>
      <c r="E12" s="225">
        <v>1551</v>
      </c>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310</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3</v>
      </c>
      <c r="B13" s="244" t="s">
        <v>2302</v>
      </c>
      <c r="C13" s="256" t="s">
        <v>2303</v>
      </c>
      <c r="D13" s="245" t="s">
        <v>434</v>
      </c>
      <c r="E13" s="246">
        <v>419.24</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4</v>
      </c>
      <c r="B14" s="244" t="s">
        <v>2641</v>
      </c>
      <c r="C14" s="256" t="s">
        <v>2642</v>
      </c>
      <c r="D14" s="245" t="s">
        <v>434</v>
      </c>
      <c r="E14" s="246">
        <v>14.28</v>
      </c>
      <c r="F14" s="247"/>
      <c r="G14" s="248">
        <f>ROUND(E14*F14,2)</f>
        <v>0</v>
      </c>
      <c r="H14" s="247"/>
      <c r="I14" s="248">
        <f>ROUND(E14*H14,2)</f>
        <v>0</v>
      </c>
      <c r="J14" s="247"/>
      <c r="K14" s="248">
        <f>ROUND(E14*J14,2)</f>
        <v>0</v>
      </c>
      <c r="L14" s="248">
        <v>21</v>
      </c>
      <c r="M14" s="248">
        <f>G14*(1+L14/100)</f>
        <v>0</v>
      </c>
      <c r="N14" s="248">
        <v>0</v>
      </c>
      <c r="O14" s="248">
        <f>ROUND(E14*N14,2)</f>
        <v>0</v>
      </c>
      <c r="P14" s="248">
        <v>0.66</v>
      </c>
      <c r="Q14" s="248">
        <f>ROUND(E14*P14,2)</f>
        <v>9.42</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5</v>
      </c>
      <c r="B15" s="244" t="s">
        <v>2643</v>
      </c>
      <c r="C15" s="256" t="s">
        <v>2644</v>
      </c>
      <c r="D15" s="245" t="s">
        <v>434</v>
      </c>
      <c r="E15" s="246">
        <v>73.150000000000006</v>
      </c>
      <c r="F15" s="247"/>
      <c r="G15" s="248">
        <f>ROUND(E15*F15,2)</f>
        <v>0</v>
      </c>
      <c r="H15" s="247"/>
      <c r="I15" s="248">
        <f>ROUND(E15*H15,2)</f>
        <v>0</v>
      </c>
      <c r="J15" s="247"/>
      <c r="K15" s="248">
        <f>ROUND(E15*J15,2)</f>
        <v>0</v>
      </c>
      <c r="L15" s="248">
        <v>21</v>
      </c>
      <c r="M15" s="248">
        <f>G15*(1+L15/100)</f>
        <v>0</v>
      </c>
      <c r="N15" s="248">
        <v>0</v>
      </c>
      <c r="O15" s="248">
        <f>ROUND(E15*N15,2)</f>
        <v>0</v>
      </c>
      <c r="P15" s="248">
        <v>0.88</v>
      </c>
      <c r="Q15" s="248">
        <f>ROUND(E15*P15,2)</f>
        <v>64.37</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6</v>
      </c>
      <c r="B16" s="244" t="s">
        <v>2645</v>
      </c>
      <c r="C16" s="256" t="s">
        <v>2646</v>
      </c>
      <c r="D16" s="245" t="s">
        <v>434</v>
      </c>
      <c r="E16" s="246">
        <v>198.01</v>
      </c>
      <c r="F16" s="247"/>
      <c r="G16" s="248">
        <f>ROUND(E16*F16,2)</f>
        <v>0</v>
      </c>
      <c r="H16" s="247"/>
      <c r="I16" s="248">
        <f>ROUND(E16*H16,2)</f>
        <v>0</v>
      </c>
      <c r="J16" s="247"/>
      <c r="K16" s="248">
        <f>ROUND(E16*J16,2)</f>
        <v>0</v>
      </c>
      <c r="L16" s="248">
        <v>21</v>
      </c>
      <c r="M16" s="248">
        <f>G16*(1+L16/100)</f>
        <v>0</v>
      </c>
      <c r="N16" s="248">
        <v>0</v>
      </c>
      <c r="O16" s="248">
        <f>ROUND(E16*N16,2)</f>
        <v>0</v>
      </c>
      <c r="P16" s="248">
        <v>1.034</v>
      </c>
      <c r="Q16" s="248">
        <f>ROUND(E16*P16,2)</f>
        <v>204.74</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7</v>
      </c>
      <c r="B17" s="244" t="s">
        <v>2647</v>
      </c>
      <c r="C17" s="256" t="s">
        <v>2648</v>
      </c>
      <c r="D17" s="245" t="s">
        <v>434</v>
      </c>
      <c r="E17" s="246">
        <v>73.150000000000006</v>
      </c>
      <c r="F17" s="247"/>
      <c r="G17" s="248">
        <f>ROUND(E17*F17,2)</f>
        <v>0</v>
      </c>
      <c r="H17" s="247"/>
      <c r="I17" s="248">
        <f>ROUND(E17*H17,2)</f>
        <v>0</v>
      </c>
      <c r="J17" s="247"/>
      <c r="K17" s="248">
        <f>ROUND(E17*J17,2)</f>
        <v>0</v>
      </c>
      <c r="L17" s="248">
        <v>21</v>
      </c>
      <c r="M17" s="248">
        <f>G17*(1+L17/100)</f>
        <v>0</v>
      </c>
      <c r="N17" s="248">
        <v>0</v>
      </c>
      <c r="O17" s="248">
        <f>ROUND(E17*N17,2)</f>
        <v>0</v>
      </c>
      <c r="P17" s="248">
        <v>0.154</v>
      </c>
      <c r="Q17" s="248">
        <f>ROUND(E17*P17,2)</f>
        <v>11.27</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8</v>
      </c>
      <c r="B18" s="244" t="s">
        <v>2649</v>
      </c>
      <c r="C18" s="256" t="s">
        <v>2650</v>
      </c>
      <c r="D18" s="245" t="s">
        <v>434</v>
      </c>
      <c r="E18" s="246">
        <v>14.28</v>
      </c>
      <c r="F18" s="247"/>
      <c r="G18" s="248">
        <f>ROUND(E18*F18,2)</f>
        <v>0</v>
      </c>
      <c r="H18" s="247"/>
      <c r="I18" s="248">
        <f>ROUND(E18*H18,2)</f>
        <v>0</v>
      </c>
      <c r="J18" s="247"/>
      <c r="K18" s="248">
        <f>ROUND(E18*J18,2)</f>
        <v>0</v>
      </c>
      <c r="L18" s="248">
        <v>21</v>
      </c>
      <c r="M18" s="248">
        <f>G18*(1+L18/100)</f>
        <v>0</v>
      </c>
      <c r="N18" s="248">
        <v>0</v>
      </c>
      <c r="O18" s="248">
        <f>ROUND(E18*N18,2)</f>
        <v>0</v>
      </c>
      <c r="P18" s="248">
        <v>0.22</v>
      </c>
      <c r="Q18" s="248">
        <f>ROUND(E18*P18,2)</f>
        <v>3.14</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9</v>
      </c>
      <c r="B19" s="244" t="s">
        <v>2651</v>
      </c>
      <c r="C19" s="256" t="s">
        <v>2652</v>
      </c>
      <c r="D19" s="245" t="s">
        <v>434</v>
      </c>
      <c r="E19" s="246">
        <v>325</v>
      </c>
      <c r="F19" s="247"/>
      <c r="G19" s="248">
        <f>ROUND(E19*F19,2)</f>
        <v>0</v>
      </c>
      <c r="H19" s="247"/>
      <c r="I19" s="248">
        <f>ROUND(E19*H19,2)</f>
        <v>0</v>
      </c>
      <c r="J19" s="247"/>
      <c r="K19" s="248">
        <f>ROUND(E19*J19,2)</f>
        <v>0</v>
      </c>
      <c r="L19" s="248">
        <v>21</v>
      </c>
      <c r="M19" s="248">
        <f>G19*(1+L19/100)</f>
        <v>0</v>
      </c>
      <c r="N19" s="248">
        <v>0</v>
      </c>
      <c r="O19" s="248">
        <f>ROUND(E19*N19,2)</f>
        <v>0</v>
      </c>
      <c r="P19" s="248">
        <v>0.22</v>
      </c>
      <c r="Q19" s="248">
        <f>ROUND(E19*P19,2)</f>
        <v>71.5</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10</v>
      </c>
      <c r="B20" s="244" t="s">
        <v>2653</v>
      </c>
      <c r="C20" s="256" t="s">
        <v>2654</v>
      </c>
      <c r="D20" s="245" t="s">
        <v>453</v>
      </c>
      <c r="E20" s="246">
        <v>10</v>
      </c>
      <c r="F20" s="247"/>
      <c r="G20" s="248">
        <f>ROUND(E20*F20,2)</f>
        <v>0</v>
      </c>
      <c r="H20" s="247"/>
      <c r="I20" s="248">
        <f>ROUND(E20*H20,2)</f>
        <v>0</v>
      </c>
      <c r="J20" s="247"/>
      <c r="K20" s="248">
        <f>ROUND(E20*J20,2)</f>
        <v>0</v>
      </c>
      <c r="L20" s="248">
        <v>21</v>
      </c>
      <c r="M20" s="248">
        <f>G20*(1+L20/100)</f>
        <v>0</v>
      </c>
      <c r="N20" s="248">
        <v>0</v>
      </c>
      <c r="O20" s="248">
        <f>ROUND(E20*N20,2)</f>
        <v>0</v>
      </c>
      <c r="P20" s="248">
        <v>0.22</v>
      </c>
      <c r="Q20" s="248">
        <f>ROUND(E20*P20,2)</f>
        <v>2.2000000000000002</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11</v>
      </c>
      <c r="B21" s="244" t="s">
        <v>2655</v>
      </c>
      <c r="C21" s="256" t="s">
        <v>2656</v>
      </c>
      <c r="D21" s="245" t="s">
        <v>453</v>
      </c>
      <c r="E21" s="246">
        <v>160</v>
      </c>
      <c r="F21" s="247"/>
      <c r="G21" s="248">
        <f>ROUND(E21*F21,2)</f>
        <v>0</v>
      </c>
      <c r="H21" s="247"/>
      <c r="I21" s="248">
        <f>ROUND(E21*H21,2)</f>
        <v>0</v>
      </c>
      <c r="J21" s="247"/>
      <c r="K21" s="248">
        <f>ROUND(E21*J21,2)</f>
        <v>0</v>
      </c>
      <c r="L21" s="248">
        <v>21</v>
      </c>
      <c r="M21" s="248">
        <f>G21*(1+L21/100)</f>
        <v>0</v>
      </c>
      <c r="N21" s="248">
        <v>0</v>
      </c>
      <c r="O21" s="248">
        <f>ROUND(E21*N21,2)</f>
        <v>0</v>
      </c>
      <c r="P21" s="248">
        <v>0.27</v>
      </c>
      <c r="Q21" s="248">
        <f>ROUND(E21*P21,2)</f>
        <v>43.2</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12</v>
      </c>
      <c r="B22" s="244" t="s">
        <v>2304</v>
      </c>
      <c r="C22" s="256" t="s">
        <v>2305</v>
      </c>
      <c r="D22" s="245" t="s">
        <v>2306</v>
      </c>
      <c r="E22" s="246">
        <v>380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13</v>
      </c>
      <c r="B23" s="244" t="s">
        <v>2307</v>
      </c>
      <c r="C23" s="256" t="s">
        <v>2308</v>
      </c>
      <c r="D23" s="245" t="s">
        <v>921</v>
      </c>
      <c r="E23" s="246">
        <v>38</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14</v>
      </c>
      <c r="B24" s="244" t="s">
        <v>451</v>
      </c>
      <c r="C24" s="256" t="s">
        <v>2309</v>
      </c>
      <c r="D24" s="245" t="s">
        <v>453</v>
      </c>
      <c r="E24" s="246">
        <v>3</v>
      </c>
      <c r="F24" s="247"/>
      <c r="G24" s="248">
        <f>ROUND(E24*F24,2)</f>
        <v>0</v>
      </c>
      <c r="H24" s="247"/>
      <c r="I24" s="248">
        <f>ROUND(E24*H24,2)</f>
        <v>0</v>
      </c>
      <c r="J24" s="247"/>
      <c r="K24" s="248">
        <f>ROUND(E24*J24,2)</f>
        <v>0</v>
      </c>
      <c r="L24" s="248">
        <v>21</v>
      </c>
      <c r="M24" s="248">
        <f>G24*(1+L24/100)</f>
        <v>0</v>
      </c>
      <c r="N24" s="248">
        <v>8.6899999999999998E-3</v>
      </c>
      <c r="O24" s="248">
        <f>ROUND(E24*N24,2)</f>
        <v>0.03</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15</v>
      </c>
      <c r="B25" s="244" t="s">
        <v>2311</v>
      </c>
      <c r="C25" s="256" t="s">
        <v>2312</v>
      </c>
      <c r="D25" s="245" t="s">
        <v>453</v>
      </c>
      <c r="E25" s="246">
        <v>3</v>
      </c>
      <c r="F25" s="247"/>
      <c r="G25" s="248">
        <f>ROUND(E25*F25,2)</f>
        <v>0</v>
      </c>
      <c r="H25" s="247"/>
      <c r="I25" s="248">
        <f>ROUND(E25*H25,2)</f>
        <v>0</v>
      </c>
      <c r="J25" s="247"/>
      <c r="K25" s="248">
        <f>ROUND(E25*J25,2)</f>
        <v>0</v>
      </c>
      <c r="L25" s="248">
        <v>21</v>
      </c>
      <c r="M25" s="248">
        <f>G25*(1+L25/100)</f>
        <v>0</v>
      </c>
      <c r="N25" s="248">
        <v>1.0699999999999999E-2</v>
      </c>
      <c r="O25" s="248">
        <f>ROUND(E25*N25,2)</f>
        <v>0.03</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16</v>
      </c>
      <c r="B26" s="244" t="s">
        <v>2313</v>
      </c>
      <c r="C26" s="256" t="s">
        <v>2314</v>
      </c>
      <c r="D26" s="245" t="s">
        <v>453</v>
      </c>
      <c r="E26" s="246">
        <v>18</v>
      </c>
      <c r="F26" s="247"/>
      <c r="G26" s="248">
        <f>ROUND(E26*F26,2)</f>
        <v>0</v>
      </c>
      <c r="H26" s="247"/>
      <c r="I26" s="248">
        <f>ROUND(E26*H26,2)</f>
        <v>0</v>
      </c>
      <c r="J26" s="247"/>
      <c r="K26" s="248">
        <f>ROUND(E26*J26,2)</f>
        <v>0</v>
      </c>
      <c r="L26" s="248">
        <v>21</v>
      </c>
      <c r="M26" s="248">
        <f>G26*(1+L26/100)</f>
        <v>0</v>
      </c>
      <c r="N26" s="248">
        <v>1.2710000000000001E-2</v>
      </c>
      <c r="O26" s="248">
        <f>ROUND(E26*N26,2)</f>
        <v>0.23</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17</v>
      </c>
      <c r="B27" s="244" t="s">
        <v>2315</v>
      </c>
      <c r="C27" s="256" t="s">
        <v>2316</v>
      </c>
      <c r="D27" s="245" t="s">
        <v>453</v>
      </c>
      <c r="E27" s="246">
        <v>39</v>
      </c>
      <c r="F27" s="247"/>
      <c r="G27" s="248">
        <f>ROUND(E27*F27,2)</f>
        <v>0</v>
      </c>
      <c r="H27" s="247"/>
      <c r="I27" s="248">
        <f>ROUND(E27*H27,2)</f>
        <v>0</v>
      </c>
      <c r="J27" s="247"/>
      <c r="K27" s="248">
        <f>ROUND(E27*J27,2)</f>
        <v>0</v>
      </c>
      <c r="L27" s="248">
        <v>21</v>
      </c>
      <c r="M27" s="248">
        <f>G27*(1+L27/100)</f>
        <v>0</v>
      </c>
      <c r="N27" s="248">
        <v>2.478E-2</v>
      </c>
      <c r="O27" s="248">
        <f>ROUND(E27*N27,2)</f>
        <v>0.97</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18</v>
      </c>
      <c r="B28" s="244" t="s">
        <v>2657</v>
      </c>
      <c r="C28" s="256" t="s">
        <v>2658</v>
      </c>
      <c r="D28" s="245" t="s">
        <v>453</v>
      </c>
      <c r="E28" s="246">
        <v>18</v>
      </c>
      <c r="F28" s="247"/>
      <c r="G28" s="248">
        <f>ROUND(E28*F28,2)</f>
        <v>0</v>
      </c>
      <c r="H28" s="247"/>
      <c r="I28" s="248">
        <f>ROUND(E28*H28,2)</f>
        <v>0</v>
      </c>
      <c r="J28" s="247"/>
      <c r="K28" s="248">
        <f>ROUND(E28*J28,2)</f>
        <v>0</v>
      </c>
      <c r="L28" s="248">
        <v>21</v>
      </c>
      <c r="M28" s="248">
        <f>G28*(1+L28/100)</f>
        <v>0</v>
      </c>
      <c r="N28" s="248">
        <v>3.9739999999999998E-2</v>
      </c>
      <c r="O28" s="248">
        <f>ROUND(E28*N28,2)</f>
        <v>0.72</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19</v>
      </c>
      <c r="B29" s="244" t="s">
        <v>1187</v>
      </c>
      <c r="C29" s="256" t="s">
        <v>2317</v>
      </c>
      <c r="D29" s="245" t="s">
        <v>360</v>
      </c>
      <c r="E29" s="246">
        <v>1553.3025</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20</v>
      </c>
      <c r="B30" s="244" t="s">
        <v>461</v>
      </c>
      <c r="C30" s="256" t="s">
        <v>2318</v>
      </c>
      <c r="D30" s="245" t="s">
        <v>360</v>
      </c>
      <c r="E30" s="246">
        <v>804.61500000000001</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21</v>
      </c>
      <c r="B31" s="244" t="s">
        <v>472</v>
      </c>
      <c r="C31" s="256" t="s">
        <v>2581</v>
      </c>
      <c r="D31" s="245" t="s">
        <v>360</v>
      </c>
      <c r="E31" s="246">
        <v>1087.3064999999999</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22</v>
      </c>
      <c r="B32" s="244" t="s">
        <v>2321</v>
      </c>
      <c r="C32" s="256" t="s">
        <v>2322</v>
      </c>
      <c r="D32" s="245" t="s">
        <v>360</v>
      </c>
      <c r="E32" s="246">
        <v>1035.53</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23</v>
      </c>
      <c r="B33" s="244" t="s">
        <v>2323</v>
      </c>
      <c r="C33" s="256" t="s">
        <v>2324</v>
      </c>
      <c r="D33" s="245" t="s">
        <v>360</v>
      </c>
      <c r="E33" s="246">
        <v>173.97450000000001</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24</v>
      </c>
      <c r="B34" s="244" t="s">
        <v>2325</v>
      </c>
      <c r="C34" s="256" t="s">
        <v>2326</v>
      </c>
      <c r="D34" s="245" t="s">
        <v>360</v>
      </c>
      <c r="E34" s="246">
        <v>165.69</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25</v>
      </c>
      <c r="B35" s="244" t="s">
        <v>2327</v>
      </c>
      <c r="C35" s="256" t="s">
        <v>2328</v>
      </c>
      <c r="D35" s="245" t="s">
        <v>360</v>
      </c>
      <c r="E35" s="246">
        <v>108.72750000000001</v>
      </c>
      <c r="F35" s="247"/>
      <c r="G35" s="248">
        <f>ROUND(E35*F35,2)</f>
        <v>0</v>
      </c>
      <c r="H35" s="247"/>
      <c r="I35" s="248">
        <f>ROUND(E35*H35,2)</f>
        <v>0</v>
      </c>
      <c r="J35" s="247"/>
      <c r="K35" s="248">
        <f>ROUND(E35*J35,2)</f>
        <v>0</v>
      </c>
      <c r="L35" s="248">
        <v>21</v>
      </c>
      <c r="M35" s="248">
        <f>G35*(1+L35/100)</f>
        <v>0</v>
      </c>
      <c r="N35" s="248">
        <v>1.0410000000000001E-2</v>
      </c>
      <c r="O35" s="248">
        <f>ROUND(E35*N35,2)</f>
        <v>1.1299999999999999</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26</v>
      </c>
      <c r="B36" s="244" t="s">
        <v>2659</v>
      </c>
      <c r="C36" s="256" t="s">
        <v>2660</v>
      </c>
      <c r="D36" s="245" t="s">
        <v>360</v>
      </c>
      <c r="E36" s="246">
        <v>78.47</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27</v>
      </c>
      <c r="B37" s="244" t="s">
        <v>2331</v>
      </c>
      <c r="C37" s="256" t="s">
        <v>2332</v>
      </c>
      <c r="D37" s="245" t="s">
        <v>360</v>
      </c>
      <c r="E37" s="246">
        <v>106.04</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28</v>
      </c>
      <c r="B38" s="244" t="s">
        <v>2333</v>
      </c>
      <c r="C38" s="256" t="s">
        <v>2334</v>
      </c>
      <c r="D38" s="245" t="s">
        <v>360</v>
      </c>
      <c r="E38" s="246">
        <v>106.04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29</v>
      </c>
      <c r="B39" s="244" t="s">
        <v>2335</v>
      </c>
      <c r="C39" s="256" t="s">
        <v>2336</v>
      </c>
      <c r="D39" s="245" t="s">
        <v>360</v>
      </c>
      <c r="E39" s="246">
        <v>16.97</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30</v>
      </c>
      <c r="B40" s="244" t="s">
        <v>2337</v>
      </c>
      <c r="C40" s="256" t="s">
        <v>2338</v>
      </c>
      <c r="D40" s="245" t="s">
        <v>360</v>
      </c>
      <c r="E40" s="246">
        <v>16.97</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31</v>
      </c>
      <c r="B41" s="244" t="s">
        <v>2339</v>
      </c>
      <c r="C41" s="256" t="s">
        <v>2340</v>
      </c>
      <c r="D41" s="245" t="s">
        <v>360</v>
      </c>
      <c r="E41" s="246">
        <v>10.6</v>
      </c>
      <c r="F41" s="247"/>
      <c r="G41" s="248">
        <f>ROUND(E41*F41,2)</f>
        <v>0</v>
      </c>
      <c r="H41" s="247"/>
      <c r="I41" s="248">
        <f>ROUND(E41*H41,2)</f>
        <v>0</v>
      </c>
      <c r="J41" s="247"/>
      <c r="K41" s="248">
        <f>ROUND(E41*J41,2)</f>
        <v>0</v>
      </c>
      <c r="L41" s="248">
        <v>21</v>
      </c>
      <c r="M41" s="248">
        <f>G41*(1+L41/100)</f>
        <v>0</v>
      </c>
      <c r="N41" s="248">
        <v>3.5300000000000002E-3</v>
      </c>
      <c r="O41" s="248">
        <f>ROUND(E41*N41,2)</f>
        <v>0.04</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32</v>
      </c>
      <c r="B42" s="244" t="s">
        <v>2341</v>
      </c>
      <c r="C42" s="256" t="s">
        <v>2342</v>
      </c>
      <c r="D42" s="245" t="s">
        <v>360</v>
      </c>
      <c r="E42" s="246">
        <v>10.355</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33</v>
      </c>
      <c r="B43" s="244" t="s">
        <v>2343</v>
      </c>
      <c r="C43" s="256" t="s">
        <v>2344</v>
      </c>
      <c r="D43" s="245" t="s">
        <v>360</v>
      </c>
      <c r="E43" s="246">
        <v>1.06</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34</v>
      </c>
      <c r="B44" s="244" t="s">
        <v>2661</v>
      </c>
      <c r="C44" s="256" t="s">
        <v>2662</v>
      </c>
      <c r="D44" s="245" t="s">
        <v>360</v>
      </c>
      <c r="E44" s="246">
        <v>1.85</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35</v>
      </c>
      <c r="B45" s="244" t="s">
        <v>2663</v>
      </c>
      <c r="C45" s="256" t="s">
        <v>2664</v>
      </c>
      <c r="D45" s="245" t="s">
        <v>360</v>
      </c>
      <c r="E45" s="246">
        <v>1.85</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36</v>
      </c>
      <c r="B46" s="244" t="s">
        <v>2665</v>
      </c>
      <c r="C46" s="256" t="s">
        <v>2666</v>
      </c>
      <c r="D46" s="245" t="s">
        <v>360</v>
      </c>
      <c r="E46" s="246">
        <v>0.4</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37</v>
      </c>
      <c r="B47" s="244" t="s">
        <v>2345</v>
      </c>
      <c r="C47" s="256" t="s">
        <v>2346</v>
      </c>
      <c r="D47" s="245" t="s">
        <v>434</v>
      </c>
      <c r="E47" s="246">
        <v>2101.5300000000002</v>
      </c>
      <c r="F47" s="247"/>
      <c r="G47" s="248">
        <f>ROUND(E47*F47,2)</f>
        <v>0</v>
      </c>
      <c r="H47" s="247"/>
      <c r="I47" s="248">
        <f>ROUND(E47*H47,2)</f>
        <v>0</v>
      </c>
      <c r="J47" s="247"/>
      <c r="K47" s="248">
        <f>ROUND(E47*J47,2)</f>
        <v>0</v>
      </c>
      <c r="L47" s="248">
        <v>21</v>
      </c>
      <c r="M47" s="248">
        <f>G47*(1+L47/100)</f>
        <v>0</v>
      </c>
      <c r="N47" s="248">
        <v>8.5999999999999998E-4</v>
      </c>
      <c r="O47" s="248">
        <f>ROUND(E47*N47,2)</f>
        <v>1.81</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38</v>
      </c>
      <c r="B48" s="244" t="s">
        <v>2347</v>
      </c>
      <c r="C48" s="256" t="s">
        <v>2348</v>
      </c>
      <c r="D48" s="245" t="s">
        <v>434</v>
      </c>
      <c r="E48" s="246">
        <v>2101.5300000000002</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39</v>
      </c>
      <c r="B49" s="244" t="s">
        <v>2349</v>
      </c>
      <c r="C49" s="256" t="s">
        <v>2350</v>
      </c>
      <c r="D49" s="245" t="s">
        <v>360</v>
      </c>
      <c r="E49" s="246">
        <v>2326.163</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40</v>
      </c>
      <c r="B50" s="244" t="s">
        <v>475</v>
      </c>
      <c r="C50" s="256" t="s">
        <v>2351</v>
      </c>
      <c r="D50" s="245" t="s">
        <v>360</v>
      </c>
      <c r="E50" s="246">
        <v>258.46199999999999</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41</v>
      </c>
      <c r="B51" s="244" t="s">
        <v>2352</v>
      </c>
      <c r="C51" s="256" t="s">
        <v>2353</v>
      </c>
      <c r="D51" s="245" t="s">
        <v>360</v>
      </c>
      <c r="E51" s="246">
        <v>122.429</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42</v>
      </c>
      <c r="B52" s="244" t="s">
        <v>1229</v>
      </c>
      <c r="C52" s="256" t="s">
        <v>2354</v>
      </c>
      <c r="D52" s="245" t="s">
        <v>360</v>
      </c>
      <c r="E52" s="246">
        <v>13.603</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43</v>
      </c>
      <c r="B53" s="244" t="s">
        <v>2357</v>
      </c>
      <c r="C53" s="256" t="s">
        <v>2358</v>
      </c>
      <c r="D53" s="245" t="s">
        <v>360</v>
      </c>
      <c r="E53" s="246">
        <v>108.77500000000001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1.0999999999999999E-2</v>
      </c>
      <c r="V53" s="222">
        <f>ROUND(E53*U53,2)</f>
        <v>1.2</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44</v>
      </c>
      <c r="B54" s="244" t="s">
        <v>2359</v>
      </c>
      <c r="C54" s="256" t="s">
        <v>2360</v>
      </c>
      <c r="D54" s="245" t="s">
        <v>360</v>
      </c>
      <c r="E54" s="246">
        <v>5.7249999999999996</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33">
        <v>45</v>
      </c>
      <c r="B55" s="234" t="s">
        <v>2361</v>
      </c>
      <c r="C55" s="252" t="s">
        <v>2362</v>
      </c>
      <c r="D55" s="235" t="s">
        <v>360</v>
      </c>
      <c r="E55" s="236">
        <v>461.68900000000002</v>
      </c>
      <c r="F55" s="237"/>
      <c r="G55" s="238">
        <f>ROUND(E55*F55,2)</f>
        <v>0</v>
      </c>
      <c r="H55" s="237"/>
      <c r="I55" s="238">
        <f>ROUND(E55*H55,2)</f>
        <v>0</v>
      </c>
      <c r="J55" s="237"/>
      <c r="K55" s="238">
        <f>ROUND(E55*J55,2)</f>
        <v>0</v>
      </c>
      <c r="L55" s="238">
        <v>21</v>
      </c>
      <c r="M55" s="238">
        <f>G55*(1+L55/100)</f>
        <v>0</v>
      </c>
      <c r="N55" s="238">
        <v>0</v>
      </c>
      <c r="O55" s="238">
        <f>ROUND(E55*N55,2)</f>
        <v>0</v>
      </c>
      <c r="P55" s="238">
        <v>0</v>
      </c>
      <c r="Q55" s="238">
        <f>ROUND(E55*P55,2)</f>
        <v>0</v>
      </c>
      <c r="R55" s="238"/>
      <c r="S55" s="238" t="s">
        <v>302</v>
      </c>
      <c r="T55" s="23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5" t="s">
        <v>2667</v>
      </c>
      <c r="D56" s="224"/>
      <c r="E56" s="225">
        <v>2012.69</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310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2668</v>
      </c>
      <c r="D57" s="224"/>
      <c r="E57" s="225">
        <v>-1551</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33">
        <v>46</v>
      </c>
      <c r="B58" s="234" t="s">
        <v>2363</v>
      </c>
      <c r="C58" s="252" t="s">
        <v>2364</v>
      </c>
      <c r="D58" s="235" t="s">
        <v>360</v>
      </c>
      <c r="E58" s="236">
        <v>2770.134</v>
      </c>
      <c r="F58" s="237"/>
      <c r="G58" s="238">
        <f>ROUND(E58*F58,2)</f>
        <v>0</v>
      </c>
      <c r="H58" s="237"/>
      <c r="I58" s="238">
        <f>ROUND(E58*H58,2)</f>
        <v>0</v>
      </c>
      <c r="J58" s="237"/>
      <c r="K58" s="238">
        <f>ROUND(E58*J58,2)</f>
        <v>0</v>
      </c>
      <c r="L58" s="238">
        <v>21</v>
      </c>
      <c r="M58" s="238">
        <f>G58*(1+L58/100)</f>
        <v>0</v>
      </c>
      <c r="N58" s="238">
        <v>0</v>
      </c>
      <c r="O58" s="238">
        <f>ROUND(E58*N58,2)</f>
        <v>0</v>
      </c>
      <c r="P58" s="238">
        <v>0</v>
      </c>
      <c r="Q58" s="238">
        <f>ROUND(E58*P58,2)</f>
        <v>0</v>
      </c>
      <c r="R58" s="238"/>
      <c r="S58" s="238" t="s">
        <v>302</v>
      </c>
      <c r="T58" s="23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5" t="s">
        <v>2669</v>
      </c>
      <c r="D59" s="224"/>
      <c r="E59" s="225">
        <v>2770.13</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47</v>
      </c>
      <c r="B60" s="244" t="s">
        <v>2365</v>
      </c>
      <c r="C60" s="256" t="s">
        <v>2366</v>
      </c>
      <c r="D60" s="245" t="s">
        <v>360</v>
      </c>
      <c r="E60" s="246">
        <v>105.931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48</v>
      </c>
      <c r="B61" s="244" t="s">
        <v>2367</v>
      </c>
      <c r="C61" s="256" t="s">
        <v>2368</v>
      </c>
      <c r="D61" s="245" t="s">
        <v>360</v>
      </c>
      <c r="E61" s="246">
        <v>635.58600000000001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389</v>
      </c>
      <c r="Y61" s="212"/>
      <c r="Z61" s="212"/>
      <c r="AA61" s="212"/>
      <c r="AB61" s="212"/>
      <c r="AC61" s="212"/>
      <c r="AD61" s="212"/>
      <c r="AE61" s="212"/>
      <c r="AF61" s="212"/>
      <c r="AG61" s="212" t="s">
        <v>390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33">
        <v>49</v>
      </c>
      <c r="B62" s="234" t="s">
        <v>2369</v>
      </c>
      <c r="C62" s="252" t="s">
        <v>2370</v>
      </c>
      <c r="D62" s="235" t="s">
        <v>360</v>
      </c>
      <c r="E62" s="236">
        <v>1667.7750000000001</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c r="S62" s="238" t="s">
        <v>302</v>
      </c>
      <c r="T62" s="239" t="s">
        <v>295</v>
      </c>
      <c r="U62" s="222">
        <v>0</v>
      </c>
      <c r="V62" s="222">
        <f>ROUND(E62*U62,2)</f>
        <v>0</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5" t="s">
        <v>2670</v>
      </c>
      <c r="D63" s="224"/>
      <c r="E63" s="225">
        <v>116.78</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5" t="s">
        <v>2671</v>
      </c>
      <c r="D64" s="224"/>
      <c r="E64" s="225">
        <v>1551</v>
      </c>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50</v>
      </c>
      <c r="B65" s="244" t="s">
        <v>2371</v>
      </c>
      <c r="C65" s="256" t="s">
        <v>2372</v>
      </c>
      <c r="D65" s="245" t="s">
        <v>360</v>
      </c>
      <c r="E65" s="246">
        <v>5.7249999999999996</v>
      </c>
      <c r="F65" s="247"/>
      <c r="G65" s="248">
        <f>ROUND(E65*F65,2)</f>
        <v>0</v>
      </c>
      <c r="H65" s="247"/>
      <c r="I65" s="248">
        <f>ROUND(E65*H65,2)</f>
        <v>0</v>
      </c>
      <c r="J65" s="247"/>
      <c r="K65" s="248">
        <f>ROUND(E65*J65,2)</f>
        <v>0</v>
      </c>
      <c r="L65" s="248">
        <v>21</v>
      </c>
      <c r="M65" s="248">
        <f>G65*(1+L65/100)</f>
        <v>0</v>
      </c>
      <c r="N65" s="248">
        <v>0</v>
      </c>
      <c r="O65" s="248">
        <f>ROUND(E65*N65,2)</f>
        <v>0</v>
      </c>
      <c r="P65" s="248">
        <v>0</v>
      </c>
      <c r="Q65" s="248">
        <f>ROUND(E65*P65,2)</f>
        <v>0</v>
      </c>
      <c r="R65" s="248"/>
      <c r="S65" s="248" t="s">
        <v>302</v>
      </c>
      <c r="T65" s="249" t="s">
        <v>295</v>
      </c>
      <c r="U65" s="222">
        <v>0</v>
      </c>
      <c r="V65" s="222">
        <f>ROUND(E65*U65,2)</f>
        <v>0</v>
      </c>
      <c r="W65" s="222"/>
      <c r="X65" s="222" t="s">
        <v>389</v>
      </c>
      <c r="Y65" s="212"/>
      <c r="Z65" s="212"/>
      <c r="AA65" s="212"/>
      <c r="AB65" s="212"/>
      <c r="AC65" s="212"/>
      <c r="AD65" s="212"/>
      <c r="AE65" s="212"/>
      <c r="AF65" s="212"/>
      <c r="AG65" s="212" t="s">
        <v>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51</v>
      </c>
      <c r="B66" s="244" t="s">
        <v>1246</v>
      </c>
      <c r="C66" s="256" t="s">
        <v>429</v>
      </c>
      <c r="D66" s="245" t="s">
        <v>360</v>
      </c>
      <c r="E66" s="246">
        <v>2118.62</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302</v>
      </c>
      <c r="T66" s="249" t="s">
        <v>295</v>
      </c>
      <c r="U66" s="222">
        <v>0</v>
      </c>
      <c r="V66" s="222">
        <f>ROUND(E66*U66,2)</f>
        <v>0</v>
      </c>
      <c r="W66" s="222"/>
      <c r="X66" s="222" t="s">
        <v>389</v>
      </c>
      <c r="Y66" s="212"/>
      <c r="Z66" s="212"/>
      <c r="AA66" s="212"/>
      <c r="AB66" s="212"/>
      <c r="AC66" s="212"/>
      <c r="AD66" s="212"/>
      <c r="AE66" s="212"/>
      <c r="AF66" s="212"/>
      <c r="AG66" s="212" t="s">
        <v>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52</v>
      </c>
      <c r="B67" s="244" t="s">
        <v>495</v>
      </c>
      <c r="C67" s="256" t="s">
        <v>2375</v>
      </c>
      <c r="D67" s="245" t="s">
        <v>360</v>
      </c>
      <c r="E67" s="246">
        <v>643.52</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302</v>
      </c>
      <c r="T67" s="249" t="s">
        <v>295</v>
      </c>
      <c r="U67" s="222">
        <v>0</v>
      </c>
      <c r="V67" s="222">
        <f>ROUND(E67*U67,2)</f>
        <v>0</v>
      </c>
      <c r="W67" s="222"/>
      <c r="X67" s="222" t="s">
        <v>389</v>
      </c>
      <c r="Y67" s="212"/>
      <c r="Z67" s="212"/>
      <c r="AA67" s="212"/>
      <c r="AB67" s="212"/>
      <c r="AC67" s="212"/>
      <c r="AD67" s="212"/>
      <c r="AE67" s="212"/>
      <c r="AF67" s="212"/>
      <c r="AG67" s="212" t="s">
        <v>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53</v>
      </c>
      <c r="B68" s="244" t="s">
        <v>2376</v>
      </c>
      <c r="C68" s="256" t="s">
        <v>2377</v>
      </c>
      <c r="D68" s="245" t="s">
        <v>360</v>
      </c>
      <c r="E68" s="246">
        <v>465.86</v>
      </c>
      <c r="F68" s="247"/>
      <c r="G68" s="248">
        <f>ROUND(E68*F68,2)</f>
        <v>0</v>
      </c>
      <c r="H68" s="247"/>
      <c r="I68" s="248">
        <f>ROUND(E68*H68,2)</f>
        <v>0</v>
      </c>
      <c r="J68" s="247"/>
      <c r="K68" s="248">
        <f>ROUND(E68*J68,2)</f>
        <v>0</v>
      </c>
      <c r="L68" s="248">
        <v>21</v>
      </c>
      <c r="M68" s="248">
        <f>G68*(1+L68/100)</f>
        <v>0</v>
      </c>
      <c r="N68" s="248">
        <v>1.7</v>
      </c>
      <c r="O68" s="248">
        <f>ROUND(E68*N68,2)</f>
        <v>791.96</v>
      </c>
      <c r="P68" s="248">
        <v>0</v>
      </c>
      <c r="Q68" s="248">
        <f>ROUND(E68*P68,2)</f>
        <v>0</v>
      </c>
      <c r="R68" s="248"/>
      <c r="S68" s="248" t="s">
        <v>302</v>
      </c>
      <c r="T68" s="249" t="s">
        <v>295</v>
      </c>
      <c r="U68" s="222">
        <v>0</v>
      </c>
      <c r="V68" s="222">
        <f>ROUND(E68*U68,2)</f>
        <v>0</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54</v>
      </c>
      <c r="B69" s="244" t="s">
        <v>2378</v>
      </c>
      <c r="C69" s="256" t="s">
        <v>2379</v>
      </c>
      <c r="D69" s="245" t="s">
        <v>360</v>
      </c>
      <c r="E69" s="246">
        <v>8</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302</v>
      </c>
      <c r="T69" s="249" t="s">
        <v>295</v>
      </c>
      <c r="U69" s="222">
        <v>0</v>
      </c>
      <c r="V69" s="222">
        <f>ROUND(E69*U69,2)</f>
        <v>0</v>
      </c>
      <c r="W69" s="222"/>
      <c r="X69" s="222" t="s">
        <v>389</v>
      </c>
      <c r="Y69" s="212"/>
      <c r="Z69" s="212"/>
      <c r="AA69" s="212"/>
      <c r="AB69" s="212"/>
      <c r="AC69" s="212"/>
      <c r="AD69" s="212"/>
      <c r="AE69" s="212"/>
      <c r="AF69" s="212"/>
      <c r="AG69" s="212" t="s">
        <v>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55</v>
      </c>
      <c r="B70" s="244" t="s">
        <v>1263</v>
      </c>
      <c r="C70" s="256" t="s">
        <v>2588</v>
      </c>
      <c r="D70" s="245" t="s">
        <v>360</v>
      </c>
      <c r="E70" s="246">
        <v>8</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302</v>
      </c>
      <c r="T70" s="249" t="s">
        <v>295</v>
      </c>
      <c r="U70" s="222">
        <v>0</v>
      </c>
      <c r="V70" s="222">
        <f>ROUND(E70*U70,2)</f>
        <v>0</v>
      </c>
      <c r="W70" s="222"/>
      <c r="X70" s="222" t="s">
        <v>389</v>
      </c>
      <c r="Y70" s="212"/>
      <c r="Z70" s="212"/>
      <c r="AA70" s="212"/>
      <c r="AB70" s="212"/>
      <c r="AC70" s="212"/>
      <c r="AD70" s="212"/>
      <c r="AE70" s="212"/>
      <c r="AF70" s="212"/>
      <c r="AG70" s="212" t="s">
        <v>390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56</v>
      </c>
      <c r="B71" s="244" t="s">
        <v>2589</v>
      </c>
      <c r="C71" s="256" t="s">
        <v>2590</v>
      </c>
      <c r="D71" s="245" t="s">
        <v>360</v>
      </c>
      <c r="E71" s="246">
        <v>8</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302</v>
      </c>
      <c r="T71" s="249" t="s">
        <v>295</v>
      </c>
      <c r="U71" s="222">
        <v>0</v>
      </c>
      <c r="V71" s="222">
        <f>ROUND(E71*U71,2)</f>
        <v>0</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57</v>
      </c>
      <c r="B72" s="244" t="s">
        <v>505</v>
      </c>
      <c r="C72" s="256" t="s">
        <v>2380</v>
      </c>
      <c r="D72" s="245" t="s">
        <v>434</v>
      </c>
      <c r="E72" s="246">
        <v>419.24</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58</v>
      </c>
      <c r="B73" s="244" t="s">
        <v>2381</v>
      </c>
      <c r="C73" s="256" t="s">
        <v>2382</v>
      </c>
      <c r="D73" s="245" t="s">
        <v>434</v>
      </c>
      <c r="E73" s="246">
        <v>419.24</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390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59</v>
      </c>
      <c r="B74" s="244" t="s">
        <v>1278</v>
      </c>
      <c r="C74" s="256" t="s">
        <v>2672</v>
      </c>
      <c r="D74" s="245" t="s">
        <v>434</v>
      </c>
      <c r="E74" s="246">
        <v>419.24</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3">
        <v>60</v>
      </c>
      <c r="B75" s="244" t="s">
        <v>2385</v>
      </c>
      <c r="C75" s="256" t="s">
        <v>2673</v>
      </c>
      <c r="D75" s="245" t="s">
        <v>360</v>
      </c>
      <c r="E75" s="246">
        <v>461.68900000000002</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302</v>
      </c>
      <c r="T75" s="24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61</v>
      </c>
      <c r="B76" s="244" t="s">
        <v>2674</v>
      </c>
      <c r="C76" s="256" t="s">
        <v>2675</v>
      </c>
      <c r="D76" s="245" t="s">
        <v>360</v>
      </c>
      <c r="E76" s="246">
        <v>105.931</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62</v>
      </c>
      <c r="B77" s="244" t="s">
        <v>2676</v>
      </c>
      <c r="C77" s="256" t="s">
        <v>2677</v>
      </c>
      <c r="D77" s="245" t="s">
        <v>521</v>
      </c>
      <c r="E77" s="246">
        <v>30</v>
      </c>
      <c r="F77" s="247"/>
      <c r="G77" s="248">
        <f>ROUND(E77*F77,2)</f>
        <v>0</v>
      </c>
      <c r="H77" s="247"/>
      <c r="I77" s="248">
        <f>ROUND(E77*H77,2)</f>
        <v>0</v>
      </c>
      <c r="J77" s="247"/>
      <c r="K77" s="248">
        <f>ROUND(E77*J77,2)</f>
        <v>0</v>
      </c>
      <c r="L77" s="248">
        <v>21</v>
      </c>
      <c r="M77" s="248">
        <f>G77*(1+L77/100)</f>
        <v>0</v>
      </c>
      <c r="N77" s="248">
        <v>1E-3</v>
      </c>
      <c r="O77" s="248">
        <f>ROUND(E77*N77,2)</f>
        <v>0.03</v>
      </c>
      <c r="P77" s="248">
        <v>0</v>
      </c>
      <c r="Q77" s="248">
        <f>ROUND(E77*P77,2)</f>
        <v>0</v>
      </c>
      <c r="R77" s="248"/>
      <c r="S77" s="248" t="s">
        <v>302</v>
      </c>
      <c r="T77" s="249" t="s">
        <v>295</v>
      </c>
      <c r="U77" s="222">
        <v>0</v>
      </c>
      <c r="V77" s="222">
        <f>ROUND(E77*U77,2)</f>
        <v>0</v>
      </c>
      <c r="W77" s="222"/>
      <c r="X77" s="222" t="s">
        <v>362</v>
      </c>
      <c r="Y77" s="212"/>
      <c r="Z77" s="212"/>
      <c r="AA77" s="212"/>
      <c r="AB77" s="212"/>
      <c r="AC77" s="212"/>
      <c r="AD77" s="212"/>
      <c r="AE77" s="212"/>
      <c r="AF77" s="212"/>
      <c r="AG77" s="212" t="s">
        <v>363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3">
        <v>63</v>
      </c>
      <c r="B78" s="244" t="s">
        <v>2678</v>
      </c>
      <c r="C78" s="256" t="s">
        <v>2679</v>
      </c>
      <c r="D78" s="245" t="s">
        <v>441</v>
      </c>
      <c r="E78" s="246">
        <v>1190.509</v>
      </c>
      <c r="F78" s="247"/>
      <c r="G78" s="248">
        <f>ROUND(E78*F78,2)</f>
        <v>0</v>
      </c>
      <c r="H78" s="247"/>
      <c r="I78" s="248">
        <f>ROUND(E78*H78,2)</f>
        <v>0</v>
      </c>
      <c r="J78" s="247"/>
      <c r="K78" s="248">
        <f>ROUND(E78*J78,2)</f>
        <v>0</v>
      </c>
      <c r="L78" s="248">
        <v>21</v>
      </c>
      <c r="M78" s="248">
        <f>G78*(1+L78/100)</f>
        <v>0</v>
      </c>
      <c r="N78" s="248">
        <v>1</v>
      </c>
      <c r="O78" s="248">
        <f>ROUND(E78*N78,2)</f>
        <v>1190.51</v>
      </c>
      <c r="P78" s="248">
        <v>0</v>
      </c>
      <c r="Q78" s="248">
        <f>ROUND(E78*P78,2)</f>
        <v>0</v>
      </c>
      <c r="R78" s="248"/>
      <c r="S78" s="248" t="s">
        <v>302</v>
      </c>
      <c r="T78" s="249" t="s">
        <v>295</v>
      </c>
      <c r="U78" s="222">
        <v>0</v>
      </c>
      <c r="V78" s="222">
        <f>ROUND(E78*U78,2)</f>
        <v>0</v>
      </c>
      <c r="W78" s="222"/>
      <c r="X78" s="222" t="s">
        <v>362</v>
      </c>
      <c r="Y78" s="212"/>
      <c r="Z78" s="212"/>
      <c r="AA78" s="212"/>
      <c r="AB78" s="212"/>
      <c r="AC78" s="212"/>
      <c r="AD78" s="212"/>
      <c r="AE78" s="212"/>
      <c r="AF78" s="212"/>
      <c r="AG78" s="212" t="s">
        <v>363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227" t="s">
        <v>289</v>
      </c>
      <c r="B79" s="228" t="s">
        <v>179</v>
      </c>
      <c r="C79" s="251" t="s">
        <v>180</v>
      </c>
      <c r="D79" s="229"/>
      <c r="E79" s="230"/>
      <c r="F79" s="231"/>
      <c r="G79" s="231">
        <f>SUMIF(AG80:AG82,"&lt;&gt;NOR",G80:G82)</f>
        <v>0</v>
      </c>
      <c r="H79" s="231"/>
      <c r="I79" s="231">
        <f>SUM(I80:I82)</f>
        <v>0</v>
      </c>
      <c r="J79" s="231"/>
      <c r="K79" s="231">
        <f>SUM(K80:K82)</f>
        <v>0</v>
      </c>
      <c r="L79" s="231"/>
      <c r="M79" s="231">
        <f>SUM(M80:M82)</f>
        <v>0</v>
      </c>
      <c r="N79" s="231"/>
      <c r="O79" s="231">
        <f>SUM(O80:O82)</f>
        <v>0.29000000000000004</v>
      </c>
      <c r="P79" s="231"/>
      <c r="Q79" s="231">
        <f>SUM(Q80:Q82)</f>
        <v>0</v>
      </c>
      <c r="R79" s="231"/>
      <c r="S79" s="231"/>
      <c r="T79" s="232"/>
      <c r="U79" s="226"/>
      <c r="V79" s="226">
        <f>SUM(V80:V82)</f>
        <v>0</v>
      </c>
      <c r="W79" s="226"/>
      <c r="X79" s="226"/>
      <c r="AG79" t="s">
        <v>290</v>
      </c>
    </row>
    <row r="80" spans="1:60" outlineLevel="1" x14ac:dyDescent="0.25">
      <c r="A80" s="243">
        <v>64</v>
      </c>
      <c r="B80" s="244" t="s">
        <v>2389</v>
      </c>
      <c r="C80" s="256" t="s">
        <v>2390</v>
      </c>
      <c r="D80" s="245" t="s">
        <v>453</v>
      </c>
      <c r="E80" s="246">
        <v>407.5</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302</v>
      </c>
      <c r="T80" s="249" t="s">
        <v>295</v>
      </c>
      <c r="U80" s="222">
        <v>0</v>
      </c>
      <c r="V80" s="222">
        <f>ROUND(E80*U80,2)</f>
        <v>0</v>
      </c>
      <c r="W80" s="222"/>
      <c r="X80" s="222" t="s">
        <v>389</v>
      </c>
      <c r="Y80" s="212"/>
      <c r="Z80" s="212"/>
      <c r="AA80" s="212"/>
      <c r="AB80" s="212"/>
      <c r="AC80" s="212"/>
      <c r="AD80" s="212"/>
      <c r="AE80" s="212"/>
      <c r="AF80" s="212"/>
      <c r="AG80" s="212" t="s">
        <v>390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3">
        <v>65</v>
      </c>
      <c r="B81" s="244" t="s">
        <v>2391</v>
      </c>
      <c r="C81" s="256" t="s">
        <v>2392</v>
      </c>
      <c r="D81" s="245" t="s">
        <v>434</v>
      </c>
      <c r="E81" s="246">
        <v>203.75</v>
      </c>
      <c r="F81" s="247"/>
      <c r="G81" s="248">
        <f>ROUND(E81*F81,2)</f>
        <v>0</v>
      </c>
      <c r="H81" s="247"/>
      <c r="I81" s="248">
        <f>ROUND(E81*H81,2)</f>
        <v>0</v>
      </c>
      <c r="J81" s="247"/>
      <c r="K81" s="248">
        <f>ROUND(E81*J81,2)</f>
        <v>0</v>
      </c>
      <c r="L81" s="248">
        <v>21</v>
      </c>
      <c r="M81" s="248">
        <f>G81*(1+L81/100)</f>
        <v>0</v>
      </c>
      <c r="N81" s="248">
        <v>3.5E-4</v>
      </c>
      <c r="O81" s="248">
        <f>ROUND(E81*N81,2)</f>
        <v>7.0000000000000007E-2</v>
      </c>
      <c r="P81" s="248">
        <v>0</v>
      </c>
      <c r="Q81" s="248">
        <f>ROUND(E81*P81,2)</f>
        <v>0</v>
      </c>
      <c r="R81" s="248"/>
      <c r="S81" s="248" t="s">
        <v>302</v>
      </c>
      <c r="T81" s="249" t="s">
        <v>295</v>
      </c>
      <c r="U81" s="222">
        <v>0</v>
      </c>
      <c r="V81" s="222">
        <f>ROUND(E81*U81,2)</f>
        <v>0</v>
      </c>
      <c r="W81" s="222"/>
      <c r="X81" s="222" t="s">
        <v>389</v>
      </c>
      <c r="Y81" s="212"/>
      <c r="Z81" s="212"/>
      <c r="AA81" s="212"/>
      <c r="AB81" s="212"/>
      <c r="AC81" s="212"/>
      <c r="AD81" s="212"/>
      <c r="AE81" s="212"/>
      <c r="AF81" s="212"/>
      <c r="AG81" s="212" t="s">
        <v>390</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66</v>
      </c>
      <c r="B82" s="244" t="s">
        <v>2393</v>
      </c>
      <c r="C82" s="256" t="s">
        <v>2394</v>
      </c>
      <c r="D82" s="245" t="s">
        <v>453</v>
      </c>
      <c r="E82" s="246">
        <v>448.25</v>
      </c>
      <c r="F82" s="247"/>
      <c r="G82" s="248">
        <f>ROUND(E82*F82,2)</f>
        <v>0</v>
      </c>
      <c r="H82" s="247"/>
      <c r="I82" s="248">
        <f>ROUND(E82*H82,2)</f>
        <v>0</v>
      </c>
      <c r="J82" s="247"/>
      <c r="K82" s="248">
        <f>ROUND(E82*J82,2)</f>
        <v>0</v>
      </c>
      <c r="L82" s="248">
        <v>21</v>
      </c>
      <c r="M82" s="248">
        <f>G82*(1+L82/100)</f>
        <v>0</v>
      </c>
      <c r="N82" s="248">
        <v>4.8000000000000001E-4</v>
      </c>
      <c r="O82" s="248">
        <f>ROUND(E82*N82,2)</f>
        <v>0.22</v>
      </c>
      <c r="P82" s="248">
        <v>0</v>
      </c>
      <c r="Q82" s="248">
        <f>ROUND(E82*P82,2)</f>
        <v>0</v>
      </c>
      <c r="R82" s="248"/>
      <c r="S82" s="248" t="s">
        <v>302</v>
      </c>
      <c r="T82" s="249" t="s">
        <v>295</v>
      </c>
      <c r="U82" s="222">
        <v>0</v>
      </c>
      <c r="V82" s="222">
        <f>ROUND(E82*U82,2)</f>
        <v>0</v>
      </c>
      <c r="W82" s="222"/>
      <c r="X82" s="222" t="s">
        <v>362</v>
      </c>
      <c r="Y82" s="212"/>
      <c r="Z82" s="212"/>
      <c r="AA82" s="212"/>
      <c r="AB82" s="212"/>
      <c r="AC82" s="212"/>
      <c r="AD82" s="212"/>
      <c r="AE82" s="212"/>
      <c r="AF82" s="212"/>
      <c r="AG82" s="212" t="s">
        <v>363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5">
      <c r="A83" s="227" t="s">
        <v>289</v>
      </c>
      <c r="B83" s="228" t="s">
        <v>181</v>
      </c>
      <c r="C83" s="251" t="s">
        <v>182</v>
      </c>
      <c r="D83" s="229"/>
      <c r="E83" s="230"/>
      <c r="F83" s="231"/>
      <c r="G83" s="231">
        <f>SUMIF(AG84:AG85,"&lt;&gt;NOR",G84:G85)</f>
        <v>0</v>
      </c>
      <c r="H83" s="231"/>
      <c r="I83" s="231">
        <f>SUM(I84:I85)</f>
        <v>0</v>
      </c>
      <c r="J83" s="231"/>
      <c r="K83" s="231">
        <f>SUM(K84:K85)</f>
        <v>0</v>
      </c>
      <c r="L83" s="231"/>
      <c r="M83" s="231">
        <f>SUM(M84:M85)</f>
        <v>0</v>
      </c>
      <c r="N83" s="231"/>
      <c r="O83" s="231">
        <f>SUM(O84:O85)</f>
        <v>0.05</v>
      </c>
      <c r="P83" s="231"/>
      <c r="Q83" s="231">
        <f>SUM(Q84:Q85)</f>
        <v>125.09</v>
      </c>
      <c r="R83" s="231"/>
      <c r="S83" s="231"/>
      <c r="T83" s="232"/>
      <c r="U83" s="226"/>
      <c r="V83" s="226">
        <f>SUM(V84:V85)</f>
        <v>0</v>
      </c>
      <c r="W83" s="226"/>
      <c r="X83" s="226"/>
      <c r="AG83" t="s">
        <v>290</v>
      </c>
    </row>
    <row r="84" spans="1:60" ht="20.399999999999999" outlineLevel="1" x14ac:dyDescent="0.25">
      <c r="A84" s="243">
        <v>67</v>
      </c>
      <c r="B84" s="244" t="s">
        <v>2680</v>
      </c>
      <c r="C84" s="256" t="s">
        <v>2681</v>
      </c>
      <c r="D84" s="245" t="s">
        <v>360</v>
      </c>
      <c r="E84" s="246">
        <v>52.12</v>
      </c>
      <c r="F84" s="247"/>
      <c r="G84" s="248">
        <f>ROUND(E84*F84,2)</f>
        <v>0</v>
      </c>
      <c r="H84" s="247"/>
      <c r="I84" s="248">
        <f>ROUND(E84*H84,2)</f>
        <v>0</v>
      </c>
      <c r="J84" s="247"/>
      <c r="K84" s="248">
        <f>ROUND(E84*J84,2)</f>
        <v>0</v>
      </c>
      <c r="L84" s="248">
        <v>21</v>
      </c>
      <c r="M84" s="248">
        <f>G84*(1+L84/100)</f>
        <v>0</v>
      </c>
      <c r="N84" s="248">
        <v>0</v>
      </c>
      <c r="O84" s="248">
        <f>ROUND(E84*N84,2)</f>
        <v>0</v>
      </c>
      <c r="P84" s="248">
        <v>2.4</v>
      </c>
      <c r="Q84" s="248">
        <f>ROUND(E84*P84,2)</f>
        <v>125.09</v>
      </c>
      <c r="R84" s="248"/>
      <c r="S84" s="248" t="s">
        <v>302</v>
      </c>
      <c r="T84" s="249" t="s">
        <v>295</v>
      </c>
      <c r="U84" s="222">
        <v>0</v>
      </c>
      <c r="V84" s="222">
        <f>ROUND(E84*U84,2)</f>
        <v>0</v>
      </c>
      <c r="W84" s="222"/>
      <c r="X84" s="222" t="s">
        <v>389</v>
      </c>
      <c r="Y84" s="212"/>
      <c r="Z84" s="212"/>
      <c r="AA84" s="212"/>
      <c r="AB84" s="212"/>
      <c r="AC84" s="212"/>
      <c r="AD84" s="212"/>
      <c r="AE84" s="212"/>
      <c r="AF84" s="212"/>
      <c r="AG84" s="212" t="s">
        <v>390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68</v>
      </c>
      <c r="B85" s="244" t="s">
        <v>2682</v>
      </c>
      <c r="C85" s="256" t="s">
        <v>2683</v>
      </c>
      <c r="D85" s="245" t="s">
        <v>453</v>
      </c>
      <c r="E85" s="246">
        <v>11.34</v>
      </c>
      <c r="F85" s="247"/>
      <c r="G85" s="248">
        <f>ROUND(E85*F85,2)</f>
        <v>0</v>
      </c>
      <c r="H85" s="247"/>
      <c r="I85" s="248">
        <f>ROUND(E85*H85,2)</f>
        <v>0</v>
      </c>
      <c r="J85" s="247"/>
      <c r="K85" s="248">
        <f>ROUND(E85*J85,2)</f>
        <v>0</v>
      </c>
      <c r="L85" s="248">
        <v>21</v>
      </c>
      <c r="M85" s="248">
        <f>G85*(1+L85/100)</f>
        <v>0</v>
      </c>
      <c r="N85" s="248">
        <v>4.3800000000000002E-3</v>
      </c>
      <c r="O85" s="248">
        <f>ROUND(E85*N85,2)</f>
        <v>0.05</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390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5">
      <c r="A86" s="227" t="s">
        <v>289</v>
      </c>
      <c r="B86" s="228" t="s">
        <v>183</v>
      </c>
      <c r="C86" s="251" t="s">
        <v>184</v>
      </c>
      <c r="D86" s="229"/>
      <c r="E86" s="230"/>
      <c r="F86" s="231"/>
      <c r="G86" s="231">
        <f>SUMIF(AG87:AG95,"&lt;&gt;NOR",G87:G95)</f>
        <v>0</v>
      </c>
      <c r="H86" s="231"/>
      <c r="I86" s="231">
        <f>SUM(I87:I95)</f>
        <v>0</v>
      </c>
      <c r="J86" s="231"/>
      <c r="K86" s="231">
        <f>SUM(K87:K95)</f>
        <v>0</v>
      </c>
      <c r="L86" s="231"/>
      <c r="M86" s="231">
        <f>SUM(M87:M95)</f>
        <v>0</v>
      </c>
      <c r="N86" s="231"/>
      <c r="O86" s="231">
        <f>SUM(O87:O95)</f>
        <v>505.49</v>
      </c>
      <c r="P86" s="231"/>
      <c r="Q86" s="231">
        <f>SUM(Q87:Q95)</f>
        <v>0</v>
      </c>
      <c r="R86" s="231"/>
      <c r="S86" s="231"/>
      <c r="T86" s="232"/>
      <c r="U86" s="226"/>
      <c r="V86" s="226">
        <f>SUM(V87:V95)</f>
        <v>0</v>
      </c>
      <c r="W86" s="226"/>
      <c r="X86" s="226"/>
      <c r="AG86" t="s">
        <v>290</v>
      </c>
    </row>
    <row r="87" spans="1:60" outlineLevel="1" x14ac:dyDescent="0.25">
      <c r="A87" s="243">
        <v>69</v>
      </c>
      <c r="B87" s="244" t="s">
        <v>2395</v>
      </c>
      <c r="C87" s="256" t="s">
        <v>2396</v>
      </c>
      <c r="D87" s="245" t="s">
        <v>360</v>
      </c>
      <c r="E87" s="246">
        <v>36.674999999999997</v>
      </c>
      <c r="F87" s="247"/>
      <c r="G87" s="248">
        <f>ROUND(E87*F87,2)</f>
        <v>0</v>
      </c>
      <c r="H87" s="247"/>
      <c r="I87" s="248">
        <f>ROUND(E87*H87,2)</f>
        <v>0</v>
      </c>
      <c r="J87" s="247"/>
      <c r="K87" s="248">
        <f>ROUND(E87*J87,2)</f>
        <v>0</v>
      </c>
      <c r="L87" s="248">
        <v>21</v>
      </c>
      <c r="M87" s="248">
        <f>G87*(1+L87/100)</f>
        <v>0</v>
      </c>
      <c r="N87" s="248">
        <v>1.7034</v>
      </c>
      <c r="O87" s="248">
        <f>ROUND(E87*N87,2)</f>
        <v>62.47</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70</v>
      </c>
      <c r="B88" s="244" t="s">
        <v>2397</v>
      </c>
      <c r="C88" s="256" t="s">
        <v>2398</v>
      </c>
      <c r="D88" s="245" t="s">
        <v>360</v>
      </c>
      <c r="E88" s="246">
        <v>77.599999999999994</v>
      </c>
      <c r="F88" s="247"/>
      <c r="G88" s="248">
        <f>ROUND(E88*F88,2)</f>
        <v>0</v>
      </c>
      <c r="H88" s="247"/>
      <c r="I88" s="248">
        <f>ROUND(E88*H88,2)</f>
        <v>0</v>
      </c>
      <c r="J88" s="247"/>
      <c r="K88" s="248">
        <f>ROUND(E88*J88,2)</f>
        <v>0</v>
      </c>
      <c r="L88" s="248">
        <v>21</v>
      </c>
      <c r="M88" s="248">
        <f>G88*(1+L88/100)</f>
        <v>0</v>
      </c>
      <c r="N88" s="248">
        <v>1.8907700000000001</v>
      </c>
      <c r="O88" s="248">
        <f>ROUND(E88*N88,2)</f>
        <v>146.72</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390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71</v>
      </c>
      <c r="B89" s="244" t="s">
        <v>2399</v>
      </c>
      <c r="C89" s="256" t="s">
        <v>2400</v>
      </c>
      <c r="D89" s="245" t="s">
        <v>539</v>
      </c>
      <c r="E89" s="246">
        <v>7</v>
      </c>
      <c r="F89" s="247"/>
      <c r="G89" s="248">
        <f>ROUND(E89*F89,2)</f>
        <v>0</v>
      </c>
      <c r="H89" s="247"/>
      <c r="I89" s="248">
        <f>ROUND(E89*H89,2)</f>
        <v>0</v>
      </c>
      <c r="J89" s="247"/>
      <c r="K89" s="248">
        <f>ROUND(E89*J89,2)</f>
        <v>0</v>
      </c>
      <c r="L89" s="248">
        <v>21</v>
      </c>
      <c r="M89" s="248">
        <f>G89*(1+L89/100)</f>
        <v>0</v>
      </c>
      <c r="N89" s="248">
        <v>6.6E-3</v>
      </c>
      <c r="O89" s="248">
        <f>ROUND(E89*N89,2)</f>
        <v>0.05</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72</v>
      </c>
      <c r="B90" s="244" t="s">
        <v>2401</v>
      </c>
      <c r="C90" s="256" t="s">
        <v>2402</v>
      </c>
      <c r="D90" s="245" t="s">
        <v>539</v>
      </c>
      <c r="E90" s="246">
        <v>5</v>
      </c>
      <c r="F90" s="247"/>
      <c r="G90" s="248">
        <f>ROUND(E90*F90,2)</f>
        <v>0</v>
      </c>
      <c r="H90" s="247"/>
      <c r="I90" s="248">
        <f>ROUND(E90*H90,2)</f>
        <v>0</v>
      </c>
      <c r="J90" s="247"/>
      <c r="K90" s="248">
        <f>ROUND(E90*J90,2)</f>
        <v>0</v>
      </c>
      <c r="L90" s="248">
        <v>21</v>
      </c>
      <c r="M90" s="248">
        <f>G90*(1+L90/100)</f>
        <v>0</v>
      </c>
      <c r="N90" s="248">
        <v>6.6E-3</v>
      </c>
      <c r="O90" s="248">
        <f>ROUND(E90*N90,2)</f>
        <v>0.03</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390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73</v>
      </c>
      <c r="B91" s="244" t="s">
        <v>2403</v>
      </c>
      <c r="C91" s="256" t="s">
        <v>2684</v>
      </c>
      <c r="D91" s="245" t="s">
        <v>360</v>
      </c>
      <c r="E91" s="246">
        <v>3.2490000000000001</v>
      </c>
      <c r="F91" s="247"/>
      <c r="G91" s="248">
        <f>ROUND(E91*F91,2)</f>
        <v>0</v>
      </c>
      <c r="H91" s="247"/>
      <c r="I91" s="248">
        <f>ROUND(E91*H91,2)</f>
        <v>0</v>
      </c>
      <c r="J91" s="247"/>
      <c r="K91" s="248">
        <f>ROUND(E91*J91,2)</f>
        <v>0</v>
      </c>
      <c r="L91" s="248">
        <v>21</v>
      </c>
      <c r="M91" s="248">
        <f>G91*(1+L91/100)</f>
        <v>0</v>
      </c>
      <c r="N91" s="248">
        <v>2.5</v>
      </c>
      <c r="O91" s="248">
        <f>ROUND(E91*N91,2)</f>
        <v>8.1199999999999992</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390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74</v>
      </c>
      <c r="B92" s="244" t="s">
        <v>2685</v>
      </c>
      <c r="C92" s="256" t="s">
        <v>2686</v>
      </c>
      <c r="D92" s="245" t="s">
        <v>360</v>
      </c>
      <c r="E92" s="246">
        <v>91.64</v>
      </c>
      <c r="F92" s="247"/>
      <c r="G92" s="248">
        <f>ROUND(E92*F92,2)</f>
        <v>0</v>
      </c>
      <c r="H92" s="247"/>
      <c r="I92" s="248">
        <f>ROUND(E92*H92,2)</f>
        <v>0</v>
      </c>
      <c r="J92" s="247"/>
      <c r="K92" s="248">
        <f>ROUND(E92*J92,2)</f>
        <v>0</v>
      </c>
      <c r="L92" s="248">
        <v>21</v>
      </c>
      <c r="M92" s="248">
        <f>G92*(1+L92/100)</f>
        <v>0</v>
      </c>
      <c r="N92" s="248">
        <v>2.5</v>
      </c>
      <c r="O92" s="248">
        <f>ROUND(E92*N92,2)</f>
        <v>229.1</v>
      </c>
      <c r="P92" s="248">
        <v>0</v>
      </c>
      <c r="Q92" s="248">
        <f>ROUND(E92*P92,2)</f>
        <v>0</v>
      </c>
      <c r="R92" s="248"/>
      <c r="S92" s="248" t="s">
        <v>302</v>
      </c>
      <c r="T92" s="249" t="s">
        <v>295</v>
      </c>
      <c r="U92" s="222">
        <v>0</v>
      </c>
      <c r="V92" s="222">
        <f>ROUND(E92*U92,2)</f>
        <v>0</v>
      </c>
      <c r="W92" s="222"/>
      <c r="X92" s="222" t="s">
        <v>389</v>
      </c>
      <c r="Y92" s="212"/>
      <c r="Z92" s="212"/>
      <c r="AA92" s="212"/>
      <c r="AB92" s="212"/>
      <c r="AC92" s="212"/>
      <c r="AD92" s="212"/>
      <c r="AE92" s="212"/>
      <c r="AF92" s="212"/>
      <c r="AG92" s="212" t="s">
        <v>390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43">
        <v>75</v>
      </c>
      <c r="B93" s="244" t="s">
        <v>2687</v>
      </c>
      <c r="C93" s="256" t="s">
        <v>2688</v>
      </c>
      <c r="D93" s="245" t="s">
        <v>539</v>
      </c>
      <c r="E93" s="246">
        <v>47</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302</v>
      </c>
      <c r="T93" s="249" t="s">
        <v>295</v>
      </c>
      <c r="U93" s="222">
        <v>0</v>
      </c>
      <c r="V93" s="222">
        <f>ROUND(E93*U93,2)</f>
        <v>0</v>
      </c>
      <c r="W93" s="222"/>
      <c r="X93" s="222" t="s">
        <v>389</v>
      </c>
      <c r="Y93" s="212"/>
      <c r="Z93" s="212"/>
      <c r="AA93" s="212"/>
      <c r="AB93" s="212"/>
      <c r="AC93" s="212"/>
      <c r="AD93" s="212"/>
      <c r="AE93" s="212"/>
      <c r="AF93" s="212"/>
      <c r="AG93" s="212" t="s">
        <v>390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0.399999999999999" outlineLevel="1" x14ac:dyDescent="0.25">
      <c r="A94" s="243">
        <v>76</v>
      </c>
      <c r="B94" s="244" t="s">
        <v>2689</v>
      </c>
      <c r="C94" s="256" t="s">
        <v>2690</v>
      </c>
      <c r="D94" s="245" t="s">
        <v>434</v>
      </c>
      <c r="E94" s="246">
        <v>47.88</v>
      </c>
      <c r="F94" s="247"/>
      <c r="G94" s="248">
        <f>ROUND(E94*F94,2)</f>
        <v>0</v>
      </c>
      <c r="H94" s="247"/>
      <c r="I94" s="248">
        <f>ROUND(E94*H94,2)</f>
        <v>0</v>
      </c>
      <c r="J94" s="247"/>
      <c r="K94" s="248">
        <f>ROUND(E94*J94,2)</f>
        <v>0</v>
      </c>
      <c r="L94" s="248">
        <v>21</v>
      </c>
      <c r="M94" s="248">
        <f>G94*(1+L94/100)</f>
        <v>0</v>
      </c>
      <c r="N94" s="248">
        <v>1.1752199999999999</v>
      </c>
      <c r="O94" s="248">
        <f>ROUND(E94*N94,2)</f>
        <v>56.27</v>
      </c>
      <c r="P94" s="248">
        <v>0</v>
      </c>
      <c r="Q94" s="248">
        <f>ROUND(E94*P94,2)</f>
        <v>0</v>
      </c>
      <c r="R94" s="248"/>
      <c r="S94" s="248" t="s">
        <v>302</v>
      </c>
      <c r="T94" s="249" t="s">
        <v>295</v>
      </c>
      <c r="U94" s="222">
        <v>0</v>
      </c>
      <c r="V94" s="222">
        <f>ROUND(E94*U94,2)</f>
        <v>0</v>
      </c>
      <c r="W94" s="222"/>
      <c r="X94" s="222" t="s">
        <v>389</v>
      </c>
      <c r="Y94" s="212"/>
      <c r="Z94" s="212"/>
      <c r="AA94" s="212"/>
      <c r="AB94" s="212"/>
      <c r="AC94" s="212"/>
      <c r="AD94" s="212"/>
      <c r="AE94" s="212"/>
      <c r="AF94" s="212"/>
      <c r="AG94" s="212" t="s">
        <v>390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43">
        <v>77</v>
      </c>
      <c r="B95" s="244" t="s">
        <v>2691</v>
      </c>
      <c r="C95" s="256" t="s">
        <v>2692</v>
      </c>
      <c r="D95" s="245" t="s">
        <v>539</v>
      </c>
      <c r="E95" s="246">
        <v>47</v>
      </c>
      <c r="F95" s="247"/>
      <c r="G95" s="248">
        <f>ROUND(E95*F95,2)</f>
        <v>0</v>
      </c>
      <c r="H95" s="247"/>
      <c r="I95" s="248">
        <f>ROUND(E95*H95,2)</f>
        <v>0</v>
      </c>
      <c r="J95" s="247"/>
      <c r="K95" s="248">
        <f>ROUND(E95*J95,2)</f>
        <v>0</v>
      </c>
      <c r="L95" s="248">
        <v>21</v>
      </c>
      <c r="M95" s="248">
        <f>G95*(1+L95/100)</f>
        <v>0</v>
      </c>
      <c r="N95" s="248">
        <v>5.8000000000000003E-2</v>
      </c>
      <c r="O95" s="248">
        <f>ROUND(E95*N95,2)</f>
        <v>2.73</v>
      </c>
      <c r="P95" s="248">
        <v>0</v>
      </c>
      <c r="Q95" s="248">
        <f>ROUND(E95*P95,2)</f>
        <v>0</v>
      </c>
      <c r="R95" s="248"/>
      <c r="S95" s="248" t="s">
        <v>302</v>
      </c>
      <c r="T95" s="249" t="s">
        <v>295</v>
      </c>
      <c r="U95" s="222">
        <v>0</v>
      </c>
      <c r="V95" s="222">
        <f>ROUND(E95*U95,2)</f>
        <v>0</v>
      </c>
      <c r="W95" s="222"/>
      <c r="X95" s="222" t="s">
        <v>362</v>
      </c>
      <c r="Y95" s="212"/>
      <c r="Z95" s="212"/>
      <c r="AA95" s="212"/>
      <c r="AB95" s="212"/>
      <c r="AC95" s="212"/>
      <c r="AD95" s="212"/>
      <c r="AE95" s="212"/>
      <c r="AF95" s="212"/>
      <c r="AG95" s="212" t="s">
        <v>363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5">
      <c r="A96" s="227" t="s">
        <v>289</v>
      </c>
      <c r="B96" s="228" t="s">
        <v>185</v>
      </c>
      <c r="C96" s="251" t="s">
        <v>186</v>
      </c>
      <c r="D96" s="229"/>
      <c r="E96" s="230"/>
      <c r="F96" s="231"/>
      <c r="G96" s="231">
        <f>SUMIF(AG97:AG109,"&lt;&gt;NOR",G97:G109)</f>
        <v>0</v>
      </c>
      <c r="H96" s="231"/>
      <c r="I96" s="231">
        <f>SUM(I97:I109)</f>
        <v>0</v>
      </c>
      <c r="J96" s="231"/>
      <c r="K96" s="231">
        <f>SUM(K97:K109)</f>
        <v>0</v>
      </c>
      <c r="L96" s="231"/>
      <c r="M96" s="231">
        <f>SUM(M97:M109)</f>
        <v>0</v>
      </c>
      <c r="N96" s="231"/>
      <c r="O96" s="231">
        <f>SUM(O97:O109)</f>
        <v>228.81</v>
      </c>
      <c r="P96" s="231"/>
      <c r="Q96" s="231">
        <f>SUM(Q97:Q109)</f>
        <v>0</v>
      </c>
      <c r="R96" s="231"/>
      <c r="S96" s="231"/>
      <c r="T96" s="232"/>
      <c r="U96" s="226"/>
      <c r="V96" s="226">
        <f>SUM(V97:V109)</f>
        <v>0</v>
      </c>
      <c r="W96" s="226"/>
      <c r="X96" s="226"/>
      <c r="AG96" t="s">
        <v>290</v>
      </c>
    </row>
    <row r="97" spans="1:60" outlineLevel="1" x14ac:dyDescent="0.25">
      <c r="A97" s="243">
        <v>78</v>
      </c>
      <c r="B97" s="244" t="s">
        <v>2693</v>
      </c>
      <c r="C97" s="256" t="s">
        <v>2694</v>
      </c>
      <c r="D97" s="245" t="s">
        <v>434</v>
      </c>
      <c r="E97" s="246">
        <v>73.150000000000006</v>
      </c>
      <c r="F97" s="247"/>
      <c r="G97" s="248">
        <f>ROUND(E97*F97,2)</f>
        <v>0</v>
      </c>
      <c r="H97" s="247"/>
      <c r="I97" s="248">
        <f>ROUND(E97*H97,2)</f>
        <v>0</v>
      </c>
      <c r="J97" s="247"/>
      <c r="K97" s="248">
        <f>ROUND(E97*J97,2)</f>
        <v>0</v>
      </c>
      <c r="L97" s="248">
        <v>21</v>
      </c>
      <c r="M97" s="248">
        <f>G97*(1+L97/100)</f>
        <v>0</v>
      </c>
      <c r="N97" s="248">
        <v>0.378</v>
      </c>
      <c r="O97" s="248">
        <f>ROUND(E97*N97,2)</f>
        <v>27.65</v>
      </c>
      <c r="P97" s="248">
        <v>0</v>
      </c>
      <c r="Q97" s="248">
        <f>ROUND(E97*P97,2)</f>
        <v>0</v>
      </c>
      <c r="R97" s="248"/>
      <c r="S97" s="248" t="s">
        <v>302</v>
      </c>
      <c r="T97" s="249" t="s">
        <v>295</v>
      </c>
      <c r="U97" s="222">
        <v>0</v>
      </c>
      <c r="V97" s="222">
        <f>ROUND(E97*U97,2)</f>
        <v>0</v>
      </c>
      <c r="W97" s="222"/>
      <c r="X97" s="222" t="s">
        <v>389</v>
      </c>
      <c r="Y97" s="212"/>
      <c r="Z97" s="212"/>
      <c r="AA97" s="212"/>
      <c r="AB97" s="212"/>
      <c r="AC97" s="212"/>
      <c r="AD97" s="212"/>
      <c r="AE97" s="212"/>
      <c r="AF97" s="212"/>
      <c r="AG97" s="212" t="s">
        <v>390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79</v>
      </c>
      <c r="B98" s="244" t="s">
        <v>2695</v>
      </c>
      <c r="C98" s="256" t="s">
        <v>2696</v>
      </c>
      <c r="D98" s="245" t="s">
        <v>434</v>
      </c>
      <c r="E98" s="246">
        <v>73.150000000000006</v>
      </c>
      <c r="F98" s="247"/>
      <c r="G98" s="248">
        <f>ROUND(E98*F98,2)</f>
        <v>0</v>
      </c>
      <c r="H98" s="247"/>
      <c r="I98" s="248">
        <f>ROUND(E98*H98,2)</f>
        <v>0</v>
      </c>
      <c r="J98" s="247"/>
      <c r="K98" s="248">
        <f>ROUND(E98*J98,2)</f>
        <v>0</v>
      </c>
      <c r="L98" s="248">
        <v>21</v>
      </c>
      <c r="M98" s="248">
        <f>G98*(1+L98/100)</f>
        <v>0</v>
      </c>
      <c r="N98" s="248">
        <v>0.55125000000000002</v>
      </c>
      <c r="O98" s="248">
        <f>ROUND(E98*N98,2)</f>
        <v>40.32</v>
      </c>
      <c r="P98" s="248">
        <v>0</v>
      </c>
      <c r="Q98" s="248">
        <f>ROUND(E98*P98,2)</f>
        <v>0</v>
      </c>
      <c r="R98" s="248"/>
      <c r="S98" s="248" t="s">
        <v>302</v>
      </c>
      <c r="T98" s="249" t="s">
        <v>295</v>
      </c>
      <c r="U98" s="222">
        <v>0</v>
      </c>
      <c r="V98" s="222">
        <f>ROUND(E98*U98,2)</f>
        <v>0</v>
      </c>
      <c r="W98" s="222"/>
      <c r="X98" s="222" t="s">
        <v>389</v>
      </c>
      <c r="Y98" s="212"/>
      <c r="Z98" s="212"/>
      <c r="AA98" s="212"/>
      <c r="AB98" s="212"/>
      <c r="AC98" s="212"/>
      <c r="AD98" s="212"/>
      <c r="AE98" s="212"/>
      <c r="AF98" s="212"/>
      <c r="AG98" s="212" t="s">
        <v>390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80</v>
      </c>
      <c r="B99" s="244" t="s">
        <v>2697</v>
      </c>
      <c r="C99" s="256" t="s">
        <v>2698</v>
      </c>
      <c r="D99" s="245" t="s">
        <v>441</v>
      </c>
      <c r="E99" s="246">
        <v>3.7130000000000001</v>
      </c>
      <c r="F99" s="247"/>
      <c r="G99" s="248">
        <f>ROUND(E99*F99,2)</f>
        <v>0</v>
      </c>
      <c r="H99" s="247"/>
      <c r="I99" s="248">
        <f>ROUND(E99*H99,2)</f>
        <v>0</v>
      </c>
      <c r="J99" s="247"/>
      <c r="K99" s="248">
        <f>ROUND(E99*J99,2)</f>
        <v>0</v>
      </c>
      <c r="L99" s="248">
        <v>21</v>
      </c>
      <c r="M99" s="248">
        <f>G99*(1+L99/100)</f>
        <v>0</v>
      </c>
      <c r="N99" s="248">
        <v>1</v>
      </c>
      <c r="O99" s="248">
        <f>ROUND(E99*N99,2)</f>
        <v>3.71</v>
      </c>
      <c r="P99" s="248">
        <v>0</v>
      </c>
      <c r="Q99" s="248">
        <f>ROUND(E99*P99,2)</f>
        <v>0</v>
      </c>
      <c r="R99" s="248"/>
      <c r="S99" s="248" t="s">
        <v>302</v>
      </c>
      <c r="T99" s="249" t="s">
        <v>295</v>
      </c>
      <c r="U99" s="222">
        <v>0</v>
      </c>
      <c r="V99" s="222">
        <f>ROUND(E99*U99,2)</f>
        <v>0</v>
      </c>
      <c r="W99" s="222"/>
      <c r="X99" s="222" t="s">
        <v>389</v>
      </c>
      <c r="Y99" s="212"/>
      <c r="Z99" s="212"/>
      <c r="AA99" s="212"/>
      <c r="AB99" s="212"/>
      <c r="AC99" s="212"/>
      <c r="AD99" s="212"/>
      <c r="AE99" s="212"/>
      <c r="AF99" s="212"/>
      <c r="AG99" s="212" t="s">
        <v>390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43">
        <v>81</v>
      </c>
      <c r="B100" s="244" t="s">
        <v>2699</v>
      </c>
      <c r="C100" s="256" t="s">
        <v>2700</v>
      </c>
      <c r="D100" s="245" t="s">
        <v>434</v>
      </c>
      <c r="E100" s="246">
        <v>198.01</v>
      </c>
      <c r="F100" s="247"/>
      <c r="G100" s="248">
        <f>ROUND(E100*F100,2)</f>
        <v>0</v>
      </c>
      <c r="H100" s="247"/>
      <c r="I100" s="248">
        <f>ROUND(E100*H100,2)</f>
        <v>0</v>
      </c>
      <c r="J100" s="247"/>
      <c r="K100" s="248">
        <f>ROUND(E100*J100,2)</f>
        <v>0</v>
      </c>
      <c r="L100" s="248">
        <v>21</v>
      </c>
      <c r="M100" s="248">
        <f>G100*(1+L100/100)</f>
        <v>0</v>
      </c>
      <c r="N100" s="248">
        <v>0.40416999999999997</v>
      </c>
      <c r="O100" s="248">
        <f>ROUND(E100*N100,2)</f>
        <v>80.03</v>
      </c>
      <c r="P100" s="248">
        <v>0</v>
      </c>
      <c r="Q100" s="248">
        <f>ROUND(E100*P100,2)</f>
        <v>0</v>
      </c>
      <c r="R100" s="248"/>
      <c r="S100" s="248" t="s">
        <v>302</v>
      </c>
      <c r="T100" s="249" t="s">
        <v>295</v>
      </c>
      <c r="U100" s="222">
        <v>0</v>
      </c>
      <c r="V100" s="222">
        <f>ROUND(E100*U100,2)</f>
        <v>0</v>
      </c>
      <c r="W100" s="222"/>
      <c r="X100" s="222" t="s">
        <v>389</v>
      </c>
      <c r="Y100" s="212"/>
      <c r="Z100" s="212"/>
      <c r="AA100" s="212"/>
      <c r="AB100" s="212"/>
      <c r="AC100" s="212"/>
      <c r="AD100" s="212"/>
      <c r="AE100" s="212"/>
      <c r="AF100" s="212"/>
      <c r="AG100" s="212" t="s">
        <v>390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43">
        <v>82</v>
      </c>
      <c r="B101" s="244" t="s">
        <v>2701</v>
      </c>
      <c r="C101" s="256" t="s">
        <v>2702</v>
      </c>
      <c r="D101" s="245" t="s">
        <v>434</v>
      </c>
      <c r="E101" s="246">
        <v>198.01</v>
      </c>
      <c r="F101" s="247"/>
      <c r="G101" s="248">
        <f>ROUND(E101*F101,2)</f>
        <v>0</v>
      </c>
      <c r="H101" s="247"/>
      <c r="I101" s="248">
        <f>ROUND(E101*H101,2)</f>
        <v>0</v>
      </c>
      <c r="J101" s="247"/>
      <c r="K101" s="248">
        <f>ROUND(E101*J101,2)</f>
        <v>0</v>
      </c>
      <c r="L101" s="248">
        <v>21</v>
      </c>
      <c r="M101" s="248">
        <f>G101*(1+L101/100)</f>
        <v>0</v>
      </c>
      <c r="N101" s="248">
        <v>0</v>
      </c>
      <c r="O101" s="248">
        <f>ROUND(E101*N101,2)</f>
        <v>0</v>
      </c>
      <c r="P101" s="248">
        <v>0</v>
      </c>
      <c r="Q101" s="248">
        <f>ROUND(E101*P101,2)</f>
        <v>0</v>
      </c>
      <c r="R101" s="248"/>
      <c r="S101" s="248" t="s">
        <v>302</v>
      </c>
      <c r="T101" s="249" t="s">
        <v>295</v>
      </c>
      <c r="U101" s="222">
        <v>0</v>
      </c>
      <c r="V101" s="222">
        <f>ROUND(E101*U101,2)</f>
        <v>0</v>
      </c>
      <c r="W101" s="222"/>
      <c r="X101" s="222" t="s">
        <v>389</v>
      </c>
      <c r="Y101" s="212"/>
      <c r="Z101" s="212"/>
      <c r="AA101" s="212"/>
      <c r="AB101" s="212"/>
      <c r="AC101" s="212"/>
      <c r="AD101" s="212"/>
      <c r="AE101" s="212"/>
      <c r="AF101" s="212"/>
      <c r="AG101" s="212" t="s">
        <v>390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3">
        <v>83</v>
      </c>
      <c r="B102" s="244" t="s">
        <v>2703</v>
      </c>
      <c r="C102" s="256" t="s">
        <v>2704</v>
      </c>
      <c r="D102" s="245" t="s">
        <v>434</v>
      </c>
      <c r="E102" s="246">
        <v>198.01</v>
      </c>
      <c r="F102" s="247"/>
      <c r="G102" s="248">
        <f>ROUND(E102*F102,2)</f>
        <v>0</v>
      </c>
      <c r="H102" s="247"/>
      <c r="I102" s="248">
        <f>ROUND(E102*H102,2)</f>
        <v>0</v>
      </c>
      <c r="J102" s="247"/>
      <c r="K102" s="248">
        <f>ROUND(E102*J102,2)</f>
        <v>0</v>
      </c>
      <c r="L102" s="248">
        <v>21</v>
      </c>
      <c r="M102" s="248">
        <f>G102*(1+L102/100)</f>
        <v>0</v>
      </c>
      <c r="N102" s="248">
        <v>6.0999999999999997E-4</v>
      </c>
      <c r="O102" s="248">
        <f>ROUND(E102*N102,2)</f>
        <v>0.12</v>
      </c>
      <c r="P102" s="248">
        <v>0</v>
      </c>
      <c r="Q102" s="248">
        <f>ROUND(E102*P102,2)</f>
        <v>0</v>
      </c>
      <c r="R102" s="248"/>
      <c r="S102" s="248" t="s">
        <v>302</v>
      </c>
      <c r="T102" s="249" t="s">
        <v>295</v>
      </c>
      <c r="U102" s="222">
        <v>0</v>
      </c>
      <c r="V102" s="222">
        <f>ROUND(E102*U102,2)</f>
        <v>0</v>
      </c>
      <c r="W102" s="222"/>
      <c r="X102" s="222" t="s">
        <v>389</v>
      </c>
      <c r="Y102" s="212"/>
      <c r="Z102" s="212"/>
      <c r="AA102" s="212"/>
      <c r="AB102" s="212"/>
      <c r="AC102" s="212"/>
      <c r="AD102" s="212"/>
      <c r="AE102" s="212"/>
      <c r="AF102" s="212"/>
      <c r="AG102" s="212" t="s">
        <v>390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43">
        <v>84</v>
      </c>
      <c r="B103" s="244" t="s">
        <v>2705</v>
      </c>
      <c r="C103" s="256" t="s">
        <v>2706</v>
      </c>
      <c r="D103" s="245" t="s">
        <v>434</v>
      </c>
      <c r="E103" s="246">
        <v>198.01</v>
      </c>
      <c r="F103" s="247"/>
      <c r="G103" s="248">
        <f>ROUND(E103*F103,2)</f>
        <v>0</v>
      </c>
      <c r="H103" s="247"/>
      <c r="I103" s="248">
        <f>ROUND(E103*H103,2)</f>
        <v>0</v>
      </c>
      <c r="J103" s="247"/>
      <c r="K103" s="248">
        <f>ROUND(E103*J103,2)</f>
        <v>0</v>
      </c>
      <c r="L103" s="248">
        <v>21</v>
      </c>
      <c r="M103" s="248">
        <f>G103*(1+L103/100)</f>
        <v>0</v>
      </c>
      <c r="N103" s="248">
        <v>5.0000000000000001E-4</v>
      </c>
      <c r="O103" s="248">
        <f>ROUND(E103*N103,2)</f>
        <v>0.1</v>
      </c>
      <c r="P103" s="248">
        <v>0</v>
      </c>
      <c r="Q103" s="248">
        <f>ROUND(E103*P103,2)</f>
        <v>0</v>
      </c>
      <c r="R103" s="248"/>
      <c r="S103" s="248" t="s">
        <v>302</v>
      </c>
      <c r="T103" s="249" t="s">
        <v>295</v>
      </c>
      <c r="U103" s="222">
        <v>0</v>
      </c>
      <c r="V103" s="222">
        <f>ROUND(E103*U103,2)</f>
        <v>0</v>
      </c>
      <c r="W103" s="222"/>
      <c r="X103" s="222" t="s">
        <v>389</v>
      </c>
      <c r="Y103" s="212"/>
      <c r="Z103" s="212"/>
      <c r="AA103" s="212"/>
      <c r="AB103" s="212"/>
      <c r="AC103" s="212"/>
      <c r="AD103" s="212"/>
      <c r="AE103" s="212"/>
      <c r="AF103" s="212"/>
      <c r="AG103" s="212" t="s">
        <v>390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3">
        <v>85</v>
      </c>
      <c r="B104" s="244" t="s">
        <v>2707</v>
      </c>
      <c r="C104" s="256" t="s">
        <v>2708</v>
      </c>
      <c r="D104" s="245" t="s">
        <v>434</v>
      </c>
      <c r="E104" s="246">
        <v>198.01</v>
      </c>
      <c r="F104" s="247"/>
      <c r="G104" s="248">
        <f>ROUND(E104*F104,2)</f>
        <v>0</v>
      </c>
      <c r="H104" s="247"/>
      <c r="I104" s="248">
        <f>ROUND(E104*H104,2)</f>
        <v>0</v>
      </c>
      <c r="J104" s="247"/>
      <c r="K104" s="248">
        <f>ROUND(E104*J104,2)</f>
        <v>0</v>
      </c>
      <c r="L104" s="248">
        <v>21</v>
      </c>
      <c r="M104" s="248">
        <f>G104*(1+L104/100)</f>
        <v>0</v>
      </c>
      <c r="N104" s="248">
        <v>0.12715000000000001</v>
      </c>
      <c r="O104" s="248">
        <f>ROUND(E104*N104,2)</f>
        <v>25.18</v>
      </c>
      <c r="P104" s="248">
        <v>0</v>
      </c>
      <c r="Q104" s="248">
        <f>ROUND(E104*P104,2)</f>
        <v>0</v>
      </c>
      <c r="R104" s="248"/>
      <c r="S104" s="248" t="s">
        <v>302</v>
      </c>
      <c r="T104" s="249" t="s">
        <v>295</v>
      </c>
      <c r="U104" s="222">
        <v>0</v>
      </c>
      <c r="V104" s="222">
        <f>ROUND(E104*U104,2)</f>
        <v>0</v>
      </c>
      <c r="W104" s="222"/>
      <c r="X104" s="222" t="s">
        <v>389</v>
      </c>
      <c r="Y104" s="212"/>
      <c r="Z104" s="212"/>
      <c r="AA104" s="212"/>
      <c r="AB104" s="212"/>
      <c r="AC104" s="212"/>
      <c r="AD104" s="212"/>
      <c r="AE104" s="212"/>
      <c r="AF104" s="212"/>
      <c r="AG104" s="212" t="s">
        <v>390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43">
        <v>86</v>
      </c>
      <c r="B105" s="244" t="s">
        <v>2709</v>
      </c>
      <c r="C105" s="256" t="s">
        <v>2710</v>
      </c>
      <c r="D105" s="245" t="s">
        <v>434</v>
      </c>
      <c r="E105" s="246">
        <v>198.01</v>
      </c>
      <c r="F105" s="247"/>
      <c r="G105" s="248">
        <f>ROUND(E105*F105,2)</f>
        <v>0</v>
      </c>
      <c r="H105" s="247"/>
      <c r="I105" s="248">
        <f>ROUND(E105*H105,2)</f>
        <v>0</v>
      </c>
      <c r="J105" s="247"/>
      <c r="K105" s="248">
        <f>ROUND(E105*J105,2)</f>
        <v>0</v>
      </c>
      <c r="L105" s="248">
        <v>21</v>
      </c>
      <c r="M105" s="248">
        <f>G105*(1+L105/100)</f>
        <v>0</v>
      </c>
      <c r="N105" s="248">
        <v>0.17946000000000001</v>
      </c>
      <c r="O105" s="248">
        <f>ROUND(E105*N105,2)</f>
        <v>35.53</v>
      </c>
      <c r="P105" s="248">
        <v>0</v>
      </c>
      <c r="Q105" s="248">
        <f>ROUND(E105*P105,2)</f>
        <v>0</v>
      </c>
      <c r="R105" s="248"/>
      <c r="S105" s="248" t="s">
        <v>302</v>
      </c>
      <c r="T105" s="249" t="s">
        <v>295</v>
      </c>
      <c r="U105" s="222">
        <v>0</v>
      </c>
      <c r="V105" s="222">
        <f>ROUND(E105*U105,2)</f>
        <v>0</v>
      </c>
      <c r="W105" s="222"/>
      <c r="X105" s="222" t="s">
        <v>389</v>
      </c>
      <c r="Y105" s="212"/>
      <c r="Z105" s="212"/>
      <c r="AA105" s="212"/>
      <c r="AB105" s="212"/>
      <c r="AC105" s="212"/>
      <c r="AD105" s="212"/>
      <c r="AE105" s="212"/>
      <c r="AF105" s="212"/>
      <c r="AG105" s="212" t="s">
        <v>390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43">
        <v>87</v>
      </c>
      <c r="B106" s="244" t="s">
        <v>2711</v>
      </c>
      <c r="C106" s="256" t="s">
        <v>2712</v>
      </c>
      <c r="D106" s="245" t="s">
        <v>434</v>
      </c>
      <c r="E106" s="246">
        <v>73.150000000000006</v>
      </c>
      <c r="F106" s="247"/>
      <c r="G106" s="248">
        <f>ROUND(E106*F106,2)</f>
        <v>0</v>
      </c>
      <c r="H106" s="247"/>
      <c r="I106" s="248">
        <f>ROUND(E106*H106,2)</f>
        <v>0</v>
      </c>
      <c r="J106" s="247"/>
      <c r="K106" s="248">
        <f>ROUND(E106*J106,2)</f>
        <v>0</v>
      </c>
      <c r="L106" s="248">
        <v>21</v>
      </c>
      <c r="M106" s="248">
        <f>G106*(1+L106/100)</f>
        <v>0</v>
      </c>
      <c r="N106" s="248">
        <v>0.18149999999999999</v>
      </c>
      <c r="O106" s="248">
        <f>ROUND(E106*N106,2)</f>
        <v>13.28</v>
      </c>
      <c r="P106" s="248">
        <v>0</v>
      </c>
      <c r="Q106" s="248">
        <f>ROUND(E106*P106,2)</f>
        <v>0</v>
      </c>
      <c r="R106" s="248"/>
      <c r="S106" s="248" t="s">
        <v>302</v>
      </c>
      <c r="T106" s="249" t="s">
        <v>295</v>
      </c>
      <c r="U106" s="222">
        <v>0</v>
      </c>
      <c r="V106" s="222">
        <f>ROUND(E106*U106,2)</f>
        <v>0</v>
      </c>
      <c r="W106" s="222"/>
      <c r="X106" s="222" t="s">
        <v>389</v>
      </c>
      <c r="Y106" s="212"/>
      <c r="Z106" s="212"/>
      <c r="AA106" s="212"/>
      <c r="AB106" s="212"/>
      <c r="AC106" s="212"/>
      <c r="AD106" s="212"/>
      <c r="AE106" s="212"/>
      <c r="AF106" s="212"/>
      <c r="AG106" s="212" t="s">
        <v>390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43">
        <v>88</v>
      </c>
      <c r="B107" s="244" t="s">
        <v>2405</v>
      </c>
      <c r="C107" s="256" t="s">
        <v>2406</v>
      </c>
      <c r="D107" s="245" t="s">
        <v>539</v>
      </c>
      <c r="E107" s="246">
        <v>5</v>
      </c>
      <c r="F107" s="247"/>
      <c r="G107" s="248">
        <f>ROUND(E107*F107,2)</f>
        <v>0</v>
      </c>
      <c r="H107" s="247"/>
      <c r="I107" s="248">
        <f>ROUND(E107*H107,2)</f>
        <v>0</v>
      </c>
      <c r="J107" s="247"/>
      <c r="K107" s="248">
        <f>ROUND(E107*J107,2)</f>
        <v>0</v>
      </c>
      <c r="L107" s="248">
        <v>21</v>
      </c>
      <c r="M107" s="248">
        <f>G107*(1+L107/100)</f>
        <v>0</v>
      </c>
      <c r="N107" s="248">
        <v>9.3799999999999994E-2</v>
      </c>
      <c r="O107" s="248">
        <f>ROUND(E107*N107,2)</f>
        <v>0.47</v>
      </c>
      <c r="P107" s="248">
        <v>0</v>
      </c>
      <c r="Q107" s="248">
        <f>ROUND(E107*P107,2)</f>
        <v>0</v>
      </c>
      <c r="R107" s="248"/>
      <c r="S107" s="248" t="s">
        <v>302</v>
      </c>
      <c r="T107" s="249" t="s">
        <v>295</v>
      </c>
      <c r="U107" s="222">
        <v>0</v>
      </c>
      <c r="V107" s="222">
        <f>ROUND(E107*U107,2)</f>
        <v>0</v>
      </c>
      <c r="W107" s="222"/>
      <c r="X107" s="222" t="s">
        <v>389</v>
      </c>
      <c r="Y107" s="212"/>
      <c r="Z107" s="212"/>
      <c r="AA107" s="212"/>
      <c r="AB107" s="212"/>
      <c r="AC107" s="212"/>
      <c r="AD107" s="212"/>
      <c r="AE107" s="212"/>
      <c r="AF107" s="212"/>
      <c r="AG107" s="212" t="s">
        <v>390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43">
        <v>89</v>
      </c>
      <c r="B108" s="244" t="s">
        <v>2407</v>
      </c>
      <c r="C108" s="256" t="s">
        <v>2408</v>
      </c>
      <c r="D108" s="245" t="s">
        <v>441</v>
      </c>
      <c r="E108" s="246">
        <v>2.359</v>
      </c>
      <c r="F108" s="247"/>
      <c r="G108" s="248">
        <f>ROUND(E108*F108,2)</f>
        <v>0</v>
      </c>
      <c r="H108" s="247"/>
      <c r="I108" s="248">
        <f>ROUND(E108*H108,2)</f>
        <v>0</v>
      </c>
      <c r="J108" s="247"/>
      <c r="K108" s="248">
        <f>ROUND(E108*J108,2)</f>
        <v>0</v>
      </c>
      <c r="L108" s="248">
        <v>21</v>
      </c>
      <c r="M108" s="248">
        <f>G108*(1+L108/100)</f>
        <v>0</v>
      </c>
      <c r="N108" s="248">
        <v>1</v>
      </c>
      <c r="O108" s="248">
        <f>ROUND(E108*N108,2)</f>
        <v>2.36</v>
      </c>
      <c r="P108" s="248">
        <v>0</v>
      </c>
      <c r="Q108" s="248">
        <f>ROUND(E108*P108,2)</f>
        <v>0</v>
      </c>
      <c r="R108" s="248"/>
      <c r="S108" s="248" t="s">
        <v>302</v>
      </c>
      <c r="T108" s="249" t="s">
        <v>295</v>
      </c>
      <c r="U108" s="222">
        <v>0</v>
      </c>
      <c r="V108" s="222">
        <f>ROUND(E108*U108,2)</f>
        <v>0</v>
      </c>
      <c r="W108" s="222"/>
      <c r="X108" s="222" t="s">
        <v>362</v>
      </c>
      <c r="Y108" s="212"/>
      <c r="Z108" s="212"/>
      <c r="AA108" s="212"/>
      <c r="AB108" s="212"/>
      <c r="AC108" s="212"/>
      <c r="AD108" s="212"/>
      <c r="AE108" s="212"/>
      <c r="AF108" s="212"/>
      <c r="AG108" s="212" t="s">
        <v>363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3">
        <v>90</v>
      </c>
      <c r="B109" s="244" t="s">
        <v>2713</v>
      </c>
      <c r="C109" s="256" t="s">
        <v>2714</v>
      </c>
      <c r="D109" s="245" t="s">
        <v>434</v>
      </c>
      <c r="E109" s="246">
        <v>217.81100000000001</v>
      </c>
      <c r="F109" s="247"/>
      <c r="G109" s="248">
        <f>ROUND(E109*F109,2)</f>
        <v>0</v>
      </c>
      <c r="H109" s="247"/>
      <c r="I109" s="248">
        <f>ROUND(E109*H109,2)</f>
        <v>0</v>
      </c>
      <c r="J109" s="247"/>
      <c r="K109" s="248">
        <f>ROUND(E109*J109,2)</f>
        <v>0</v>
      </c>
      <c r="L109" s="248">
        <v>21</v>
      </c>
      <c r="M109" s="248">
        <f>G109*(1+L109/100)</f>
        <v>0</v>
      </c>
      <c r="N109" s="248">
        <v>2.7E-4</v>
      </c>
      <c r="O109" s="248">
        <f>ROUND(E109*N109,2)</f>
        <v>0.06</v>
      </c>
      <c r="P109" s="248">
        <v>0</v>
      </c>
      <c r="Q109" s="248">
        <f>ROUND(E109*P109,2)</f>
        <v>0</v>
      </c>
      <c r="R109" s="248"/>
      <c r="S109" s="248" t="s">
        <v>302</v>
      </c>
      <c r="T109" s="249" t="s">
        <v>295</v>
      </c>
      <c r="U109" s="222">
        <v>0</v>
      </c>
      <c r="V109" s="222">
        <f>ROUND(E109*U109,2)</f>
        <v>0</v>
      </c>
      <c r="W109" s="222"/>
      <c r="X109" s="222" t="s">
        <v>362</v>
      </c>
      <c r="Y109" s="212"/>
      <c r="Z109" s="212"/>
      <c r="AA109" s="212"/>
      <c r="AB109" s="212"/>
      <c r="AC109" s="212"/>
      <c r="AD109" s="212"/>
      <c r="AE109" s="212"/>
      <c r="AF109" s="212"/>
      <c r="AG109" s="212" t="s">
        <v>363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5">
      <c r="A110" s="227" t="s">
        <v>289</v>
      </c>
      <c r="B110" s="228" t="s">
        <v>187</v>
      </c>
      <c r="C110" s="251" t="s">
        <v>188</v>
      </c>
      <c r="D110" s="229"/>
      <c r="E110" s="230"/>
      <c r="F110" s="231"/>
      <c r="G110" s="231">
        <f>SUMIF(AG111:AG111,"&lt;&gt;NOR",G111:G111)</f>
        <v>0</v>
      </c>
      <c r="H110" s="231"/>
      <c r="I110" s="231">
        <f>SUM(I111:I111)</f>
        <v>0</v>
      </c>
      <c r="J110" s="231"/>
      <c r="K110" s="231">
        <f>SUM(K111:K111)</f>
        <v>0</v>
      </c>
      <c r="L110" s="231"/>
      <c r="M110" s="231">
        <f>SUM(M111:M111)</f>
        <v>0</v>
      </c>
      <c r="N110" s="231"/>
      <c r="O110" s="231">
        <f>SUM(O111:O111)</f>
        <v>0.42</v>
      </c>
      <c r="P110" s="231"/>
      <c r="Q110" s="231">
        <f>SUM(Q111:Q111)</f>
        <v>0</v>
      </c>
      <c r="R110" s="231"/>
      <c r="S110" s="231"/>
      <c r="T110" s="232"/>
      <c r="U110" s="226"/>
      <c r="V110" s="226">
        <f>SUM(V111:V111)</f>
        <v>0</v>
      </c>
      <c r="W110" s="226"/>
      <c r="X110" s="226"/>
      <c r="AG110" t="s">
        <v>290</v>
      </c>
    </row>
    <row r="111" spans="1:60" outlineLevel="1" x14ac:dyDescent="0.25">
      <c r="A111" s="243">
        <v>91</v>
      </c>
      <c r="B111" s="244" t="s">
        <v>2409</v>
      </c>
      <c r="C111" s="256" t="s">
        <v>2410</v>
      </c>
      <c r="D111" s="245" t="s">
        <v>539</v>
      </c>
      <c r="E111" s="246">
        <v>9</v>
      </c>
      <c r="F111" s="247"/>
      <c r="G111" s="248">
        <f>ROUND(E111*F111,2)</f>
        <v>0</v>
      </c>
      <c r="H111" s="247"/>
      <c r="I111" s="248">
        <f>ROUND(E111*H111,2)</f>
        <v>0</v>
      </c>
      <c r="J111" s="247"/>
      <c r="K111" s="248">
        <f>ROUND(E111*J111,2)</f>
        <v>0</v>
      </c>
      <c r="L111" s="248">
        <v>21</v>
      </c>
      <c r="M111" s="248">
        <f>G111*(1+L111/100)</f>
        <v>0</v>
      </c>
      <c r="N111" s="248">
        <v>4.6129999999999997E-2</v>
      </c>
      <c r="O111" s="248">
        <f>ROUND(E111*N111,2)</f>
        <v>0.42</v>
      </c>
      <c r="P111" s="248">
        <v>0</v>
      </c>
      <c r="Q111" s="248">
        <f>ROUND(E111*P111,2)</f>
        <v>0</v>
      </c>
      <c r="R111" s="248"/>
      <c r="S111" s="248" t="s">
        <v>302</v>
      </c>
      <c r="T111" s="249" t="s">
        <v>295</v>
      </c>
      <c r="U111" s="222">
        <v>0</v>
      </c>
      <c r="V111" s="222">
        <f>ROUND(E111*U111,2)</f>
        <v>0</v>
      </c>
      <c r="W111" s="222"/>
      <c r="X111" s="222" t="s">
        <v>389</v>
      </c>
      <c r="Y111" s="212"/>
      <c r="Z111" s="212"/>
      <c r="AA111" s="212"/>
      <c r="AB111" s="212"/>
      <c r="AC111" s="212"/>
      <c r="AD111" s="212"/>
      <c r="AE111" s="212"/>
      <c r="AF111" s="212"/>
      <c r="AG111" s="212" t="s">
        <v>390</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5">
      <c r="A112" s="227" t="s">
        <v>289</v>
      </c>
      <c r="B112" s="228" t="s">
        <v>189</v>
      </c>
      <c r="C112" s="251" t="s">
        <v>190</v>
      </c>
      <c r="D112" s="229"/>
      <c r="E112" s="230"/>
      <c r="F112" s="231"/>
      <c r="G112" s="231">
        <f>SUMIF(AG113:AG191,"&lt;&gt;NOR",G113:G191)</f>
        <v>0</v>
      </c>
      <c r="H112" s="231"/>
      <c r="I112" s="231">
        <f>SUM(I113:I191)</f>
        <v>0</v>
      </c>
      <c r="J112" s="231"/>
      <c r="K112" s="231">
        <f>SUM(K113:K191)</f>
        <v>0</v>
      </c>
      <c r="L112" s="231"/>
      <c r="M112" s="231">
        <f>SUM(M113:M191)</f>
        <v>0</v>
      </c>
      <c r="N112" s="231"/>
      <c r="O112" s="231">
        <f>SUM(O113:O191)</f>
        <v>283.70000000000005</v>
      </c>
      <c r="P112" s="231"/>
      <c r="Q112" s="231">
        <f>SUM(Q113:Q191)</f>
        <v>0</v>
      </c>
      <c r="R112" s="231"/>
      <c r="S112" s="231"/>
      <c r="T112" s="232"/>
      <c r="U112" s="226"/>
      <c r="V112" s="226">
        <f>SUM(V113:V191)</f>
        <v>273.81</v>
      </c>
      <c r="W112" s="226"/>
      <c r="X112" s="226"/>
      <c r="AG112" t="s">
        <v>290</v>
      </c>
    </row>
    <row r="113" spans="1:60" outlineLevel="1" x14ac:dyDescent="0.25">
      <c r="A113" s="243">
        <v>92</v>
      </c>
      <c r="B113" s="244" t="s">
        <v>2715</v>
      </c>
      <c r="C113" s="256" t="s">
        <v>2716</v>
      </c>
      <c r="D113" s="245" t="s">
        <v>453</v>
      </c>
      <c r="E113" s="246">
        <v>114.5</v>
      </c>
      <c r="F113" s="247"/>
      <c r="G113" s="248">
        <f>ROUND(E113*F113,2)</f>
        <v>0</v>
      </c>
      <c r="H113" s="247"/>
      <c r="I113" s="248">
        <f>ROUND(E113*H113,2)</f>
        <v>0</v>
      </c>
      <c r="J113" s="247"/>
      <c r="K113" s="248">
        <f>ROUND(E113*J113,2)</f>
        <v>0</v>
      </c>
      <c r="L113" s="248">
        <v>21</v>
      </c>
      <c r="M113" s="248">
        <f>G113*(1+L113/100)</f>
        <v>0</v>
      </c>
      <c r="N113" s="248">
        <v>3.0000000000000001E-5</v>
      </c>
      <c r="O113" s="248">
        <f>ROUND(E113*N113,2)</f>
        <v>0</v>
      </c>
      <c r="P113" s="248">
        <v>0</v>
      </c>
      <c r="Q113" s="248">
        <f>ROUND(E113*P113,2)</f>
        <v>0</v>
      </c>
      <c r="R113" s="248"/>
      <c r="S113" s="248" t="s">
        <v>302</v>
      </c>
      <c r="T113" s="249" t="s">
        <v>295</v>
      </c>
      <c r="U113" s="222">
        <v>2.1720000000000002</v>
      </c>
      <c r="V113" s="222">
        <f>ROUND(E113*U113,2)</f>
        <v>248.69</v>
      </c>
      <c r="W113" s="222"/>
      <c r="X113" s="222" t="s">
        <v>389</v>
      </c>
      <c r="Y113" s="212"/>
      <c r="Z113" s="212"/>
      <c r="AA113" s="212"/>
      <c r="AB113" s="212"/>
      <c r="AC113" s="212"/>
      <c r="AD113" s="212"/>
      <c r="AE113" s="212"/>
      <c r="AF113" s="212"/>
      <c r="AG113" s="212" t="s">
        <v>390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43">
        <v>93</v>
      </c>
      <c r="B114" s="244" t="s">
        <v>2595</v>
      </c>
      <c r="C114" s="256" t="s">
        <v>2596</v>
      </c>
      <c r="D114" s="245" t="s">
        <v>539</v>
      </c>
      <c r="E114" s="246">
        <v>5</v>
      </c>
      <c r="F114" s="247"/>
      <c r="G114" s="248">
        <f>ROUND(E114*F114,2)</f>
        <v>0</v>
      </c>
      <c r="H114" s="247"/>
      <c r="I114" s="248">
        <f>ROUND(E114*H114,2)</f>
        <v>0</v>
      </c>
      <c r="J114" s="247"/>
      <c r="K114" s="248">
        <f>ROUND(E114*J114,2)</f>
        <v>0</v>
      </c>
      <c r="L114" s="248">
        <v>21</v>
      </c>
      <c r="M114" s="248">
        <f>G114*(1+L114/100)</f>
        <v>0</v>
      </c>
      <c r="N114" s="248">
        <v>0.14494000000000001</v>
      </c>
      <c r="O114" s="248">
        <f>ROUND(E114*N114,2)</f>
        <v>0.72</v>
      </c>
      <c r="P114" s="248">
        <v>0</v>
      </c>
      <c r="Q114" s="248">
        <f>ROUND(E114*P114,2)</f>
        <v>0</v>
      </c>
      <c r="R114" s="248"/>
      <c r="S114" s="248" t="s">
        <v>302</v>
      </c>
      <c r="T114" s="249" t="s">
        <v>295</v>
      </c>
      <c r="U114" s="222">
        <v>5.024</v>
      </c>
      <c r="V114" s="222">
        <f>ROUND(E114*U114,2)</f>
        <v>25.12</v>
      </c>
      <c r="W114" s="222"/>
      <c r="X114" s="222" t="s">
        <v>389</v>
      </c>
      <c r="Y114" s="212"/>
      <c r="Z114" s="212"/>
      <c r="AA114" s="212"/>
      <c r="AB114" s="212"/>
      <c r="AC114" s="212"/>
      <c r="AD114" s="212"/>
      <c r="AE114" s="212"/>
      <c r="AF114" s="212"/>
      <c r="AG114" s="212" t="s">
        <v>390</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43">
        <v>94</v>
      </c>
      <c r="B115" s="244" t="s">
        <v>2717</v>
      </c>
      <c r="C115" s="256" t="s">
        <v>2718</v>
      </c>
      <c r="D115" s="245" t="s">
        <v>539</v>
      </c>
      <c r="E115" s="246">
        <v>1</v>
      </c>
      <c r="F115" s="247"/>
      <c r="G115" s="248">
        <f>ROUND(E115*F115,2)</f>
        <v>0</v>
      </c>
      <c r="H115" s="247"/>
      <c r="I115" s="248">
        <f>ROUND(E115*H115,2)</f>
        <v>0</v>
      </c>
      <c r="J115" s="247"/>
      <c r="K115" s="248">
        <f>ROUND(E115*J115,2)</f>
        <v>0</v>
      </c>
      <c r="L115" s="248">
        <v>21</v>
      </c>
      <c r="M115" s="248">
        <f>G115*(1+L115/100)</f>
        <v>0</v>
      </c>
      <c r="N115" s="248">
        <v>0</v>
      </c>
      <c r="O115" s="248">
        <f>ROUND(E115*N115,2)</f>
        <v>0</v>
      </c>
      <c r="P115" s="248">
        <v>0</v>
      </c>
      <c r="Q115" s="248">
        <f>ROUND(E115*P115,2)</f>
        <v>0</v>
      </c>
      <c r="R115" s="248"/>
      <c r="S115" s="248" t="s">
        <v>302</v>
      </c>
      <c r="T115" s="249" t="s">
        <v>295</v>
      </c>
      <c r="U115" s="222">
        <v>0</v>
      </c>
      <c r="V115" s="222">
        <f>ROUND(E115*U115,2)</f>
        <v>0</v>
      </c>
      <c r="W115" s="222"/>
      <c r="X115" s="222" t="s">
        <v>389</v>
      </c>
      <c r="Y115" s="212"/>
      <c r="Z115" s="212"/>
      <c r="AA115" s="212"/>
      <c r="AB115" s="212"/>
      <c r="AC115" s="212"/>
      <c r="AD115" s="212"/>
      <c r="AE115" s="212"/>
      <c r="AF115" s="212"/>
      <c r="AG115" s="212" t="s">
        <v>390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43">
        <v>95</v>
      </c>
      <c r="B116" s="244" t="s">
        <v>2719</v>
      </c>
      <c r="C116" s="256" t="s">
        <v>2720</v>
      </c>
      <c r="D116" s="245" t="s">
        <v>539</v>
      </c>
      <c r="E116" s="246">
        <v>7</v>
      </c>
      <c r="F116" s="247"/>
      <c r="G116" s="248">
        <f>ROUND(E116*F116,2)</f>
        <v>0</v>
      </c>
      <c r="H116" s="247"/>
      <c r="I116" s="248">
        <f>ROUND(E116*H116,2)</f>
        <v>0</v>
      </c>
      <c r="J116" s="247"/>
      <c r="K116" s="248">
        <f>ROUND(E116*J116,2)</f>
        <v>0</v>
      </c>
      <c r="L116" s="248">
        <v>21</v>
      </c>
      <c r="M116" s="248">
        <f>G116*(1+L116/100)</f>
        <v>0</v>
      </c>
      <c r="N116" s="248">
        <v>0</v>
      </c>
      <c r="O116" s="248">
        <f>ROUND(E116*N116,2)</f>
        <v>0</v>
      </c>
      <c r="P116" s="248">
        <v>0</v>
      </c>
      <c r="Q116" s="248">
        <f>ROUND(E116*P116,2)</f>
        <v>0</v>
      </c>
      <c r="R116" s="248"/>
      <c r="S116" s="248" t="s">
        <v>302</v>
      </c>
      <c r="T116" s="249" t="s">
        <v>295</v>
      </c>
      <c r="U116" s="222">
        <v>0</v>
      </c>
      <c r="V116" s="222">
        <f>ROUND(E116*U116,2)</f>
        <v>0</v>
      </c>
      <c r="W116" s="222"/>
      <c r="X116" s="222" t="s">
        <v>389</v>
      </c>
      <c r="Y116" s="212"/>
      <c r="Z116" s="212"/>
      <c r="AA116" s="212"/>
      <c r="AB116" s="212"/>
      <c r="AC116" s="212"/>
      <c r="AD116" s="212"/>
      <c r="AE116" s="212"/>
      <c r="AF116" s="212"/>
      <c r="AG116" s="212" t="s">
        <v>390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43">
        <v>96</v>
      </c>
      <c r="B117" s="244" t="s">
        <v>2721</v>
      </c>
      <c r="C117" s="256" t="s">
        <v>2722</v>
      </c>
      <c r="D117" s="245" t="s">
        <v>539</v>
      </c>
      <c r="E117" s="246">
        <v>1</v>
      </c>
      <c r="F117" s="247"/>
      <c r="G117" s="248">
        <f>ROUND(E117*F117,2)</f>
        <v>0</v>
      </c>
      <c r="H117" s="247"/>
      <c r="I117" s="248">
        <f>ROUND(E117*H117,2)</f>
        <v>0</v>
      </c>
      <c r="J117" s="247"/>
      <c r="K117" s="248">
        <f>ROUND(E117*J117,2)</f>
        <v>0</v>
      </c>
      <c r="L117" s="248">
        <v>21</v>
      </c>
      <c r="M117" s="248">
        <f>G117*(1+L117/100)</f>
        <v>0</v>
      </c>
      <c r="N117" s="248">
        <v>0</v>
      </c>
      <c r="O117" s="248">
        <f>ROUND(E117*N117,2)</f>
        <v>0</v>
      </c>
      <c r="P117" s="248">
        <v>0</v>
      </c>
      <c r="Q117" s="248">
        <f>ROUND(E117*P117,2)</f>
        <v>0</v>
      </c>
      <c r="R117" s="248"/>
      <c r="S117" s="248" t="s">
        <v>302</v>
      </c>
      <c r="T117" s="249" t="s">
        <v>295</v>
      </c>
      <c r="U117" s="222">
        <v>0</v>
      </c>
      <c r="V117" s="222">
        <f>ROUND(E117*U117,2)</f>
        <v>0</v>
      </c>
      <c r="W117" s="222"/>
      <c r="X117" s="222" t="s">
        <v>389</v>
      </c>
      <c r="Y117" s="212"/>
      <c r="Z117" s="212"/>
      <c r="AA117" s="212"/>
      <c r="AB117" s="212"/>
      <c r="AC117" s="212"/>
      <c r="AD117" s="212"/>
      <c r="AE117" s="212"/>
      <c r="AF117" s="212"/>
      <c r="AG117" s="212" t="s">
        <v>390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43">
        <v>97</v>
      </c>
      <c r="B118" s="244" t="s">
        <v>2723</v>
      </c>
      <c r="C118" s="256" t="s">
        <v>2724</v>
      </c>
      <c r="D118" s="245" t="s">
        <v>539</v>
      </c>
      <c r="E118" s="246">
        <v>1</v>
      </c>
      <c r="F118" s="247"/>
      <c r="G118" s="248">
        <f>ROUND(E118*F118,2)</f>
        <v>0</v>
      </c>
      <c r="H118" s="247"/>
      <c r="I118" s="248">
        <f>ROUND(E118*H118,2)</f>
        <v>0</v>
      </c>
      <c r="J118" s="247"/>
      <c r="K118" s="248">
        <f>ROUND(E118*J118,2)</f>
        <v>0</v>
      </c>
      <c r="L118" s="248">
        <v>21</v>
      </c>
      <c r="M118" s="248">
        <f>G118*(1+L118/100)</f>
        <v>0</v>
      </c>
      <c r="N118" s="248">
        <v>0</v>
      </c>
      <c r="O118" s="248">
        <f>ROUND(E118*N118,2)</f>
        <v>0</v>
      </c>
      <c r="P118" s="248">
        <v>0</v>
      </c>
      <c r="Q118" s="248">
        <f>ROUND(E118*P118,2)</f>
        <v>0</v>
      </c>
      <c r="R118" s="248"/>
      <c r="S118" s="248" t="s">
        <v>302</v>
      </c>
      <c r="T118" s="249" t="s">
        <v>295</v>
      </c>
      <c r="U118" s="222">
        <v>0</v>
      </c>
      <c r="V118" s="222">
        <f>ROUND(E118*U118,2)</f>
        <v>0</v>
      </c>
      <c r="W118" s="222"/>
      <c r="X118" s="222" t="s">
        <v>389</v>
      </c>
      <c r="Y118" s="212"/>
      <c r="Z118" s="212"/>
      <c r="AA118" s="212"/>
      <c r="AB118" s="212"/>
      <c r="AC118" s="212"/>
      <c r="AD118" s="212"/>
      <c r="AE118" s="212"/>
      <c r="AF118" s="212"/>
      <c r="AG118" s="212" t="s">
        <v>390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43">
        <v>98</v>
      </c>
      <c r="B119" s="244" t="s">
        <v>2725</v>
      </c>
      <c r="C119" s="256" t="s">
        <v>2726</v>
      </c>
      <c r="D119" s="245" t="s">
        <v>453</v>
      </c>
      <c r="E119" s="246">
        <v>1</v>
      </c>
      <c r="F119" s="247"/>
      <c r="G119" s="248">
        <f>ROUND(E119*F119,2)</f>
        <v>0</v>
      </c>
      <c r="H119" s="247"/>
      <c r="I119" s="248">
        <f>ROUND(E119*H119,2)</f>
        <v>0</v>
      </c>
      <c r="J119" s="247"/>
      <c r="K119" s="248">
        <f>ROUND(E119*J119,2)</f>
        <v>0</v>
      </c>
      <c r="L119" s="248">
        <v>21</v>
      </c>
      <c r="M119" s="248">
        <f>G119*(1+L119/100)</f>
        <v>0</v>
      </c>
      <c r="N119" s="248">
        <v>0</v>
      </c>
      <c r="O119" s="248">
        <f>ROUND(E119*N119,2)</f>
        <v>0</v>
      </c>
      <c r="P119" s="248">
        <v>0</v>
      </c>
      <c r="Q119" s="248">
        <f>ROUND(E119*P119,2)</f>
        <v>0</v>
      </c>
      <c r="R119" s="248"/>
      <c r="S119" s="248" t="s">
        <v>302</v>
      </c>
      <c r="T119" s="249" t="s">
        <v>295</v>
      </c>
      <c r="U119" s="222">
        <v>0</v>
      </c>
      <c r="V119" s="222">
        <f>ROUND(E119*U119,2)</f>
        <v>0</v>
      </c>
      <c r="W119" s="222"/>
      <c r="X119" s="222" t="s">
        <v>389</v>
      </c>
      <c r="Y119" s="212"/>
      <c r="Z119" s="212"/>
      <c r="AA119" s="212"/>
      <c r="AB119" s="212"/>
      <c r="AC119" s="212"/>
      <c r="AD119" s="212"/>
      <c r="AE119" s="212"/>
      <c r="AF119" s="212"/>
      <c r="AG119" s="212" t="s">
        <v>390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43">
        <v>99</v>
      </c>
      <c r="B120" s="244" t="s">
        <v>2597</v>
      </c>
      <c r="C120" s="256" t="s">
        <v>2598</v>
      </c>
      <c r="D120" s="245" t="s">
        <v>453</v>
      </c>
      <c r="E120" s="246">
        <v>26.5</v>
      </c>
      <c r="F120" s="247"/>
      <c r="G120" s="248">
        <f>ROUND(E120*F120,2)</f>
        <v>0</v>
      </c>
      <c r="H120" s="247"/>
      <c r="I120" s="248">
        <f>ROUND(E120*H120,2)</f>
        <v>0</v>
      </c>
      <c r="J120" s="247"/>
      <c r="K120" s="248">
        <f>ROUND(E120*J120,2)</f>
        <v>0</v>
      </c>
      <c r="L120" s="248">
        <v>21</v>
      </c>
      <c r="M120" s="248">
        <f>G120*(1+L120/100)</f>
        <v>0</v>
      </c>
      <c r="N120" s="248">
        <v>1.0000000000000001E-5</v>
      </c>
      <c r="O120" s="248">
        <f>ROUND(E120*N120,2)</f>
        <v>0</v>
      </c>
      <c r="P120" s="248">
        <v>0</v>
      </c>
      <c r="Q120" s="248">
        <f>ROUND(E120*P120,2)</f>
        <v>0</v>
      </c>
      <c r="R120" s="248"/>
      <c r="S120" s="248" t="s">
        <v>302</v>
      </c>
      <c r="T120" s="249" t="s">
        <v>295</v>
      </c>
      <c r="U120" s="222">
        <v>0</v>
      </c>
      <c r="V120" s="222">
        <f>ROUND(E120*U120,2)</f>
        <v>0</v>
      </c>
      <c r="W120" s="222"/>
      <c r="X120" s="222" t="s">
        <v>389</v>
      </c>
      <c r="Y120" s="212"/>
      <c r="Z120" s="212"/>
      <c r="AA120" s="212"/>
      <c r="AB120" s="212"/>
      <c r="AC120" s="212"/>
      <c r="AD120" s="212"/>
      <c r="AE120" s="212"/>
      <c r="AF120" s="212"/>
      <c r="AG120" s="212" t="s">
        <v>390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43">
        <v>100</v>
      </c>
      <c r="B121" s="244" t="s">
        <v>2411</v>
      </c>
      <c r="C121" s="256" t="s">
        <v>2727</v>
      </c>
      <c r="D121" s="245" t="s">
        <v>453</v>
      </c>
      <c r="E121" s="246">
        <v>1</v>
      </c>
      <c r="F121" s="247"/>
      <c r="G121" s="248">
        <f>ROUND(E121*F121,2)</f>
        <v>0</v>
      </c>
      <c r="H121" s="247"/>
      <c r="I121" s="248">
        <f>ROUND(E121*H121,2)</f>
        <v>0</v>
      </c>
      <c r="J121" s="247"/>
      <c r="K121" s="248">
        <f>ROUND(E121*J121,2)</f>
        <v>0</v>
      </c>
      <c r="L121" s="248">
        <v>21</v>
      </c>
      <c r="M121" s="248">
        <f>G121*(1+L121/100)</f>
        <v>0</v>
      </c>
      <c r="N121" s="248">
        <v>1.0000000000000001E-5</v>
      </c>
      <c r="O121" s="248">
        <f>ROUND(E121*N121,2)</f>
        <v>0</v>
      </c>
      <c r="P121" s="248">
        <v>0</v>
      </c>
      <c r="Q121" s="248">
        <f>ROUND(E121*P121,2)</f>
        <v>0</v>
      </c>
      <c r="R121" s="248"/>
      <c r="S121" s="248" t="s">
        <v>302</v>
      </c>
      <c r="T121" s="249" t="s">
        <v>295</v>
      </c>
      <c r="U121" s="222">
        <v>0</v>
      </c>
      <c r="V121" s="222">
        <f>ROUND(E121*U121,2)</f>
        <v>0</v>
      </c>
      <c r="W121" s="222"/>
      <c r="X121" s="222" t="s">
        <v>389</v>
      </c>
      <c r="Y121" s="212"/>
      <c r="Z121" s="212"/>
      <c r="AA121" s="212"/>
      <c r="AB121" s="212"/>
      <c r="AC121" s="212"/>
      <c r="AD121" s="212"/>
      <c r="AE121" s="212"/>
      <c r="AF121" s="212"/>
      <c r="AG121" s="212" t="s">
        <v>390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43">
        <v>101</v>
      </c>
      <c r="B122" s="244" t="s">
        <v>2419</v>
      </c>
      <c r="C122" s="256" t="s">
        <v>2420</v>
      </c>
      <c r="D122" s="245" t="s">
        <v>453</v>
      </c>
      <c r="E122" s="246">
        <v>264.5</v>
      </c>
      <c r="F122" s="247"/>
      <c r="G122" s="248">
        <f>ROUND(E122*F122,2)</f>
        <v>0</v>
      </c>
      <c r="H122" s="247"/>
      <c r="I122" s="248">
        <f>ROUND(E122*H122,2)</f>
        <v>0</v>
      </c>
      <c r="J122" s="247"/>
      <c r="K122" s="248">
        <f>ROUND(E122*J122,2)</f>
        <v>0</v>
      </c>
      <c r="L122" s="248">
        <v>21</v>
      </c>
      <c r="M122" s="248">
        <f>G122*(1+L122/100)</f>
        <v>0</v>
      </c>
      <c r="N122" s="248">
        <v>2.0000000000000002E-5</v>
      </c>
      <c r="O122" s="248">
        <f>ROUND(E122*N122,2)</f>
        <v>0.01</v>
      </c>
      <c r="P122" s="248">
        <v>0</v>
      </c>
      <c r="Q122" s="248">
        <f>ROUND(E122*P122,2)</f>
        <v>0</v>
      </c>
      <c r="R122" s="248"/>
      <c r="S122" s="248" t="s">
        <v>302</v>
      </c>
      <c r="T122" s="249" t="s">
        <v>295</v>
      </c>
      <c r="U122" s="222">
        <v>0</v>
      </c>
      <c r="V122" s="222">
        <f>ROUND(E122*U122,2)</f>
        <v>0</v>
      </c>
      <c r="W122" s="222"/>
      <c r="X122" s="222" t="s">
        <v>389</v>
      </c>
      <c r="Y122" s="212"/>
      <c r="Z122" s="212"/>
      <c r="AA122" s="212"/>
      <c r="AB122" s="212"/>
      <c r="AC122" s="212"/>
      <c r="AD122" s="212"/>
      <c r="AE122" s="212"/>
      <c r="AF122" s="212"/>
      <c r="AG122" s="212" t="s">
        <v>390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43">
        <v>102</v>
      </c>
      <c r="B123" s="244" t="s">
        <v>2599</v>
      </c>
      <c r="C123" s="256" t="s">
        <v>2600</v>
      </c>
      <c r="D123" s="245" t="s">
        <v>539</v>
      </c>
      <c r="E123" s="246">
        <v>32</v>
      </c>
      <c r="F123" s="247"/>
      <c r="G123" s="248">
        <f>ROUND(E123*F123,2)</f>
        <v>0</v>
      </c>
      <c r="H123" s="247"/>
      <c r="I123" s="248">
        <f>ROUND(E123*H123,2)</f>
        <v>0</v>
      </c>
      <c r="J123" s="247"/>
      <c r="K123" s="248">
        <f>ROUND(E123*J123,2)</f>
        <v>0</v>
      </c>
      <c r="L123" s="248">
        <v>21</v>
      </c>
      <c r="M123" s="248">
        <f>G123*(1+L123/100)</f>
        <v>0</v>
      </c>
      <c r="N123" s="248">
        <v>2.0000000000000002E-5</v>
      </c>
      <c r="O123" s="248">
        <f>ROUND(E123*N123,2)</f>
        <v>0</v>
      </c>
      <c r="P123" s="248">
        <v>0</v>
      </c>
      <c r="Q123" s="248">
        <f>ROUND(E123*P123,2)</f>
        <v>0</v>
      </c>
      <c r="R123" s="248"/>
      <c r="S123" s="248" t="s">
        <v>302</v>
      </c>
      <c r="T123" s="249" t="s">
        <v>295</v>
      </c>
      <c r="U123" s="222">
        <v>0</v>
      </c>
      <c r="V123" s="222">
        <f>ROUND(E123*U123,2)</f>
        <v>0</v>
      </c>
      <c r="W123" s="222"/>
      <c r="X123" s="222" t="s">
        <v>389</v>
      </c>
      <c r="Y123" s="212"/>
      <c r="Z123" s="212"/>
      <c r="AA123" s="212"/>
      <c r="AB123" s="212"/>
      <c r="AC123" s="212"/>
      <c r="AD123" s="212"/>
      <c r="AE123" s="212"/>
      <c r="AF123" s="212"/>
      <c r="AG123" s="212" t="s">
        <v>390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43">
        <v>103</v>
      </c>
      <c r="B124" s="244" t="s">
        <v>2601</v>
      </c>
      <c r="C124" s="256" t="s">
        <v>2602</v>
      </c>
      <c r="D124" s="245" t="s">
        <v>539</v>
      </c>
      <c r="E124" s="246">
        <v>3</v>
      </c>
      <c r="F124" s="247"/>
      <c r="G124" s="248">
        <f>ROUND(E124*F124,2)</f>
        <v>0</v>
      </c>
      <c r="H124" s="247"/>
      <c r="I124" s="248">
        <f>ROUND(E124*H124,2)</f>
        <v>0</v>
      </c>
      <c r="J124" s="247"/>
      <c r="K124" s="248">
        <f>ROUND(E124*J124,2)</f>
        <v>0</v>
      </c>
      <c r="L124" s="248">
        <v>21</v>
      </c>
      <c r="M124" s="248">
        <f>G124*(1+L124/100)</f>
        <v>0</v>
      </c>
      <c r="N124" s="248">
        <v>4.0000000000000003E-5</v>
      </c>
      <c r="O124" s="248">
        <f>ROUND(E124*N124,2)</f>
        <v>0</v>
      </c>
      <c r="P124" s="248">
        <v>0</v>
      </c>
      <c r="Q124" s="248">
        <f>ROUND(E124*P124,2)</f>
        <v>0</v>
      </c>
      <c r="R124" s="248"/>
      <c r="S124" s="248" t="s">
        <v>302</v>
      </c>
      <c r="T124" s="249" t="s">
        <v>295</v>
      </c>
      <c r="U124" s="222">
        <v>0</v>
      </c>
      <c r="V124" s="222">
        <f>ROUND(E124*U124,2)</f>
        <v>0</v>
      </c>
      <c r="W124" s="222"/>
      <c r="X124" s="222" t="s">
        <v>389</v>
      </c>
      <c r="Y124" s="212"/>
      <c r="Z124" s="212"/>
      <c r="AA124" s="212"/>
      <c r="AB124" s="212"/>
      <c r="AC124" s="212"/>
      <c r="AD124" s="212"/>
      <c r="AE124" s="212"/>
      <c r="AF124" s="212"/>
      <c r="AG124" s="212" t="s">
        <v>390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43">
        <v>104</v>
      </c>
      <c r="B125" s="244" t="s">
        <v>2451</v>
      </c>
      <c r="C125" s="256" t="s">
        <v>2452</v>
      </c>
      <c r="D125" s="245" t="s">
        <v>539</v>
      </c>
      <c r="E125" s="246">
        <v>15</v>
      </c>
      <c r="F125" s="247"/>
      <c r="G125" s="248">
        <f>ROUND(E125*F125,2)</f>
        <v>0</v>
      </c>
      <c r="H125" s="247"/>
      <c r="I125" s="248">
        <f>ROUND(E125*H125,2)</f>
        <v>0</v>
      </c>
      <c r="J125" s="247"/>
      <c r="K125" s="248">
        <f>ROUND(E125*J125,2)</f>
        <v>0</v>
      </c>
      <c r="L125" s="248">
        <v>21</v>
      </c>
      <c r="M125" s="248">
        <f>G125*(1+L125/100)</f>
        <v>0</v>
      </c>
      <c r="N125" s="248">
        <v>3.8999999999999999E-4</v>
      </c>
      <c r="O125" s="248">
        <f>ROUND(E125*N125,2)</f>
        <v>0.01</v>
      </c>
      <c r="P125" s="248">
        <v>0</v>
      </c>
      <c r="Q125" s="248">
        <f>ROUND(E125*P125,2)</f>
        <v>0</v>
      </c>
      <c r="R125" s="248"/>
      <c r="S125" s="248" t="s">
        <v>302</v>
      </c>
      <c r="T125" s="249" t="s">
        <v>295</v>
      </c>
      <c r="U125" s="222">
        <v>0</v>
      </c>
      <c r="V125" s="222">
        <f>ROUND(E125*U125,2)</f>
        <v>0</v>
      </c>
      <c r="W125" s="222"/>
      <c r="X125" s="222" t="s">
        <v>389</v>
      </c>
      <c r="Y125" s="212"/>
      <c r="Z125" s="212"/>
      <c r="AA125" s="212"/>
      <c r="AB125" s="212"/>
      <c r="AC125" s="212"/>
      <c r="AD125" s="212"/>
      <c r="AE125" s="212"/>
      <c r="AF125" s="212"/>
      <c r="AG125" s="212" t="s">
        <v>390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43">
        <v>105</v>
      </c>
      <c r="B126" s="244" t="s">
        <v>2728</v>
      </c>
      <c r="C126" s="256" t="s">
        <v>2729</v>
      </c>
      <c r="D126" s="245" t="s">
        <v>539</v>
      </c>
      <c r="E126" s="246">
        <v>2</v>
      </c>
      <c r="F126" s="247"/>
      <c r="G126" s="248">
        <f>ROUND(E126*F126,2)</f>
        <v>0</v>
      </c>
      <c r="H126" s="247"/>
      <c r="I126" s="248">
        <f>ROUND(E126*H126,2)</f>
        <v>0</v>
      </c>
      <c r="J126" s="247"/>
      <c r="K126" s="248">
        <f>ROUND(E126*J126,2)</f>
        <v>0</v>
      </c>
      <c r="L126" s="248">
        <v>21</v>
      </c>
      <c r="M126" s="248">
        <f>G126*(1+L126/100)</f>
        <v>0</v>
      </c>
      <c r="N126" s="248">
        <v>4.8999999999999998E-4</v>
      </c>
      <c r="O126" s="248">
        <f>ROUND(E126*N126,2)</f>
        <v>0</v>
      </c>
      <c r="P126" s="248">
        <v>0</v>
      </c>
      <c r="Q126" s="248">
        <f>ROUND(E126*P126,2)</f>
        <v>0</v>
      </c>
      <c r="R126" s="248"/>
      <c r="S126" s="248" t="s">
        <v>302</v>
      </c>
      <c r="T126" s="249" t="s">
        <v>295</v>
      </c>
      <c r="U126" s="222">
        <v>0</v>
      </c>
      <c r="V126" s="222">
        <f>ROUND(E126*U126,2)</f>
        <v>0</v>
      </c>
      <c r="W126" s="222"/>
      <c r="X126" s="222" t="s">
        <v>389</v>
      </c>
      <c r="Y126" s="212"/>
      <c r="Z126" s="212"/>
      <c r="AA126" s="212"/>
      <c r="AB126" s="212"/>
      <c r="AC126" s="212"/>
      <c r="AD126" s="212"/>
      <c r="AE126" s="212"/>
      <c r="AF126" s="212"/>
      <c r="AG126" s="212" t="s">
        <v>390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43">
        <v>106</v>
      </c>
      <c r="B127" s="244" t="s">
        <v>2453</v>
      </c>
      <c r="C127" s="256" t="s">
        <v>2454</v>
      </c>
      <c r="D127" s="245" t="s">
        <v>453</v>
      </c>
      <c r="E127" s="246">
        <v>379</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302</v>
      </c>
      <c r="T127" s="249" t="s">
        <v>295</v>
      </c>
      <c r="U127" s="222">
        <v>0</v>
      </c>
      <c r="V127" s="222">
        <f>ROUND(E127*U127,2)</f>
        <v>0</v>
      </c>
      <c r="W127" s="222"/>
      <c r="X127" s="222" t="s">
        <v>389</v>
      </c>
      <c r="Y127" s="212"/>
      <c r="Z127" s="212"/>
      <c r="AA127" s="212"/>
      <c r="AB127" s="212"/>
      <c r="AC127" s="212"/>
      <c r="AD127" s="212"/>
      <c r="AE127" s="212"/>
      <c r="AF127" s="212"/>
      <c r="AG127" s="212" t="s">
        <v>390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43">
        <v>107</v>
      </c>
      <c r="B128" s="244" t="s">
        <v>2730</v>
      </c>
      <c r="C128" s="256" t="s">
        <v>2731</v>
      </c>
      <c r="D128" s="245" t="s">
        <v>453</v>
      </c>
      <c r="E128" s="246">
        <v>114.5</v>
      </c>
      <c r="F128" s="247"/>
      <c r="G128" s="248">
        <f>ROUND(E128*F128,2)</f>
        <v>0</v>
      </c>
      <c r="H128" s="247"/>
      <c r="I128" s="248">
        <f>ROUND(E128*H128,2)</f>
        <v>0</v>
      </c>
      <c r="J128" s="247"/>
      <c r="K128" s="248">
        <f>ROUND(E128*J128,2)</f>
        <v>0</v>
      </c>
      <c r="L128" s="248">
        <v>21</v>
      </c>
      <c r="M128" s="248">
        <f>G128*(1+L128/100)</f>
        <v>0</v>
      </c>
      <c r="N128" s="248">
        <v>0</v>
      </c>
      <c r="O128" s="248">
        <f>ROUND(E128*N128,2)</f>
        <v>0</v>
      </c>
      <c r="P128" s="248">
        <v>0</v>
      </c>
      <c r="Q128" s="248">
        <f>ROUND(E128*P128,2)</f>
        <v>0</v>
      </c>
      <c r="R128" s="248"/>
      <c r="S128" s="248" t="s">
        <v>302</v>
      </c>
      <c r="T128" s="249" t="s">
        <v>295</v>
      </c>
      <c r="U128" s="222">
        <v>0</v>
      </c>
      <c r="V128" s="222">
        <f>ROUND(E128*U128,2)</f>
        <v>0</v>
      </c>
      <c r="W128" s="222"/>
      <c r="X128" s="222" t="s">
        <v>389</v>
      </c>
      <c r="Y128" s="212"/>
      <c r="Z128" s="212"/>
      <c r="AA128" s="212"/>
      <c r="AB128" s="212"/>
      <c r="AC128" s="212"/>
      <c r="AD128" s="212"/>
      <c r="AE128" s="212"/>
      <c r="AF128" s="212"/>
      <c r="AG128" s="212" t="s">
        <v>390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43">
        <v>108</v>
      </c>
      <c r="B129" s="244" t="s">
        <v>2459</v>
      </c>
      <c r="C129" s="256" t="s">
        <v>2460</v>
      </c>
      <c r="D129" s="245" t="s">
        <v>453</v>
      </c>
      <c r="E129" s="246">
        <v>264.5</v>
      </c>
      <c r="F129" s="247"/>
      <c r="G129" s="248">
        <f>ROUND(E129*F129,2)</f>
        <v>0</v>
      </c>
      <c r="H129" s="247"/>
      <c r="I129" s="248">
        <f>ROUND(E129*H129,2)</f>
        <v>0</v>
      </c>
      <c r="J129" s="247"/>
      <c r="K129" s="248">
        <f>ROUND(E129*J129,2)</f>
        <v>0</v>
      </c>
      <c r="L129" s="248">
        <v>21</v>
      </c>
      <c r="M129" s="248">
        <f>G129*(1+L129/100)</f>
        <v>0</v>
      </c>
      <c r="N129" s="248">
        <v>0</v>
      </c>
      <c r="O129" s="248">
        <f>ROUND(E129*N129,2)</f>
        <v>0</v>
      </c>
      <c r="P129" s="248">
        <v>0</v>
      </c>
      <c r="Q129" s="248">
        <f>ROUND(E129*P129,2)</f>
        <v>0</v>
      </c>
      <c r="R129" s="248"/>
      <c r="S129" s="248" t="s">
        <v>302</v>
      </c>
      <c r="T129" s="249" t="s">
        <v>295</v>
      </c>
      <c r="U129" s="222">
        <v>0</v>
      </c>
      <c r="V129" s="222">
        <f>ROUND(E129*U129,2)</f>
        <v>0</v>
      </c>
      <c r="W129" s="222"/>
      <c r="X129" s="222" t="s">
        <v>389</v>
      </c>
      <c r="Y129" s="212"/>
      <c r="Z129" s="212"/>
      <c r="AA129" s="212"/>
      <c r="AB129" s="212"/>
      <c r="AC129" s="212"/>
      <c r="AD129" s="212"/>
      <c r="AE129" s="212"/>
      <c r="AF129" s="212"/>
      <c r="AG129" s="212" t="s">
        <v>390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43">
        <v>109</v>
      </c>
      <c r="B130" s="244" t="s">
        <v>2461</v>
      </c>
      <c r="C130" s="256" t="s">
        <v>2466</v>
      </c>
      <c r="D130" s="245" t="s">
        <v>1927</v>
      </c>
      <c r="E130" s="246">
        <v>9</v>
      </c>
      <c r="F130" s="247"/>
      <c r="G130" s="248">
        <f>ROUND(E130*F130,2)</f>
        <v>0</v>
      </c>
      <c r="H130" s="247"/>
      <c r="I130" s="248">
        <f>ROUND(E130*H130,2)</f>
        <v>0</v>
      </c>
      <c r="J130" s="247"/>
      <c r="K130" s="248">
        <f>ROUND(E130*J130,2)</f>
        <v>0</v>
      </c>
      <c r="L130" s="248">
        <v>21</v>
      </c>
      <c r="M130" s="248">
        <f>G130*(1+L130/100)</f>
        <v>0</v>
      </c>
      <c r="N130" s="248">
        <v>3.2000000000000003E-4</v>
      </c>
      <c r="O130" s="248">
        <f>ROUND(E130*N130,2)</f>
        <v>0</v>
      </c>
      <c r="P130" s="248">
        <v>0</v>
      </c>
      <c r="Q130" s="248">
        <f>ROUND(E130*P130,2)</f>
        <v>0</v>
      </c>
      <c r="R130" s="248"/>
      <c r="S130" s="248" t="s">
        <v>302</v>
      </c>
      <c r="T130" s="249" t="s">
        <v>295</v>
      </c>
      <c r="U130" s="222">
        <v>0</v>
      </c>
      <c r="V130" s="222">
        <f>ROUND(E130*U130,2)</f>
        <v>0</v>
      </c>
      <c r="W130" s="222"/>
      <c r="X130" s="222" t="s">
        <v>389</v>
      </c>
      <c r="Y130" s="212"/>
      <c r="Z130" s="212"/>
      <c r="AA130" s="212"/>
      <c r="AB130" s="212"/>
      <c r="AC130" s="212"/>
      <c r="AD130" s="212"/>
      <c r="AE130" s="212"/>
      <c r="AF130" s="212"/>
      <c r="AG130" s="212" t="s">
        <v>390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3">
        <v>110</v>
      </c>
      <c r="B131" s="244" t="s">
        <v>2463</v>
      </c>
      <c r="C131" s="256" t="s">
        <v>2464</v>
      </c>
      <c r="D131" s="245" t="s">
        <v>1927</v>
      </c>
      <c r="E131" s="246">
        <v>7</v>
      </c>
      <c r="F131" s="247"/>
      <c r="G131" s="248">
        <f>ROUND(E131*F131,2)</f>
        <v>0</v>
      </c>
      <c r="H131" s="247"/>
      <c r="I131" s="248">
        <f>ROUND(E131*H131,2)</f>
        <v>0</v>
      </c>
      <c r="J131" s="247"/>
      <c r="K131" s="248">
        <f>ROUND(E131*J131,2)</f>
        <v>0</v>
      </c>
      <c r="L131" s="248">
        <v>21</v>
      </c>
      <c r="M131" s="248">
        <f>G131*(1+L131/100)</f>
        <v>0</v>
      </c>
      <c r="N131" s="248">
        <v>5.5999999999999995E-4</v>
      </c>
      <c r="O131" s="248">
        <f>ROUND(E131*N131,2)</f>
        <v>0</v>
      </c>
      <c r="P131" s="248">
        <v>0</v>
      </c>
      <c r="Q131" s="248">
        <f>ROUND(E131*P131,2)</f>
        <v>0</v>
      </c>
      <c r="R131" s="248"/>
      <c r="S131" s="248" t="s">
        <v>302</v>
      </c>
      <c r="T131" s="249" t="s">
        <v>295</v>
      </c>
      <c r="U131" s="222">
        <v>0</v>
      </c>
      <c r="V131" s="222">
        <f>ROUND(E131*U131,2)</f>
        <v>0</v>
      </c>
      <c r="W131" s="222"/>
      <c r="X131" s="222" t="s">
        <v>389</v>
      </c>
      <c r="Y131" s="212"/>
      <c r="Z131" s="212"/>
      <c r="AA131" s="212"/>
      <c r="AB131" s="212"/>
      <c r="AC131" s="212"/>
      <c r="AD131" s="212"/>
      <c r="AE131" s="212"/>
      <c r="AF131" s="212"/>
      <c r="AG131" s="212" t="s">
        <v>390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43">
        <v>111</v>
      </c>
      <c r="B132" s="244" t="s">
        <v>2732</v>
      </c>
      <c r="C132" s="256" t="s">
        <v>2733</v>
      </c>
      <c r="D132" s="245" t="s">
        <v>1927</v>
      </c>
      <c r="E132" s="246">
        <v>3</v>
      </c>
      <c r="F132" s="247"/>
      <c r="G132" s="248">
        <f>ROUND(E132*F132,2)</f>
        <v>0</v>
      </c>
      <c r="H132" s="247"/>
      <c r="I132" s="248">
        <f>ROUND(E132*H132,2)</f>
        <v>0</v>
      </c>
      <c r="J132" s="247"/>
      <c r="K132" s="248">
        <f>ROUND(E132*J132,2)</f>
        <v>0</v>
      </c>
      <c r="L132" s="248">
        <v>21</v>
      </c>
      <c r="M132" s="248">
        <f>G132*(1+L132/100)</f>
        <v>0</v>
      </c>
      <c r="N132" s="248">
        <v>5.5999999999999995E-4</v>
      </c>
      <c r="O132" s="248">
        <f>ROUND(E132*N132,2)</f>
        <v>0</v>
      </c>
      <c r="P132" s="248">
        <v>0</v>
      </c>
      <c r="Q132" s="248">
        <f>ROUND(E132*P132,2)</f>
        <v>0</v>
      </c>
      <c r="R132" s="248"/>
      <c r="S132" s="248" t="s">
        <v>302</v>
      </c>
      <c r="T132" s="249" t="s">
        <v>295</v>
      </c>
      <c r="U132" s="222">
        <v>0</v>
      </c>
      <c r="V132" s="222">
        <f>ROUND(E132*U132,2)</f>
        <v>0</v>
      </c>
      <c r="W132" s="222"/>
      <c r="X132" s="222" t="s">
        <v>389</v>
      </c>
      <c r="Y132" s="212"/>
      <c r="Z132" s="212"/>
      <c r="AA132" s="212"/>
      <c r="AB132" s="212"/>
      <c r="AC132" s="212"/>
      <c r="AD132" s="212"/>
      <c r="AE132" s="212"/>
      <c r="AF132" s="212"/>
      <c r="AG132" s="212" t="s">
        <v>390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43">
        <v>112</v>
      </c>
      <c r="B133" s="244" t="s">
        <v>2467</v>
      </c>
      <c r="C133" s="256" t="s">
        <v>2468</v>
      </c>
      <c r="D133" s="245" t="s">
        <v>453</v>
      </c>
      <c r="E133" s="246">
        <v>379</v>
      </c>
      <c r="F133" s="247"/>
      <c r="G133" s="248">
        <f>ROUND(E133*F133,2)</f>
        <v>0</v>
      </c>
      <c r="H133" s="247"/>
      <c r="I133" s="248">
        <f>ROUND(E133*H133,2)</f>
        <v>0</v>
      </c>
      <c r="J133" s="247"/>
      <c r="K133" s="248">
        <f>ROUND(E133*J133,2)</f>
        <v>0</v>
      </c>
      <c r="L133" s="248">
        <v>21</v>
      </c>
      <c r="M133" s="248">
        <f>G133*(1+L133/100)</f>
        <v>0</v>
      </c>
      <c r="N133" s="248">
        <v>0</v>
      </c>
      <c r="O133" s="248">
        <f>ROUND(E133*N133,2)</f>
        <v>0</v>
      </c>
      <c r="P133" s="248">
        <v>0</v>
      </c>
      <c r="Q133" s="248">
        <f>ROUND(E133*P133,2)</f>
        <v>0</v>
      </c>
      <c r="R133" s="248"/>
      <c r="S133" s="248" t="s">
        <v>302</v>
      </c>
      <c r="T133" s="249" t="s">
        <v>295</v>
      </c>
      <c r="U133" s="222">
        <v>0</v>
      </c>
      <c r="V133" s="222">
        <f>ROUND(E133*U133,2)</f>
        <v>0</v>
      </c>
      <c r="W133" s="222"/>
      <c r="X133" s="222" t="s">
        <v>389</v>
      </c>
      <c r="Y133" s="212"/>
      <c r="Z133" s="212"/>
      <c r="AA133" s="212"/>
      <c r="AB133" s="212"/>
      <c r="AC133" s="212"/>
      <c r="AD133" s="212"/>
      <c r="AE133" s="212"/>
      <c r="AF133" s="212"/>
      <c r="AG133" s="212" t="s">
        <v>390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43">
        <v>113</v>
      </c>
      <c r="B134" s="244" t="s">
        <v>2021</v>
      </c>
      <c r="C134" s="256" t="s">
        <v>2022</v>
      </c>
      <c r="D134" s="245" t="s">
        <v>2023</v>
      </c>
      <c r="E134" s="246">
        <v>16</v>
      </c>
      <c r="F134" s="247"/>
      <c r="G134" s="248">
        <f>ROUND(E134*F134,2)</f>
        <v>0</v>
      </c>
      <c r="H134" s="247"/>
      <c r="I134" s="248">
        <f>ROUND(E134*H134,2)</f>
        <v>0</v>
      </c>
      <c r="J134" s="247"/>
      <c r="K134" s="248">
        <f>ROUND(E134*J134,2)</f>
        <v>0</v>
      </c>
      <c r="L134" s="248">
        <v>21</v>
      </c>
      <c r="M134" s="248">
        <f>G134*(1+L134/100)</f>
        <v>0</v>
      </c>
      <c r="N134" s="248">
        <v>2.0000000000000002E-5</v>
      </c>
      <c r="O134" s="248">
        <f>ROUND(E134*N134,2)</f>
        <v>0</v>
      </c>
      <c r="P134" s="248">
        <v>0</v>
      </c>
      <c r="Q134" s="248">
        <f>ROUND(E134*P134,2)</f>
        <v>0</v>
      </c>
      <c r="R134" s="248"/>
      <c r="S134" s="248" t="s">
        <v>302</v>
      </c>
      <c r="T134" s="249" t="s">
        <v>295</v>
      </c>
      <c r="U134" s="222">
        <v>0</v>
      </c>
      <c r="V134" s="222">
        <f>ROUND(E134*U134,2)</f>
        <v>0</v>
      </c>
      <c r="W134" s="222"/>
      <c r="X134" s="222" t="s">
        <v>389</v>
      </c>
      <c r="Y134" s="212"/>
      <c r="Z134" s="212"/>
      <c r="AA134" s="212"/>
      <c r="AB134" s="212"/>
      <c r="AC134" s="212"/>
      <c r="AD134" s="212"/>
      <c r="AE134" s="212"/>
      <c r="AF134" s="212"/>
      <c r="AG134" s="212" t="s">
        <v>390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43">
        <v>114</v>
      </c>
      <c r="B135" s="244" t="s">
        <v>2469</v>
      </c>
      <c r="C135" s="256" t="s">
        <v>2470</v>
      </c>
      <c r="D135" s="245" t="s">
        <v>539</v>
      </c>
      <c r="E135" s="246">
        <v>9</v>
      </c>
      <c r="F135" s="247"/>
      <c r="G135" s="248">
        <f>ROUND(E135*F135,2)</f>
        <v>0</v>
      </c>
      <c r="H135" s="247"/>
      <c r="I135" s="248">
        <f>ROUND(E135*H135,2)</f>
        <v>0</v>
      </c>
      <c r="J135" s="247"/>
      <c r="K135" s="248">
        <f>ROUND(E135*J135,2)</f>
        <v>0</v>
      </c>
      <c r="L135" s="248">
        <v>21</v>
      </c>
      <c r="M135" s="248">
        <f>G135*(1+L135/100)</f>
        <v>0</v>
      </c>
      <c r="N135" s="248">
        <v>3.5819999999999998E-2</v>
      </c>
      <c r="O135" s="248">
        <f>ROUND(E135*N135,2)</f>
        <v>0.32</v>
      </c>
      <c r="P135" s="248">
        <v>0</v>
      </c>
      <c r="Q135" s="248">
        <f>ROUND(E135*P135,2)</f>
        <v>0</v>
      </c>
      <c r="R135" s="248"/>
      <c r="S135" s="248" t="s">
        <v>302</v>
      </c>
      <c r="T135" s="249" t="s">
        <v>295</v>
      </c>
      <c r="U135" s="222">
        <v>0</v>
      </c>
      <c r="V135" s="222">
        <f>ROUND(E135*U135,2)</f>
        <v>0</v>
      </c>
      <c r="W135" s="222"/>
      <c r="X135" s="222" t="s">
        <v>389</v>
      </c>
      <c r="Y135" s="212"/>
      <c r="Z135" s="212"/>
      <c r="AA135" s="212"/>
      <c r="AB135" s="212"/>
      <c r="AC135" s="212"/>
      <c r="AD135" s="212"/>
      <c r="AE135" s="212"/>
      <c r="AF135" s="212"/>
      <c r="AG135" s="212" t="s">
        <v>390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43">
        <v>115</v>
      </c>
      <c r="B136" s="244" t="s">
        <v>2471</v>
      </c>
      <c r="C136" s="256" t="s">
        <v>2472</v>
      </c>
      <c r="D136" s="245" t="s">
        <v>539</v>
      </c>
      <c r="E136" s="246">
        <v>9</v>
      </c>
      <c r="F136" s="247"/>
      <c r="G136" s="248">
        <f>ROUND(E136*F136,2)</f>
        <v>0</v>
      </c>
      <c r="H136" s="247"/>
      <c r="I136" s="248">
        <f>ROUND(E136*H136,2)</f>
        <v>0</v>
      </c>
      <c r="J136" s="247"/>
      <c r="K136" s="248">
        <f>ROUND(E136*J136,2)</f>
        <v>0</v>
      </c>
      <c r="L136" s="248">
        <v>21</v>
      </c>
      <c r="M136" s="248">
        <f>G136*(1+L136/100)</f>
        <v>0</v>
      </c>
      <c r="N136" s="248">
        <v>2.52121</v>
      </c>
      <c r="O136" s="248">
        <f>ROUND(E136*N136,2)</f>
        <v>22.69</v>
      </c>
      <c r="P136" s="248">
        <v>0</v>
      </c>
      <c r="Q136" s="248">
        <f>ROUND(E136*P136,2)</f>
        <v>0</v>
      </c>
      <c r="R136" s="248"/>
      <c r="S136" s="248" t="s">
        <v>302</v>
      </c>
      <c r="T136" s="249" t="s">
        <v>295</v>
      </c>
      <c r="U136" s="222">
        <v>0</v>
      </c>
      <c r="V136" s="222">
        <f>ROUND(E136*U136,2)</f>
        <v>0</v>
      </c>
      <c r="W136" s="222"/>
      <c r="X136" s="222" t="s">
        <v>389</v>
      </c>
      <c r="Y136" s="212"/>
      <c r="Z136" s="212"/>
      <c r="AA136" s="212"/>
      <c r="AB136" s="212"/>
      <c r="AC136" s="212"/>
      <c r="AD136" s="212"/>
      <c r="AE136" s="212"/>
      <c r="AF136" s="212"/>
      <c r="AG136" s="212" t="s">
        <v>390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43">
        <v>116</v>
      </c>
      <c r="B137" s="244" t="s">
        <v>2473</v>
      </c>
      <c r="C137" s="256" t="s">
        <v>2474</v>
      </c>
      <c r="D137" s="245" t="s">
        <v>539</v>
      </c>
      <c r="E137" s="246">
        <v>9</v>
      </c>
      <c r="F137" s="247"/>
      <c r="G137" s="248">
        <f>ROUND(E137*F137,2)</f>
        <v>0</v>
      </c>
      <c r="H137" s="247"/>
      <c r="I137" s="248">
        <f>ROUND(E137*H137,2)</f>
        <v>0</v>
      </c>
      <c r="J137" s="247"/>
      <c r="K137" s="248">
        <f>ROUND(E137*J137,2)</f>
        <v>0</v>
      </c>
      <c r="L137" s="248">
        <v>21</v>
      </c>
      <c r="M137" s="248">
        <f>G137*(1+L137/100)</f>
        <v>0</v>
      </c>
      <c r="N137" s="248">
        <v>0</v>
      </c>
      <c r="O137" s="248">
        <f>ROUND(E137*N137,2)</f>
        <v>0</v>
      </c>
      <c r="P137" s="248">
        <v>0</v>
      </c>
      <c r="Q137" s="248">
        <f>ROUND(E137*P137,2)</f>
        <v>0</v>
      </c>
      <c r="R137" s="248"/>
      <c r="S137" s="248" t="s">
        <v>302</v>
      </c>
      <c r="T137" s="249" t="s">
        <v>295</v>
      </c>
      <c r="U137" s="222">
        <v>0</v>
      </c>
      <c r="V137" s="222">
        <f>ROUND(E137*U137,2)</f>
        <v>0</v>
      </c>
      <c r="W137" s="222"/>
      <c r="X137" s="222" t="s">
        <v>389</v>
      </c>
      <c r="Y137" s="212"/>
      <c r="Z137" s="212"/>
      <c r="AA137" s="212"/>
      <c r="AB137" s="212"/>
      <c r="AC137" s="212"/>
      <c r="AD137" s="212"/>
      <c r="AE137" s="212"/>
      <c r="AF137" s="212"/>
      <c r="AG137" s="212" t="s">
        <v>390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43">
        <v>117</v>
      </c>
      <c r="B138" s="244" t="s">
        <v>2475</v>
      </c>
      <c r="C138" s="256" t="s">
        <v>2476</v>
      </c>
      <c r="D138" s="245" t="s">
        <v>539</v>
      </c>
      <c r="E138" s="246">
        <v>7</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302</v>
      </c>
      <c r="T138" s="249" t="s">
        <v>295</v>
      </c>
      <c r="U138" s="222">
        <v>0</v>
      </c>
      <c r="V138" s="222">
        <f>ROUND(E138*U138,2)</f>
        <v>0</v>
      </c>
      <c r="W138" s="222"/>
      <c r="X138" s="222" t="s">
        <v>389</v>
      </c>
      <c r="Y138" s="212"/>
      <c r="Z138" s="212"/>
      <c r="AA138" s="212"/>
      <c r="AB138" s="212"/>
      <c r="AC138" s="212"/>
      <c r="AD138" s="212"/>
      <c r="AE138" s="212"/>
      <c r="AF138" s="212"/>
      <c r="AG138" s="212" t="s">
        <v>390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43">
        <v>118</v>
      </c>
      <c r="B139" s="244" t="s">
        <v>2477</v>
      </c>
      <c r="C139" s="256" t="s">
        <v>2478</v>
      </c>
      <c r="D139" s="245" t="s">
        <v>539</v>
      </c>
      <c r="E139" s="246">
        <v>10</v>
      </c>
      <c r="F139" s="247"/>
      <c r="G139" s="248">
        <f>ROUND(E139*F139,2)</f>
        <v>0</v>
      </c>
      <c r="H139" s="247"/>
      <c r="I139" s="248">
        <f>ROUND(E139*H139,2)</f>
        <v>0</v>
      </c>
      <c r="J139" s="247"/>
      <c r="K139" s="248">
        <f>ROUND(E139*J139,2)</f>
        <v>0</v>
      </c>
      <c r="L139" s="248">
        <v>21</v>
      </c>
      <c r="M139" s="248">
        <f>G139*(1+L139/100)</f>
        <v>0</v>
      </c>
      <c r="N139" s="248">
        <v>0</v>
      </c>
      <c r="O139" s="248">
        <f>ROUND(E139*N139,2)</f>
        <v>0</v>
      </c>
      <c r="P139" s="248">
        <v>0</v>
      </c>
      <c r="Q139" s="248">
        <f>ROUND(E139*P139,2)</f>
        <v>0</v>
      </c>
      <c r="R139" s="248"/>
      <c r="S139" s="248" t="s">
        <v>302</v>
      </c>
      <c r="T139" s="249" t="s">
        <v>295</v>
      </c>
      <c r="U139" s="222">
        <v>0</v>
      </c>
      <c r="V139" s="222">
        <f>ROUND(E139*U139,2)</f>
        <v>0</v>
      </c>
      <c r="W139" s="222"/>
      <c r="X139" s="222" t="s">
        <v>389</v>
      </c>
      <c r="Y139" s="212"/>
      <c r="Z139" s="212"/>
      <c r="AA139" s="212"/>
      <c r="AB139" s="212"/>
      <c r="AC139" s="212"/>
      <c r="AD139" s="212"/>
      <c r="AE139" s="212"/>
      <c r="AF139" s="212"/>
      <c r="AG139" s="212" t="s">
        <v>390</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43">
        <v>119</v>
      </c>
      <c r="B140" s="244" t="s">
        <v>2479</v>
      </c>
      <c r="C140" s="256" t="s">
        <v>2480</v>
      </c>
      <c r="D140" s="245" t="s">
        <v>539</v>
      </c>
      <c r="E140" s="246">
        <v>9</v>
      </c>
      <c r="F140" s="247"/>
      <c r="G140" s="248">
        <f>ROUND(E140*F140,2)</f>
        <v>0</v>
      </c>
      <c r="H140" s="247"/>
      <c r="I140" s="248">
        <f>ROUND(E140*H140,2)</f>
        <v>0</v>
      </c>
      <c r="J140" s="247"/>
      <c r="K140" s="248">
        <f>ROUND(E140*J140,2)</f>
        <v>0</v>
      </c>
      <c r="L140" s="248">
        <v>21</v>
      </c>
      <c r="M140" s="248">
        <f>G140*(1+L140/100)</f>
        <v>0</v>
      </c>
      <c r="N140" s="248">
        <v>0</v>
      </c>
      <c r="O140" s="248">
        <f>ROUND(E140*N140,2)</f>
        <v>0</v>
      </c>
      <c r="P140" s="248">
        <v>0</v>
      </c>
      <c r="Q140" s="248">
        <f>ROUND(E140*P140,2)</f>
        <v>0</v>
      </c>
      <c r="R140" s="248"/>
      <c r="S140" s="248" t="s">
        <v>302</v>
      </c>
      <c r="T140" s="249" t="s">
        <v>295</v>
      </c>
      <c r="U140" s="222">
        <v>0</v>
      </c>
      <c r="V140" s="222">
        <f>ROUND(E140*U140,2)</f>
        <v>0</v>
      </c>
      <c r="W140" s="222"/>
      <c r="X140" s="222" t="s">
        <v>389</v>
      </c>
      <c r="Y140" s="212"/>
      <c r="Z140" s="212"/>
      <c r="AA140" s="212"/>
      <c r="AB140" s="212"/>
      <c r="AC140" s="212"/>
      <c r="AD140" s="212"/>
      <c r="AE140" s="212"/>
      <c r="AF140" s="212"/>
      <c r="AG140" s="212" t="s">
        <v>390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43">
        <v>120</v>
      </c>
      <c r="B141" s="244" t="s">
        <v>1452</v>
      </c>
      <c r="C141" s="256" t="s">
        <v>2481</v>
      </c>
      <c r="D141" s="245" t="s">
        <v>539</v>
      </c>
      <c r="E141" s="246">
        <v>6</v>
      </c>
      <c r="F141" s="247"/>
      <c r="G141" s="248">
        <f>ROUND(E141*F141,2)</f>
        <v>0</v>
      </c>
      <c r="H141" s="247"/>
      <c r="I141" s="248">
        <f>ROUND(E141*H141,2)</f>
        <v>0</v>
      </c>
      <c r="J141" s="247"/>
      <c r="K141" s="248">
        <f>ROUND(E141*J141,2)</f>
        <v>0</v>
      </c>
      <c r="L141" s="248">
        <v>21</v>
      </c>
      <c r="M141" s="248">
        <f>G141*(1+L141/100)</f>
        <v>0</v>
      </c>
      <c r="N141" s="248">
        <v>7.0200000000000002E-3</v>
      </c>
      <c r="O141" s="248">
        <f>ROUND(E141*N141,2)</f>
        <v>0.04</v>
      </c>
      <c r="P141" s="248">
        <v>0</v>
      </c>
      <c r="Q141" s="248">
        <f>ROUND(E141*P141,2)</f>
        <v>0</v>
      </c>
      <c r="R141" s="248"/>
      <c r="S141" s="248" t="s">
        <v>302</v>
      </c>
      <c r="T141" s="249" t="s">
        <v>295</v>
      </c>
      <c r="U141" s="222">
        <v>0</v>
      </c>
      <c r="V141" s="222">
        <f>ROUND(E141*U141,2)</f>
        <v>0</v>
      </c>
      <c r="W141" s="222"/>
      <c r="X141" s="222" t="s">
        <v>389</v>
      </c>
      <c r="Y141" s="212"/>
      <c r="Z141" s="212"/>
      <c r="AA141" s="212"/>
      <c r="AB141" s="212"/>
      <c r="AC141" s="212"/>
      <c r="AD141" s="212"/>
      <c r="AE141" s="212"/>
      <c r="AF141" s="212"/>
      <c r="AG141" s="212" t="s">
        <v>390</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43">
        <v>121</v>
      </c>
      <c r="B142" s="244" t="s">
        <v>2603</v>
      </c>
      <c r="C142" s="256" t="s">
        <v>2604</v>
      </c>
      <c r="D142" s="245" t="s">
        <v>539</v>
      </c>
      <c r="E142" s="246">
        <v>5</v>
      </c>
      <c r="F142" s="247"/>
      <c r="G142" s="248">
        <f>ROUND(E142*F142,2)</f>
        <v>0</v>
      </c>
      <c r="H142" s="247"/>
      <c r="I142" s="248">
        <f>ROUND(E142*H142,2)</f>
        <v>0</v>
      </c>
      <c r="J142" s="247"/>
      <c r="K142" s="248">
        <f>ROUND(E142*J142,2)</f>
        <v>0</v>
      </c>
      <c r="L142" s="248">
        <v>21</v>
      </c>
      <c r="M142" s="248">
        <f>G142*(1+L142/100)</f>
        <v>0</v>
      </c>
      <c r="N142" s="248">
        <v>9.3600000000000003E-3</v>
      </c>
      <c r="O142" s="248">
        <f>ROUND(E142*N142,2)</f>
        <v>0.05</v>
      </c>
      <c r="P142" s="248">
        <v>0</v>
      </c>
      <c r="Q142" s="248">
        <f>ROUND(E142*P142,2)</f>
        <v>0</v>
      </c>
      <c r="R142" s="248"/>
      <c r="S142" s="248" t="s">
        <v>302</v>
      </c>
      <c r="T142" s="249" t="s">
        <v>295</v>
      </c>
      <c r="U142" s="222">
        <v>0</v>
      </c>
      <c r="V142" s="222">
        <f>ROUND(E142*U142,2)</f>
        <v>0</v>
      </c>
      <c r="W142" s="222"/>
      <c r="X142" s="222" t="s">
        <v>389</v>
      </c>
      <c r="Y142" s="212"/>
      <c r="Z142" s="212"/>
      <c r="AA142" s="212"/>
      <c r="AB142" s="212"/>
      <c r="AC142" s="212"/>
      <c r="AD142" s="212"/>
      <c r="AE142" s="212"/>
      <c r="AF142" s="212"/>
      <c r="AG142" s="212" t="s">
        <v>390</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43">
        <v>122</v>
      </c>
      <c r="B143" s="244" t="s">
        <v>2734</v>
      </c>
      <c r="C143" s="256" t="s">
        <v>2735</v>
      </c>
      <c r="D143" s="245" t="s">
        <v>539</v>
      </c>
      <c r="E143" s="246">
        <v>6</v>
      </c>
      <c r="F143" s="247"/>
      <c r="G143" s="248">
        <f>ROUND(E143*F143,2)</f>
        <v>0</v>
      </c>
      <c r="H143" s="247"/>
      <c r="I143" s="248">
        <f>ROUND(E143*H143,2)</f>
        <v>0</v>
      </c>
      <c r="J143" s="247"/>
      <c r="K143" s="248">
        <f>ROUND(E143*J143,2)</f>
        <v>0</v>
      </c>
      <c r="L143" s="248">
        <v>21</v>
      </c>
      <c r="M143" s="248">
        <f>G143*(1+L143/100)</f>
        <v>0</v>
      </c>
      <c r="N143" s="248">
        <v>0</v>
      </c>
      <c r="O143" s="248">
        <f>ROUND(E143*N143,2)</f>
        <v>0</v>
      </c>
      <c r="P143" s="248">
        <v>0</v>
      </c>
      <c r="Q143" s="248">
        <f>ROUND(E143*P143,2)</f>
        <v>0</v>
      </c>
      <c r="R143" s="248"/>
      <c r="S143" s="248" t="s">
        <v>302</v>
      </c>
      <c r="T143" s="249" t="s">
        <v>295</v>
      </c>
      <c r="U143" s="222">
        <v>0</v>
      </c>
      <c r="V143" s="222">
        <f>ROUND(E143*U143,2)</f>
        <v>0</v>
      </c>
      <c r="W143" s="222"/>
      <c r="X143" s="222" t="s">
        <v>362</v>
      </c>
      <c r="Y143" s="212"/>
      <c r="Z143" s="212"/>
      <c r="AA143" s="212"/>
      <c r="AB143" s="212"/>
      <c r="AC143" s="212"/>
      <c r="AD143" s="212"/>
      <c r="AE143" s="212"/>
      <c r="AF143" s="212"/>
      <c r="AG143" s="212" t="s">
        <v>363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43">
        <v>123</v>
      </c>
      <c r="B144" s="244" t="s">
        <v>2484</v>
      </c>
      <c r="C144" s="256" t="s">
        <v>2736</v>
      </c>
      <c r="D144" s="245" t="s">
        <v>539</v>
      </c>
      <c r="E144" s="246">
        <v>44.74</v>
      </c>
      <c r="F144" s="247"/>
      <c r="G144" s="248">
        <f>ROUND(E144*F144,2)</f>
        <v>0</v>
      </c>
      <c r="H144" s="247"/>
      <c r="I144" s="248">
        <f>ROUND(E144*H144,2)</f>
        <v>0</v>
      </c>
      <c r="J144" s="247"/>
      <c r="K144" s="248">
        <f>ROUND(E144*J144,2)</f>
        <v>0</v>
      </c>
      <c r="L144" s="248">
        <v>21</v>
      </c>
      <c r="M144" s="248">
        <f>G144*(1+L144/100)</f>
        <v>0</v>
      </c>
      <c r="N144" s="248">
        <v>0.43</v>
      </c>
      <c r="O144" s="248">
        <f>ROUND(E144*N144,2)</f>
        <v>19.239999999999998</v>
      </c>
      <c r="P144" s="248">
        <v>0</v>
      </c>
      <c r="Q144" s="248">
        <f>ROUND(E144*P144,2)</f>
        <v>0</v>
      </c>
      <c r="R144" s="248"/>
      <c r="S144" s="248" t="s">
        <v>302</v>
      </c>
      <c r="T144" s="249" t="s">
        <v>295</v>
      </c>
      <c r="U144" s="222">
        <v>0</v>
      </c>
      <c r="V144" s="222">
        <f>ROUND(E144*U144,2)</f>
        <v>0</v>
      </c>
      <c r="W144" s="222"/>
      <c r="X144" s="222" t="s">
        <v>362</v>
      </c>
      <c r="Y144" s="212"/>
      <c r="Z144" s="212"/>
      <c r="AA144" s="212"/>
      <c r="AB144" s="212"/>
      <c r="AC144" s="212"/>
      <c r="AD144" s="212"/>
      <c r="AE144" s="212"/>
      <c r="AF144" s="212"/>
      <c r="AG144" s="212" t="s">
        <v>363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43">
        <v>124</v>
      </c>
      <c r="B145" s="244" t="s">
        <v>2737</v>
      </c>
      <c r="C145" s="256" t="s">
        <v>2738</v>
      </c>
      <c r="D145" s="245" t="s">
        <v>539</v>
      </c>
      <c r="E145" s="246">
        <v>1.05</v>
      </c>
      <c r="F145" s="247"/>
      <c r="G145" s="248">
        <f>ROUND(E145*F145,2)</f>
        <v>0</v>
      </c>
      <c r="H145" s="247"/>
      <c r="I145" s="248">
        <f>ROUND(E145*H145,2)</f>
        <v>0</v>
      </c>
      <c r="J145" s="247"/>
      <c r="K145" s="248">
        <f>ROUND(E145*J145,2)</f>
        <v>0</v>
      </c>
      <c r="L145" s="248">
        <v>21</v>
      </c>
      <c r="M145" s="248">
        <f>G145*(1+L145/100)</f>
        <v>0</v>
      </c>
      <c r="N145" s="248">
        <v>2.8999999999999998E-3</v>
      </c>
      <c r="O145" s="248">
        <f>ROUND(E145*N145,2)</f>
        <v>0</v>
      </c>
      <c r="P145" s="248">
        <v>0</v>
      </c>
      <c r="Q145" s="248">
        <f>ROUND(E145*P145,2)</f>
        <v>0</v>
      </c>
      <c r="R145" s="248"/>
      <c r="S145" s="248" t="s">
        <v>302</v>
      </c>
      <c r="T145" s="249" t="s">
        <v>295</v>
      </c>
      <c r="U145" s="222">
        <v>0</v>
      </c>
      <c r="V145" s="222">
        <f>ROUND(E145*U145,2)</f>
        <v>0</v>
      </c>
      <c r="W145" s="222"/>
      <c r="X145" s="222" t="s">
        <v>362</v>
      </c>
      <c r="Y145" s="212"/>
      <c r="Z145" s="212"/>
      <c r="AA145" s="212"/>
      <c r="AB145" s="212"/>
      <c r="AC145" s="212"/>
      <c r="AD145" s="212"/>
      <c r="AE145" s="212"/>
      <c r="AF145" s="212"/>
      <c r="AG145" s="212" t="s">
        <v>363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43">
        <v>125</v>
      </c>
      <c r="B146" s="244" t="s">
        <v>2605</v>
      </c>
      <c r="C146" s="256" t="s">
        <v>2739</v>
      </c>
      <c r="D146" s="245" t="s">
        <v>539</v>
      </c>
      <c r="E146" s="246">
        <v>4.49</v>
      </c>
      <c r="F146" s="247"/>
      <c r="G146" s="248">
        <f>ROUND(E146*F146,2)</f>
        <v>0</v>
      </c>
      <c r="H146" s="247"/>
      <c r="I146" s="248">
        <f>ROUND(E146*H146,2)</f>
        <v>0</v>
      </c>
      <c r="J146" s="247"/>
      <c r="K146" s="248">
        <f>ROUND(E146*J146,2)</f>
        <v>0</v>
      </c>
      <c r="L146" s="248">
        <v>21</v>
      </c>
      <c r="M146" s="248">
        <f>G146*(1+L146/100)</f>
        <v>0</v>
      </c>
      <c r="N146" s="248">
        <v>4.5999999999999999E-3</v>
      </c>
      <c r="O146" s="248">
        <f>ROUND(E146*N146,2)</f>
        <v>0.02</v>
      </c>
      <c r="P146" s="248">
        <v>0</v>
      </c>
      <c r="Q146" s="248">
        <f>ROUND(E146*P146,2)</f>
        <v>0</v>
      </c>
      <c r="R146" s="248"/>
      <c r="S146" s="248" t="s">
        <v>302</v>
      </c>
      <c r="T146" s="249" t="s">
        <v>295</v>
      </c>
      <c r="U146" s="222">
        <v>0</v>
      </c>
      <c r="V146" s="222">
        <f>ROUND(E146*U146,2)</f>
        <v>0</v>
      </c>
      <c r="W146" s="222"/>
      <c r="X146" s="222" t="s">
        <v>362</v>
      </c>
      <c r="Y146" s="212"/>
      <c r="Z146" s="212"/>
      <c r="AA146" s="212"/>
      <c r="AB146" s="212"/>
      <c r="AC146" s="212"/>
      <c r="AD146" s="212"/>
      <c r="AE146" s="212"/>
      <c r="AF146" s="212"/>
      <c r="AG146" s="212" t="s">
        <v>363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43">
        <v>126</v>
      </c>
      <c r="B147" s="244" t="s">
        <v>2607</v>
      </c>
      <c r="C147" s="256" t="s">
        <v>2740</v>
      </c>
      <c r="D147" s="245" t="s">
        <v>539</v>
      </c>
      <c r="E147" s="246">
        <v>1.05</v>
      </c>
      <c r="F147" s="247"/>
      <c r="G147" s="248">
        <f>ROUND(E147*F147,2)</f>
        <v>0</v>
      </c>
      <c r="H147" s="247"/>
      <c r="I147" s="248">
        <f>ROUND(E147*H147,2)</f>
        <v>0</v>
      </c>
      <c r="J147" s="247"/>
      <c r="K147" s="248">
        <f>ROUND(E147*J147,2)</f>
        <v>0</v>
      </c>
      <c r="L147" s="248">
        <v>21</v>
      </c>
      <c r="M147" s="248">
        <f>G147*(1+L147/100)</f>
        <v>0</v>
      </c>
      <c r="N147" s="248">
        <v>7.3000000000000001E-3</v>
      </c>
      <c r="O147" s="248">
        <f>ROUND(E147*N147,2)</f>
        <v>0.01</v>
      </c>
      <c r="P147" s="248">
        <v>0</v>
      </c>
      <c r="Q147" s="248">
        <f>ROUND(E147*P147,2)</f>
        <v>0</v>
      </c>
      <c r="R147" s="248"/>
      <c r="S147" s="248" t="s">
        <v>302</v>
      </c>
      <c r="T147" s="249" t="s">
        <v>295</v>
      </c>
      <c r="U147" s="222">
        <v>0</v>
      </c>
      <c r="V147" s="222">
        <f>ROUND(E147*U147,2)</f>
        <v>0</v>
      </c>
      <c r="W147" s="222"/>
      <c r="X147" s="222" t="s">
        <v>362</v>
      </c>
      <c r="Y147" s="212"/>
      <c r="Z147" s="212"/>
      <c r="AA147" s="212"/>
      <c r="AB147" s="212"/>
      <c r="AC147" s="212"/>
      <c r="AD147" s="212"/>
      <c r="AE147" s="212"/>
      <c r="AF147" s="212"/>
      <c r="AG147" s="212" t="s">
        <v>363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43">
        <v>127</v>
      </c>
      <c r="B148" s="244" t="s">
        <v>2741</v>
      </c>
      <c r="C148" s="256" t="s">
        <v>2511</v>
      </c>
      <c r="D148" s="245" t="s">
        <v>539</v>
      </c>
      <c r="E148" s="246">
        <v>1</v>
      </c>
      <c r="F148" s="247"/>
      <c r="G148" s="248">
        <f>ROUND(E148*F148,2)</f>
        <v>0</v>
      </c>
      <c r="H148" s="247"/>
      <c r="I148" s="248">
        <f>ROUND(E148*H148,2)</f>
        <v>0</v>
      </c>
      <c r="J148" s="247"/>
      <c r="K148" s="248">
        <f>ROUND(E148*J148,2)</f>
        <v>0</v>
      </c>
      <c r="L148" s="248">
        <v>21</v>
      </c>
      <c r="M148" s="248">
        <f>G148*(1+L148/100)</f>
        <v>0</v>
      </c>
      <c r="N148" s="248">
        <v>3.5999999999999999E-3</v>
      </c>
      <c r="O148" s="248">
        <f>ROUND(E148*N148,2)</f>
        <v>0</v>
      </c>
      <c r="P148" s="248">
        <v>0</v>
      </c>
      <c r="Q148" s="248">
        <f>ROUND(E148*P148,2)</f>
        <v>0</v>
      </c>
      <c r="R148" s="248"/>
      <c r="S148" s="248" t="s">
        <v>302</v>
      </c>
      <c r="T148" s="249" t="s">
        <v>295</v>
      </c>
      <c r="U148" s="222">
        <v>0</v>
      </c>
      <c r="V148" s="222">
        <f>ROUND(E148*U148,2)</f>
        <v>0</v>
      </c>
      <c r="W148" s="222"/>
      <c r="X148" s="222" t="s">
        <v>362</v>
      </c>
      <c r="Y148" s="212"/>
      <c r="Z148" s="212"/>
      <c r="AA148" s="212"/>
      <c r="AB148" s="212"/>
      <c r="AC148" s="212"/>
      <c r="AD148" s="212"/>
      <c r="AE148" s="212"/>
      <c r="AF148" s="212"/>
      <c r="AG148" s="212" t="s">
        <v>363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43">
        <v>128</v>
      </c>
      <c r="B149" s="244" t="s">
        <v>2742</v>
      </c>
      <c r="C149" s="256" t="s">
        <v>2743</v>
      </c>
      <c r="D149" s="245" t="s">
        <v>539</v>
      </c>
      <c r="E149" s="246">
        <v>1</v>
      </c>
      <c r="F149" s="247"/>
      <c r="G149" s="248">
        <f>ROUND(E149*F149,2)</f>
        <v>0</v>
      </c>
      <c r="H149" s="247"/>
      <c r="I149" s="248">
        <f>ROUND(E149*H149,2)</f>
        <v>0</v>
      </c>
      <c r="J149" s="247"/>
      <c r="K149" s="248">
        <f>ROUND(E149*J149,2)</f>
        <v>0</v>
      </c>
      <c r="L149" s="248">
        <v>21</v>
      </c>
      <c r="M149" s="248">
        <f>G149*(1+L149/100)</f>
        <v>0</v>
      </c>
      <c r="N149" s="248">
        <v>0</v>
      </c>
      <c r="O149" s="248">
        <f>ROUND(E149*N149,2)</f>
        <v>0</v>
      </c>
      <c r="P149" s="248">
        <v>0</v>
      </c>
      <c r="Q149" s="248">
        <f>ROUND(E149*P149,2)</f>
        <v>0</v>
      </c>
      <c r="R149" s="248"/>
      <c r="S149" s="248" t="s">
        <v>302</v>
      </c>
      <c r="T149" s="249" t="s">
        <v>295</v>
      </c>
      <c r="U149" s="222">
        <v>0</v>
      </c>
      <c r="V149" s="222">
        <f>ROUND(E149*U149,2)</f>
        <v>0</v>
      </c>
      <c r="W149" s="222"/>
      <c r="X149" s="222" t="s">
        <v>362</v>
      </c>
      <c r="Y149" s="212"/>
      <c r="Z149" s="212"/>
      <c r="AA149" s="212"/>
      <c r="AB149" s="212"/>
      <c r="AC149" s="212"/>
      <c r="AD149" s="212"/>
      <c r="AE149" s="212"/>
      <c r="AF149" s="212"/>
      <c r="AG149" s="212" t="s">
        <v>363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43">
        <v>129</v>
      </c>
      <c r="B150" s="244" t="s">
        <v>2516</v>
      </c>
      <c r="C150" s="256" t="s">
        <v>2744</v>
      </c>
      <c r="D150" s="245" t="s">
        <v>539</v>
      </c>
      <c r="E150" s="246">
        <v>1</v>
      </c>
      <c r="F150" s="247"/>
      <c r="G150" s="248">
        <f>ROUND(E150*F150,2)</f>
        <v>0</v>
      </c>
      <c r="H150" s="247"/>
      <c r="I150" s="248">
        <f>ROUND(E150*H150,2)</f>
        <v>0</v>
      </c>
      <c r="J150" s="247"/>
      <c r="K150" s="248">
        <f>ROUND(E150*J150,2)</f>
        <v>0</v>
      </c>
      <c r="L150" s="248">
        <v>21</v>
      </c>
      <c r="M150" s="248">
        <f>G150*(1+L150/100)</f>
        <v>0</v>
      </c>
      <c r="N150" s="248">
        <v>0</v>
      </c>
      <c r="O150" s="248">
        <f>ROUND(E150*N150,2)</f>
        <v>0</v>
      </c>
      <c r="P150" s="248">
        <v>0</v>
      </c>
      <c r="Q150" s="248">
        <f>ROUND(E150*P150,2)</f>
        <v>0</v>
      </c>
      <c r="R150" s="248"/>
      <c r="S150" s="248" t="s">
        <v>302</v>
      </c>
      <c r="T150" s="249" t="s">
        <v>295</v>
      </c>
      <c r="U150" s="222">
        <v>0</v>
      </c>
      <c r="V150" s="222">
        <f>ROUND(E150*U150,2)</f>
        <v>0</v>
      </c>
      <c r="W150" s="222"/>
      <c r="X150" s="222" t="s">
        <v>362</v>
      </c>
      <c r="Y150" s="212"/>
      <c r="Z150" s="212"/>
      <c r="AA150" s="212"/>
      <c r="AB150" s="212"/>
      <c r="AC150" s="212"/>
      <c r="AD150" s="212"/>
      <c r="AE150" s="212"/>
      <c r="AF150" s="212"/>
      <c r="AG150" s="212" t="s">
        <v>363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43">
        <v>130</v>
      </c>
      <c r="B151" s="244" t="s">
        <v>2518</v>
      </c>
      <c r="C151" s="256" t="s">
        <v>2745</v>
      </c>
      <c r="D151" s="245" t="s">
        <v>539</v>
      </c>
      <c r="E151" s="246">
        <v>13</v>
      </c>
      <c r="F151" s="247"/>
      <c r="G151" s="248">
        <f>ROUND(E151*F151,2)</f>
        <v>0</v>
      </c>
      <c r="H151" s="247"/>
      <c r="I151" s="248">
        <f>ROUND(E151*H151,2)</f>
        <v>0</v>
      </c>
      <c r="J151" s="247"/>
      <c r="K151" s="248">
        <f>ROUND(E151*J151,2)</f>
        <v>0</v>
      </c>
      <c r="L151" s="248">
        <v>21</v>
      </c>
      <c r="M151" s="248">
        <f>G151*(1+L151/100)</f>
        <v>0</v>
      </c>
      <c r="N151" s="248">
        <v>0</v>
      </c>
      <c r="O151" s="248">
        <f>ROUND(E151*N151,2)</f>
        <v>0</v>
      </c>
      <c r="P151" s="248">
        <v>0</v>
      </c>
      <c r="Q151" s="248">
        <f>ROUND(E151*P151,2)</f>
        <v>0</v>
      </c>
      <c r="R151" s="248"/>
      <c r="S151" s="248" t="s">
        <v>302</v>
      </c>
      <c r="T151" s="249" t="s">
        <v>295</v>
      </c>
      <c r="U151" s="222">
        <v>0</v>
      </c>
      <c r="V151" s="222">
        <f>ROUND(E151*U151,2)</f>
        <v>0</v>
      </c>
      <c r="W151" s="222"/>
      <c r="X151" s="222" t="s">
        <v>362</v>
      </c>
      <c r="Y151" s="212"/>
      <c r="Z151" s="212"/>
      <c r="AA151" s="212"/>
      <c r="AB151" s="212"/>
      <c r="AC151" s="212"/>
      <c r="AD151" s="212"/>
      <c r="AE151" s="212"/>
      <c r="AF151" s="212"/>
      <c r="AG151" s="212" t="s">
        <v>363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43">
        <v>131</v>
      </c>
      <c r="B152" s="244" t="s">
        <v>2746</v>
      </c>
      <c r="C152" s="256" t="s">
        <v>2747</v>
      </c>
      <c r="D152" s="245" t="s">
        <v>539</v>
      </c>
      <c r="E152" s="246">
        <v>1</v>
      </c>
      <c r="F152" s="247"/>
      <c r="G152" s="248">
        <f>ROUND(E152*F152,2)</f>
        <v>0</v>
      </c>
      <c r="H152" s="247"/>
      <c r="I152" s="248">
        <f>ROUND(E152*H152,2)</f>
        <v>0</v>
      </c>
      <c r="J152" s="247"/>
      <c r="K152" s="248">
        <f>ROUND(E152*J152,2)</f>
        <v>0</v>
      </c>
      <c r="L152" s="248">
        <v>21</v>
      </c>
      <c r="M152" s="248">
        <f>G152*(1+L152/100)</f>
        <v>0</v>
      </c>
      <c r="N152" s="248">
        <v>0</v>
      </c>
      <c r="O152" s="248">
        <f>ROUND(E152*N152,2)</f>
        <v>0</v>
      </c>
      <c r="P152" s="248">
        <v>0</v>
      </c>
      <c r="Q152" s="248">
        <f>ROUND(E152*P152,2)</f>
        <v>0</v>
      </c>
      <c r="R152" s="248"/>
      <c r="S152" s="248" t="s">
        <v>302</v>
      </c>
      <c r="T152" s="249" t="s">
        <v>295</v>
      </c>
      <c r="U152" s="222">
        <v>0</v>
      </c>
      <c r="V152" s="222">
        <f>ROUND(E152*U152,2)</f>
        <v>0</v>
      </c>
      <c r="W152" s="222"/>
      <c r="X152" s="222" t="s">
        <v>362</v>
      </c>
      <c r="Y152" s="212"/>
      <c r="Z152" s="212"/>
      <c r="AA152" s="212"/>
      <c r="AB152" s="212"/>
      <c r="AC152" s="212"/>
      <c r="AD152" s="212"/>
      <c r="AE152" s="212"/>
      <c r="AF152" s="212"/>
      <c r="AG152" s="212" t="s">
        <v>363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43">
        <v>132</v>
      </c>
      <c r="B153" s="244" t="s">
        <v>2522</v>
      </c>
      <c r="C153" s="256" t="s">
        <v>2523</v>
      </c>
      <c r="D153" s="245" t="s">
        <v>539</v>
      </c>
      <c r="E153" s="246">
        <v>13</v>
      </c>
      <c r="F153" s="247"/>
      <c r="G153" s="248">
        <f>ROUND(E153*F153,2)</f>
        <v>0</v>
      </c>
      <c r="H153" s="247"/>
      <c r="I153" s="248">
        <f>ROUND(E153*H153,2)</f>
        <v>0</v>
      </c>
      <c r="J153" s="247"/>
      <c r="K153" s="248">
        <f>ROUND(E153*J153,2)</f>
        <v>0</v>
      </c>
      <c r="L153" s="248">
        <v>21</v>
      </c>
      <c r="M153" s="248">
        <f>G153*(1+L153/100)</f>
        <v>0</v>
      </c>
      <c r="N153" s="248">
        <v>0</v>
      </c>
      <c r="O153" s="248">
        <f>ROUND(E153*N153,2)</f>
        <v>0</v>
      </c>
      <c r="P153" s="248">
        <v>0</v>
      </c>
      <c r="Q153" s="248">
        <f>ROUND(E153*P153,2)</f>
        <v>0</v>
      </c>
      <c r="R153" s="248"/>
      <c r="S153" s="248" t="s">
        <v>302</v>
      </c>
      <c r="T153" s="249" t="s">
        <v>295</v>
      </c>
      <c r="U153" s="222">
        <v>0</v>
      </c>
      <c r="V153" s="222">
        <f>ROUND(E153*U153,2)</f>
        <v>0</v>
      </c>
      <c r="W153" s="222"/>
      <c r="X153" s="222" t="s">
        <v>362</v>
      </c>
      <c r="Y153" s="212"/>
      <c r="Z153" s="212"/>
      <c r="AA153" s="212"/>
      <c r="AB153" s="212"/>
      <c r="AC153" s="212"/>
      <c r="AD153" s="212"/>
      <c r="AE153" s="212"/>
      <c r="AF153" s="212"/>
      <c r="AG153" s="212" t="s">
        <v>363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43">
        <v>133</v>
      </c>
      <c r="B154" s="244" t="s">
        <v>2748</v>
      </c>
      <c r="C154" s="256" t="s">
        <v>2749</v>
      </c>
      <c r="D154" s="245" t="s">
        <v>539</v>
      </c>
      <c r="E154" s="246">
        <v>1</v>
      </c>
      <c r="F154" s="247"/>
      <c r="G154" s="248">
        <f>ROUND(E154*F154,2)</f>
        <v>0</v>
      </c>
      <c r="H154" s="247"/>
      <c r="I154" s="248">
        <f>ROUND(E154*H154,2)</f>
        <v>0</v>
      </c>
      <c r="J154" s="247"/>
      <c r="K154" s="248">
        <f>ROUND(E154*J154,2)</f>
        <v>0</v>
      </c>
      <c r="L154" s="248">
        <v>21</v>
      </c>
      <c r="M154" s="248">
        <f>G154*(1+L154/100)</f>
        <v>0</v>
      </c>
      <c r="N154" s="248">
        <v>6.6E-4</v>
      </c>
      <c r="O154" s="248">
        <f>ROUND(E154*N154,2)</f>
        <v>0</v>
      </c>
      <c r="P154" s="248">
        <v>0</v>
      </c>
      <c r="Q154" s="248">
        <f>ROUND(E154*P154,2)</f>
        <v>0</v>
      </c>
      <c r="R154" s="248"/>
      <c r="S154" s="248" t="s">
        <v>302</v>
      </c>
      <c r="T154" s="249" t="s">
        <v>295</v>
      </c>
      <c r="U154" s="222">
        <v>0</v>
      </c>
      <c r="V154" s="222">
        <f>ROUND(E154*U154,2)</f>
        <v>0</v>
      </c>
      <c r="W154" s="222"/>
      <c r="X154" s="222" t="s">
        <v>362</v>
      </c>
      <c r="Y154" s="212"/>
      <c r="Z154" s="212"/>
      <c r="AA154" s="212"/>
      <c r="AB154" s="212"/>
      <c r="AC154" s="212"/>
      <c r="AD154" s="212"/>
      <c r="AE154" s="212"/>
      <c r="AF154" s="212"/>
      <c r="AG154" s="212" t="s">
        <v>363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43">
        <v>134</v>
      </c>
      <c r="B155" s="244" t="s">
        <v>2609</v>
      </c>
      <c r="C155" s="256" t="s">
        <v>2750</v>
      </c>
      <c r="D155" s="245" t="s">
        <v>539</v>
      </c>
      <c r="E155" s="246">
        <v>1</v>
      </c>
      <c r="F155" s="247"/>
      <c r="G155" s="248">
        <f>ROUND(E155*F155,2)</f>
        <v>0</v>
      </c>
      <c r="H155" s="247"/>
      <c r="I155" s="248">
        <f>ROUND(E155*H155,2)</f>
        <v>0</v>
      </c>
      <c r="J155" s="247"/>
      <c r="K155" s="248">
        <f>ROUND(E155*J155,2)</f>
        <v>0</v>
      </c>
      <c r="L155" s="248">
        <v>21</v>
      </c>
      <c r="M155" s="248">
        <f>G155*(1+L155/100)</f>
        <v>0</v>
      </c>
      <c r="N155" s="248">
        <v>9.7000000000000005E-4</v>
      </c>
      <c r="O155" s="248">
        <f>ROUND(E155*N155,2)</f>
        <v>0</v>
      </c>
      <c r="P155" s="248">
        <v>0</v>
      </c>
      <c r="Q155" s="248">
        <f>ROUND(E155*P155,2)</f>
        <v>0</v>
      </c>
      <c r="R155" s="248"/>
      <c r="S155" s="248" t="s">
        <v>302</v>
      </c>
      <c r="T155" s="249" t="s">
        <v>295</v>
      </c>
      <c r="U155" s="222">
        <v>0</v>
      </c>
      <c r="V155" s="222">
        <f>ROUND(E155*U155,2)</f>
        <v>0</v>
      </c>
      <c r="W155" s="222"/>
      <c r="X155" s="222" t="s">
        <v>362</v>
      </c>
      <c r="Y155" s="212"/>
      <c r="Z155" s="212"/>
      <c r="AA155" s="212"/>
      <c r="AB155" s="212"/>
      <c r="AC155" s="212"/>
      <c r="AD155" s="212"/>
      <c r="AE155" s="212"/>
      <c r="AF155" s="212"/>
      <c r="AG155" s="212" t="s">
        <v>363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43">
        <v>135</v>
      </c>
      <c r="B156" s="244" t="s">
        <v>2611</v>
      </c>
      <c r="C156" s="256" t="s">
        <v>2751</v>
      </c>
      <c r="D156" s="245" t="s">
        <v>539</v>
      </c>
      <c r="E156" s="246">
        <v>5</v>
      </c>
      <c r="F156" s="247"/>
      <c r="G156" s="248">
        <f>ROUND(E156*F156,2)</f>
        <v>0</v>
      </c>
      <c r="H156" s="247"/>
      <c r="I156" s="248">
        <f>ROUND(E156*H156,2)</f>
        <v>0</v>
      </c>
      <c r="J156" s="247"/>
      <c r="K156" s="248">
        <f>ROUND(E156*J156,2)</f>
        <v>0</v>
      </c>
      <c r="L156" s="248">
        <v>21</v>
      </c>
      <c r="M156" s="248">
        <f>G156*(1+L156/100)</f>
        <v>0</v>
      </c>
      <c r="N156" s="248">
        <v>1.07E-3</v>
      </c>
      <c r="O156" s="248">
        <f>ROUND(E156*N156,2)</f>
        <v>0.01</v>
      </c>
      <c r="P156" s="248">
        <v>0</v>
      </c>
      <c r="Q156" s="248">
        <f>ROUND(E156*P156,2)</f>
        <v>0</v>
      </c>
      <c r="R156" s="248"/>
      <c r="S156" s="248" t="s">
        <v>302</v>
      </c>
      <c r="T156" s="249" t="s">
        <v>295</v>
      </c>
      <c r="U156" s="222">
        <v>0</v>
      </c>
      <c r="V156" s="222">
        <f>ROUND(E156*U156,2)</f>
        <v>0</v>
      </c>
      <c r="W156" s="222"/>
      <c r="X156" s="222" t="s">
        <v>362</v>
      </c>
      <c r="Y156" s="212"/>
      <c r="Z156" s="212"/>
      <c r="AA156" s="212"/>
      <c r="AB156" s="212"/>
      <c r="AC156" s="212"/>
      <c r="AD156" s="212"/>
      <c r="AE156" s="212"/>
      <c r="AF156" s="212"/>
      <c r="AG156" s="212" t="s">
        <v>363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43">
        <v>136</v>
      </c>
      <c r="B157" s="244" t="s">
        <v>2613</v>
      </c>
      <c r="C157" s="256" t="s">
        <v>2752</v>
      </c>
      <c r="D157" s="245" t="s">
        <v>539</v>
      </c>
      <c r="E157" s="246">
        <v>12</v>
      </c>
      <c r="F157" s="247"/>
      <c r="G157" s="248">
        <f>ROUND(E157*F157,2)</f>
        <v>0</v>
      </c>
      <c r="H157" s="247"/>
      <c r="I157" s="248">
        <f>ROUND(E157*H157,2)</f>
        <v>0</v>
      </c>
      <c r="J157" s="247"/>
      <c r="K157" s="248">
        <f>ROUND(E157*J157,2)</f>
        <v>0</v>
      </c>
      <c r="L157" s="248">
        <v>21</v>
      </c>
      <c r="M157" s="248">
        <f>G157*(1+L157/100)</f>
        <v>0</v>
      </c>
      <c r="N157" s="248">
        <v>1.2700000000000001E-3</v>
      </c>
      <c r="O157" s="248">
        <f>ROUND(E157*N157,2)</f>
        <v>0.02</v>
      </c>
      <c r="P157" s="248">
        <v>0</v>
      </c>
      <c r="Q157" s="248">
        <f>ROUND(E157*P157,2)</f>
        <v>0</v>
      </c>
      <c r="R157" s="248"/>
      <c r="S157" s="248" t="s">
        <v>302</v>
      </c>
      <c r="T157" s="249" t="s">
        <v>295</v>
      </c>
      <c r="U157" s="222">
        <v>0</v>
      </c>
      <c r="V157" s="222">
        <f>ROUND(E157*U157,2)</f>
        <v>0</v>
      </c>
      <c r="W157" s="222"/>
      <c r="X157" s="222" t="s">
        <v>362</v>
      </c>
      <c r="Y157" s="212"/>
      <c r="Z157" s="212"/>
      <c r="AA157" s="212"/>
      <c r="AB157" s="212"/>
      <c r="AC157" s="212"/>
      <c r="AD157" s="212"/>
      <c r="AE157" s="212"/>
      <c r="AF157" s="212"/>
      <c r="AG157" s="212" t="s">
        <v>363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43">
        <v>137</v>
      </c>
      <c r="B158" s="244" t="s">
        <v>2753</v>
      </c>
      <c r="C158" s="256" t="s">
        <v>2754</v>
      </c>
      <c r="D158" s="245" t="s">
        <v>539</v>
      </c>
      <c r="E158" s="246">
        <v>3</v>
      </c>
      <c r="F158" s="247"/>
      <c r="G158" s="248">
        <f>ROUND(E158*F158,2)</f>
        <v>0</v>
      </c>
      <c r="H158" s="247"/>
      <c r="I158" s="248">
        <f>ROUND(E158*H158,2)</f>
        <v>0</v>
      </c>
      <c r="J158" s="247"/>
      <c r="K158" s="248">
        <f>ROUND(E158*J158,2)</f>
        <v>0</v>
      </c>
      <c r="L158" s="248">
        <v>21</v>
      </c>
      <c r="M158" s="248">
        <f>G158*(1+L158/100)</f>
        <v>0</v>
      </c>
      <c r="N158" s="248">
        <v>1.66E-3</v>
      </c>
      <c r="O158" s="248">
        <f>ROUND(E158*N158,2)</f>
        <v>0</v>
      </c>
      <c r="P158" s="248">
        <v>0</v>
      </c>
      <c r="Q158" s="248">
        <f>ROUND(E158*P158,2)</f>
        <v>0</v>
      </c>
      <c r="R158" s="248"/>
      <c r="S158" s="248" t="s">
        <v>302</v>
      </c>
      <c r="T158" s="249" t="s">
        <v>295</v>
      </c>
      <c r="U158" s="222">
        <v>0</v>
      </c>
      <c r="V158" s="222">
        <f>ROUND(E158*U158,2)</f>
        <v>0</v>
      </c>
      <c r="W158" s="222"/>
      <c r="X158" s="222" t="s">
        <v>362</v>
      </c>
      <c r="Y158" s="212"/>
      <c r="Z158" s="212"/>
      <c r="AA158" s="212"/>
      <c r="AB158" s="212"/>
      <c r="AC158" s="212"/>
      <c r="AD158" s="212"/>
      <c r="AE158" s="212"/>
      <c r="AF158" s="212"/>
      <c r="AG158" s="212" t="s">
        <v>363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43">
        <v>138</v>
      </c>
      <c r="B159" s="244" t="s">
        <v>2755</v>
      </c>
      <c r="C159" s="256" t="s">
        <v>2756</v>
      </c>
      <c r="D159" s="245" t="s">
        <v>539</v>
      </c>
      <c r="E159" s="246">
        <v>1</v>
      </c>
      <c r="F159" s="247"/>
      <c r="G159" s="248">
        <f>ROUND(E159*F159,2)</f>
        <v>0</v>
      </c>
      <c r="H159" s="247"/>
      <c r="I159" s="248">
        <f>ROUND(E159*H159,2)</f>
        <v>0</v>
      </c>
      <c r="J159" s="247"/>
      <c r="K159" s="248">
        <f>ROUND(E159*J159,2)</f>
        <v>0</v>
      </c>
      <c r="L159" s="248">
        <v>21</v>
      </c>
      <c r="M159" s="248">
        <f>G159*(1+L159/100)</f>
        <v>0</v>
      </c>
      <c r="N159" s="248">
        <v>2E-3</v>
      </c>
      <c r="O159" s="248">
        <f>ROUND(E159*N159,2)</f>
        <v>0</v>
      </c>
      <c r="P159" s="248">
        <v>0</v>
      </c>
      <c r="Q159" s="248">
        <f>ROUND(E159*P159,2)</f>
        <v>0</v>
      </c>
      <c r="R159" s="248"/>
      <c r="S159" s="248" t="s">
        <v>302</v>
      </c>
      <c r="T159" s="249" t="s">
        <v>295</v>
      </c>
      <c r="U159" s="222">
        <v>0</v>
      </c>
      <c r="V159" s="222">
        <f>ROUND(E159*U159,2)</f>
        <v>0</v>
      </c>
      <c r="W159" s="222"/>
      <c r="X159" s="222" t="s">
        <v>362</v>
      </c>
      <c r="Y159" s="212"/>
      <c r="Z159" s="212"/>
      <c r="AA159" s="212"/>
      <c r="AB159" s="212"/>
      <c r="AC159" s="212"/>
      <c r="AD159" s="212"/>
      <c r="AE159" s="212"/>
      <c r="AF159" s="212"/>
      <c r="AG159" s="212" t="s">
        <v>363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0.399999999999999" outlineLevel="1" x14ac:dyDescent="0.25">
      <c r="A160" s="243">
        <v>139</v>
      </c>
      <c r="B160" s="244" t="s">
        <v>2540</v>
      </c>
      <c r="C160" s="256" t="s">
        <v>2541</v>
      </c>
      <c r="D160" s="245" t="s">
        <v>339</v>
      </c>
      <c r="E160" s="246">
        <v>6</v>
      </c>
      <c r="F160" s="247"/>
      <c r="G160" s="248">
        <f>ROUND(E160*F160,2)</f>
        <v>0</v>
      </c>
      <c r="H160" s="247"/>
      <c r="I160" s="248">
        <f>ROUND(E160*H160,2)</f>
        <v>0</v>
      </c>
      <c r="J160" s="247"/>
      <c r="K160" s="248">
        <f>ROUND(E160*J160,2)</f>
        <v>0</v>
      </c>
      <c r="L160" s="248">
        <v>21</v>
      </c>
      <c r="M160" s="248">
        <f>G160*(1+L160/100)</f>
        <v>0</v>
      </c>
      <c r="N160" s="248">
        <v>5.4600000000000003E-2</v>
      </c>
      <c r="O160" s="248">
        <f>ROUND(E160*N160,2)</f>
        <v>0.33</v>
      </c>
      <c r="P160" s="248">
        <v>0</v>
      </c>
      <c r="Q160" s="248">
        <f>ROUND(E160*P160,2)</f>
        <v>0</v>
      </c>
      <c r="R160" s="248"/>
      <c r="S160" s="248" t="s">
        <v>302</v>
      </c>
      <c r="T160" s="249" t="s">
        <v>295</v>
      </c>
      <c r="U160" s="222">
        <v>0</v>
      </c>
      <c r="V160" s="222">
        <f>ROUND(E160*U160,2)</f>
        <v>0</v>
      </c>
      <c r="W160" s="222"/>
      <c r="X160" s="222" t="s">
        <v>362</v>
      </c>
      <c r="Y160" s="212"/>
      <c r="Z160" s="212"/>
      <c r="AA160" s="212"/>
      <c r="AB160" s="212"/>
      <c r="AC160" s="212"/>
      <c r="AD160" s="212"/>
      <c r="AE160" s="212"/>
      <c r="AF160" s="212"/>
      <c r="AG160" s="212" t="s">
        <v>363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0.399999999999999" outlineLevel="1" x14ac:dyDescent="0.25">
      <c r="A161" s="243">
        <v>140</v>
      </c>
      <c r="B161" s="244" t="s">
        <v>2542</v>
      </c>
      <c r="C161" s="256" t="s">
        <v>2543</v>
      </c>
      <c r="D161" s="245" t="s">
        <v>339</v>
      </c>
      <c r="E161" s="246">
        <v>3</v>
      </c>
      <c r="F161" s="247"/>
      <c r="G161" s="248">
        <f>ROUND(E161*F161,2)</f>
        <v>0</v>
      </c>
      <c r="H161" s="247"/>
      <c r="I161" s="248">
        <f>ROUND(E161*H161,2)</f>
        <v>0</v>
      </c>
      <c r="J161" s="247"/>
      <c r="K161" s="248">
        <f>ROUND(E161*J161,2)</f>
        <v>0</v>
      </c>
      <c r="L161" s="248">
        <v>21</v>
      </c>
      <c r="M161" s="248">
        <f>G161*(1+L161/100)</f>
        <v>0</v>
      </c>
      <c r="N161" s="248">
        <v>5.4600000000000003E-2</v>
      </c>
      <c r="O161" s="248">
        <f>ROUND(E161*N161,2)</f>
        <v>0.16</v>
      </c>
      <c r="P161" s="248">
        <v>0</v>
      </c>
      <c r="Q161" s="248">
        <f>ROUND(E161*P161,2)</f>
        <v>0</v>
      </c>
      <c r="R161" s="248"/>
      <c r="S161" s="248" t="s">
        <v>302</v>
      </c>
      <c r="T161" s="249" t="s">
        <v>295</v>
      </c>
      <c r="U161" s="222">
        <v>0</v>
      </c>
      <c r="V161" s="222">
        <f>ROUND(E161*U161,2)</f>
        <v>0</v>
      </c>
      <c r="W161" s="222"/>
      <c r="X161" s="222" t="s">
        <v>362</v>
      </c>
      <c r="Y161" s="212"/>
      <c r="Z161" s="212"/>
      <c r="AA161" s="212"/>
      <c r="AB161" s="212"/>
      <c r="AC161" s="212"/>
      <c r="AD161" s="212"/>
      <c r="AE161" s="212"/>
      <c r="AF161" s="212"/>
      <c r="AG161" s="212" t="s">
        <v>1074</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43">
        <v>141</v>
      </c>
      <c r="B162" s="244" t="s">
        <v>2757</v>
      </c>
      <c r="C162" s="256" t="s">
        <v>2758</v>
      </c>
      <c r="D162" s="245" t="s">
        <v>539</v>
      </c>
      <c r="E162" s="246">
        <v>1</v>
      </c>
      <c r="F162" s="247"/>
      <c r="G162" s="248">
        <f>ROUND(E162*F162,2)</f>
        <v>0</v>
      </c>
      <c r="H162" s="247"/>
      <c r="I162" s="248">
        <f>ROUND(E162*H162,2)</f>
        <v>0</v>
      </c>
      <c r="J162" s="247"/>
      <c r="K162" s="248">
        <f>ROUND(E162*J162,2)</f>
        <v>0</v>
      </c>
      <c r="L162" s="248">
        <v>21</v>
      </c>
      <c r="M162" s="248">
        <f>G162*(1+L162/100)</f>
        <v>0</v>
      </c>
      <c r="N162" s="248">
        <v>5.0000000000000001E-4</v>
      </c>
      <c r="O162" s="248">
        <f>ROUND(E162*N162,2)</f>
        <v>0</v>
      </c>
      <c r="P162" s="248">
        <v>0</v>
      </c>
      <c r="Q162" s="248">
        <f>ROUND(E162*P162,2)</f>
        <v>0</v>
      </c>
      <c r="R162" s="248"/>
      <c r="S162" s="248" t="s">
        <v>302</v>
      </c>
      <c r="T162" s="249" t="s">
        <v>295</v>
      </c>
      <c r="U162" s="222">
        <v>0</v>
      </c>
      <c r="V162" s="222">
        <f>ROUND(E162*U162,2)</f>
        <v>0</v>
      </c>
      <c r="W162" s="222"/>
      <c r="X162" s="222" t="s">
        <v>362</v>
      </c>
      <c r="Y162" s="212"/>
      <c r="Z162" s="212"/>
      <c r="AA162" s="212"/>
      <c r="AB162" s="212"/>
      <c r="AC162" s="212"/>
      <c r="AD162" s="212"/>
      <c r="AE162" s="212"/>
      <c r="AF162" s="212"/>
      <c r="AG162" s="212" t="s">
        <v>363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43">
        <v>142</v>
      </c>
      <c r="B163" s="244" t="s">
        <v>2759</v>
      </c>
      <c r="C163" s="256" t="s">
        <v>2760</v>
      </c>
      <c r="D163" s="245" t="s">
        <v>539</v>
      </c>
      <c r="E163" s="246">
        <v>1</v>
      </c>
      <c r="F163" s="247"/>
      <c r="G163" s="248">
        <f>ROUND(E163*F163,2)</f>
        <v>0</v>
      </c>
      <c r="H163" s="247"/>
      <c r="I163" s="248">
        <f>ROUND(E163*H163,2)</f>
        <v>0</v>
      </c>
      <c r="J163" s="247"/>
      <c r="K163" s="248">
        <f>ROUND(E163*J163,2)</f>
        <v>0</v>
      </c>
      <c r="L163" s="248">
        <v>21</v>
      </c>
      <c r="M163" s="248">
        <f>G163*(1+L163/100)</f>
        <v>0</v>
      </c>
      <c r="N163" s="248">
        <v>5.9999999999999995E-4</v>
      </c>
      <c r="O163" s="248">
        <f>ROUND(E163*N163,2)</f>
        <v>0</v>
      </c>
      <c r="P163" s="248">
        <v>0</v>
      </c>
      <c r="Q163" s="248">
        <f>ROUND(E163*P163,2)</f>
        <v>0</v>
      </c>
      <c r="R163" s="248"/>
      <c r="S163" s="248" t="s">
        <v>302</v>
      </c>
      <c r="T163" s="249" t="s">
        <v>295</v>
      </c>
      <c r="U163" s="222">
        <v>0</v>
      </c>
      <c r="V163" s="222">
        <f>ROUND(E163*U163,2)</f>
        <v>0</v>
      </c>
      <c r="W163" s="222"/>
      <c r="X163" s="222" t="s">
        <v>362</v>
      </c>
      <c r="Y163" s="212"/>
      <c r="Z163" s="212"/>
      <c r="AA163" s="212"/>
      <c r="AB163" s="212"/>
      <c r="AC163" s="212"/>
      <c r="AD163" s="212"/>
      <c r="AE163" s="212"/>
      <c r="AF163" s="212"/>
      <c r="AG163" s="212" t="s">
        <v>363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43">
        <v>143</v>
      </c>
      <c r="B164" s="244" t="s">
        <v>2761</v>
      </c>
      <c r="C164" s="256" t="s">
        <v>2762</v>
      </c>
      <c r="D164" s="245" t="s">
        <v>539</v>
      </c>
      <c r="E164" s="246">
        <v>1</v>
      </c>
      <c r="F164" s="247"/>
      <c r="G164" s="248">
        <f>ROUND(E164*F164,2)</f>
        <v>0</v>
      </c>
      <c r="H164" s="247"/>
      <c r="I164" s="248">
        <f>ROUND(E164*H164,2)</f>
        <v>0</v>
      </c>
      <c r="J164" s="247"/>
      <c r="K164" s="248">
        <f>ROUND(E164*J164,2)</f>
        <v>0</v>
      </c>
      <c r="L164" s="248">
        <v>21</v>
      </c>
      <c r="M164" s="248">
        <f>G164*(1+L164/100)</f>
        <v>0</v>
      </c>
      <c r="N164" s="248">
        <v>8.9999999999999998E-4</v>
      </c>
      <c r="O164" s="248">
        <f>ROUND(E164*N164,2)</f>
        <v>0</v>
      </c>
      <c r="P164" s="248">
        <v>0</v>
      </c>
      <c r="Q164" s="248">
        <f>ROUND(E164*P164,2)</f>
        <v>0</v>
      </c>
      <c r="R164" s="248"/>
      <c r="S164" s="248" t="s">
        <v>302</v>
      </c>
      <c r="T164" s="249" t="s">
        <v>295</v>
      </c>
      <c r="U164" s="222">
        <v>0</v>
      </c>
      <c r="V164" s="222">
        <f>ROUND(E164*U164,2)</f>
        <v>0</v>
      </c>
      <c r="W164" s="222"/>
      <c r="X164" s="222" t="s">
        <v>362</v>
      </c>
      <c r="Y164" s="212"/>
      <c r="Z164" s="212"/>
      <c r="AA164" s="212"/>
      <c r="AB164" s="212"/>
      <c r="AC164" s="212"/>
      <c r="AD164" s="212"/>
      <c r="AE164" s="212"/>
      <c r="AF164" s="212"/>
      <c r="AG164" s="212" t="s">
        <v>363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43">
        <v>144</v>
      </c>
      <c r="B165" s="244" t="s">
        <v>2763</v>
      </c>
      <c r="C165" s="256" t="s">
        <v>2764</v>
      </c>
      <c r="D165" s="245" t="s">
        <v>539</v>
      </c>
      <c r="E165" s="246">
        <v>6</v>
      </c>
      <c r="F165" s="247"/>
      <c r="G165" s="248">
        <f>ROUND(E165*F165,2)</f>
        <v>0</v>
      </c>
      <c r="H165" s="247"/>
      <c r="I165" s="248">
        <f>ROUND(E165*H165,2)</f>
        <v>0</v>
      </c>
      <c r="J165" s="247"/>
      <c r="K165" s="248">
        <f>ROUND(E165*J165,2)</f>
        <v>0</v>
      </c>
      <c r="L165" s="248">
        <v>21</v>
      </c>
      <c r="M165" s="248">
        <f>G165*(1+L165/100)</f>
        <v>0</v>
      </c>
      <c r="N165" s="248">
        <v>1.1999999999999999E-3</v>
      </c>
      <c r="O165" s="248">
        <f>ROUND(E165*N165,2)</f>
        <v>0.01</v>
      </c>
      <c r="P165" s="248">
        <v>0</v>
      </c>
      <c r="Q165" s="248">
        <f>ROUND(E165*P165,2)</f>
        <v>0</v>
      </c>
      <c r="R165" s="248"/>
      <c r="S165" s="248" t="s">
        <v>302</v>
      </c>
      <c r="T165" s="249" t="s">
        <v>295</v>
      </c>
      <c r="U165" s="222">
        <v>0</v>
      </c>
      <c r="V165" s="222">
        <f>ROUND(E165*U165,2)</f>
        <v>0</v>
      </c>
      <c r="W165" s="222"/>
      <c r="X165" s="222" t="s">
        <v>362</v>
      </c>
      <c r="Y165" s="212"/>
      <c r="Z165" s="212"/>
      <c r="AA165" s="212"/>
      <c r="AB165" s="212"/>
      <c r="AC165" s="212"/>
      <c r="AD165" s="212"/>
      <c r="AE165" s="212"/>
      <c r="AF165" s="212"/>
      <c r="AG165" s="212" t="s">
        <v>363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43">
        <v>145</v>
      </c>
      <c r="B166" s="244" t="s">
        <v>2619</v>
      </c>
      <c r="C166" s="256" t="s">
        <v>2620</v>
      </c>
      <c r="D166" s="245" t="s">
        <v>539</v>
      </c>
      <c r="E166" s="246">
        <v>5</v>
      </c>
      <c r="F166" s="247"/>
      <c r="G166" s="248">
        <f>ROUND(E166*F166,2)</f>
        <v>0</v>
      </c>
      <c r="H166" s="247"/>
      <c r="I166" s="248">
        <f>ROUND(E166*H166,2)</f>
        <v>0</v>
      </c>
      <c r="J166" s="247"/>
      <c r="K166" s="248">
        <f>ROUND(E166*J166,2)</f>
        <v>0</v>
      </c>
      <c r="L166" s="248">
        <v>21</v>
      </c>
      <c r="M166" s="248">
        <f>G166*(1+L166/100)</f>
        <v>0</v>
      </c>
      <c r="N166" s="248">
        <v>4.4999999999999998E-2</v>
      </c>
      <c r="O166" s="248">
        <f>ROUND(E166*N166,2)</f>
        <v>0.23</v>
      </c>
      <c r="P166" s="248">
        <v>0</v>
      </c>
      <c r="Q166" s="248">
        <f>ROUND(E166*P166,2)</f>
        <v>0</v>
      </c>
      <c r="R166" s="248"/>
      <c r="S166" s="248" t="s">
        <v>302</v>
      </c>
      <c r="T166" s="249" t="s">
        <v>295</v>
      </c>
      <c r="U166" s="222">
        <v>0</v>
      </c>
      <c r="V166" s="222">
        <f>ROUND(E166*U166,2)</f>
        <v>0</v>
      </c>
      <c r="W166" s="222"/>
      <c r="X166" s="222" t="s">
        <v>362</v>
      </c>
      <c r="Y166" s="212"/>
      <c r="Z166" s="212"/>
      <c r="AA166" s="212"/>
      <c r="AB166" s="212"/>
      <c r="AC166" s="212"/>
      <c r="AD166" s="212"/>
      <c r="AE166" s="212"/>
      <c r="AF166" s="212"/>
      <c r="AG166" s="212" t="s">
        <v>363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43">
        <v>146</v>
      </c>
      <c r="B167" s="244" t="s">
        <v>2765</v>
      </c>
      <c r="C167" s="256" t="s">
        <v>2766</v>
      </c>
      <c r="D167" s="245" t="s">
        <v>539</v>
      </c>
      <c r="E167" s="246">
        <v>43.84</v>
      </c>
      <c r="F167" s="247"/>
      <c r="G167" s="248">
        <f>ROUND(E167*F167,2)</f>
        <v>0</v>
      </c>
      <c r="H167" s="247"/>
      <c r="I167" s="248">
        <f>ROUND(E167*H167,2)</f>
        <v>0</v>
      </c>
      <c r="J167" s="247"/>
      <c r="K167" s="248">
        <f>ROUND(E167*J167,2)</f>
        <v>0</v>
      </c>
      <c r="L167" s="248">
        <v>21</v>
      </c>
      <c r="M167" s="248">
        <f>G167*(1+L167/100)</f>
        <v>0</v>
      </c>
      <c r="N167" s="248">
        <v>3.8250000000000002</v>
      </c>
      <c r="O167" s="248">
        <f>ROUND(E167*N167,2)</f>
        <v>167.69</v>
      </c>
      <c r="P167" s="248">
        <v>0</v>
      </c>
      <c r="Q167" s="248">
        <f>ROUND(E167*P167,2)</f>
        <v>0</v>
      </c>
      <c r="R167" s="248"/>
      <c r="S167" s="248" t="s">
        <v>302</v>
      </c>
      <c r="T167" s="249" t="s">
        <v>295</v>
      </c>
      <c r="U167" s="222">
        <v>0</v>
      </c>
      <c r="V167" s="222">
        <f>ROUND(E167*U167,2)</f>
        <v>0</v>
      </c>
      <c r="W167" s="222"/>
      <c r="X167" s="222" t="s">
        <v>362</v>
      </c>
      <c r="Y167" s="212"/>
      <c r="Z167" s="212"/>
      <c r="AA167" s="212"/>
      <c r="AB167" s="212"/>
      <c r="AC167" s="212"/>
      <c r="AD167" s="212"/>
      <c r="AE167" s="212"/>
      <c r="AF167" s="212"/>
      <c r="AG167" s="212" t="s">
        <v>363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43">
        <v>147</v>
      </c>
      <c r="B168" s="244" t="s">
        <v>2767</v>
      </c>
      <c r="C168" s="256" t="s">
        <v>2768</v>
      </c>
      <c r="D168" s="245" t="s">
        <v>539</v>
      </c>
      <c r="E168" s="246">
        <v>3</v>
      </c>
      <c r="F168" s="247"/>
      <c r="G168" s="248">
        <f>ROUND(E168*F168,2)</f>
        <v>0</v>
      </c>
      <c r="H168" s="247"/>
      <c r="I168" s="248">
        <f>ROUND(E168*H168,2)</f>
        <v>0</v>
      </c>
      <c r="J168" s="247"/>
      <c r="K168" s="248">
        <f>ROUND(E168*J168,2)</f>
        <v>0</v>
      </c>
      <c r="L168" s="248">
        <v>21</v>
      </c>
      <c r="M168" s="248">
        <f>G168*(1+L168/100)</f>
        <v>0</v>
      </c>
      <c r="N168" s="248">
        <v>3.8250000000000002</v>
      </c>
      <c r="O168" s="248">
        <f>ROUND(E168*N168,2)</f>
        <v>11.48</v>
      </c>
      <c r="P168" s="248">
        <v>0</v>
      </c>
      <c r="Q168" s="248">
        <f>ROUND(E168*P168,2)</f>
        <v>0</v>
      </c>
      <c r="R168" s="248"/>
      <c r="S168" s="248" t="s">
        <v>302</v>
      </c>
      <c r="T168" s="249" t="s">
        <v>295</v>
      </c>
      <c r="U168" s="222">
        <v>0</v>
      </c>
      <c r="V168" s="222">
        <f>ROUND(E168*U168,2)</f>
        <v>0</v>
      </c>
      <c r="W168" s="222"/>
      <c r="X168" s="222" t="s">
        <v>362</v>
      </c>
      <c r="Y168" s="212"/>
      <c r="Z168" s="212"/>
      <c r="AA168" s="212"/>
      <c r="AB168" s="212"/>
      <c r="AC168" s="212"/>
      <c r="AD168" s="212"/>
      <c r="AE168" s="212"/>
      <c r="AF168" s="212"/>
      <c r="AG168" s="212" t="s">
        <v>363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43">
        <v>148</v>
      </c>
      <c r="B169" s="244" t="s">
        <v>2625</v>
      </c>
      <c r="C169" s="256" t="s">
        <v>2626</v>
      </c>
      <c r="D169" s="245" t="s">
        <v>539</v>
      </c>
      <c r="E169" s="246">
        <v>5.05</v>
      </c>
      <c r="F169" s="247"/>
      <c r="G169" s="248">
        <f>ROUND(E169*F169,2)</f>
        <v>0</v>
      </c>
      <c r="H169" s="247"/>
      <c r="I169" s="248">
        <f>ROUND(E169*H169,2)</f>
        <v>0</v>
      </c>
      <c r="J169" s="247"/>
      <c r="K169" s="248">
        <f>ROUND(E169*J169,2)</f>
        <v>0</v>
      </c>
      <c r="L169" s="248">
        <v>21</v>
      </c>
      <c r="M169" s="248">
        <f>G169*(1+L169/100)</f>
        <v>0</v>
      </c>
      <c r="N169" s="248">
        <v>7.0000000000000007E-2</v>
      </c>
      <c r="O169" s="248">
        <f>ROUND(E169*N169,2)</f>
        <v>0.35</v>
      </c>
      <c r="P169" s="248">
        <v>0</v>
      </c>
      <c r="Q169" s="248">
        <f>ROUND(E169*P169,2)</f>
        <v>0</v>
      </c>
      <c r="R169" s="248"/>
      <c r="S169" s="248" t="s">
        <v>302</v>
      </c>
      <c r="T169" s="249" t="s">
        <v>295</v>
      </c>
      <c r="U169" s="222">
        <v>0</v>
      </c>
      <c r="V169" s="222">
        <f>ROUND(E169*U169,2)</f>
        <v>0</v>
      </c>
      <c r="W169" s="222"/>
      <c r="X169" s="222" t="s">
        <v>362</v>
      </c>
      <c r="Y169" s="212"/>
      <c r="Z169" s="212"/>
      <c r="AA169" s="212"/>
      <c r="AB169" s="212"/>
      <c r="AC169" s="212"/>
      <c r="AD169" s="212"/>
      <c r="AE169" s="212"/>
      <c r="AF169" s="212"/>
      <c r="AG169" s="212" t="s">
        <v>1074</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43">
        <v>149</v>
      </c>
      <c r="B170" s="244" t="s">
        <v>2628</v>
      </c>
      <c r="C170" s="256" t="s">
        <v>2629</v>
      </c>
      <c r="D170" s="245" t="s">
        <v>539</v>
      </c>
      <c r="E170" s="246">
        <v>4.04</v>
      </c>
      <c r="F170" s="247"/>
      <c r="G170" s="248">
        <f>ROUND(E170*F170,2)</f>
        <v>0</v>
      </c>
      <c r="H170" s="247"/>
      <c r="I170" s="248">
        <f>ROUND(E170*H170,2)</f>
        <v>0</v>
      </c>
      <c r="J170" s="247"/>
      <c r="K170" s="248">
        <f>ROUND(E170*J170,2)</f>
        <v>0</v>
      </c>
      <c r="L170" s="248">
        <v>21</v>
      </c>
      <c r="M170" s="248">
        <f>G170*(1+L170/100)</f>
        <v>0</v>
      </c>
      <c r="N170" s="248">
        <v>7.5999999999999998E-2</v>
      </c>
      <c r="O170" s="248">
        <f>ROUND(E170*N170,2)</f>
        <v>0.31</v>
      </c>
      <c r="P170" s="248">
        <v>0</v>
      </c>
      <c r="Q170" s="248">
        <f>ROUND(E170*P170,2)</f>
        <v>0</v>
      </c>
      <c r="R170" s="248"/>
      <c r="S170" s="248" t="s">
        <v>302</v>
      </c>
      <c r="T170" s="249" t="s">
        <v>295</v>
      </c>
      <c r="U170" s="222">
        <v>0</v>
      </c>
      <c r="V170" s="222">
        <f>ROUND(E170*U170,2)</f>
        <v>0</v>
      </c>
      <c r="W170" s="222"/>
      <c r="X170" s="222" t="s">
        <v>362</v>
      </c>
      <c r="Y170" s="212"/>
      <c r="Z170" s="212"/>
      <c r="AA170" s="212"/>
      <c r="AB170" s="212"/>
      <c r="AC170" s="212"/>
      <c r="AD170" s="212"/>
      <c r="AE170" s="212"/>
      <c r="AF170" s="212"/>
      <c r="AG170" s="212" t="s">
        <v>363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43">
        <v>150</v>
      </c>
      <c r="B171" s="244" t="s">
        <v>2631</v>
      </c>
      <c r="C171" s="256" t="s">
        <v>2632</v>
      </c>
      <c r="D171" s="245" t="s">
        <v>539</v>
      </c>
      <c r="E171" s="246">
        <v>5.05</v>
      </c>
      <c r="F171" s="247"/>
      <c r="G171" s="248">
        <f>ROUND(E171*F171,2)</f>
        <v>0</v>
      </c>
      <c r="H171" s="247"/>
      <c r="I171" s="248">
        <f>ROUND(E171*H171,2)</f>
        <v>0</v>
      </c>
      <c r="J171" s="247"/>
      <c r="K171" s="248">
        <f>ROUND(E171*J171,2)</f>
        <v>0</v>
      </c>
      <c r="L171" s="248">
        <v>21</v>
      </c>
      <c r="M171" s="248">
        <f>G171*(1+L171/100)</f>
        <v>0</v>
      </c>
      <c r="N171" s="248">
        <v>0.155</v>
      </c>
      <c r="O171" s="248">
        <f>ROUND(E171*N171,2)</f>
        <v>0.78</v>
      </c>
      <c r="P171" s="248">
        <v>0</v>
      </c>
      <c r="Q171" s="248">
        <f>ROUND(E171*P171,2)</f>
        <v>0</v>
      </c>
      <c r="R171" s="248"/>
      <c r="S171" s="248" t="s">
        <v>302</v>
      </c>
      <c r="T171" s="249" t="s">
        <v>295</v>
      </c>
      <c r="U171" s="222">
        <v>0</v>
      </c>
      <c r="V171" s="222">
        <f>ROUND(E171*U171,2)</f>
        <v>0</v>
      </c>
      <c r="W171" s="222"/>
      <c r="X171" s="222" t="s">
        <v>362</v>
      </c>
      <c r="Y171" s="212"/>
      <c r="Z171" s="212"/>
      <c r="AA171" s="212"/>
      <c r="AB171" s="212"/>
      <c r="AC171" s="212"/>
      <c r="AD171" s="212"/>
      <c r="AE171" s="212"/>
      <c r="AF171" s="212"/>
      <c r="AG171" s="212" t="s">
        <v>363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43">
        <v>151</v>
      </c>
      <c r="B172" s="244" t="s">
        <v>2634</v>
      </c>
      <c r="C172" s="256" t="s">
        <v>2635</v>
      </c>
      <c r="D172" s="245" t="s">
        <v>539</v>
      </c>
      <c r="E172" s="246">
        <v>5.05</v>
      </c>
      <c r="F172" s="247"/>
      <c r="G172" s="248">
        <f>ROUND(E172*F172,2)</f>
        <v>0</v>
      </c>
      <c r="H172" s="247"/>
      <c r="I172" s="248">
        <f>ROUND(E172*H172,2)</f>
        <v>0</v>
      </c>
      <c r="J172" s="247"/>
      <c r="K172" s="248">
        <f>ROUND(E172*J172,2)</f>
        <v>0</v>
      </c>
      <c r="L172" s="248">
        <v>21</v>
      </c>
      <c r="M172" s="248">
        <f>G172*(1+L172/100)</f>
        <v>0</v>
      </c>
      <c r="N172" s="248">
        <v>0.17</v>
      </c>
      <c r="O172" s="248">
        <f>ROUND(E172*N172,2)</f>
        <v>0.86</v>
      </c>
      <c r="P172" s="248">
        <v>0</v>
      </c>
      <c r="Q172" s="248">
        <f>ROUND(E172*P172,2)</f>
        <v>0</v>
      </c>
      <c r="R172" s="248"/>
      <c r="S172" s="248" t="s">
        <v>302</v>
      </c>
      <c r="T172" s="249" t="s">
        <v>295</v>
      </c>
      <c r="U172" s="222">
        <v>0</v>
      </c>
      <c r="V172" s="222">
        <f>ROUND(E172*U172,2)</f>
        <v>0</v>
      </c>
      <c r="W172" s="222"/>
      <c r="X172" s="222" t="s">
        <v>362</v>
      </c>
      <c r="Y172" s="212"/>
      <c r="Z172" s="212"/>
      <c r="AA172" s="212"/>
      <c r="AB172" s="212"/>
      <c r="AC172" s="212"/>
      <c r="AD172" s="212"/>
      <c r="AE172" s="212"/>
      <c r="AF172" s="212"/>
      <c r="AG172" s="212" t="s">
        <v>363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43">
        <v>152</v>
      </c>
      <c r="B173" s="244" t="s">
        <v>2636</v>
      </c>
      <c r="C173" s="256" t="s">
        <v>2637</v>
      </c>
      <c r="D173" s="245" t="s">
        <v>539</v>
      </c>
      <c r="E173" s="246">
        <v>5.05</v>
      </c>
      <c r="F173" s="247"/>
      <c r="G173" s="248">
        <f>ROUND(E173*F173,2)</f>
        <v>0</v>
      </c>
      <c r="H173" s="247"/>
      <c r="I173" s="248">
        <f>ROUND(E173*H173,2)</f>
        <v>0</v>
      </c>
      <c r="J173" s="247"/>
      <c r="K173" s="248">
        <f>ROUND(E173*J173,2)</f>
        <v>0</v>
      </c>
      <c r="L173" s="248">
        <v>21</v>
      </c>
      <c r="M173" s="248">
        <f>G173*(1+L173/100)</f>
        <v>0</v>
      </c>
      <c r="N173" s="248">
        <v>0.17499999999999999</v>
      </c>
      <c r="O173" s="248">
        <f>ROUND(E173*N173,2)</f>
        <v>0.88</v>
      </c>
      <c r="P173" s="248">
        <v>0</v>
      </c>
      <c r="Q173" s="248">
        <f>ROUND(E173*P173,2)</f>
        <v>0</v>
      </c>
      <c r="R173" s="248"/>
      <c r="S173" s="248" t="s">
        <v>302</v>
      </c>
      <c r="T173" s="249" t="s">
        <v>295</v>
      </c>
      <c r="U173" s="222">
        <v>0</v>
      </c>
      <c r="V173" s="222">
        <f>ROUND(E173*U173,2)</f>
        <v>0</v>
      </c>
      <c r="W173" s="222"/>
      <c r="X173" s="222" t="s">
        <v>362</v>
      </c>
      <c r="Y173" s="212"/>
      <c r="Z173" s="212"/>
      <c r="AA173" s="212"/>
      <c r="AB173" s="212"/>
      <c r="AC173" s="212"/>
      <c r="AD173" s="212"/>
      <c r="AE173" s="212"/>
      <c r="AF173" s="212"/>
      <c r="AG173" s="212" t="s">
        <v>363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43">
        <v>153</v>
      </c>
      <c r="B174" s="244" t="s">
        <v>2544</v>
      </c>
      <c r="C174" s="256" t="s">
        <v>2545</v>
      </c>
      <c r="D174" s="245" t="s">
        <v>539</v>
      </c>
      <c r="E174" s="246">
        <v>2</v>
      </c>
      <c r="F174" s="247"/>
      <c r="G174" s="248">
        <f>ROUND(E174*F174,2)</f>
        <v>0</v>
      </c>
      <c r="H174" s="247"/>
      <c r="I174" s="248">
        <f>ROUND(E174*H174,2)</f>
        <v>0</v>
      </c>
      <c r="J174" s="247"/>
      <c r="K174" s="248">
        <f>ROUND(E174*J174,2)</f>
        <v>0</v>
      </c>
      <c r="L174" s="248">
        <v>21</v>
      </c>
      <c r="M174" s="248">
        <f>G174*(1+L174/100)</f>
        <v>0</v>
      </c>
      <c r="N174" s="248">
        <v>0.25</v>
      </c>
      <c r="O174" s="248">
        <f>ROUND(E174*N174,2)</f>
        <v>0.5</v>
      </c>
      <c r="P174" s="248">
        <v>0</v>
      </c>
      <c r="Q174" s="248">
        <f>ROUND(E174*P174,2)</f>
        <v>0</v>
      </c>
      <c r="R174" s="248"/>
      <c r="S174" s="248" t="s">
        <v>302</v>
      </c>
      <c r="T174" s="249" t="s">
        <v>295</v>
      </c>
      <c r="U174" s="222">
        <v>0</v>
      </c>
      <c r="V174" s="222">
        <f>ROUND(E174*U174,2)</f>
        <v>0</v>
      </c>
      <c r="W174" s="222"/>
      <c r="X174" s="222" t="s">
        <v>362</v>
      </c>
      <c r="Y174" s="212"/>
      <c r="Z174" s="212"/>
      <c r="AA174" s="212"/>
      <c r="AB174" s="212"/>
      <c r="AC174" s="212"/>
      <c r="AD174" s="212"/>
      <c r="AE174" s="212"/>
      <c r="AF174" s="212"/>
      <c r="AG174" s="212" t="s">
        <v>363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43">
        <v>154</v>
      </c>
      <c r="B175" s="244" t="s">
        <v>2546</v>
      </c>
      <c r="C175" s="256" t="s">
        <v>2547</v>
      </c>
      <c r="D175" s="245" t="s">
        <v>539</v>
      </c>
      <c r="E175" s="246">
        <v>4</v>
      </c>
      <c r="F175" s="247"/>
      <c r="G175" s="248">
        <f>ROUND(E175*F175,2)</f>
        <v>0</v>
      </c>
      <c r="H175" s="247"/>
      <c r="I175" s="248">
        <f>ROUND(E175*H175,2)</f>
        <v>0</v>
      </c>
      <c r="J175" s="247"/>
      <c r="K175" s="248">
        <f>ROUND(E175*J175,2)</f>
        <v>0</v>
      </c>
      <c r="L175" s="248">
        <v>21</v>
      </c>
      <c r="M175" s="248">
        <f>G175*(1+L175/100)</f>
        <v>0</v>
      </c>
      <c r="N175" s="248">
        <v>0.52</v>
      </c>
      <c r="O175" s="248">
        <f>ROUND(E175*N175,2)</f>
        <v>2.08</v>
      </c>
      <c r="P175" s="248">
        <v>0</v>
      </c>
      <c r="Q175" s="248">
        <f>ROUND(E175*P175,2)</f>
        <v>0</v>
      </c>
      <c r="R175" s="248"/>
      <c r="S175" s="248" t="s">
        <v>302</v>
      </c>
      <c r="T175" s="249" t="s">
        <v>295</v>
      </c>
      <c r="U175" s="222">
        <v>0</v>
      </c>
      <c r="V175" s="222">
        <f>ROUND(E175*U175,2)</f>
        <v>0</v>
      </c>
      <c r="W175" s="222"/>
      <c r="X175" s="222" t="s">
        <v>362</v>
      </c>
      <c r="Y175" s="212"/>
      <c r="Z175" s="212"/>
      <c r="AA175" s="212"/>
      <c r="AB175" s="212"/>
      <c r="AC175" s="212"/>
      <c r="AD175" s="212"/>
      <c r="AE175" s="212"/>
      <c r="AF175" s="212"/>
      <c r="AG175" s="212" t="s">
        <v>363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43">
        <v>155</v>
      </c>
      <c r="B176" s="244" t="s">
        <v>2548</v>
      </c>
      <c r="C176" s="256" t="s">
        <v>2549</v>
      </c>
      <c r="D176" s="245" t="s">
        <v>539</v>
      </c>
      <c r="E176" s="246">
        <v>3</v>
      </c>
      <c r="F176" s="247"/>
      <c r="G176" s="248">
        <f>ROUND(E176*F176,2)</f>
        <v>0</v>
      </c>
      <c r="H176" s="247"/>
      <c r="I176" s="248">
        <f>ROUND(E176*H176,2)</f>
        <v>0</v>
      </c>
      <c r="J176" s="247"/>
      <c r="K176" s="248">
        <f>ROUND(E176*J176,2)</f>
        <v>0</v>
      </c>
      <c r="L176" s="248">
        <v>21</v>
      </c>
      <c r="M176" s="248">
        <f>G176*(1+L176/100)</f>
        <v>0</v>
      </c>
      <c r="N176" s="248">
        <v>1.0349999999999999</v>
      </c>
      <c r="O176" s="248">
        <f>ROUND(E176*N176,2)</f>
        <v>3.11</v>
      </c>
      <c r="P176" s="248">
        <v>0</v>
      </c>
      <c r="Q176" s="248">
        <f>ROUND(E176*P176,2)</f>
        <v>0</v>
      </c>
      <c r="R176" s="248"/>
      <c r="S176" s="248" t="s">
        <v>302</v>
      </c>
      <c r="T176" s="249" t="s">
        <v>295</v>
      </c>
      <c r="U176" s="222">
        <v>0</v>
      </c>
      <c r="V176" s="222">
        <f>ROUND(E176*U176,2)</f>
        <v>0</v>
      </c>
      <c r="W176" s="222"/>
      <c r="X176" s="222" t="s">
        <v>362</v>
      </c>
      <c r="Y176" s="212"/>
      <c r="Z176" s="212"/>
      <c r="AA176" s="212"/>
      <c r="AB176" s="212"/>
      <c r="AC176" s="212"/>
      <c r="AD176" s="212"/>
      <c r="AE176" s="212"/>
      <c r="AF176" s="212"/>
      <c r="AG176" s="212" t="s">
        <v>363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43">
        <v>156</v>
      </c>
      <c r="B177" s="244" t="s">
        <v>2550</v>
      </c>
      <c r="C177" s="256" t="s">
        <v>2551</v>
      </c>
      <c r="D177" s="245" t="s">
        <v>539</v>
      </c>
      <c r="E177" s="246">
        <v>7</v>
      </c>
      <c r="F177" s="247"/>
      <c r="G177" s="248">
        <f>ROUND(E177*F177,2)</f>
        <v>0</v>
      </c>
      <c r="H177" s="247"/>
      <c r="I177" s="248">
        <f>ROUND(E177*H177,2)</f>
        <v>0</v>
      </c>
      <c r="J177" s="247"/>
      <c r="K177" s="248">
        <f>ROUND(E177*J177,2)</f>
        <v>0</v>
      </c>
      <c r="L177" s="248">
        <v>21</v>
      </c>
      <c r="M177" s="248">
        <f>G177*(1+L177/100)</f>
        <v>0</v>
      </c>
      <c r="N177" s="248">
        <v>0.61</v>
      </c>
      <c r="O177" s="248">
        <f>ROUND(E177*N177,2)</f>
        <v>4.2699999999999996</v>
      </c>
      <c r="P177" s="248">
        <v>0</v>
      </c>
      <c r="Q177" s="248">
        <f>ROUND(E177*P177,2)</f>
        <v>0</v>
      </c>
      <c r="R177" s="248"/>
      <c r="S177" s="248" t="s">
        <v>302</v>
      </c>
      <c r="T177" s="249" t="s">
        <v>295</v>
      </c>
      <c r="U177" s="222">
        <v>0</v>
      </c>
      <c r="V177" s="222">
        <f>ROUND(E177*U177,2)</f>
        <v>0</v>
      </c>
      <c r="W177" s="222"/>
      <c r="X177" s="222" t="s">
        <v>362</v>
      </c>
      <c r="Y177" s="212"/>
      <c r="Z177" s="212"/>
      <c r="AA177" s="212"/>
      <c r="AB177" s="212"/>
      <c r="AC177" s="212"/>
      <c r="AD177" s="212"/>
      <c r="AE177" s="212"/>
      <c r="AF177" s="212"/>
      <c r="AG177" s="212" t="s">
        <v>363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43">
        <v>157</v>
      </c>
      <c r="B178" s="244" t="s">
        <v>2552</v>
      </c>
      <c r="C178" s="256" t="s">
        <v>2553</v>
      </c>
      <c r="D178" s="245" t="s">
        <v>539</v>
      </c>
      <c r="E178" s="246">
        <v>1</v>
      </c>
      <c r="F178" s="247"/>
      <c r="G178" s="248">
        <f>ROUND(E178*F178,2)</f>
        <v>0</v>
      </c>
      <c r="H178" s="247"/>
      <c r="I178" s="248">
        <f>ROUND(E178*H178,2)</f>
        <v>0</v>
      </c>
      <c r="J178" s="247"/>
      <c r="K178" s="248">
        <f>ROUND(E178*J178,2)</f>
        <v>0</v>
      </c>
      <c r="L178" s="248">
        <v>21</v>
      </c>
      <c r="M178" s="248">
        <f>G178*(1+L178/100)</f>
        <v>0</v>
      </c>
      <c r="N178" s="248">
        <v>2.4E-2</v>
      </c>
      <c r="O178" s="248">
        <f>ROUND(E178*N178,2)</f>
        <v>0.02</v>
      </c>
      <c r="P178" s="248">
        <v>0</v>
      </c>
      <c r="Q178" s="248">
        <f>ROUND(E178*P178,2)</f>
        <v>0</v>
      </c>
      <c r="R178" s="248"/>
      <c r="S178" s="248" t="s">
        <v>302</v>
      </c>
      <c r="T178" s="249" t="s">
        <v>295</v>
      </c>
      <c r="U178" s="222">
        <v>0</v>
      </c>
      <c r="V178" s="222">
        <f>ROUND(E178*U178,2)</f>
        <v>0</v>
      </c>
      <c r="W178" s="222"/>
      <c r="X178" s="222" t="s">
        <v>362</v>
      </c>
      <c r="Y178" s="212"/>
      <c r="Z178" s="212"/>
      <c r="AA178" s="212"/>
      <c r="AB178" s="212"/>
      <c r="AC178" s="212"/>
      <c r="AD178" s="212"/>
      <c r="AE178" s="212"/>
      <c r="AF178" s="212"/>
      <c r="AG178" s="212" t="s">
        <v>363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43">
        <v>158</v>
      </c>
      <c r="B179" s="244" t="s">
        <v>2554</v>
      </c>
      <c r="C179" s="256" t="s">
        <v>2555</v>
      </c>
      <c r="D179" s="245" t="s">
        <v>539</v>
      </c>
      <c r="E179" s="246">
        <v>2</v>
      </c>
      <c r="F179" s="247"/>
      <c r="G179" s="248">
        <f>ROUND(E179*F179,2)</f>
        <v>0</v>
      </c>
      <c r="H179" s="247"/>
      <c r="I179" s="248">
        <f>ROUND(E179*H179,2)</f>
        <v>0</v>
      </c>
      <c r="J179" s="247"/>
      <c r="K179" s="248">
        <f>ROUND(E179*J179,2)</f>
        <v>0</v>
      </c>
      <c r="L179" s="248">
        <v>21</v>
      </c>
      <c r="M179" s="248">
        <f>G179*(1+L179/100)</f>
        <v>0</v>
      </c>
      <c r="N179" s="248">
        <v>3.9E-2</v>
      </c>
      <c r="O179" s="248">
        <f>ROUND(E179*N179,2)</f>
        <v>0.08</v>
      </c>
      <c r="P179" s="248">
        <v>0</v>
      </c>
      <c r="Q179" s="248">
        <f>ROUND(E179*P179,2)</f>
        <v>0</v>
      </c>
      <c r="R179" s="248"/>
      <c r="S179" s="248" t="s">
        <v>302</v>
      </c>
      <c r="T179" s="249" t="s">
        <v>295</v>
      </c>
      <c r="U179" s="222">
        <v>0</v>
      </c>
      <c r="V179" s="222">
        <f>ROUND(E179*U179,2)</f>
        <v>0</v>
      </c>
      <c r="W179" s="222"/>
      <c r="X179" s="222" t="s">
        <v>362</v>
      </c>
      <c r="Y179" s="212"/>
      <c r="Z179" s="212"/>
      <c r="AA179" s="212"/>
      <c r="AB179" s="212"/>
      <c r="AC179" s="212"/>
      <c r="AD179" s="212"/>
      <c r="AE179" s="212"/>
      <c r="AF179" s="212"/>
      <c r="AG179" s="212" t="s">
        <v>363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43">
        <v>159</v>
      </c>
      <c r="B180" s="244" t="s">
        <v>2556</v>
      </c>
      <c r="C180" s="256" t="s">
        <v>2557</v>
      </c>
      <c r="D180" s="245" t="s">
        <v>539</v>
      </c>
      <c r="E180" s="246">
        <v>1</v>
      </c>
      <c r="F180" s="247"/>
      <c r="G180" s="248">
        <f>ROUND(E180*F180,2)</f>
        <v>0</v>
      </c>
      <c r="H180" s="247"/>
      <c r="I180" s="248">
        <f>ROUND(E180*H180,2)</f>
        <v>0</v>
      </c>
      <c r="J180" s="247"/>
      <c r="K180" s="248">
        <f>ROUND(E180*J180,2)</f>
        <v>0</v>
      </c>
      <c r="L180" s="248">
        <v>21</v>
      </c>
      <c r="M180" s="248">
        <f>G180*(1+L180/100)</f>
        <v>0</v>
      </c>
      <c r="N180" s="248">
        <v>5.0999999999999997E-2</v>
      </c>
      <c r="O180" s="248">
        <f>ROUND(E180*N180,2)</f>
        <v>0.05</v>
      </c>
      <c r="P180" s="248">
        <v>0</v>
      </c>
      <c r="Q180" s="248">
        <f>ROUND(E180*P180,2)</f>
        <v>0</v>
      </c>
      <c r="R180" s="248"/>
      <c r="S180" s="248" t="s">
        <v>302</v>
      </c>
      <c r="T180" s="249" t="s">
        <v>295</v>
      </c>
      <c r="U180" s="222">
        <v>0</v>
      </c>
      <c r="V180" s="222">
        <f>ROUND(E180*U180,2)</f>
        <v>0</v>
      </c>
      <c r="W180" s="222"/>
      <c r="X180" s="222" t="s">
        <v>362</v>
      </c>
      <c r="Y180" s="212"/>
      <c r="Z180" s="212"/>
      <c r="AA180" s="212"/>
      <c r="AB180" s="212"/>
      <c r="AC180" s="212"/>
      <c r="AD180" s="212"/>
      <c r="AE180" s="212"/>
      <c r="AF180" s="212"/>
      <c r="AG180" s="212" t="s">
        <v>363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43">
        <v>160</v>
      </c>
      <c r="B181" s="244" t="s">
        <v>2558</v>
      </c>
      <c r="C181" s="256" t="s">
        <v>2559</v>
      </c>
      <c r="D181" s="245" t="s">
        <v>539</v>
      </c>
      <c r="E181" s="246">
        <v>1</v>
      </c>
      <c r="F181" s="247"/>
      <c r="G181" s="248">
        <f>ROUND(E181*F181,2)</f>
        <v>0</v>
      </c>
      <c r="H181" s="247"/>
      <c r="I181" s="248">
        <f>ROUND(E181*H181,2)</f>
        <v>0</v>
      </c>
      <c r="J181" s="247"/>
      <c r="K181" s="248">
        <f>ROUND(E181*J181,2)</f>
        <v>0</v>
      </c>
      <c r="L181" s="248">
        <v>21</v>
      </c>
      <c r="M181" s="248">
        <f>G181*(1+L181/100)</f>
        <v>0</v>
      </c>
      <c r="N181" s="248">
        <v>0.08</v>
      </c>
      <c r="O181" s="248">
        <f>ROUND(E181*N181,2)</f>
        <v>0.08</v>
      </c>
      <c r="P181" s="248">
        <v>0</v>
      </c>
      <c r="Q181" s="248">
        <f>ROUND(E181*P181,2)</f>
        <v>0</v>
      </c>
      <c r="R181" s="248"/>
      <c r="S181" s="248" t="s">
        <v>302</v>
      </c>
      <c r="T181" s="249" t="s">
        <v>295</v>
      </c>
      <c r="U181" s="222">
        <v>0</v>
      </c>
      <c r="V181" s="222">
        <f>ROUND(E181*U181,2)</f>
        <v>0</v>
      </c>
      <c r="W181" s="222"/>
      <c r="X181" s="222" t="s">
        <v>362</v>
      </c>
      <c r="Y181" s="212"/>
      <c r="Z181" s="212"/>
      <c r="AA181" s="212"/>
      <c r="AB181" s="212"/>
      <c r="AC181" s="212"/>
      <c r="AD181" s="212"/>
      <c r="AE181" s="212"/>
      <c r="AF181" s="212"/>
      <c r="AG181" s="212" t="s">
        <v>363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43">
        <v>161</v>
      </c>
      <c r="B182" s="244" t="s">
        <v>2560</v>
      </c>
      <c r="C182" s="256" t="s">
        <v>2561</v>
      </c>
      <c r="D182" s="245" t="s">
        <v>539</v>
      </c>
      <c r="E182" s="246">
        <v>2</v>
      </c>
      <c r="F182" s="247"/>
      <c r="G182" s="248">
        <f>ROUND(E182*F182,2)</f>
        <v>0</v>
      </c>
      <c r="H182" s="247"/>
      <c r="I182" s="248">
        <f>ROUND(E182*H182,2)</f>
        <v>0</v>
      </c>
      <c r="J182" s="247"/>
      <c r="K182" s="248">
        <f>ROUND(E182*J182,2)</f>
        <v>0</v>
      </c>
      <c r="L182" s="248">
        <v>21</v>
      </c>
      <c r="M182" s="248">
        <f>G182*(1+L182/100)</f>
        <v>0</v>
      </c>
      <c r="N182" s="248">
        <v>6.8000000000000005E-2</v>
      </c>
      <c r="O182" s="248">
        <f>ROUND(E182*N182,2)</f>
        <v>0.14000000000000001</v>
      </c>
      <c r="P182" s="248">
        <v>0</v>
      </c>
      <c r="Q182" s="248">
        <f>ROUND(E182*P182,2)</f>
        <v>0</v>
      </c>
      <c r="R182" s="248"/>
      <c r="S182" s="248" t="s">
        <v>302</v>
      </c>
      <c r="T182" s="249" t="s">
        <v>295</v>
      </c>
      <c r="U182" s="222">
        <v>0</v>
      </c>
      <c r="V182" s="222">
        <f>ROUND(E182*U182,2)</f>
        <v>0</v>
      </c>
      <c r="W182" s="222"/>
      <c r="X182" s="222" t="s">
        <v>362</v>
      </c>
      <c r="Y182" s="212"/>
      <c r="Z182" s="212"/>
      <c r="AA182" s="212"/>
      <c r="AB182" s="212"/>
      <c r="AC182" s="212"/>
      <c r="AD182" s="212"/>
      <c r="AE182" s="212"/>
      <c r="AF182" s="212"/>
      <c r="AG182" s="212" t="s">
        <v>363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43">
        <v>162</v>
      </c>
      <c r="B183" s="244" t="s">
        <v>2562</v>
      </c>
      <c r="C183" s="256" t="s">
        <v>2563</v>
      </c>
      <c r="D183" s="245" t="s">
        <v>539</v>
      </c>
      <c r="E183" s="246">
        <v>6</v>
      </c>
      <c r="F183" s="247"/>
      <c r="G183" s="248">
        <f>ROUND(E183*F183,2)</f>
        <v>0</v>
      </c>
      <c r="H183" s="247"/>
      <c r="I183" s="248">
        <f>ROUND(E183*H183,2)</f>
        <v>0</v>
      </c>
      <c r="J183" s="247"/>
      <c r="K183" s="248">
        <f>ROUND(E183*J183,2)</f>
        <v>0</v>
      </c>
      <c r="L183" s="248">
        <v>21</v>
      </c>
      <c r="M183" s="248">
        <f>G183*(1+L183/100)</f>
        <v>0</v>
      </c>
      <c r="N183" s="248">
        <v>0.5</v>
      </c>
      <c r="O183" s="248">
        <f>ROUND(E183*N183,2)</f>
        <v>3</v>
      </c>
      <c r="P183" s="248">
        <v>0</v>
      </c>
      <c r="Q183" s="248">
        <f>ROUND(E183*P183,2)</f>
        <v>0</v>
      </c>
      <c r="R183" s="248"/>
      <c r="S183" s="248" t="s">
        <v>302</v>
      </c>
      <c r="T183" s="249" t="s">
        <v>295</v>
      </c>
      <c r="U183" s="222">
        <v>0</v>
      </c>
      <c r="V183" s="222">
        <f>ROUND(E183*U183,2)</f>
        <v>0</v>
      </c>
      <c r="W183" s="222"/>
      <c r="X183" s="222" t="s">
        <v>362</v>
      </c>
      <c r="Y183" s="212"/>
      <c r="Z183" s="212"/>
      <c r="AA183" s="212"/>
      <c r="AB183" s="212"/>
      <c r="AC183" s="212"/>
      <c r="AD183" s="212"/>
      <c r="AE183" s="212"/>
      <c r="AF183" s="212"/>
      <c r="AG183" s="212" t="s">
        <v>363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43">
        <v>163</v>
      </c>
      <c r="B184" s="244" t="s">
        <v>2564</v>
      </c>
      <c r="C184" s="256" t="s">
        <v>2769</v>
      </c>
      <c r="D184" s="245" t="s">
        <v>539</v>
      </c>
      <c r="E184" s="246">
        <v>2</v>
      </c>
      <c r="F184" s="247"/>
      <c r="G184" s="248">
        <f>ROUND(E184*F184,2)</f>
        <v>0</v>
      </c>
      <c r="H184" s="247"/>
      <c r="I184" s="248">
        <f>ROUND(E184*H184,2)</f>
        <v>0</v>
      </c>
      <c r="J184" s="247"/>
      <c r="K184" s="248">
        <f>ROUND(E184*J184,2)</f>
        <v>0</v>
      </c>
      <c r="L184" s="248">
        <v>21</v>
      </c>
      <c r="M184" s="248">
        <f>G184*(1+L184/100)</f>
        <v>0</v>
      </c>
      <c r="N184" s="248">
        <v>0.92</v>
      </c>
      <c r="O184" s="248">
        <f>ROUND(E184*N184,2)</f>
        <v>1.84</v>
      </c>
      <c r="P184" s="248">
        <v>0</v>
      </c>
      <c r="Q184" s="248">
        <f>ROUND(E184*P184,2)</f>
        <v>0</v>
      </c>
      <c r="R184" s="248"/>
      <c r="S184" s="248" t="s">
        <v>302</v>
      </c>
      <c r="T184" s="249" t="s">
        <v>295</v>
      </c>
      <c r="U184" s="222">
        <v>0</v>
      </c>
      <c r="V184" s="222">
        <f>ROUND(E184*U184,2)</f>
        <v>0</v>
      </c>
      <c r="W184" s="222"/>
      <c r="X184" s="222" t="s">
        <v>362</v>
      </c>
      <c r="Y184" s="212"/>
      <c r="Z184" s="212"/>
      <c r="AA184" s="212"/>
      <c r="AB184" s="212"/>
      <c r="AC184" s="212"/>
      <c r="AD184" s="212"/>
      <c r="AE184" s="212"/>
      <c r="AF184" s="212"/>
      <c r="AG184" s="212" t="s">
        <v>363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43">
        <v>164</v>
      </c>
      <c r="B185" s="244" t="s">
        <v>2770</v>
      </c>
      <c r="C185" s="256" t="s">
        <v>2771</v>
      </c>
      <c r="D185" s="245" t="s">
        <v>539</v>
      </c>
      <c r="E185" s="246">
        <v>1</v>
      </c>
      <c r="F185" s="247"/>
      <c r="G185" s="248">
        <f>ROUND(E185*F185,2)</f>
        <v>0</v>
      </c>
      <c r="H185" s="247"/>
      <c r="I185" s="248">
        <f>ROUND(E185*H185,2)</f>
        <v>0</v>
      </c>
      <c r="J185" s="247"/>
      <c r="K185" s="248">
        <f>ROUND(E185*J185,2)</f>
        <v>0</v>
      </c>
      <c r="L185" s="248">
        <v>21</v>
      </c>
      <c r="M185" s="248">
        <f>G185*(1+L185/100)</f>
        <v>0</v>
      </c>
      <c r="N185" s="248">
        <v>1.0900000000000001</v>
      </c>
      <c r="O185" s="248">
        <f>ROUND(E185*N185,2)</f>
        <v>1.0900000000000001</v>
      </c>
      <c r="P185" s="248">
        <v>0</v>
      </c>
      <c r="Q185" s="248">
        <f>ROUND(E185*P185,2)</f>
        <v>0</v>
      </c>
      <c r="R185" s="248"/>
      <c r="S185" s="248" t="s">
        <v>302</v>
      </c>
      <c r="T185" s="249" t="s">
        <v>295</v>
      </c>
      <c r="U185" s="222">
        <v>0</v>
      </c>
      <c r="V185" s="222">
        <f>ROUND(E185*U185,2)</f>
        <v>0</v>
      </c>
      <c r="W185" s="222"/>
      <c r="X185" s="222" t="s">
        <v>362</v>
      </c>
      <c r="Y185" s="212"/>
      <c r="Z185" s="212"/>
      <c r="AA185" s="212"/>
      <c r="AB185" s="212"/>
      <c r="AC185" s="212"/>
      <c r="AD185" s="212"/>
      <c r="AE185" s="212"/>
      <c r="AF185" s="212"/>
      <c r="AG185" s="212" t="s">
        <v>363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43">
        <v>165</v>
      </c>
      <c r="B186" s="244" t="s">
        <v>2772</v>
      </c>
      <c r="C186" s="256" t="s">
        <v>2773</v>
      </c>
      <c r="D186" s="245" t="s">
        <v>539</v>
      </c>
      <c r="E186" s="246">
        <v>1</v>
      </c>
      <c r="F186" s="247"/>
      <c r="G186" s="248">
        <f>ROUND(E186*F186,2)</f>
        <v>0</v>
      </c>
      <c r="H186" s="247"/>
      <c r="I186" s="248">
        <f>ROUND(E186*H186,2)</f>
        <v>0</v>
      </c>
      <c r="J186" s="247"/>
      <c r="K186" s="248">
        <f>ROUND(E186*J186,2)</f>
        <v>0</v>
      </c>
      <c r="L186" s="248">
        <v>21</v>
      </c>
      <c r="M186" s="248">
        <f>G186*(1+L186/100)</f>
        <v>0</v>
      </c>
      <c r="N186" s="248">
        <v>0.43</v>
      </c>
      <c r="O186" s="248">
        <f>ROUND(E186*N186,2)</f>
        <v>0.43</v>
      </c>
      <c r="P186" s="248">
        <v>0</v>
      </c>
      <c r="Q186" s="248">
        <f>ROUND(E186*P186,2)</f>
        <v>0</v>
      </c>
      <c r="R186" s="248"/>
      <c r="S186" s="248" t="s">
        <v>302</v>
      </c>
      <c r="T186" s="249" t="s">
        <v>295</v>
      </c>
      <c r="U186" s="222">
        <v>0</v>
      </c>
      <c r="V186" s="222">
        <f>ROUND(E186*U186,2)</f>
        <v>0</v>
      </c>
      <c r="W186" s="222"/>
      <c r="X186" s="222" t="s">
        <v>362</v>
      </c>
      <c r="Y186" s="212"/>
      <c r="Z186" s="212"/>
      <c r="AA186" s="212"/>
      <c r="AB186" s="212"/>
      <c r="AC186" s="212"/>
      <c r="AD186" s="212"/>
      <c r="AE186" s="212"/>
      <c r="AF186" s="212"/>
      <c r="AG186" s="212" t="s">
        <v>363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43">
        <v>166</v>
      </c>
      <c r="B187" s="244" t="s">
        <v>2568</v>
      </c>
      <c r="C187" s="256" t="s">
        <v>2774</v>
      </c>
      <c r="D187" s="245" t="s">
        <v>539</v>
      </c>
      <c r="E187" s="246">
        <v>6</v>
      </c>
      <c r="F187" s="247"/>
      <c r="G187" s="248">
        <f>ROUND(E187*F187,2)</f>
        <v>0</v>
      </c>
      <c r="H187" s="247"/>
      <c r="I187" s="248">
        <f>ROUND(E187*H187,2)</f>
        <v>0</v>
      </c>
      <c r="J187" s="247"/>
      <c r="K187" s="248">
        <f>ROUND(E187*J187,2)</f>
        <v>0</v>
      </c>
      <c r="L187" s="248">
        <v>21</v>
      </c>
      <c r="M187" s="248">
        <f>G187*(1+L187/100)</f>
        <v>0</v>
      </c>
      <c r="N187" s="248">
        <v>3.9140000000000001</v>
      </c>
      <c r="O187" s="248">
        <f>ROUND(E187*N187,2)</f>
        <v>23.48</v>
      </c>
      <c r="P187" s="248">
        <v>0</v>
      </c>
      <c r="Q187" s="248">
        <f>ROUND(E187*P187,2)</f>
        <v>0</v>
      </c>
      <c r="R187" s="248"/>
      <c r="S187" s="248" t="s">
        <v>302</v>
      </c>
      <c r="T187" s="249" t="s">
        <v>295</v>
      </c>
      <c r="U187" s="222">
        <v>0</v>
      </c>
      <c r="V187" s="222">
        <f>ROUND(E187*U187,2)</f>
        <v>0</v>
      </c>
      <c r="W187" s="222"/>
      <c r="X187" s="222" t="s">
        <v>362</v>
      </c>
      <c r="Y187" s="212"/>
      <c r="Z187" s="212"/>
      <c r="AA187" s="212"/>
      <c r="AB187" s="212"/>
      <c r="AC187" s="212"/>
      <c r="AD187" s="212"/>
      <c r="AE187" s="212"/>
      <c r="AF187" s="212"/>
      <c r="AG187" s="212" t="s">
        <v>363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43">
        <v>167</v>
      </c>
      <c r="B188" s="244" t="s">
        <v>2570</v>
      </c>
      <c r="C188" s="256" t="s">
        <v>2571</v>
      </c>
      <c r="D188" s="245" t="s">
        <v>539</v>
      </c>
      <c r="E188" s="246">
        <v>17</v>
      </c>
      <c r="F188" s="247"/>
      <c r="G188" s="248">
        <f>ROUND(E188*F188,2)</f>
        <v>0</v>
      </c>
      <c r="H188" s="247"/>
      <c r="I188" s="248">
        <f>ROUND(E188*H188,2)</f>
        <v>0</v>
      </c>
      <c r="J188" s="247"/>
      <c r="K188" s="248">
        <f>ROUND(E188*J188,2)</f>
        <v>0</v>
      </c>
      <c r="L188" s="248">
        <v>21</v>
      </c>
      <c r="M188" s="248">
        <f>G188*(1+L188/100)</f>
        <v>0</v>
      </c>
      <c r="N188" s="248">
        <v>2E-3</v>
      </c>
      <c r="O188" s="248">
        <f>ROUND(E188*N188,2)</f>
        <v>0.03</v>
      </c>
      <c r="P188" s="248">
        <v>0</v>
      </c>
      <c r="Q188" s="248">
        <f>ROUND(E188*P188,2)</f>
        <v>0</v>
      </c>
      <c r="R188" s="248"/>
      <c r="S188" s="248" t="s">
        <v>302</v>
      </c>
      <c r="T188" s="249" t="s">
        <v>295</v>
      </c>
      <c r="U188" s="222">
        <v>0</v>
      </c>
      <c r="V188" s="222">
        <f>ROUND(E188*U188,2)</f>
        <v>0</v>
      </c>
      <c r="W188" s="222"/>
      <c r="X188" s="222" t="s">
        <v>362</v>
      </c>
      <c r="Y188" s="212"/>
      <c r="Z188" s="212"/>
      <c r="AA188" s="212"/>
      <c r="AB188" s="212"/>
      <c r="AC188" s="212"/>
      <c r="AD188" s="212"/>
      <c r="AE188" s="212"/>
      <c r="AF188" s="212"/>
      <c r="AG188" s="212" t="s">
        <v>363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43">
        <v>168</v>
      </c>
      <c r="B189" s="244" t="s">
        <v>2572</v>
      </c>
      <c r="C189" s="256" t="s">
        <v>2573</v>
      </c>
      <c r="D189" s="245" t="s">
        <v>539</v>
      </c>
      <c r="E189" s="246">
        <v>6</v>
      </c>
      <c r="F189" s="247"/>
      <c r="G189" s="248">
        <f>ROUND(E189*F189,2)</f>
        <v>0</v>
      </c>
      <c r="H189" s="247"/>
      <c r="I189" s="248">
        <f>ROUND(E189*H189,2)</f>
        <v>0</v>
      </c>
      <c r="J189" s="247"/>
      <c r="K189" s="248">
        <f>ROUND(E189*J189,2)</f>
        <v>0</v>
      </c>
      <c r="L189" s="248">
        <v>21</v>
      </c>
      <c r="M189" s="248">
        <f>G189*(1+L189/100)</f>
        <v>0</v>
      </c>
      <c r="N189" s="248">
        <v>3.0000000000000001E-3</v>
      </c>
      <c r="O189" s="248">
        <f>ROUND(E189*N189,2)</f>
        <v>0.02</v>
      </c>
      <c r="P189" s="248">
        <v>0</v>
      </c>
      <c r="Q189" s="248">
        <f>ROUND(E189*P189,2)</f>
        <v>0</v>
      </c>
      <c r="R189" s="248"/>
      <c r="S189" s="248" t="s">
        <v>302</v>
      </c>
      <c r="T189" s="249" t="s">
        <v>295</v>
      </c>
      <c r="U189" s="222">
        <v>0</v>
      </c>
      <c r="V189" s="222">
        <f>ROUND(E189*U189,2)</f>
        <v>0</v>
      </c>
      <c r="W189" s="222"/>
      <c r="X189" s="222" t="s">
        <v>362</v>
      </c>
      <c r="Y189" s="212"/>
      <c r="Z189" s="212"/>
      <c r="AA189" s="212"/>
      <c r="AB189" s="212"/>
      <c r="AC189" s="212"/>
      <c r="AD189" s="212"/>
      <c r="AE189" s="212"/>
      <c r="AF189" s="212"/>
      <c r="AG189" s="212" t="s">
        <v>363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43">
        <v>169</v>
      </c>
      <c r="B190" s="244" t="s">
        <v>2775</v>
      </c>
      <c r="C190" s="256" t="s">
        <v>2776</v>
      </c>
      <c r="D190" s="245" t="s">
        <v>539</v>
      </c>
      <c r="E190" s="246">
        <v>3</v>
      </c>
      <c r="F190" s="247"/>
      <c r="G190" s="248">
        <f>ROUND(E190*F190,2)</f>
        <v>0</v>
      </c>
      <c r="H190" s="247"/>
      <c r="I190" s="248">
        <f>ROUND(E190*H190,2)</f>
        <v>0</v>
      </c>
      <c r="J190" s="247"/>
      <c r="K190" s="248">
        <f>ROUND(E190*J190,2)</f>
        <v>0</v>
      </c>
      <c r="L190" s="248">
        <v>21</v>
      </c>
      <c r="M190" s="248">
        <f>G190*(1+L190/100)</f>
        <v>0</v>
      </c>
      <c r="N190" s="248">
        <v>4.0000000000000001E-3</v>
      </c>
      <c r="O190" s="248">
        <f>ROUND(E190*N190,2)</f>
        <v>0.01</v>
      </c>
      <c r="P190" s="248">
        <v>0</v>
      </c>
      <c r="Q190" s="248">
        <f>ROUND(E190*P190,2)</f>
        <v>0</v>
      </c>
      <c r="R190" s="248"/>
      <c r="S190" s="248" t="s">
        <v>302</v>
      </c>
      <c r="T190" s="249" t="s">
        <v>295</v>
      </c>
      <c r="U190" s="222">
        <v>0</v>
      </c>
      <c r="V190" s="222">
        <f>ROUND(E190*U190,2)</f>
        <v>0</v>
      </c>
      <c r="W190" s="222"/>
      <c r="X190" s="222" t="s">
        <v>362</v>
      </c>
      <c r="Y190" s="212"/>
      <c r="Z190" s="212"/>
      <c r="AA190" s="212"/>
      <c r="AB190" s="212"/>
      <c r="AC190" s="212"/>
      <c r="AD190" s="212"/>
      <c r="AE190" s="212"/>
      <c r="AF190" s="212"/>
      <c r="AG190" s="212" t="s">
        <v>363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43">
        <v>170</v>
      </c>
      <c r="B191" s="244" t="s">
        <v>2777</v>
      </c>
      <c r="C191" s="256" t="s">
        <v>2778</v>
      </c>
      <c r="D191" s="245" t="s">
        <v>539</v>
      </c>
      <c r="E191" s="246">
        <v>3</v>
      </c>
      <c r="F191" s="247"/>
      <c r="G191" s="248">
        <f>ROUND(E191*F191,2)</f>
        <v>0</v>
      </c>
      <c r="H191" s="247"/>
      <c r="I191" s="248">
        <f>ROUND(E191*H191,2)</f>
        <v>0</v>
      </c>
      <c r="J191" s="247"/>
      <c r="K191" s="248">
        <f>ROUND(E191*J191,2)</f>
        <v>0</v>
      </c>
      <c r="L191" s="248">
        <v>21</v>
      </c>
      <c r="M191" s="248">
        <f>G191*(1+L191/100)</f>
        <v>0</v>
      </c>
      <c r="N191" s="248">
        <v>5.75</v>
      </c>
      <c r="O191" s="248">
        <f>ROUND(E191*N191,2)</f>
        <v>17.25</v>
      </c>
      <c r="P191" s="248">
        <v>0</v>
      </c>
      <c r="Q191" s="248">
        <f>ROUND(E191*P191,2)</f>
        <v>0</v>
      </c>
      <c r="R191" s="248"/>
      <c r="S191" s="248" t="s">
        <v>302</v>
      </c>
      <c r="T191" s="249" t="s">
        <v>295</v>
      </c>
      <c r="U191" s="222">
        <v>0</v>
      </c>
      <c r="V191" s="222">
        <f>ROUND(E191*U191,2)</f>
        <v>0</v>
      </c>
      <c r="W191" s="222"/>
      <c r="X191" s="222" t="s">
        <v>362</v>
      </c>
      <c r="Y191" s="212"/>
      <c r="Z191" s="212"/>
      <c r="AA191" s="212"/>
      <c r="AB191" s="212"/>
      <c r="AC191" s="212"/>
      <c r="AD191" s="212"/>
      <c r="AE191" s="212"/>
      <c r="AF191" s="212"/>
      <c r="AG191" s="212" t="s">
        <v>363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5">
      <c r="A192" s="227" t="s">
        <v>289</v>
      </c>
      <c r="B192" s="228" t="s">
        <v>191</v>
      </c>
      <c r="C192" s="251" t="s">
        <v>192</v>
      </c>
      <c r="D192" s="229"/>
      <c r="E192" s="230"/>
      <c r="F192" s="231"/>
      <c r="G192" s="231">
        <f>SUMIF(AG193:AG211,"&lt;&gt;NOR",G193:G211)</f>
        <v>0</v>
      </c>
      <c r="H192" s="231"/>
      <c r="I192" s="231">
        <f>SUM(I193:I211)</f>
        <v>0</v>
      </c>
      <c r="J192" s="231"/>
      <c r="K192" s="231">
        <f>SUM(K193:K211)</f>
        <v>0</v>
      </c>
      <c r="L192" s="231"/>
      <c r="M192" s="231">
        <f>SUM(M193:M211)</f>
        <v>0</v>
      </c>
      <c r="N192" s="231"/>
      <c r="O192" s="231">
        <f>SUM(O193:O211)</f>
        <v>94.27</v>
      </c>
      <c r="P192" s="231"/>
      <c r="Q192" s="231">
        <f>SUM(Q193:Q211)</f>
        <v>2.02</v>
      </c>
      <c r="R192" s="231"/>
      <c r="S192" s="231"/>
      <c r="T192" s="232"/>
      <c r="U192" s="226"/>
      <c r="V192" s="226">
        <f>SUM(V193:V211)</f>
        <v>0</v>
      </c>
      <c r="W192" s="226"/>
      <c r="X192" s="226"/>
      <c r="AG192" t="s">
        <v>290</v>
      </c>
    </row>
    <row r="193" spans="1:60" ht="20.399999999999999" outlineLevel="1" x14ac:dyDescent="0.25">
      <c r="A193" s="243">
        <v>171</v>
      </c>
      <c r="B193" s="244" t="s">
        <v>2779</v>
      </c>
      <c r="C193" s="256" t="s">
        <v>2780</v>
      </c>
      <c r="D193" s="245" t="s">
        <v>453</v>
      </c>
      <c r="E193" s="246">
        <v>22.608000000000001</v>
      </c>
      <c r="F193" s="247"/>
      <c r="G193" s="248">
        <f>ROUND(E193*F193,2)</f>
        <v>0</v>
      </c>
      <c r="H193" s="247"/>
      <c r="I193" s="248">
        <f>ROUND(E193*H193,2)</f>
        <v>0</v>
      </c>
      <c r="J193" s="247"/>
      <c r="K193" s="248">
        <f>ROUND(E193*J193,2)</f>
        <v>0</v>
      </c>
      <c r="L193" s="248">
        <v>21</v>
      </c>
      <c r="M193" s="248">
        <f>G193*(1+L193/100)</f>
        <v>0</v>
      </c>
      <c r="N193" s="248">
        <v>0.12471</v>
      </c>
      <c r="O193" s="248">
        <f>ROUND(E193*N193,2)</f>
        <v>2.82</v>
      </c>
      <c r="P193" s="248">
        <v>0</v>
      </c>
      <c r="Q193" s="248">
        <f>ROUND(E193*P193,2)</f>
        <v>0</v>
      </c>
      <c r="R193" s="248"/>
      <c r="S193" s="248" t="s">
        <v>302</v>
      </c>
      <c r="T193" s="249" t="s">
        <v>295</v>
      </c>
      <c r="U193" s="222">
        <v>0</v>
      </c>
      <c r="V193" s="222">
        <f>ROUND(E193*U193,2)</f>
        <v>0</v>
      </c>
      <c r="W193" s="222"/>
      <c r="X193" s="222" t="s">
        <v>389</v>
      </c>
      <c r="Y193" s="212"/>
      <c r="Z193" s="212"/>
      <c r="AA193" s="212"/>
      <c r="AB193" s="212"/>
      <c r="AC193" s="212"/>
      <c r="AD193" s="212"/>
      <c r="AE193" s="212"/>
      <c r="AF193" s="212"/>
      <c r="AG193" s="212" t="s">
        <v>390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43">
        <v>172</v>
      </c>
      <c r="B194" s="244" t="s">
        <v>2781</v>
      </c>
      <c r="C194" s="256" t="s">
        <v>2782</v>
      </c>
      <c r="D194" s="245" t="s">
        <v>453</v>
      </c>
      <c r="E194" s="246">
        <v>178</v>
      </c>
      <c r="F194" s="247"/>
      <c r="G194" s="248">
        <f>ROUND(E194*F194,2)</f>
        <v>0</v>
      </c>
      <c r="H194" s="247"/>
      <c r="I194" s="248">
        <f>ROUND(E194*H194,2)</f>
        <v>0</v>
      </c>
      <c r="J194" s="247"/>
      <c r="K194" s="248">
        <f>ROUND(E194*J194,2)</f>
        <v>0</v>
      </c>
      <c r="L194" s="248">
        <v>21</v>
      </c>
      <c r="M194" s="248">
        <f>G194*(1+L194/100)</f>
        <v>0</v>
      </c>
      <c r="N194" s="248">
        <v>0.22133</v>
      </c>
      <c r="O194" s="248">
        <f>ROUND(E194*N194,2)</f>
        <v>39.4</v>
      </c>
      <c r="P194" s="248">
        <v>0</v>
      </c>
      <c r="Q194" s="248">
        <f>ROUND(E194*P194,2)</f>
        <v>0</v>
      </c>
      <c r="R194" s="248"/>
      <c r="S194" s="248" t="s">
        <v>302</v>
      </c>
      <c r="T194" s="249" t="s">
        <v>295</v>
      </c>
      <c r="U194" s="222">
        <v>0</v>
      </c>
      <c r="V194" s="222">
        <f>ROUND(E194*U194,2)</f>
        <v>0</v>
      </c>
      <c r="W194" s="222"/>
      <c r="X194" s="222" t="s">
        <v>389</v>
      </c>
      <c r="Y194" s="212"/>
      <c r="Z194" s="212"/>
      <c r="AA194" s="212"/>
      <c r="AB194" s="212"/>
      <c r="AC194" s="212"/>
      <c r="AD194" s="212"/>
      <c r="AE194" s="212"/>
      <c r="AF194" s="212"/>
      <c r="AG194" s="212" t="s">
        <v>390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43">
        <v>173</v>
      </c>
      <c r="B195" s="244" t="s">
        <v>2783</v>
      </c>
      <c r="C195" s="256" t="s">
        <v>2784</v>
      </c>
      <c r="D195" s="245" t="s">
        <v>360</v>
      </c>
      <c r="E195" s="246">
        <v>2</v>
      </c>
      <c r="F195" s="247"/>
      <c r="G195" s="248">
        <f>ROUND(E195*F195,2)</f>
        <v>0</v>
      </c>
      <c r="H195" s="247"/>
      <c r="I195" s="248">
        <f>ROUND(E195*H195,2)</f>
        <v>0</v>
      </c>
      <c r="J195" s="247"/>
      <c r="K195" s="248">
        <f>ROUND(E195*J195,2)</f>
        <v>0</v>
      </c>
      <c r="L195" s="248">
        <v>21</v>
      </c>
      <c r="M195" s="248">
        <f>G195*(1+L195/100)</f>
        <v>0</v>
      </c>
      <c r="N195" s="248">
        <v>2.5249999999999999</v>
      </c>
      <c r="O195" s="248">
        <f>ROUND(E195*N195,2)</f>
        <v>5.05</v>
      </c>
      <c r="P195" s="248">
        <v>0</v>
      </c>
      <c r="Q195" s="248">
        <f>ROUND(E195*P195,2)</f>
        <v>0</v>
      </c>
      <c r="R195" s="248"/>
      <c r="S195" s="248" t="s">
        <v>302</v>
      </c>
      <c r="T195" s="249" t="s">
        <v>295</v>
      </c>
      <c r="U195" s="222">
        <v>0</v>
      </c>
      <c r="V195" s="222">
        <f>ROUND(E195*U195,2)</f>
        <v>0</v>
      </c>
      <c r="W195" s="222"/>
      <c r="X195" s="222" t="s">
        <v>389</v>
      </c>
      <c r="Y195" s="212"/>
      <c r="Z195" s="212"/>
      <c r="AA195" s="212"/>
      <c r="AB195" s="212"/>
      <c r="AC195" s="212"/>
      <c r="AD195" s="212"/>
      <c r="AE195" s="212"/>
      <c r="AF195" s="212"/>
      <c r="AG195" s="212" t="s">
        <v>390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43">
        <v>174</v>
      </c>
      <c r="B196" s="244" t="s">
        <v>2785</v>
      </c>
      <c r="C196" s="256" t="s">
        <v>2786</v>
      </c>
      <c r="D196" s="245" t="s">
        <v>453</v>
      </c>
      <c r="E196" s="246">
        <v>247</v>
      </c>
      <c r="F196" s="247"/>
      <c r="G196" s="248">
        <f>ROUND(E196*F196,2)</f>
        <v>0</v>
      </c>
      <c r="H196" s="247"/>
      <c r="I196" s="248">
        <f>ROUND(E196*H196,2)</f>
        <v>0</v>
      </c>
      <c r="J196" s="247"/>
      <c r="K196" s="248">
        <f>ROUND(E196*J196,2)</f>
        <v>0</v>
      </c>
      <c r="L196" s="248">
        <v>21</v>
      </c>
      <c r="M196" s="248">
        <f>G196*(1+L196/100)</f>
        <v>0</v>
      </c>
      <c r="N196" s="248">
        <v>2.0000000000000002E-5</v>
      </c>
      <c r="O196" s="248">
        <f>ROUND(E196*N196,2)</f>
        <v>0</v>
      </c>
      <c r="P196" s="248">
        <v>0</v>
      </c>
      <c r="Q196" s="248">
        <f>ROUND(E196*P196,2)</f>
        <v>0</v>
      </c>
      <c r="R196" s="248"/>
      <c r="S196" s="248" t="s">
        <v>302</v>
      </c>
      <c r="T196" s="249" t="s">
        <v>295</v>
      </c>
      <c r="U196" s="222">
        <v>0</v>
      </c>
      <c r="V196" s="222">
        <f>ROUND(E196*U196,2)</f>
        <v>0</v>
      </c>
      <c r="W196" s="222"/>
      <c r="X196" s="222" t="s">
        <v>389</v>
      </c>
      <c r="Y196" s="212"/>
      <c r="Z196" s="212"/>
      <c r="AA196" s="212"/>
      <c r="AB196" s="212"/>
      <c r="AC196" s="212"/>
      <c r="AD196" s="212"/>
      <c r="AE196" s="212"/>
      <c r="AF196" s="212"/>
      <c r="AG196" s="212" t="s">
        <v>390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43">
        <v>175</v>
      </c>
      <c r="B197" s="244" t="s">
        <v>2787</v>
      </c>
      <c r="C197" s="256" t="s">
        <v>2788</v>
      </c>
      <c r="D197" s="245" t="s">
        <v>453</v>
      </c>
      <c r="E197" s="246">
        <v>247</v>
      </c>
      <c r="F197" s="247"/>
      <c r="G197" s="248">
        <f>ROUND(E197*F197,2)</f>
        <v>0</v>
      </c>
      <c r="H197" s="247"/>
      <c r="I197" s="248">
        <f>ROUND(E197*H197,2)</f>
        <v>0</v>
      </c>
      <c r="J197" s="247"/>
      <c r="K197" s="248">
        <f>ROUND(E197*J197,2)</f>
        <v>0</v>
      </c>
      <c r="L197" s="248">
        <v>21</v>
      </c>
      <c r="M197" s="248">
        <f>G197*(1+L197/100)</f>
        <v>0</v>
      </c>
      <c r="N197" s="248">
        <v>1E-4</v>
      </c>
      <c r="O197" s="248">
        <f>ROUND(E197*N197,2)</f>
        <v>0.02</v>
      </c>
      <c r="P197" s="248">
        <v>0</v>
      </c>
      <c r="Q197" s="248">
        <f>ROUND(E197*P197,2)</f>
        <v>0</v>
      </c>
      <c r="R197" s="248"/>
      <c r="S197" s="248" t="s">
        <v>302</v>
      </c>
      <c r="T197" s="249" t="s">
        <v>295</v>
      </c>
      <c r="U197" s="222">
        <v>0</v>
      </c>
      <c r="V197" s="222">
        <f>ROUND(E197*U197,2)</f>
        <v>0</v>
      </c>
      <c r="W197" s="222"/>
      <c r="X197" s="222" t="s">
        <v>389</v>
      </c>
      <c r="Y197" s="212"/>
      <c r="Z197" s="212"/>
      <c r="AA197" s="212"/>
      <c r="AB197" s="212"/>
      <c r="AC197" s="212"/>
      <c r="AD197" s="212"/>
      <c r="AE197" s="212"/>
      <c r="AF197" s="212"/>
      <c r="AG197" s="212" t="s">
        <v>390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43">
        <v>176</v>
      </c>
      <c r="B198" s="244" t="s">
        <v>2789</v>
      </c>
      <c r="C198" s="256" t="s">
        <v>2790</v>
      </c>
      <c r="D198" s="245" t="s">
        <v>453</v>
      </c>
      <c r="E198" s="246">
        <v>230</v>
      </c>
      <c r="F198" s="247"/>
      <c r="G198" s="248">
        <f>ROUND(E198*F198,2)</f>
        <v>0</v>
      </c>
      <c r="H198" s="247"/>
      <c r="I198" s="248">
        <f>ROUND(E198*H198,2)</f>
        <v>0</v>
      </c>
      <c r="J198" s="247"/>
      <c r="K198" s="248">
        <f>ROUND(E198*J198,2)</f>
        <v>0</v>
      </c>
      <c r="L198" s="248">
        <v>21</v>
      </c>
      <c r="M198" s="248">
        <f>G198*(1+L198/100)</f>
        <v>0</v>
      </c>
      <c r="N198" s="248">
        <v>0</v>
      </c>
      <c r="O198" s="248">
        <f>ROUND(E198*N198,2)</f>
        <v>0</v>
      </c>
      <c r="P198" s="248">
        <v>0</v>
      </c>
      <c r="Q198" s="248">
        <f>ROUND(E198*P198,2)</f>
        <v>0</v>
      </c>
      <c r="R198" s="248"/>
      <c r="S198" s="248" t="s">
        <v>302</v>
      </c>
      <c r="T198" s="249" t="s">
        <v>295</v>
      </c>
      <c r="U198" s="222">
        <v>0</v>
      </c>
      <c r="V198" s="222">
        <f>ROUND(E198*U198,2)</f>
        <v>0</v>
      </c>
      <c r="W198" s="222"/>
      <c r="X198" s="222" t="s">
        <v>389</v>
      </c>
      <c r="Y198" s="212"/>
      <c r="Z198" s="212"/>
      <c r="AA198" s="212"/>
      <c r="AB198" s="212"/>
      <c r="AC198" s="212"/>
      <c r="AD198" s="212"/>
      <c r="AE198" s="212"/>
      <c r="AF198" s="212"/>
      <c r="AG198" s="212" t="s">
        <v>390</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43">
        <v>177</v>
      </c>
      <c r="B199" s="244" t="s">
        <v>2791</v>
      </c>
      <c r="C199" s="256" t="s">
        <v>2792</v>
      </c>
      <c r="D199" s="245" t="s">
        <v>453</v>
      </c>
      <c r="E199" s="246">
        <v>17</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c r="S199" s="248" t="s">
        <v>302</v>
      </c>
      <c r="T199" s="249" t="s">
        <v>295</v>
      </c>
      <c r="U199" s="222">
        <v>0</v>
      </c>
      <c r="V199" s="222">
        <f>ROUND(E199*U199,2)</f>
        <v>0</v>
      </c>
      <c r="W199" s="222"/>
      <c r="X199" s="222" t="s">
        <v>389</v>
      </c>
      <c r="Y199" s="212"/>
      <c r="Z199" s="212"/>
      <c r="AA199" s="212"/>
      <c r="AB199" s="212"/>
      <c r="AC199" s="212"/>
      <c r="AD199" s="212"/>
      <c r="AE199" s="212"/>
      <c r="AF199" s="212"/>
      <c r="AG199" s="212" t="s">
        <v>390</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43">
        <v>178</v>
      </c>
      <c r="B200" s="244" t="s">
        <v>2793</v>
      </c>
      <c r="C200" s="256" t="s">
        <v>2794</v>
      </c>
      <c r="D200" s="245" t="s">
        <v>360</v>
      </c>
      <c r="E200" s="246">
        <v>25.245999999999999</v>
      </c>
      <c r="F200" s="247"/>
      <c r="G200" s="248">
        <f>ROUND(E200*F200,2)</f>
        <v>0</v>
      </c>
      <c r="H200" s="247"/>
      <c r="I200" s="248">
        <f>ROUND(E200*H200,2)</f>
        <v>0</v>
      </c>
      <c r="J200" s="247"/>
      <c r="K200" s="248">
        <f>ROUND(E200*J200,2)</f>
        <v>0</v>
      </c>
      <c r="L200" s="248">
        <v>21</v>
      </c>
      <c r="M200" s="248">
        <f>G200*(1+L200/100)</f>
        <v>0</v>
      </c>
      <c r="N200" s="248">
        <v>1.8050999999999999</v>
      </c>
      <c r="O200" s="248">
        <f>ROUND(E200*N200,2)</f>
        <v>45.57</v>
      </c>
      <c r="P200" s="248">
        <v>0</v>
      </c>
      <c r="Q200" s="248">
        <f>ROUND(E200*P200,2)</f>
        <v>0</v>
      </c>
      <c r="R200" s="248"/>
      <c r="S200" s="248" t="s">
        <v>302</v>
      </c>
      <c r="T200" s="249" t="s">
        <v>295</v>
      </c>
      <c r="U200" s="222">
        <v>0</v>
      </c>
      <c r="V200" s="222">
        <f>ROUND(E200*U200,2)</f>
        <v>0</v>
      </c>
      <c r="W200" s="222"/>
      <c r="X200" s="222" t="s">
        <v>389</v>
      </c>
      <c r="Y200" s="212"/>
      <c r="Z200" s="212"/>
      <c r="AA200" s="212"/>
      <c r="AB200" s="212"/>
      <c r="AC200" s="212"/>
      <c r="AD200" s="212"/>
      <c r="AE200" s="212"/>
      <c r="AF200" s="212"/>
      <c r="AG200" s="212" t="s">
        <v>390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43">
        <v>179</v>
      </c>
      <c r="B201" s="244" t="s">
        <v>2574</v>
      </c>
      <c r="C201" s="256" t="s">
        <v>2575</v>
      </c>
      <c r="D201" s="245" t="s">
        <v>539</v>
      </c>
      <c r="E201" s="246">
        <v>3</v>
      </c>
      <c r="F201" s="247"/>
      <c r="G201" s="248">
        <f>ROUND(E201*F201,2)</f>
        <v>0</v>
      </c>
      <c r="H201" s="247"/>
      <c r="I201" s="248">
        <f>ROUND(E201*H201,2)</f>
        <v>0</v>
      </c>
      <c r="J201" s="247"/>
      <c r="K201" s="248">
        <f>ROUND(E201*J201,2)</f>
        <v>0</v>
      </c>
      <c r="L201" s="248">
        <v>21</v>
      </c>
      <c r="M201" s="248">
        <f>G201*(1+L201/100)</f>
        <v>0</v>
      </c>
      <c r="N201" s="248">
        <v>0.46940999999999999</v>
      </c>
      <c r="O201" s="248">
        <f>ROUND(E201*N201,2)</f>
        <v>1.41</v>
      </c>
      <c r="P201" s="248">
        <v>0.32075999999999999</v>
      </c>
      <c r="Q201" s="248">
        <f>ROUND(E201*P201,2)</f>
        <v>0.96</v>
      </c>
      <c r="R201" s="248"/>
      <c r="S201" s="248" t="s">
        <v>302</v>
      </c>
      <c r="T201" s="249" t="s">
        <v>295</v>
      </c>
      <c r="U201" s="222">
        <v>0</v>
      </c>
      <c r="V201" s="222">
        <f>ROUND(E201*U201,2)</f>
        <v>0</v>
      </c>
      <c r="W201" s="222"/>
      <c r="X201" s="222" t="s">
        <v>389</v>
      </c>
      <c r="Y201" s="212"/>
      <c r="Z201" s="212"/>
      <c r="AA201" s="212"/>
      <c r="AB201" s="212"/>
      <c r="AC201" s="212"/>
      <c r="AD201" s="212"/>
      <c r="AE201" s="212"/>
      <c r="AF201" s="212"/>
      <c r="AG201" s="212" t="s">
        <v>390</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43">
        <v>180</v>
      </c>
      <c r="B202" s="244" t="s">
        <v>2795</v>
      </c>
      <c r="C202" s="256" t="s">
        <v>2796</v>
      </c>
      <c r="D202" s="245" t="s">
        <v>539</v>
      </c>
      <c r="E202" s="246">
        <v>14</v>
      </c>
      <c r="F202" s="247"/>
      <c r="G202" s="248">
        <f>ROUND(E202*F202,2)</f>
        <v>0</v>
      </c>
      <c r="H202" s="247"/>
      <c r="I202" s="248">
        <f>ROUND(E202*H202,2)</f>
        <v>0</v>
      </c>
      <c r="J202" s="247"/>
      <c r="K202" s="248">
        <f>ROUND(E202*J202,2)</f>
        <v>0</v>
      </c>
      <c r="L202" s="248">
        <v>21</v>
      </c>
      <c r="M202" s="248">
        <f>G202*(1+L202/100)</f>
        <v>0</v>
      </c>
      <c r="N202" s="248">
        <v>0</v>
      </c>
      <c r="O202" s="248">
        <f>ROUND(E202*N202,2)</f>
        <v>0</v>
      </c>
      <c r="P202" s="248">
        <v>5.3999999999999999E-2</v>
      </c>
      <c r="Q202" s="248">
        <f>ROUND(E202*P202,2)</f>
        <v>0.76</v>
      </c>
      <c r="R202" s="248"/>
      <c r="S202" s="248" t="s">
        <v>302</v>
      </c>
      <c r="T202" s="249" t="s">
        <v>295</v>
      </c>
      <c r="U202" s="222">
        <v>0</v>
      </c>
      <c r="V202" s="222">
        <f>ROUND(E202*U202,2)</f>
        <v>0</v>
      </c>
      <c r="W202" s="222"/>
      <c r="X202" s="222" t="s">
        <v>389</v>
      </c>
      <c r="Y202" s="212"/>
      <c r="Z202" s="212"/>
      <c r="AA202" s="212"/>
      <c r="AB202" s="212"/>
      <c r="AC202" s="212"/>
      <c r="AD202" s="212"/>
      <c r="AE202" s="212"/>
      <c r="AF202" s="212"/>
      <c r="AG202" s="212" t="s">
        <v>390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43">
        <v>181</v>
      </c>
      <c r="B203" s="244" t="s">
        <v>2797</v>
      </c>
      <c r="C203" s="256" t="s">
        <v>2798</v>
      </c>
      <c r="D203" s="245" t="s">
        <v>539</v>
      </c>
      <c r="E203" s="246">
        <v>3</v>
      </c>
      <c r="F203" s="247"/>
      <c r="G203" s="248">
        <f>ROUND(E203*F203,2)</f>
        <v>0</v>
      </c>
      <c r="H203" s="247"/>
      <c r="I203" s="248">
        <f>ROUND(E203*H203,2)</f>
        <v>0</v>
      </c>
      <c r="J203" s="247"/>
      <c r="K203" s="248">
        <f>ROUND(E203*J203,2)</f>
        <v>0</v>
      </c>
      <c r="L203" s="248">
        <v>21</v>
      </c>
      <c r="M203" s="248">
        <f>G203*(1+L203/100)</f>
        <v>0</v>
      </c>
      <c r="N203" s="248">
        <v>0</v>
      </c>
      <c r="O203" s="248">
        <f>ROUND(E203*N203,2)</f>
        <v>0</v>
      </c>
      <c r="P203" s="248">
        <v>0.1</v>
      </c>
      <c r="Q203" s="248">
        <f>ROUND(E203*P203,2)</f>
        <v>0.3</v>
      </c>
      <c r="R203" s="248"/>
      <c r="S203" s="248" t="s">
        <v>302</v>
      </c>
      <c r="T203" s="249" t="s">
        <v>295</v>
      </c>
      <c r="U203" s="222">
        <v>0</v>
      </c>
      <c r="V203" s="222">
        <f>ROUND(E203*U203,2)</f>
        <v>0</v>
      </c>
      <c r="W203" s="222"/>
      <c r="X203" s="222" t="s">
        <v>389</v>
      </c>
      <c r="Y203" s="212"/>
      <c r="Z203" s="212"/>
      <c r="AA203" s="212"/>
      <c r="AB203" s="212"/>
      <c r="AC203" s="212"/>
      <c r="AD203" s="212"/>
      <c r="AE203" s="212"/>
      <c r="AF203" s="212"/>
      <c r="AG203" s="212" t="s">
        <v>390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43">
        <v>182</v>
      </c>
      <c r="B204" s="244" t="s">
        <v>2799</v>
      </c>
      <c r="C204" s="256" t="s">
        <v>2800</v>
      </c>
      <c r="D204" s="245" t="s">
        <v>441</v>
      </c>
      <c r="E204" s="246">
        <v>535.98983999999996</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c r="S204" s="248" t="s">
        <v>302</v>
      </c>
      <c r="T204" s="249" t="s">
        <v>295</v>
      </c>
      <c r="U204" s="222">
        <v>0</v>
      </c>
      <c r="V204" s="222">
        <f>ROUND(E204*U204,2)</f>
        <v>0</v>
      </c>
      <c r="W204" s="222"/>
      <c r="X204" s="222" t="s">
        <v>389</v>
      </c>
      <c r="Y204" s="212"/>
      <c r="Z204" s="212"/>
      <c r="AA204" s="212"/>
      <c r="AB204" s="212"/>
      <c r="AC204" s="212"/>
      <c r="AD204" s="212"/>
      <c r="AE204" s="212"/>
      <c r="AF204" s="212"/>
      <c r="AG204" s="212" t="s">
        <v>390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43">
        <v>183</v>
      </c>
      <c r="B205" s="244" t="s">
        <v>2801</v>
      </c>
      <c r="C205" s="256" t="s">
        <v>2802</v>
      </c>
      <c r="D205" s="245" t="s">
        <v>441</v>
      </c>
      <c r="E205" s="246">
        <v>5359.8984</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c r="S205" s="248" t="s">
        <v>302</v>
      </c>
      <c r="T205" s="249" t="s">
        <v>295</v>
      </c>
      <c r="U205" s="222">
        <v>0</v>
      </c>
      <c r="V205" s="222">
        <f>ROUND(E205*U205,2)</f>
        <v>0</v>
      </c>
      <c r="W205" s="222"/>
      <c r="X205" s="222" t="s">
        <v>389</v>
      </c>
      <c r="Y205" s="212"/>
      <c r="Z205" s="212"/>
      <c r="AA205" s="212"/>
      <c r="AB205" s="212"/>
      <c r="AC205" s="212"/>
      <c r="AD205" s="212"/>
      <c r="AE205" s="212"/>
      <c r="AF205" s="212"/>
      <c r="AG205" s="212" t="s">
        <v>390</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43">
        <v>184</v>
      </c>
      <c r="B206" s="244" t="s">
        <v>2803</v>
      </c>
      <c r="C206" s="256" t="s">
        <v>2804</v>
      </c>
      <c r="D206" s="245" t="s">
        <v>441</v>
      </c>
      <c r="E206" s="246">
        <v>84.846149999999994</v>
      </c>
      <c r="F206" s="247"/>
      <c r="G206" s="248">
        <f>ROUND(E206*F206,2)</f>
        <v>0</v>
      </c>
      <c r="H206" s="247"/>
      <c r="I206" s="248">
        <f>ROUND(E206*H206,2)</f>
        <v>0</v>
      </c>
      <c r="J206" s="247"/>
      <c r="K206" s="248">
        <f>ROUND(E206*J206,2)</f>
        <v>0</v>
      </c>
      <c r="L206" s="248">
        <v>21</v>
      </c>
      <c r="M206" s="248">
        <f>G206*(1+L206/100)</f>
        <v>0</v>
      </c>
      <c r="N206" s="248">
        <v>0</v>
      </c>
      <c r="O206" s="248">
        <f>ROUND(E206*N206,2)</f>
        <v>0</v>
      </c>
      <c r="P206" s="248">
        <v>0</v>
      </c>
      <c r="Q206" s="248">
        <f>ROUND(E206*P206,2)</f>
        <v>0</v>
      </c>
      <c r="R206" s="248"/>
      <c r="S206" s="248" t="s">
        <v>302</v>
      </c>
      <c r="T206" s="249" t="s">
        <v>295</v>
      </c>
      <c r="U206" s="222">
        <v>0</v>
      </c>
      <c r="V206" s="222">
        <f>ROUND(E206*U206,2)</f>
        <v>0</v>
      </c>
      <c r="W206" s="222"/>
      <c r="X206" s="222" t="s">
        <v>389</v>
      </c>
      <c r="Y206" s="212"/>
      <c r="Z206" s="212"/>
      <c r="AA206" s="212"/>
      <c r="AB206" s="212"/>
      <c r="AC206" s="212"/>
      <c r="AD206" s="212"/>
      <c r="AE206" s="212"/>
      <c r="AF206" s="212"/>
      <c r="AG206" s="212" t="s">
        <v>390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43">
        <v>185</v>
      </c>
      <c r="B207" s="244" t="s">
        <v>2805</v>
      </c>
      <c r="C207" s="256" t="s">
        <v>2806</v>
      </c>
      <c r="D207" s="245" t="s">
        <v>441</v>
      </c>
      <c r="E207" s="246">
        <v>848.46146999999996</v>
      </c>
      <c r="F207" s="247"/>
      <c r="G207" s="248">
        <f>ROUND(E207*F207,2)</f>
        <v>0</v>
      </c>
      <c r="H207" s="247"/>
      <c r="I207" s="248">
        <f>ROUND(E207*H207,2)</f>
        <v>0</v>
      </c>
      <c r="J207" s="247"/>
      <c r="K207" s="248">
        <f>ROUND(E207*J207,2)</f>
        <v>0</v>
      </c>
      <c r="L207" s="248">
        <v>21</v>
      </c>
      <c r="M207" s="248">
        <f>G207*(1+L207/100)</f>
        <v>0</v>
      </c>
      <c r="N207" s="248">
        <v>0</v>
      </c>
      <c r="O207" s="248">
        <f>ROUND(E207*N207,2)</f>
        <v>0</v>
      </c>
      <c r="P207" s="248">
        <v>0</v>
      </c>
      <c r="Q207" s="248">
        <f>ROUND(E207*P207,2)</f>
        <v>0</v>
      </c>
      <c r="R207" s="248"/>
      <c r="S207" s="248" t="s">
        <v>302</v>
      </c>
      <c r="T207" s="249" t="s">
        <v>295</v>
      </c>
      <c r="U207" s="222">
        <v>0</v>
      </c>
      <c r="V207" s="222">
        <f>ROUND(E207*U207,2)</f>
        <v>0</v>
      </c>
      <c r="W207" s="222"/>
      <c r="X207" s="222" t="s">
        <v>389</v>
      </c>
      <c r="Y207" s="212"/>
      <c r="Z207" s="212"/>
      <c r="AA207" s="212"/>
      <c r="AB207" s="212"/>
      <c r="AC207" s="212"/>
      <c r="AD207" s="212"/>
      <c r="AE207" s="212"/>
      <c r="AF207" s="212"/>
      <c r="AG207" s="212" t="s">
        <v>390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43">
        <v>186</v>
      </c>
      <c r="B208" s="244" t="s">
        <v>2807</v>
      </c>
      <c r="C208" s="256" t="s">
        <v>2808</v>
      </c>
      <c r="D208" s="245" t="s">
        <v>441</v>
      </c>
      <c r="E208" s="246">
        <v>84.846149999999994</v>
      </c>
      <c r="F208" s="247"/>
      <c r="G208" s="248">
        <f>ROUND(E208*F208,2)</f>
        <v>0</v>
      </c>
      <c r="H208" s="247"/>
      <c r="I208" s="248">
        <f>ROUND(E208*H208,2)</f>
        <v>0</v>
      </c>
      <c r="J208" s="247"/>
      <c r="K208" s="248">
        <f>ROUND(E208*J208,2)</f>
        <v>0</v>
      </c>
      <c r="L208" s="248">
        <v>21</v>
      </c>
      <c r="M208" s="248">
        <f>G208*(1+L208/100)</f>
        <v>0</v>
      </c>
      <c r="N208" s="248">
        <v>0</v>
      </c>
      <c r="O208" s="248">
        <f>ROUND(E208*N208,2)</f>
        <v>0</v>
      </c>
      <c r="P208" s="248">
        <v>0</v>
      </c>
      <c r="Q208" s="248">
        <f>ROUND(E208*P208,2)</f>
        <v>0</v>
      </c>
      <c r="R208" s="248"/>
      <c r="S208" s="248" t="s">
        <v>302</v>
      </c>
      <c r="T208" s="249" t="s">
        <v>295</v>
      </c>
      <c r="U208" s="222">
        <v>0</v>
      </c>
      <c r="V208" s="222">
        <f>ROUND(E208*U208,2)</f>
        <v>0</v>
      </c>
      <c r="W208" s="222"/>
      <c r="X208" s="222" t="s">
        <v>389</v>
      </c>
      <c r="Y208" s="212"/>
      <c r="Z208" s="212"/>
      <c r="AA208" s="212"/>
      <c r="AB208" s="212"/>
      <c r="AC208" s="212"/>
      <c r="AD208" s="212"/>
      <c r="AE208" s="212"/>
      <c r="AF208" s="212"/>
      <c r="AG208" s="212" t="s">
        <v>390</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43">
        <v>187</v>
      </c>
      <c r="B209" s="244" t="s">
        <v>2809</v>
      </c>
      <c r="C209" s="256" t="s">
        <v>2810</v>
      </c>
      <c r="D209" s="245" t="s">
        <v>441</v>
      </c>
      <c r="E209" s="246">
        <v>535.98983999999996</v>
      </c>
      <c r="F209" s="247"/>
      <c r="G209" s="248">
        <f>ROUND(E209*F209,2)</f>
        <v>0</v>
      </c>
      <c r="H209" s="247"/>
      <c r="I209" s="248">
        <f>ROUND(E209*H209,2)</f>
        <v>0</v>
      </c>
      <c r="J209" s="247"/>
      <c r="K209" s="248">
        <f>ROUND(E209*J209,2)</f>
        <v>0</v>
      </c>
      <c r="L209" s="248">
        <v>21</v>
      </c>
      <c r="M209" s="248">
        <f>G209*(1+L209/100)</f>
        <v>0</v>
      </c>
      <c r="N209" s="248">
        <v>0</v>
      </c>
      <c r="O209" s="248">
        <f>ROUND(E209*N209,2)</f>
        <v>0</v>
      </c>
      <c r="P209" s="248">
        <v>0</v>
      </c>
      <c r="Q209" s="248">
        <f>ROUND(E209*P209,2)</f>
        <v>0</v>
      </c>
      <c r="R209" s="248"/>
      <c r="S209" s="248" t="s">
        <v>302</v>
      </c>
      <c r="T209" s="249" t="s">
        <v>295</v>
      </c>
      <c r="U209" s="222">
        <v>0</v>
      </c>
      <c r="V209" s="222">
        <f>ROUND(E209*U209,2)</f>
        <v>0</v>
      </c>
      <c r="W209" s="222"/>
      <c r="X209" s="222" t="s">
        <v>389</v>
      </c>
      <c r="Y209" s="212"/>
      <c r="Z209" s="212"/>
      <c r="AA209" s="212"/>
      <c r="AB209" s="212"/>
      <c r="AC209" s="212"/>
      <c r="AD209" s="212"/>
      <c r="AE209" s="212"/>
      <c r="AF209" s="212"/>
      <c r="AG209" s="212" t="s">
        <v>390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43">
        <v>188</v>
      </c>
      <c r="B210" s="244" t="s">
        <v>1658</v>
      </c>
      <c r="C210" s="256" t="s">
        <v>1659</v>
      </c>
      <c r="D210" s="245" t="s">
        <v>441</v>
      </c>
      <c r="E210" s="246">
        <v>580.06493999999998</v>
      </c>
      <c r="F210" s="247"/>
      <c r="G210" s="248">
        <f>ROUND(E210*F210,2)</f>
        <v>0</v>
      </c>
      <c r="H210" s="247"/>
      <c r="I210" s="248">
        <f>ROUND(E210*H210,2)</f>
        <v>0</v>
      </c>
      <c r="J210" s="247"/>
      <c r="K210" s="248">
        <f>ROUND(E210*J210,2)</f>
        <v>0</v>
      </c>
      <c r="L210" s="248">
        <v>21</v>
      </c>
      <c r="M210" s="248">
        <f>G210*(1+L210/100)</f>
        <v>0</v>
      </c>
      <c r="N210" s="248">
        <v>0</v>
      </c>
      <c r="O210" s="248">
        <f>ROUND(E210*N210,2)</f>
        <v>0</v>
      </c>
      <c r="P210" s="248">
        <v>0</v>
      </c>
      <c r="Q210" s="248">
        <f>ROUND(E210*P210,2)</f>
        <v>0</v>
      </c>
      <c r="R210" s="248"/>
      <c r="S210" s="248" t="s">
        <v>302</v>
      </c>
      <c r="T210" s="249" t="s">
        <v>295</v>
      </c>
      <c r="U210" s="222">
        <v>0</v>
      </c>
      <c r="V210" s="222">
        <f>ROUND(E210*U210,2)</f>
        <v>0</v>
      </c>
      <c r="W210" s="222"/>
      <c r="X210" s="222" t="s">
        <v>389</v>
      </c>
      <c r="Y210" s="212"/>
      <c r="Z210" s="212"/>
      <c r="AA210" s="212"/>
      <c r="AB210" s="212"/>
      <c r="AC210" s="212"/>
      <c r="AD210" s="212"/>
      <c r="AE210" s="212"/>
      <c r="AF210" s="212"/>
      <c r="AG210" s="212" t="s">
        <v>390</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43">
        <v>189</v>
      </c>
      <c r="B211" s="244" t="s">
        <v>2811</v>
      </c>
      <c r="C211" s="256" t="s">
        <v>2812</v>
      </c>
      <c r="D211" s="245" t="s">
        <v>441</v>
      </c>
      <c r="E211" s="246">
        <v>40.771050000000002</v>
      </c>
      <c r="F211" s="247"/>
      <c r="G211" s="248">
        <f>ROUND(E211*F211,2)</f>
        <v>0</v>
      </c>
      <c r="H211" s="247"/>
      <c r="I211" s="248">
        <f>ROUND(E211*H211,2)</f>
        <v>0</v>
      </c>
      <c r="J211" s="247"/>
      <c r="K211" s="248">
        <f>ROUND(E211*J211,2)</f>
        <v>0</v>
      </c>
      <c r="L211" s="248">
        <v>21</v>
      </c>
      <c r="M211" s="248">
        <f>G211*(1+L211/100)</f>
        <v>0</v>
      </c>
      <c r="N211" s="248">
        <v>0</v>
      </c>
      <c r="O211" s="248">
        <f>ROUND(E211*N211,2)</f>
        <v>0</v>
      </c>
      <c r="P211" s="248">
        <v>0</v>
      </c>
      <c r="Q211" s="248">
        <f>ROUND(E211*P211,2)</f>
        <v>0</v>
      </c>
      <c r="R211" s="248"/>
      <c r="S211" s="248" t="s">
        <v>302</v>
      </c>
      <c r="T211" s="249" t="s">
        <v>295</v>
      </c>
      <c r="U211" s="222">
        <v>0</v>
      </c>
      <c r="V211" s="222">
        <f>ROUND(E211*U211,2)</f>
        <v>0</v>
      </c>
      <c r="W211" s="222"/>
      <c r="X211" s="222" t="s">
        <v>389</v>
      </c>
      <c r="Y211" s="212"/>
      <c r="Z211" s="212"/>
      <c r="AA211" s="212"/>
      <c r="AB211" s="212"/>
      <c r="AC211" s="212"/>
      <c r="AD211" s="212"/>
      <c r="AE211" s="212"/>
      <c r="AF211" s="212"/>
      <c r="AG211" s="212" t="s">
        <v>390</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5">
      <c r="A212" s="227" t="s">
        <v>289</v>
      </c>
      <c r="B212" s="228" t="s">
        <v>193</v>
      </c>
      <c r="C212" s="251" t="s">
        <v>194</v>
      </c>
      <c r="D212" s="229"/>
      <c r="E212" s="230"/>
      <c r="F212" s="231"/>
      <c r="G212" s="231">
        <f>SUMIF(AG213:AG214,"&lt;&gt;NOR",G213:G214)</f>
        <v>0</v>
      </c>
      <c r="H212" s="231"/>
      <c r="I212" s="231">
        <f>SUM(I213:I214)</f>
        <v>0</v>
      </c>
      <c r="J212" s="231"/>
      <c r="K212" s="231">
        <f>SUM(K213:K214)</f>
        <v>0</v>
      </c>
      <c r="L212" s="231"/>
      <c r="M212" s="231">
        <f>SUM(M213:M214)</f>
        <v>0</v>
      </c>
      <c r="N212" s="231"/>
      <c r="O212" s="231">
        <f>SUM(O213:O214)</f>
        <v>0</v>
      </c>
      <c r="P212" s="231"/>
      <c r="Q212" s="231">
        <f>SUM(Q213:Q214)</f>
        <v>0</v>
      </c>
      <c r="R212" s="231"/>
      <c r="S212" s="231"/>
      <c r="T212" s="232"/>
      <c r="U212" s="226"/>
      <c r="V212" s="226">
        <f>SUM(V213:V214)</f>
        <v>0</v>
      </c>
      <c r="W212" s="226"/>
      <c r="X212" s="226"/>
      <c r="AG212" t="s">
        <v>290</v>
      </c>
    </row>
    <row r="213" spans="1:60" outlineLevel="1" x14ac:dyDescent="0.25">
      <c r="A213" s="243">
        <v>190</v>
      </c>
      <c r="B213" s="244" t="s">
        <v>1516</v>
      </c>
      <c r="C213" s="256" t="s">
        <v>2576</v>
      </c>
      <c r="D213" s="245" t="s">
        <v>441</v>
      </c>
      <c r="E213" s="246">
        <v>3109.10707</v>
      </c>
      <c r="F213" s="247"/>
      <c r="G213" s="248">
        <f>ROUND(E213*F213,2)</f>
        <v>0</v>
      </c>
      <c r="H213" s="247"/>
      <c r="I213" s="248">
        <f>ROUND(E213*H213,2)</f>
        <v>0</v>
      </c>
      <c r="J213" s="247"/>
      <c r="K213" s="248">
        <f>ROUND(E213*J213,2)</f>
        <v>0</v>
      </c>
      <c r="L213" s="248">
        <v>21</v>
      </c>
      <c r="M213" s="248">
        <f>G213*(1+L213/100)</f>
        <v>0</v>
      </c>
      <c r="N213" s="248">
        <v>0</v>
      </c>
      <c r="O213" s="248">
        <f>ROUND(E213*N213,2)</f>
        <v>0</v>
      </c>
      <c r="P213" s="248">
        <v>0</v>
      </c>
      <c r="Q213" s="248">
        <f>ROUND(E213*P213,2)</f>
        <v>0</v>
      </c>
      <c r="R213" s="248"/>
      <c r="S213" s="248" t="s">
        <v>302</v>
      </c>
      <c r="T213" s="249" t="s">
        <v>295</v>
      </c>
      <c r="U213" s="222">
        <v>0</v>
      </c>
      <c r="V213" s="222">
        <f>ROUND(E213*U213,2)</f>
        <v>0</v>
      </c>
      <c r="W213" s="222"/>
      <c r="X213" s="222" t="s">
        <v>389</v>
      </c>
      <c r="Y213" s="212"/>
      <c r="Z213" s="212"/>
      <c r="AA213" s="212"/>
      <c r="AB213" s="212"/>
      <c r="AC213" s="212"/>
      <c r="AD213" s="212"/>
      <c r="AE213" s="212"/>
      <c r="AF213" s="212"/>
      <c r="AG213" s="212" t="s">
        <v>390</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33">
        <v>191</v>
      </c>
      <c r="B214" s="234" t="s">
        <v>2577</v>
      </c>
      <c r="C214" s="252" t="s">
        <v>2578</v>
      </c>
      <c r="D214" s="235" t="s">
        <v>441</v>
      </c>
      <c r="E214" s="236">
        <v>2331.8303000000001</v>
      </c>
      <c r="F214" s="237"/>
      <c r="G214" s="238">
        <f>ROUND(E214*F214,2)</f>
        <v>0</v>
      </c>
      <c r="H214" s="237"/>
      <c r="I214" s="238">
        <f>ROUND(E214*H214,2)</f>
        <v>0</v>
      </c>
      <c r="J214" s="237"/>
      <c r="K214" s="238">
        <f>ROUND(E214*J214,2)</f>
        <v>0</v>
      </c>
      <c r="L214" s="238">
        <v>21</v>
      </c>
      <c r="M214" s="238">
        <f>G214*(1+L214/100)</f>
        <v>0</v>
      </c>
      <c r="N214" s="238">
        <v>0</v>
      </c>
      <c r="O214" s="238">
        <f>ROUND(E214*N214,2)</f>
        <v>0</v>
      </c>
      <c r="P214" s="238">
        <v>0</v>
      </c>
      <c r="Q214" s="238">
        <f>ROUND(E214*P214,2)</f>
        <v>0</v>
      </c>
      <c r="R214" s="238"/>
      <c r="S214" s="238" t="s">
        <v>302</v>
      </c>
      <c r="T214" s="239" t="s">
        <v>295</v>
      </c>
      <c r="U214" s="222">
        <v>0</v>
      </c>
      <c r="V214" s="222">
        <f>ROUND(E214*U214,2)</f>
        <v>0</v>
      </c>
      <c r="W214" s="222"/>
      <c r="X214" s="222" t="s">
        <v>389</v>
      </c>
      <c r="Y214" s="212"/>
      <c r="Z214" s="212"/>
      <c r="AA214" s="212"/>
      <c r="AB214" s="212"/>
      <c r="AC214" s="212"/>
      <c r="AD214" s="212"/>
      <c r="AE214" s="212"/>
      <c r="AF214" s="212"/>
      <c r="AG214" s="212" t="s">
        <v>390</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5">
      <c r="A215" s="3"/>
      <c r="B215" s="4"/>
      <c r="C215" s="257"/>
      <c r="D215" s="6"/>
      <c r="E215" s="3"/>
      <c r="F215" s="3"/>
      <c r="G215" s="3"/>
      <c r="H215" s="3"/>
      <c r="I215" s="3"/>
      <c r="J215" s="3"/>
      <c r="K215" s="3"/>
      <c r="L215" s="3"/>
      <c r="M215" s="3"/>
      <c r="N215" s="3"/>
      <c r="O215" s="3"/>
      <c r="P215" s="3"/>
      <c r="Q215" s="3"/>
      <c r="R215" s="3"/>
      <c r="S215" s="3"/>
      <c r="T215" s="3"/>
      <c r="U215" s="3"/>
      <c r="V215" s="3"/>
      <c r="W215" s="3"/>
      <c r="X215" s="3"/>
      <c r="AE215">
        <v>15</v>
      </c>
      <c r="AF215">
        <v>21</v>
      </c>
      <c r="AG215" t="s">
        <v>276</v>
      </c>
    </row>
    <row r="216" spans="1:60" x14ac:dyDescent="0.25">
      <c r="A216" s="215"/>
      <c r="B216" s="216" t="s">
        <v>29</v>
      </c>
      <c r="C216" s="258"/>
      <c r="D216" s="217"/>
      <c r="E216" s="218"/>
      <c r="F216" s="218"/>
      <c r="G216" s="250">
        <f>G8+G79+G83+G86+G96+G110+G112+G192+G212</f>
        <v>0</v>
      </c>
      <c r="H216" s="3"/>
      <c r="I216" s="3"/>
      <c r="J216" s="3"/>
      <c r="K216" s="3"/>
      <c r="L216" s="3"/>
      <c r="M216" s="3"/>
      <c r="N216" s="3"/>
      <c r="O216" s="3"/>
      <c r="P216" s="3"/>
      <c r="Q216" s="3"/>
      <c r="R216" s="3"/>
      <c r="S216" s="3"/>
      <c r="T216" s="3"/>
      <c r="U216" s="3"/>
      <c r="V216" s="3"/>
      <c r="W216" s="3"/>
      <c r="X216" s="3"/>
      <c r="AE216">
        <f>SUMIF(L7:L214,AE215,G7:G214)</f>
        <v>0</v>
      </c>
      <c r="AF216">
        <f>SUMIF(L7:L214,AF215,G7:G214)</f>
        <v>0</v>
      </c>
      <c r="AG216" t="s">
        <v>383</v>
      </c>
    </row>
    <row r="217" spans="1:60" x14ac:dyDescent="0.25">
      <c r="C217" s="259"/>
      <c r="D217" s="10"/>
      <c r="AG217" t="s">
        <v>385</v>
      </c>
    </row>
    <row r="218" spans="1:60" x14ac:dyDescent="0.25">
      <c r="D218" s="10"/>
    </row>
    <row r="219" spans="1:60" x14ac:dyDescent="0.25">
      <c r="D219" s="10"/>
    </row>
    <row r="220" spans="1:60" x14ac:dyDescent="0.25">
      <c r="D220" s="10"/>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XeicCOQFCz5q74RWeIqAyPcmXDA9jJRW1j5TOYrcbFwU6o61Dg8nGj8ctpFISnnWnSQXD3kJnJH/Us4NPeYgA==" saltValue="JT+W5F36/Ns6RERrm2Gyd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73F57-B650-40E6-8259-F3E5AC38011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109</v>
      </c>
      <c r="C3" s="201" t="s">
        <v>110</v>
      </c>
      <c r="D3" s="199"/>
      <c r="E3" s="199"/>
      <c r="F3" s="199"/>
      <c r="G3" s="200"/>
      <c r="AC3" s="177" t="s">
        <v>264</v>
      </c>
      <c r="AG3" t="s">
        <v>266</v>
      </c>
    </row>
    <row r="4" spans="1:60" ht="25.05" customHeight="1" x14ac:dyDescent="0.25">
      <c r="A4" s="202" t="s">
        <v>9</v>
      </c>
      <c r="B4" s="203" t="s">
        <v>111</v>
      </c>
      <c r="C4" s="204" t="s">
        <v>110</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SUMIF(AG9:AG76,"&lt;&gt;NOR",G9:G76)</f>
        <v>0</v>
      </c>
      <c r="H8" s="231"/>
      <c r="I8" s="231">
        <f>SUM(I9:I76)</f>
        <v>0</v>
      </c>
      <c r="J8" s="231"/>
      <c r="K8" s="231">
        <f>SUM(K9:K76)</f>
        <v>0</v>
      </c>
      <c r="L8" s="231"/>
      <c r="M8" s="231">
        <f>SUM(M9:M76)</f>
        <v>0</v>
      </c>
      <c r="N8" s="231"/>
      <c r="O8" s="231">
        <f>SUM(O9:O76)</f>
        <v>1502.3200000000002</v>
      </c>
      <c r="P8" s="231"/>
      <c r="Q8" s="231">
        <f>SUM(Q9:Q76)</f>
        <v>506.87999999999994</v>
      </c>
      <c r="R8" s="231"/>
      <c r="S8" s="231"/>
      <c r="T8" s="232"/>
      <c r="U8" s="226"/>
      <c r="V8" s="226">
        <f>SUM(V9:V76)</f>
        <v>25.44</v>
      </c>
      <c r="W8" s="226"/>
      <c r="X8" s="226"/>
      <c r="AG8" t="s">
        <v>290</v>
      </c>
    </row>
    <row r="9" spans="1:60" outlineLevel="1" x14ac:dyDescent="0.25">
      <c r="A9" s="243">
        <v>1</v>
      </c>
      <c r="B9" s="244" t="s">
        <v>2813</v>
      </c>
      <c r="C9" s="256" t="s">
        <v>2814</v>
      </c>
      <c r="D9" s="245" t="s">
        <v>360</v>
      </c>
      <c r="E9" s="246">
        <v>0.6</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42.4</v>
      </c>
      <c r="V9" s="222">
        <f>ROUND(E9*U9,2)</f>
        <v>25.44</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2302</v>
      </c>
      <c r="C10" s="256" t="s">
        <v>2303</v>
      </c>
      <c r="D10" s="245" t="s">
        <v>434</v>
      </c>
      <c r="E10" s="246">
        <v>406.2</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1836</v>
      </c>
      <c r="C11" s="256" t="s">
        <v>2815</v>
      </c>
      <c r="D11" s="245" t="s">
        <v>434</v>
      </c>
      <c r="E11" s="246">
        <v>163.19999999999999</v>
      </c>
      <c r="F11" s="247"/>
      <c r="G11" s="248">
        <f>ROUND(E11*F11,2)</f>
        <v>0</v>
      </c>
      <c r="H11" s="247"/>
      <c r="I11" s="248">
        <f>ROUND(E11*H11,2)</f>
        <v>0</v>
      </c>
      <c r="J11" s="247"/>
      <c r="K11" s="248">
        <f>ROUND(E11*J11,2)</f>
        <v>0</v>
      </c>
      <c r="L11" s="248">
        <v>21</v>
      </c>
      <c r="M11" s="248">
        <f>G11*(1+L11/100)</f>
        <v>0</v>
      </c>
      <c r="N11" s="248">
        <v>0</v>
      </c>
      <c r="O11" s="248">
        <f>ROUND(E11*N11,2)</f>
        <v>0</v>
      </c>
      <c r="P11" s="248">
        <v>0.13800000000000001</v>
      </c>
      <c r="Q11" s="248">
        <f>ROUND(E11*P11,2)</f>
        <v>22.52</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2641</v>
      </c>
      <c r="C12" s="256" t="s">
        <v>2642</v>
      </c>
      <c r="D12" s="245" t="s">
        <v>434</v>
      </c>
      <c r="E12" s="246">
        <v>163.19999999999999</v>
      </c>
      <c r="F12" s="247"/>
      <c r="G12" s="248">
        <f>ROUND(E12*F12,2)</f>
        <v>0</v>
      </c>
      <c r="H12" s="247"/>
      <c r="I12" s="248">
        <f>ROUND(E12*H12,2)</f>
        <v>0</v>
      </c>
      <c r="J12" s="247"/>
      <c r="K12" s="248">
        <f>ROUND(E12*J12,2)</f>
        <v>0</v>
      </c>
      <c r="L12" s="248">
        <v>21</v>
      </c>
      <c r="M12" s="248">
        <f>G12*(1+L12/100)</f>
        <v>0</v>
      </c>
      <c r="N12" s="248">
        <v>0</v>
      </c>
      <c r="O12" s="248">
        <f>ROUND(E12*N12,2)</f>
        <v>0</v>
      </c>
      <c r="P12" s="248">
        <v>0.66</v>
      </c>
      <c r="Q12" s="248">
        <f>ROUND(E12*P12,2)</f>
        <v>107.71</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2816</v>
      </c>
      <c r="C13" s="256" t="s">
        <v>2817</v>
      </c>
      <c r="D13" s="245" t="s">
        <v>434</v>
      </c>
      <c r="E13" s="246">
        <v>278.60000000000002</v>
      </c>
      <c r="F13" s="247"/>
      <c r="G13" s="248">
        <f>ROUND(E13*F13,2)</f>
        <v>0</v>
      </c>
      <c r="H13" s="247"/>
      <c r="I13" s="248">
        <f>ROUND(E13*H13,2)</f>
        <v>0</v>
      </c>
      <c r="J13" s="247"/>
      <c r="K13" s="248">
        <f>ROUND(E13*J13,2)</f>
        <v>0</v>
      </c>
      <c r="L13" s="248">
        <v>21</v>
      </c>
      <c r="M13" s="248">
        <f>G13*(1+L13/100)</f>
        <v>0</v>
      </c>
      <c r="N13" s="248">
        <v>0</v>
      </c>
      <c r="O13" s="248">
        <f>ROUND(E13*N13,2)</f>
        <v>0</v>
      </c>
      <c r="P13" s="248">
        <v>0.81399999999999995</v>
      </c>
      <c r="Q13" s="248">
        <f>ROUND(E13*P13,2)</f>
        <v>226.78</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2649</v>
      </c>
      <c r="C14" s="256" t="s">
        <v>2650</v>
      </c>
      <c r="D14" s="245" t="s">
        <v>434</v>
      </c>
      <c r="E14" s="246">
        <v>394.6</v>
      </c>
      <c r="F14" s="247"/>
      <c r="G14" s="248">
        <f>ROUND(E14*F14,2)</f>
        <v>0</v>
      </c>
      <c r="H14" s="247"/>
      <c r="I14" s="248">
        <f>ROUND(E14*H14,2)</f>
        <v>0</v>
      </c>
      <c r="J14" s="247"/>
      <c r="K14" s="248">
        <f>ROUND(E14*J14,2)</f>
        <v>0</v>
      </c>
      <c r="L14" s="248">
        <v>21</v>
      </c>
      <c r="M14" s="248">
        <f>G14*(1+L14/100)</f>
        <v>0</v>
      </c>
      <c r="N14" s="248">
        <v>0</v>
      </c>
      <c r="O14" s="248">
        <f>ROUND(E14*N14,2)</f>
        <v>0</v>
      </c>
      <c r="P14" s="248">
        <v>0.22</v>
      </c>
      <c r="Q14" s="248">
        <f>ROUND(E14*P14,2)</f>
        <v>86.81</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2818</v>
      </c>
      <c r="C15" s="256" t="s">
        <v>2819</v>
      </c>
      <c r="D15" s="245" t="s">
        <v>434</v>
      </c>
      <c r="E15" s="246">
        <v>116</v>
      </c>
      <c r="F15" s="247"/>
      <c r="G15" s="248">
        <f>ROUND(E15*F15,2)</f>
        <v>0</v>
      </c>
      <c r="H15" s="247"/>
      <c r="I15" s="248">
        <f>ROUND(E15*H15,2)</f>
        <v>0</v>
      </c>
      <c r="J15" s="247"/>
      <c r="K15" s="248">
        <f>ROUND(E15*J15,2)</f>
        <v>0</v>
      </c>
      <c r="L15" s="248">
        <v>21</v>
      </c>
      <c r="M15" s="248">
        <f>G15*(1+L15/100)</f>
        <v>0</v>
      </c>
      <c r="N15" s="248">
        <v>0</v>
      </c>
      <c r="O15" s="248">
        <f>ROUND(E15*N15,2)</f>
        <v>0</v>
      </c>
      <c r="P15" s="248">
        <v>0.11</v>
      </c>
      <c r="Q15" s="248">
        <f>ROUND(E15*P15,2)</f>
        <v>12.76</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2653</v>
      </c>
      <c r="C16" s="256" t="s">
        <v>2654</v>
      </c>
      <c r="D16" s="245" t="s">
        <v>453</v>
      </c>
      <c r="E16" s="246">
        <v>20</v>
      </c>
      <c r="F16" s="247"/>
      <c r="G16" s="248">
        <f>ROUND(E16*F16,2)</f>
        <v>0</v>
      </c>
      <c r="H16" s="247"/>
      <c r="I16" s="248">
        <f>ROUND(E16*H16,2)</f>
        <v>0</v>
      </c>
      <c r="J16" s="247"/>
      <c r="K16" s="248">
        <f>ROUND(E16*J16,2)</f>
        <v>0</v>
      </c>
      <c r="L16" s="248">
        <v>21</v>
      </c>
      <c r="M16" s="248">
        <f>G16*(1+L16/100)</f>
        <v>0</v>
      </c>
      <c r="N16" s="248">
        <v>0</v>
      </c>
      <c r="O16" s="248">
        <f>ROUND(E16*N16,2)</f>
        <v>0</v>
      </c>
      <c r="P16" s="248">
        <v>0.22</v>
      </c>
      <c r="Q16" s="248">
        <f>ROUND(E16*P16,2)</f>
        <v>4.4000000000000004</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2655</v>
      </c>
      <c r="C17" s="256" t="s">
        <v>2656</v>
      </c>
      <c r="D17" s="245" t="s">
        <v>453</v>
      </c>
      <c r="E17" s="246">
        <v>170</v>
      </c>
      <c r="F17" s="247"/>
      <c r="G17" s="248">
        <f>ROUND(E17*F17,2)</f>
        <v>0</v>
      </c>
      <c r="H17" s="247"/>
      <c r="I17" s="248">
        <f>ROUND(E17*H17,2)</f>
        <v>0</v>
      </c>
      <c r="J17" s="247"/>
      <c r="K17" s="248">
        <f>ROUND(E17*J17,2)</f>
        <v>0</v>
      </c>
      <c r="L17" s="248">
        <v>21</v>
      </c>
      <c r="M17" s="248">
        <f>G17*(1+L17/100)</f>
        <v>0</v>
      </c>
      <c r="N17" s="248">
        <v>0</v>
      </c>
      <c r="O17" s="248">
        <f>ROUND(E17*N17,2)</f>
        <v>0</v>
      </c>
      <c r="P17" s="248">
        <v>0.27</v>
      </c>
      <c r="Q17" s="248">
        <f>ROUND(E17*P17,2)</f>
        <v>45.9</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2820</v>
      </c>
      <c r="C18" s="256" t="s">
        <v>2821</v>
      </c>
      <c r="D18" s="245" t="s">
        <v>453</v>
      </c>
      <c r="E18" s="246">
        <v>80</v>
      </c>
      <c r="F18" s="247"/>
      <c r="G18" s="248">
        <f>ROUND(E18*F18,2)</f>
        <v>0</v>
      </c>
      <c r="H18" s="247"/>
      <c r="I18" s="248">
        <f>ROUND(E18*H18,2)</f>
        <v>0</v>
      </c>
      <c r="J18" s="247"/>
      <c r="K18" s="248">
        <f>ROUND(E18*J18,2)</f>
        <v>0</v>
      </c>
      <c r="L18" s="248">
        <v>21</v>
      </c>
      <c r="M18" s="248">
        <f>G18*(1+L18/100)</f>
        <v>0</v>
      </c>
      <c r="N18" s="248">
        <v>6.9199999999999999E-3</v>
      </c>
      <c r="O18" s="248">
        <f>ROUND(E18*N18,2)</f>
        <v>0.55000000000000004</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2304</v>
      </c>
      <c r="C19" s="256" t="s">
        <v>2305</v>
      </c>
      <c r="D19" s="245" t="s">
        <v>2306</v>
      </c>
      <c r="E19" s="246">
        <v>1285</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2307</v>
      </c>
      <c r="C20" s="256" t="s">
        <v>2308</v>
      </c>
      <c r="D20" s="245" t="s">
        <v>921</v>
      </c>
      <c r="E20" s="246">
        <v>329</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451</v>
      </c>
      <c r="C21" s="256" t="s">
        <v>2309</v>
      </c>
      <c r="D21" s="245" t="s">
        <v>453</v>
      </c>
      <c r="E21" s="246">
        <v>3</v>
      </c>
      <c r="F21" s="247"/>
      <c r="G21" s="248">
        <f>ROUND(E21*F21,2)</f>
        <v>0</v>
      </c>
      <c r="H21" s="247"/>
      <c r="I21" s="248">
        <f>ROUND(E21*H21,2)</f>
        <v>0</v>
      </c>
      <c r="J21" s="247"/>
      <c r="K21" s="248">
        <f>ROUND(E21*J21,2)</f>
        <v>0</v>
      </c>
      <c r="L21" s="248">
        <v>21</v>
      </c>
      <c r="M21" s="248">
        <f>G21*(1+L21/100)</f>
        <v>0</v>
      </c>
      <c r="N21" s="248">
        <v>8.6899999999999998E-3</v>
      </c>
      <c r="O21" s="248">
        <f>ROUND(E21*N21,2)</f>
        <v>0.03</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2311</v>
      </c>
      <c r="C22" s="256" t="s">
        <v>2312</v>
      </c>
      <c r="D22" s="245" t="s">
        <v>453</v>
      </c>
      <c r="E22" s="246">
        <v>42</v>
      </c>
      <c r="F22" s="247"/>
      <c r="G22" s="248">
        <f>ROUND(E22*F22,2)</f>
        <v>0</v>
      </c>
      <c r="H22" s="247"/>
      <c r="I22" s="248">
        <f>ROUND(E22*H22,2)</f>
        <v>0</v>
      </c>
      <c r="J22" s="247"/>
      <c r="K22" s="248">
        <f>ROUND(E22*J22,2)</f>
        <v>0</v>
      </c>
      <c r="L22" s="248">
        <v>21</v>
      </c>
      <c r="M22" s="248">
        <f>G22*(1+L22/100)</f>
        <v>0</v>
      </c>
      <c r="N22" s="248">
        <v>1.0699999999999999E-2</v>
      </c>
      <c r="O22" s="248">
        <f>ROUND(E22*N22,2)</f>
        <v>0.45</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2313</v>
      </c>
      <c r="C23" s="256" t="s">
        <v>2314</v>
      </c>
      <c r="D23" s="245" t="s">
        <v>453</v>
      </c>
      <c r="E23" s="246">
        <v>21</v>
      </c>
      <c r="F23" s="247"/>
      <c r="G23" s="248">
        <f>ROUND(E23*F23,2)</f>
        <v>0</v>
      </c>
      <c r="H23" s="247"/>
      <c r="I23" s="248">
        <f>ROUND(E23*H23,2)</f>
        <v>0</v>
      </c>
      <c r="J23" s="247"/>
      <c r="K23" s="248">
        <f>ROUND(E23*J23,2)</f>
        <v>0</v>
      </c>
      <c r="L23" s="248">
        <v>21</v>
      </c>
      <c r="M23" s="248">
        <f>G23*(1+L23/100)</f>
        <v>0</v>
      </c>
      <c r="N23" s="248">
        <v>1.2710000000000001E-2</v>
      </c>
      <c r="O23" s="248">
        <f>ROUND(E23*N23,2)</f>
        <v>0.27</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2315</v>
      </c>
      <c r="C24" s="256" t="s">
        <v>2316</v>
      </c>
      <c r="D24" s="245" t="s">
        <v>453</v>
      </c>
      <c r="E24" s="246">
        <v>30</v>
      </c>
      <c r="F24" s="247"/>
      <c r="G24" s="248">
        <f>ROUND(E24*F24,2)</f>
        <v>0</v>
      </c>
      <c r="H24" s="247"/>
      <c r="I24" s="248">
        <f>ROUND(E24*H24,2)</f>
        <v>0</v>
      </c>
      <c r="J24" s="247"/>
      <c r="K24" s="248">
        <f>ROUND(E24*J24,2)</f>
        <v>0</v>
      </c>
      <c r="L24" s="248">
        <v>21</v>
      </c>
      <c r="M24" s="248">
        <f>G24*(1+L24/100)</f>
        <v>0</v>
      </c>
      <c r="N24" s="248">
        <v>2.478E-2</v>
      </c>
      <c r="O24" s="248">
        <f>ROUND(E24*N24,2)</f>
        <v>0.74</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2822</v>
      </c>
      <c r="C25" s="256" t="s">
        <v>2823</v>
      </c>
      <c r="D25" s="245" t="s">
        <v>360</v>
      </c>
      <c r="E25" s="246">
        <v>115.2</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1187</v>
      </c>
      <c r="C26" s="256" t="s">
        <v>2317</v>
      </c>
      <c r="D26" s="245" t="s">
        <v>360</v>
      </c>
      <c r="E26" s="246">
        <v>1014.13</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2824</v>
      </c>
      <c r="C27" s="256" t="s">
        <v>2825</v>
      </c>
      <c r="D27" s="245" t="s">
        <v>360</v>
      </c>
      <c r="E27" s="246">
        <v>26.72</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2826</v>
      </c>
      <c r="C28" s="256" t="s">
        <v>2827</v>
      </c>
      <c r="D28" s="245" t="s">
        <v>360</v>
      </c>
      <c r="E28" s="246">
        <v>36.1</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2828</v>
      </c>
      <c r="C29" s="256" t="s">
        <v>2829</v>
      </c>
      <c r="D29" s="245" t="s">
        <v>360</v>
      </c>
      <c r="E29" s="246">
        <v>36.1</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2830</v>
      </c>
      <c r="C30" s="256" t="s">
        <v>2831</v>
      </c>
      <c r="D30" s="245" t="s">
        <v>360</v>
      </c>
      <c r="E30" s="246">
        <v>5.78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2832</v>
      </c>
      <c r="C31" s="256" t="s">
        <v>2833</v>
      </c>
      <c r="D31" s="245" t="s">
        <v>360</v>
      </c>
      <c r="E31" s="246">
        <v>5.78</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2834</v>
      </c>
      <c r="C32" s="256" t="s">
        <v>2835</v>
      </c>
      <c r="D32" s="245" t="s">
        <v>360</v>
      </c>
      <c r="E32" s="246">
        <v>3.61</v>
      </c>
      <c r="F32" s="247"/>
      <c r="G32" s="248">
        <f>ROUND(E32*F32,2)</f>
        <v>0</v>
      </c>
      <c r="H32" s="247"/>
      <c r="I32" s="248">
        <f>ROUND(E32*H32,2)</f>
        <v>0</v>
      </c>
      <c r="J32" s="247"/>
      <c r="K32" s="248">
        <f>ROUND(E32*J32,2)</f>
        <v>0</v>
      </c>
      <c r="L32" s="248">
        <v>21</v>
      </c>
      <c r="M32" s="248">
        <f>G32*(1+L32/100)</f>
        <v>0</v>
      </c>
      <c r="N32" s="248">
        <v>3.5000000000000001E-3</v>
      </c>
      <c r="O32" s="248">
        <f>ROUND(E32*N32,2)</f>
        <v>0.01</v>
      </c>
      <c r="P32" s="248">
        <v>0</v>
      </c>
      <c r="Q32" s="248">
        <f>ROUND(E32*P32,2)</f>
        <v>0</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461</v>
      </c>
      <c r="C33" s="256" t="s">
        <v>2318</v>
      </c>
      <c r="D33" s="245" t="s">
        <v>360</v>
      </c>
      <c r="E33" s="246">
        <v>1969.93965</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2319</v>
      </c>
      <c r="C34" s="256" t="s">
        <v>2320</v>
      </c>
      <c r="D34" s="245" t="s">
        <v>360</v>
      </c>
      <c r="E34" s="246">
        <v>2662.0796999999998</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27</v>
      </c>
      <c r="B35" s="244" t="s">
        <v>2321</v>
      </c>
      <c r="C35" s="256" t="s">
        <v>2322</v>
      </c>
      <c r="D35" s="245" t="s">
        <v>360</v>
      </c>
      <c r="E35" s="246">
        <v>2535.3139999999999</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28</v>
      </c>
      <c r="B36" s="244" t="s">
        <v>2323</v>
      </c>
      <c r="C36" s="256" t="s">
        <v>2324</v>
      </c>
      <c r="D36" s="245" t="s">
        <v>360</v>
      </c>
      <c r="E36" s="246">
        <v>425.9325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29</v>
      </c>
      <c r="B37" s="244" t="s">
        <v>2325</v>
      </c>
      <c r="C37" s="256" t="s">
        <v>2326</v>
      </c>
      <c r="D37" s="245" t="s">
        <v>360</v>
      </c>
      <c r="E37" s="246">
        <v>405.65</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30</v>
      </c>
      <c r="B38" s="244" t="s">
        <v>2327</v>
      </c>
      <c r="C38" s="256" t="s">
        <v>2328</v>
      </c>
      <c r="D38" s="245" t="s">
        <v>360</v>
      </c>
      <c r="E38" s="246">
        <v>266.20650000000001</v>
      </c>
      <c r="F38" s="247"/>
      <c r="G38" s="248">
        <f>ROUND(E38*F38,2)</f>
        <v>0</v>
      </c>
      <c r="H38" s="247"/>
      <c r="I38" s="248">
        <f>ROUND(E38*H38,2)</f>
        <v>0</v>
      </c>
      <c r="J38" s="247"/>
      <c r="K38" s="248">
        <f>ROUND(E38*J38,2)</f>
        <v>0</v>
      </c>
      <c r="L38" s="248">
        <v>21</v>
      </c>
      <c r="M38" s="248">
        <f>G38*(1+L38/100)</f>
        <v>0</v>
      </c>
      <c r="N38" s="248">
        <v>1.0410000000000001E-2</v>
      </c>
      <c r="O38" s="248">
        <f>ROUND(E38*N38,2)</f>
        <v>2.77</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31</v>
      </c>
      <c r="B39" s="244" t="s">
        <v>2659</v>
      </c>
      <c r="C39" s="256" t="s">
        <v>2660</v>
      </c>
      <c r="D39" s="245" t="s">
        <v>360</v>
      </c>
      <c r="E39" s="246">
        <v>234.32599999999999</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32</v>
      </c>
      <c r="B40" s="244" t="s">
        <v>2331</v>
      </c>
      <c r="C40" s="256" t="s">
        <v>2332</v>
      </c>
      <c r="D40" s="245" t="s">
        <v>360</v>
      </c>
      <c r="E40" s="246">
        <v>316.65699999999998</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33</v>
      </c>
      <c r="B41" s="244" t="s">
        <v>2333</v>
      </c>
      <c r="C41" s="256" t="s">
        <v>2334</v>
      </c>
      <c r="D41" s="245" t="s">
        <v>360</v>
      </c>
      <c r="E41" s="246">
        <v>316.65699999999998</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34</v>
      </c>
      <c r="B42" s="244" t="s">
        <v>2335</v>
      </c>
      <c r="C42" s="256" t="s">
        <v>2336</v>
      </c>
      <c r="D42" s="245" t="s">
        <v>360</v>
      </c>
      <c r="E42" s="246">
        <v>50.664999999999999</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35</v>
      </c>
      <c r="B43" s="244" t="s">
        <v>2337</v>
      </c>
      <c r="C43" s="256" t="s">
        <v>2338</v>
      </c>
      <c r="D43" s="245" t="s">
        <v>360</v>
      </c>
      <c r="E43" s="246">
        <v>50.664999999999999</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36</v>
      </c>
      <c r="B44" s="244" t="s">
        <v>2339</v>
      </c>
      <c r="C44" s="256" t="s">
        <v>2340</v>
      </c>
      <c r="D44" s="245" t="s">
        <v>360</v>
      </c>
      <c r="E44" s="246">
        <v>31.666</v>
      </c>
      <c r="F44" s="247"/>
      <c r="G44" s="248">
        <f>ROUND(E44*F44,2)</f>
        <v>0</v>
      </c>
      <c r="H44" s="247"/>
      <c r="I44" s="248">
        <f>ROUND(E44*H44,2)</f>
        <v>0</v>
      </c>
      <c r="J44" s="247"/>
      <c r="K44" s="248">
        <f>ROUND(E44*J44,2)</f>
        <v>0</v>
      </c>
      <c r="L44" s="248">
        <v>21</v>
      </c>
      <c r="M44" s="248">
        <f>G44*(1+L44/100)</f>
        <v>0</v>
      </c>
      <c r="N44" s="248">
        <v>3.5300000000000002E-3</v>
      </c>
      <c r="O44" s="248">
        <f>ROUND(E44*N44,2)</f>
        <v>0.11</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37</v>
      </c>
      <c r="B45" s="244" t="s">
        <v>2341</v>
      </c>
      <c r="C45" s="256" t="s">
        <v>2342</v>
      </c>
      <c r="D45" s="245" t="s">
        <v>360</v>
      </c>
      <c r="E45" s="246">
        <v>25.353000000000002</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38</v>
      </c>
      <c r="B46" s="244" t="s">
        <v>2343</v>
      </c>
      <c r="C46" s="256" t="s">
        <v>2344</v>
      </c>
      <c r="D46" s="245" t="s">
        <v>360</v>
      </c>
      <c r="E46" s="246">
        <v>3.1669999999999998</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39</v>
      </c>
      <c r="B47" s="244" t="s">
        <v>2836</v>
      </c>
      <c r="C47" s="256" t="s">
        <v>2837</v>
      </c>
      <c r="D47" s="245" t="s">
        <v>453</v>
      </c>
      <c r="E47" s="246">
        <v>14.5</v>
      </c>
      <c r="F47" s="247"/>
      <c r="G47" s="248">
        <f>ROUND(E47*F47,2)</f>
        <v>0</v>
      </c>
      <c r="H47" s="247"/>
      <c r="I47" s="248">
        <f>ROUND(E47*H47,2)</f>
        <v>0</v>
      </c>
      <c r="J47" s="247"/>
      <c r="K47" s="248">
        <f>ROUND(E47*J47,2)</f>
        <v>0</v>
      </c>
      <c r="L47" s="248">
        <v>21</v>
      </c>
      <c r="M47" s="248">
        <f>G47*(1+L47/100)</f>
        <v>0</v>
      </c>
      <c r="N47" s="248">
        <v>1.23E-3</v>
      </c>
      <c r="O47" s="248">
        <f>ROUND(E47*N47,2)</f>
        <v>0.02</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40</v>
      </c>
      <c r="B48" s="244" t="s">
        <v>2345</v>
      </c>
      <c r="C48" s="256" t="s">
        <v>2346</v>
      </c>
      <c r="D48" s="245" t="s">
        <v>434</v>
      </c>
      <c r="E48" s="246">
        <v>7540.41</v>
      </c>
      <c r="F48" s="247"/>
      <c r="G48" s="248">
        <f>ROUND(E48*F48,2)</f>
        <v>0</v>
      </c>
      <c r="H48" s="247"/>
      <c r="I48" s="248">
        <f>ROUND(E48*H48,2)</f>
        <v>0</v>
      </c>
      <c r="J48" s="247"/>
      <c r="K48" s="248">
        <f>ROUND(E48*J48,2)</f>
        <v>0</v>
      </c>
      <c r="L48" s="248">
        <v>21</v>
      </c>
      <c r="M48" s="248">
        <f>G48*(1+L48/100)</f>
        <v>0</v>
      </c>
      <c r="N48" s="248">
        <v>8.5999999999999998E-4</v>
      </c>
      <c r="O48" s="248">
        <f>ROUND(E48*N48,2)</f>
        <v>6.48</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41</v>
      </c>
      <c r="B49" s="244" t="s">
        <v>2347</v>
      </c>
      <c r="C49" s="256" t="s">
        <v>2348</v>
      </c>
      <c r="D49" s="245" t="s">
        <v>434</v>
      </c>
      <c r="E49" s="246">
        <v>7540.4</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42</v>
      </c>
      <c r="B50" s="244" t="s">
        <v>2349</v>
      </c>
      <c r="C50" s="256" t="s">
        <v>2350</v>
      </c>
      <c r="D50" s="245" t="s">
        <v>360</v>
      </c>
      <c r="E50" s="246">
        <v>1586.702</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43</v>
      </c>
      <c r="B51" s="244" t="s">
        <v>475</v>
      </c>
      <c r="C51" s="256" t="s">
        <v>2351</v>
      </c>
      <c r="D51" s="245" t="s">
        <v>360</v>
      </c>
      <c r="E51" s="246">
        <v>1635.3420000000001</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44</v>
      </c>
      <c r="B52" s="244" t="s">
        <v>2352</v>
      </c>
      <c r="C52" s="256" t="s">
        <v>2353</v>
      </c>
      <c r="D52" s="245" t="s">
        <v>360</v>
      </c>
      <c r="E52" s="246">
        <v>83.51</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45</v>
      </c>
      <c r="B53" s="244" t="s">
        <v>1229</v>
      </c>
      <c r="C53" s="256" t="s">
        <v>2354</v>
      </c>
      <c r="D53" s="245" t="s">
        <v>360</v>
      </c>
      <c r="E53" s="246">
        <v>86.07</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46</v>
      </c>
      <c r="B54" s="244" t="s">
        <v>2355</v>
      </c>
      <c r="C54" s="256" t="s">
        <v>2356</v>
      </c>
      <c r="D54" s="245" t="s">
        <v>434</v>
      </c>
      <c r="E54" s="246">
        <v>40.619999999999997</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47</v>
      </c>
      <c r="B55" s="244" t="s">
        <v>2357</v>
      </c>
      <c r="C55" s="256" t="s">
        <v>2358</v>
      </c>
      <c r="D55" s="245" t="s">
        <v>360</v>
      </c>
      <c r="E55" s="246">
        <v>3173.4050000000002</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48</v>
      </c>
      <c r="B56" s="244" t="s">
        <v>2359</v>
      </c>
      <c r="C56" s="256" t="s">
        <v>2360</v>
      </c>
      <c r="D56" s="245" t="s">
        <v>360</v>
      </c>
      <c r="E56" s="246">
        <v>167.02099999999999</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49</v>
      </c>
      <c r="B57" s="244" t="s">
        <v>2361</v>
      </c>
      <c r="C57" s="256" t="s">
        <v>2362</v>
      </c>
      <c r="D57" s="245" t="s">
        <v>360</v>
      </c>
      <c r="E57" s="246">
        <v>1455.4760000000001</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302</v>
      </c>
      <c r="T57" s="249" t="s">
        <v>295</v>
      </c>
      <c r="U57" s="222">
        <v>0</v>
      </c>
      <c r="V57" s="222">
        <f>ROUND(E57*U57,2)</f>
        <v>0</v>
      </c>
      <c r="W57" s="222"/>
      <c r="X57" s="222" t="s">
        <v>389</v>
      </c>
      <c r="Y57" s="212"/>
      <c r="Z57" s="212"/>
      <c r="AA57" s="212"/>
      <c r="AB57" s="212"/>
      <c r="AC57" s="212"/>
      <c r="AD57" s="212"/>
      <c r="AE57" s="212"/>
      <c r="AF57" s="212"/>
      <c r="AG57" s="212" t="s">
        <v>390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50</v>
      </c>
      <c r="B58" s="244" t="s">
        <v>2363</v>
      </c>
      <c r="C58" s="256" t="s">
        <v>2364</v>
      </c>
      <c r="D58" s="245" t="s">
        <v>360</v>
      </c>
      <c r="E58" s="246">
        <v>8732.8320000000003</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51</v>
      </c>
      <c r="B59" s="244" t="s">
        <v>2365</v>
      </c>
      <c r="C59" s="256" t="s">
        <v>2366</v>
      </c>
      <c r="D59" s="245" t="s">
        <v>360</v>
      </c>
      <c r="E59" s="246">
        <v>76.603999999999999</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52</v>
      </c>
      <c r="B60" s="244" t="s">
        <v>2367</v>
      </c>
      <c r="C60" s="256" t="s">
        <v>2368</v>
      </c>
      <c r="D60" s="245" t="s">
        <v>360</v>
      </c>
      <c r="E60" s="246">
        <v>459.62400000000002</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53</v>
      </c>
      <c r="B61" s="244" t="s">
        <v>2369</v>
      </c>
      <c r="C61" s="256" t="s">
        <v>2370</v>
      </c>
      <c r="D61" s="245" t="s">
        <v>360</v>
      </c>
      <c r="E61" s="246">
        <v>3173.4050000000002</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389</v>
      </c>
      <c r="Y61" s="212"/>
      <c r="Z61" s="212"/>
      <c r="AA61" s="212"/>
      <c r="AB61" s="212"/>
      <c r="AC61" s="212"/>
      <c r="AD61" s="212"/>
      <c r="AE61" s="212"/>
      <c r="AF61" s="212"/>
      <c r="AG61" s="212" t="s">
        <v>390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54</v>
      </c>
      <c r="B62" s="244" t="s">
        <v>2371</v>
      </c>
      <c r="C62" s="256" t="s">
        <v>2372</v>
      </c>
      <c r="D62" s="245" t="s">
        <v>360</v>
      </c>
      <c r="E62" s="246">
        <v>167.02099999999999</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302</v>
      </c>
      <c r="T62" s="249" t="s">
        <v>295</v>
      </c>
      <c r="U62" s="222">
        <v>0</v>
      </c>
      <c r="V62" s="222">
        <f>ROUND(E62*U62,2)</f>
        <v>0</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55</v>
      </c>
      <c r="B63" s="244" t="s">
        <v>1246</v>
      </c>
      <c r="C63" s="256" t="s">
        <v>429</v>
      </c>
      <c r="D63" s="245" t="s">
        <v>360</v>
      </c>
      <c r="E63" s="246">
        <v>1532.08</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302</v>
      </c>
      <c r="T63" s="249" t="s">
        <v>295</v>
      </c>
      <c r="U63" s="222">
        <v>0</v>
      </c>
      <c r="V63" s="222">
        <f>ROUND(E63*U63,2)</f>
        <v>0</v>
      </c>
      <c r="W63" s="222"/>
      <c r="X63" s="222" t="s">
        <v>389</v>
      </c>
      <c r="Y63" s="212"/>
      <c r="Z63" s="212"/>
      <c r="AA63" s="212"/>
      <c r="AB63" s="212"/>
      <c r="AC63" s="212"/>
      <c r="AD63" s="212"/>
      <c r="AE63" s="212"/>
      <c r="AF63" s="212"/>
      <c r="AG63" s="212" t="s">
        <v>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56</v>
      </c>
      <c r="B64" s="244" t="s">
        <v>495</v>
      </c>
      <c r="C64" s="256" t="s">
        <v>2375</v>
      </c>
      <c r="D64" s="245" t="s">
        <v>360</v>
      </c>
      <c r="E64" s="246">
        <v>3538.55</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302</v>
      </c>
      <c r="T64" s="249" t="s">
        <v>295</v>
      </c>
      <c r="U64" s="222">
        <v>0</v>
      </c>
      <c r="V64" s="222">
        <f>ROUND(E64*U64,2)</f>
        <v>0</v>
      </c>
      <c r="W64" s="222"/>
      <c r="X64" s="222" t="s">
        <v>389</v>
      </c>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57</v>
      </c>
      <c r="B65" s="244" t="s">
        <v>2376</v>
      </c>
      <c r="C65" s="256" t="s">
        <v>2377</v>
      </c>
      <c r="D65" s="245" t="s">
        <v>360</v>
      </c>
      <c r="E65" s="246">
        <v>874.99</v>
      </c>
      <c r="F65" s="247"/>
      <c r="G65" s="248">
        <f>ROUND(E65*F65,2)</f>
        <v>0</v>
      </c>
      <c r="H65" s="247"/>
      <c r="I65" s="248">
        <f>ROUND(E65*H65,2)</f>
        <v>0</v>
      </c>
      <c r="J65" s="247"/>
      <c r="K65" s="248">
        <f>ROUND(E65*J65,2)</f>
        <v>0</v>
      </c>
      <c r="L65" s="248">
        <v>21</v>
      </c>
      <c r="M65" s="248">
        <f>G65*(1+L65/100)</f>
        <v>0</v>
      </c>
      <c r="N65" s="248">
        <v>1.7</v>
      </c>
      <c r="O65" s="248">
        <f>ROUND(E65*N65,2)</f>
        <v>1487.48</v>
      </c>
      <c r="P65" s="248">
        <v>0</v>
      </c>
      <c r="Q65" s="248">
        <f>ROUND(E65*P65,2)</f>
        <v>0</v>
      </c>
      <c r="R65" s="248"/>
      <c r="S65" s="248" t="s">
        <v>302</v>
      </c>
      <c r="T65" s="249" t="s">
        <v>295</v>
      </c>
      <c r="U65" s="222">
        <v>0</v>
      </c>
      <c r="V65" s="222">
        <f>ROUND(E65*U65,2)</f>
        <v>0</v>
      </c>
      <c r="W65" s="222"/>
      <c r="X65" s="222" t="s">
        <v>389</v>
      </c>
      <c r="Y65" s="212"/>
      <c r="Z65" s="212"/>
      <c r="AA65" s="212"/>
      <c r="AB65" s="212"/>
      <c r="AC65" s="212"/>
      <c r="AD65" s="212"/>
      <c r="AE65" s="212"/>
      <c r="AF65" s="212"/>
      <c r="AG65" s="212" t="s">
        <v>390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58</v>
      </c>
      <c r="B66" s="244" t="s">
        <v>1263</v>
      </c>
      <c r="C66" s="256" t="s">
        <v>2588</v>
      </c>
      <c r="D66" s="245" t="s">
        <v>360</v>
      </c>
      <c r="E66" s="246">
        <v>38</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302</v>
      </c>
      <c r="T66" s="249" t="s">
        <v>295</v>
      </c>
      <c r="U66" s="222">
        <v>0</v>
      </c>
      <c r="V66" s="222">
        <f>ROUND(E66*U66,2)</f>
        <v>0</v>
      </c>
      <c r="W66" s="222"/>
      <c r="X66" s="222" t="s">
        <v>389</v>
      </c>
      <c r="Y66" s="212"/>
      <c r="Z66" s="212"/>
      <c r="AA66" s="212"/>
      <c r="AB66" s="212"/>
      <c r="AC66" s="212"/>
      <c r="AD66" s="212"/>
      <c r="AE66" s="212"/>
      <c r="AF66" s="212"/>
      <c r="AG66" s="212" t="s">
        <v>390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59</v>
      </c>
      <c r="B67" s="244" t="s">
        <v>2589</v>
      </c>
      <c r="C67" s="256" t="s">
        <v>2590</v>
      </c>
      <c r="D67" s="245" t="s">
        <v>360</v>
      </c>
      <c r="E67" s="246">
        <v>38</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302</v>
      </c>
      <c r="T67" s="249" t="s">
        <v>295</v>
      </c>
      <c r="U67" s="222">
        <v>0</v>
      </c>
      <c r="V67" s="222">
        <f>ROUND(E67*U67,2)</f>
        <v>0</v>
      </c>
      <c r="W67" s="222"/>
      <c r="X67" s="222" t="s">
        <v>389</v>
      </c>
      <c r="Y67" s="212"/>
      <c r="Z67" s="212"/>
      <c r="AA67" s="212"/>
      <c r="AB67" s="212"/>
      <c r="AC67" s="212"/>
      <c r="AD67" s="212"/>
      <c r="AE67" s="212"/>
      <c r="AF67" s="212"/>
      <c r="AG67" s="212" t="s">
        <v>390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60</v>
      </c>
      <c r="B68" s="244" t="s">
        <v>505</v>
      </c>
      <c r="C68" s="256" t="s">
        <v>2380</v>
      </c>
      <c r="D68" s="245" t="s">
        <v>434</v>
      </c>
      <c r="E68" s="246">
        <v>406.2</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302</v>
      </c>
      <c r="T68" s="249" t="s">
        <v>295</v>
      </c>
      <c r="U68" s="222">
        <v>0</v>
      </c>
      <c r="V68" s="222">
        <f>ROUND(E68*U68,2)</f>
        <v>0</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61</v>
      </c>
      <c r="B69" s="244" t="s">
        <v>2381</v>
      </c>
      <c r="C69" s="256" t="s">
        <v>2382</v>
      </c>
      <c r="D69" s="245" t="s">
        <v>434</v>
      </c>
      <c r="E69" s="246">
        <v>1558.2</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302</v>
      </c>
      <c r="T69" s="249" t="s">
        <v>295</v>
      </c>
      <c r="U69" s="222">
        <v>0</v>
      </c>
      <c r="V69" s="222">
        <f>ROUND(E69*U69,2)</f>
        <v>0</v>
      </c>
      <c r="W69" s="222"/>
      <c r="X69" s="222" t="s">
        <v>389</v>
      </c>
      <c r="Y69" s="212"/>
      <c r="Z69" s="212"/>
      <c r="AA69" s="212"/>
      <c r="AB69" s="212"/>
      <c r="AC69" s="212"/>
      <c r="AD69" s="212"/>
      <c r="AE69" s="212"/>
      <c r="AF69" s="212"/>
      <c r="AG69" s="212" t="s">
        <v>390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62</v>
      </c>
      <c r="B70" s="244" t="s">
        <v>1278</v>
      </c>
      <c r="C70" s="256" t="s">
        <v>2672</v>
      </c>
      <c r="D70" s="245" t="s">
        <v>434</v>
      </c>
      <c r="E70" s="246">
        <v>1558.2</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302</v>
      </c>
      <c r="T70" s="249" t="s">
        <v>295</v>
      </c>
      <c r="U70" s="222">
        <v>0</v>
      </c>
      <c r="V70" s="222">
        <f>ROUND(E70*U70,2)</f>
        <v>0</v>
      </c>
      <c r="W70" s="222"/>
      <c r="X70" s="222" t="s">
        <v>389</v>
      </c>
      <c r="Y70" s="212"/>
      <c r="Z70" s="212"/>
      <c r="AA70" s="212"/>
      <c r="AB70" s="212"/>
      <c r="AC70" s="212"/>
      <c r="AD70" s="212"/>
      <c r="AE70" s="212"/>
      <c r="AF70" s="212"/>
      <c r="AG70" s="212" t="s">
        <v>390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63</v>
      </c>
      <c r="B71" s="244" t="s">
        <v>2383</v>
      </c>
      <c r="C71" s="256" t="s">
        <v>2384</v>
      </c>
      <c r="D71" s="245" t="s">
        <v>434</v>
      </c>
      <c r="E71" s="246">
        <v>1558.2</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302</v>
      </c>
      <c r="T71" s="249" t="s">
        <v>295</v>
      </c>
      <c r="U71" s="222">
        <v>0</v>
      </c>
      <c r="V71" s="222">
        <f>ROUND(E71*U71,2)</f>
        <v>0</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64</v>
      </c>
      <c r="B72" s="244" t="s">
        <v>2385</v>
      </c>
      <c r="C72" s="256" t="s">
        <v>2673</v>
      </c>
      <c r="D72" s="245" t="s">
        <v>360</v>
      </c>
      <c r="E72" s="246">
        <v>1455.4760000000001</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65</v>
      </c>
      <c r="B73" s="244" t="s">
        <v>2674</v>
      </c>
      <c r="C73" s="256" t="s">
        <v>2675</v>
      </c>
      <c r="D73" s="245" t="s">
        <v>360</v>
      </c>
      <c r="E73" s="246">
        <v>76.603999999999999</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390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66</v>
      </c>
      <c r="B74" s="244" t="s">
        <v>2838</v>
      </c>
      <c r="C74" s="256" t="s">
        <v>2839</v>
      </c>
      <c r="D74" s="245" t="s">
        <v>539</v>
      </c>
      <c r="E74" s="246">
        <v>4</v>
      </c>
      <c r="F74" s="247"/>
      <c r="G74" s="248">
        <f>ROUND(E74*F74,2)</f>
        <v>0</v>
      </c>
      <c r="H74" s="247"/>
      <c r="I74" s="248">
        <f>ROUND(E74*H74,2)</f>
        <v>0</v>
      </c>
      <c r="J74" s="247"/>
      <c r="K74" s="248">
        <f>ROUND(E74*J74,2)</f>
        <v>0</v>
      </c>
      <c r="L74" s="248">
        <v>21</v>
      </c>
      <c r="M74" s="248">
        <f>G74*(1+L74/100)</f>
        <v>0</v>
      </c>
      <c r="N74" s="248">
        <v>0.25</v>
      </c>
      <c r="O74" s="248">
        <f>ROUND(E74*N74,2)</f>
        <v>1</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3">
        <v>67</v>
      </c>
      <c r="B75" s="244" t="s">
        <v>2676</v>
      </c>
      <c r="C75" s="256" t="s">
        <v>2677</v>
      </c>
      <c r="D75" s="245" t="s">
        <v>521</v>
      </c>
      <c r="E75" s="246">
        <v>31</v>
      </c>
      <c r="F75" s="247"/>
      <c r="G75" s="248">
        <f>ROUND(E75*F75,2)</f>
        <v>0</v>
      </c>
      <c r="H75" s="247"/>
      <c r="I75" s="248">
        <f>ROUND(E75*H75,2)</f>
        <v>0</v>
      </c>
      <c r="J75" s="247"/>
      <c r="K75" s="248">
        <f>ROUND(E75*J75,2)</f>
        <v>0</v>
      </c>
      <c r="L75" s="248">
        <v>21</v>
      </c>
      <c r="M75" s="248">
        <f>G75*(1+L75/100)</f>
        <v>0</v>
      </c>
      <c r="N75" s="248">
        <v>1E-3</v>
      </c>
      <c r="O75" s="248">
        <f>ROUND(E75*N75,2)</f>
        <v>0.03</v>
      </c>
      <c r="P75" s="248">
        <v>0</v>
      </c>
      <c r="Q75" s="248">
        <f>ROUND(E75*P75,2)</f>
        <v>0</v>
      </c>
      <c r="R75" s="248"/>
      <c r="S75" s="248" t="s">
        <v>302</v>
      </c>
      <c r="T75" s="249" t="s">
        <v>295</v>
      </c>
      <c r="U75" s="222">
        <v>0</v>
      </c>
      <c r="V75" s="222">
        <f>ROUND(E75*U75,2)</f>
        <v>0</v>
      </c>
      <c r="W75" s="222"/>
      <c r="X75" s="222" t="s">
        <v>362</v>
      </c>
      <c r="Y75" s="212"/>
      <c r="Z75" s="212"/>
      <c r="AA75" s="212"/>
      <c r="AB75" s="212"/>
      <c r="AC75" s="212"/>
      <c r="AD75" s="212"/>
      <c r="AE75" s="212"/>
      <c r="AF75" s="212"/>
      <c r="AG75" s="212" t="s">
        <v>363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68</v>
      </c>
      <c r="B76" s="244" t="s">
        <v>2840</v>
      </c>
      <c r="C76" s="256" t="s">
        <v>2841</v>
      </c>
      <c r="D76" s="245" t="s">
        <v>453</v>
      </c>
      <c r="E76" s="246">
        <v>15.225</v>
      </c>
      <c r="F76" s="247"/>
      <c r="G76" s="248">
        <f>ROUND(E76*F76,2)</f>
        <v>0</v>
      </c>
      <c r="H76" s="247"/>
      <c r="I76" s="248">
        <f>ROUND(E76*H76,2)</f>
        <v>0</v>
      </c>
      <c r="J76" s="247"/>
      <c r="K76" s="248">
        <f>ROUND(E76*J76,2)</f>
        <v>0</v>
      </c>
      <c r="L76" s="248">
        <v>21</v>
      </c>
      <c r="M76" s="248">
        <f>G76*(1+L76/100)</f>
        <v>0</v>
      </c>
      <c r="N76" s="248">
        <v>0.156</v>
      </c>
      <c r="O76" s="248">
        <f>ROUND(E76*N76,2)</f>
        <v>2.38</v>
      </c>
      <c r="P76" s="248">
        <v>0</v>
      </c>
      <c r="Q76" s="248">
        <f>ROUND(E76*P76,2)</f>
        <v>0</v>
      </c>
      <c r="R76" s="248"/>
      <c r="S76" s="248" t="s">
        <v>302</v>
      </c>
      <c r="T76" s="249" t="s">
        <v>295</v>
      </c>
      <c r="U76" s="222">
        <v>0</v>
      </c>
      <c r="V76" s="222">
        <f>ROUND(E76*U76,2)</f>
        <v>0</v>
      </c>
      <c r="W76" s="222"/>
      <c r="X76" s="222" t="s">
        <v>362</v>
      </c>
      <c r="Y76" s="212"/>
      <c r="Z76" s="212"/>
      <c r="AA76" s="212"/>
      <c r="AB76" s="212"/>
      <c r="AC76" s="212"/>
      <c r="AD76" s="212"/>
      <c r="AE76" s="212"/>
      <c r="AF76" s="212"/>
      <c r="AG76" s="212" t="s">
        <v>363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5">
      <c r="A77" s="227" t="s">
        <v>289</v>
      </c>
      <c r="B77" s="228" t="s">
        <v>179</v>
      </c>
      <c r="C77" s="251" t="s">
        <v>180</v>
      </c>
      <c r="D77" s="229"/>
      <c r="E77" s="230"/>
      <c r="F77" s="231"/>
      <c r="G77" s="231">
        <f>SUMIF(AG78:AG80,"&lt;&gt;NOR",G78:G80)</f>
        <v>0</v>
      </c>
      <c r="H77" s="231"/>
      <c r="I77" s="231">
        <f>SUM(I78:I80)</f>
        <v>0</v>
      </c>
      <c r="J77" s="231"/>
      <c r="K77" s="231">
        <f>SUM(K78:K80)</f>
        <v>0</v>
      </c>
      <c r="L77" s="231"/>
      <c r="M77" s="231">
        <f>SUM(M78:M80)</f>
        <v>0</v>
      </c>
      <c r="N77" s="231"/>
      <c r="O77" s="231">
        <f>SUM(O78:O80)</f>
        <v>0.85</v>
      </c>
      <c r="P77" s="231"/>
      <c r="Q77" s="231">
        <f>SUM(Q78:Q80)</f>
        <v>0</v>
      </c>
      <c r="R77" s="231"/>
      <c r="S77" s="231"/>
      <c r="T77" s="232"/>
      <c r="U77" s="226"/>
      <c r="V77" s="226">
        <f>SUM(V78:V80)</f>
        <v>0</v>
      </c>
      <c r="W77" s="226"/>
      <c r="X77" s="226"/>
      <c r="AG77" t="s">
        <v>290</v>
      </c>
    </row>
    <row r="78" spans="1:60" outlineLevel="1" x14ac:dyDescent="0.25">
      <c r="A78" s="243">
        <v>69</v>
      </c>
      <c r="B78" s="244" t="s">
        <v>2389</v>
      </c>
      <c r="C78" s="256" t="s">
        <v>2390</v>
      </c>
      <c r="D78" s="245" t="s">
        <v>453</v>
      </c>
      <c r="E78" s="246">
        <v>1285.8</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302</v>
      </c>
      <c r="T78" s="249" t="s">
        <v>295</v>
      </c>
      <c r="U78" s="222">
        <v>0</v>
      </c>
      <c r="V78" s="222">
        <f>ROUND(E78*U78,2)</f>
        <v>0</v>
      </c>
      <c r="W78" s="222"/>
      <c r="X78" s="222" t="s">
        <v>389</v>
      </c>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43">
        <v>70</v>
      </c>
      <c r="B79" s="244" t="s">
        <v>2391</v>
      </c>
      <c r="C79" s="256" t="s">
        <v>2392</v>
      </c>
      <c r="D79" s="245" t="s">
        <v>434</v>
      </c>
      <c r="E79" s="246">
        <v>642.9</v>
      </c>
      <c r="F79" s="247"/>
      <c r="G79" s="248">
        <f>ROUND(E79*F79,2)</f>
        <v>0</v>
      </c>
      <c r="H79" s="247"/>
      <c r="I79" s="248">
        <f>ROUND(E79*H79,2)</f>
        <v>0</v>
      </c>
      <c r="J79" s="247"/>
      <c r="K79" s="248">
        <f>ROUND(E79*J79,2)</f>
        <v>0</v>
      </c>
      <c r="L79" s="248">
        <v>21</v>
      </c>
      <c r="M79" s="248">
        <f>G79*(1+L79/100)</f>
        <v>0</v>
      </c>
      <c r="N79" s="248">
        <v>3.5E-4</v>
      </c>
      <c r="O79" s="248">
        <f>ROUND(E79*N79,2)</f>
        <v>0.23</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390</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43">
        <v>71</v>
      </c>
      <c r="B80" s="244" t="s">
        <v>2393</v>
      </c>
      <c r="C80" s="256" t="s">
        <v>2394</v>
      </c>
      <c r="D80" s="245" t="s">
        <v>453</v>
      </c>
      <c r="E80" s="246">
        <v>1285.8</v>
      </c>
      <c r="F80" s="247"/>
      <c r="G80" s="248">
        <f>ROUND(E80*F80,2)</f>
        <v>0</v>
      </c>
      <c r="H80" s="247"/>
      <c r="I80" s="248">
        <f>ROUND(E80*H80,2)</f>
        <v>0</v>
      </c>
      <c r="J80" s="247"/>
      <c r="K80" s="248">
        <f>ROUND(E80*J80,2)</f>
        <v>0</v>
      </c>
      <c r="L80" s="248">
        <v>21</v>
      </c>
      <c r="M80" s="248">
        <f>G80*(1+L80/100)</f>
        <v>0</v>
      </c>
      <c r="N80" s="248">
        <v>4.8000000000000001E-4</v>
      </c>
      <c r="O80" s="248">
        <f>ROUND(E80*N80,2)</f>
        <v>0.62</v>
      </c>
      <c r="P80" s="248">
        <v>0</v>
      </c>
      <c r="Q80" s="248">
        <f>ROUND(E80*P80,2)</f>
        <v>0</v>
      </c>
      <c r="R80" s="248"/>
      <c r="S80" s="248" t="s">
        <v>302</v>
      </c>
      <c r="T80" s="249" t="s">
        <v>295</v>
      </c>
      <c r="U80" s="222">
        <v>0</v>
      </c>
      <c r="V80" s="222">
        <f>ROUND(E80*U80,2)</f>
        <v>0</v>
      </c>
      <c r="W80" s="222"/>
      <c r="X80" s="222" t="s">
        <v>362</v>
      </c>
      <c r="Y80" s="212"/>
      <c r="Z80" s="212"/>
      <c r="AA80" s="212"/>
      <c r="AB80" s="212"/>
      <c r="AC80" s="212"/>
      <c r="AD80" s="212"/>
      <c r="AE80" s="212"/>
      <c r="AF80" s="212"/>
      <c r="AG80" s="212" t="s">
        <v>363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5">
      <c r="A81" s="227" t="s">
        <v>289</v>
      </c>
      <c r="B81" s="228" t="s">
        <v>181</v>
      </c>
      <c r="C81" s="251" t="s">
        <v>182</v>
      </c>
      <c r="D81" s="229"/>
      <c r="E81" s="230"/>
      <c r="F81" s="231"/>
      <c r="G81" s="231">
        <f>SUMIF(AG82:AG85,"&lt;&gt;NOR",G82:G85)</f>
        <v>0</v>
      </c>
      <c r="H81" s="231"/>
      <c r="I81" s="231">
        <f>SUM(I82:I85)</f>
        <v>0</v>
      </c>
      <c r="J81" s="231"/>
      <c r="K81" s="231">
        <f>SUM(K82:K85)</f>
        <v>0</v>
      </c>
      <c r="L81" s="231"/>
      <c r="M81" s="231">
        <f>SUM(M82:M85)</f>
        <v>0</v>
      </c>
      <c r="N81" s="231"/>
      <c r="O81" s="231">
        <f>SUM(O82:O85)</f>
        <v>4.2699999999999996</v>
      </c>
      <c r="P81" s="231"/>
      <c r="Q81" s="231">
        <f>SUM(Q82:Q85)</f>
        <v>14.3</v>
      </c>
      <c r="R81" s="231"/>
      <c r="S81" s="231"/>
      <c r="T81" s="232"/>
      <c r="U81" s="226"/>
      <c r="V81" s="226">
        <f>SUM(V82:V85)</f>
        <v>0</v>
      </c>
      <c r="W81" s="226"/>
      <c r="X81" s="226"/>
      <c r="AG81" t="s">
        <v>290</v>
      </c>
    </row>
    <row r="82" spans="1:60" outlineLevel="1" x14ac:dyDescent="0.25">
      <c r="A82" s="243">
        <v>72</v>
      </c>
      <c r="B82" s="244" t="s">
        <v>1860</v>
      </c>
      <c r="C82" s="256" t="s">
        <v>2842</v>
      </c>
      <c r="D82" s="245" t="s">
        <v>453</v>
      </c>
      <c r="E82" s="246">
        <v>3</v>
      </c>
      <c r="F82" s="247"/>
      <c r="G82" s="248">
        <f>ROUND(E82*F82,2)</f>
        <v>0</v>
      </c>
      <c r="H82" s="247"/>
      <c r="I82" s="248">
        <f>ROUND(E82*H82,2)</f>
        <v>0</v>
      </c>
      <c r="J82" s="247"/>
      <c r="K82" s="248">
        <f>ROUND(E82*J82,2)</f>
        <v>0</v>
      </c>
      <c r="L82" s="248">
        <v>21</v>
      </c>
      <c r="M82" s="248">
        <f>G82*(1+L82/100)</f>
        <v>0</v>
      </c>
      <c r="N82" s="248">
        <v>0.22</v>
      </c>
      <c r="O82" s="248">
        <f>ROUND(E82*N82,2)</f>
        <v>0.66</v>
      </c>
      <c r="P82" s="248">
        <v>0</v>
      </c>
      <c r="Q82" s="248">
        <f>ROUND(E82*P82,2)</f>
        <v>0</v>
      </c>
      <c r="R82" s="248"/>
      <c r="S82" s="248" t="s">
        <v>302</v>
      </c>
      <c r="T82" s="249" t="s">
        <v>295</v>
      </c>
      <c r="U82" s="222">
        <v>0</v>
      </c>
      <c r="V82" s="222">
        <f>ROUND(E82*U82,2)</f>
        <v>0</v>
      </c>
      <c r="W82" s="222"/>
      <c r="X82" s="222" t="s">
        <v>389</v>
      </c>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73</v>
      </c>
      <c r="B83" s="244" t="s">
        <v>2843</v>
      </c>
      <c r="C83" s="256" t="s">
        <v>2844</v>
      </c>
      <c r="D83" s="245" t="s">
        <v>453</v>
      </c>
      <c r="E83" s="246">
        <v>75</v>
      </c>
      <c r="F83" s="247"/>
      <c r="G83" s="248">
        <f>ROUND(E83*F83,2)</f>
        <v>0</v>
      </c>
      <c r="H83" s="247"/>
      <c r="I83" s="248">
        <f>ROUND(E83*H83,2)</f>
        <v>0</v>
      </c>
      <c r="J83" s="247"/>
      <c r="K83" s="248">
        <f>ROUND(E83*J83,2)</f>
        <v>0</v>
      </c>
      <c r="L83" s="248">
        <v>21</v>
      </c>
      <c r="M83" s="248">
        <f>G83*(1+L83/100)</f>
        <v>0</v>
      </c>
      <c r="N83" s="248">
        <v>4.7899999999999998E-2</v>
      </c>
      <c r="O83" s="248">
        <f>ROUND(E83*N83,2)</f>
        <v>3.59</v>
      </c>
      <c r="P83" s="248">
        <v>0</v>
      </c>
      <c r="Q83" s="248">
        <f>ROUND(E83*P83,2)</f>
        <v>0</v>
      </c>
      <c r="R83" s="248"/>
      <c r="S83" s="248" t="s">
        <v>302</v>
      </c>
      <c r="T83" s="249" t="s">
        <v>295</v>
      </c>
      <c r="U83" s="222">
        <v>0</v>
      </c>
      <c r="V83" s="222">
        <f>ROUND(E83*U83,2)</f>
        <v>0</v>
      </c>
      <c r="W83" s="222"/>
      <c r="X83" s="222" t="s">
        <v>389</v>
      </c>
      <c r="Y83" s="212"/>
      <c r="Z83" s="212"/>
      <c r="AA83" s="212"/>
      <c r="AB83" s="212"/>
      <c r="AC83" s="212"/>
      <c r="AD83" s="212"/>
      <c r="AE83" s="212"/>
      <c r="AF83" s="212"/>
      <c r="AG83" s="212" t="s">
        <v>390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0.399999999999999" outlineLevel="1" x14ac:dyDescent="0.25">
      <c r="A84" s="243">
        <v>74</v>
      </c>
      <c r="B84" s="244" t="s">
        <v>2680</v>
      </c>
      <c r="C84" s="256" t="s">
        <v>2845</v>
      </c>
      <c r="D84" s="245" t="s">
        <v>360</v>
      </c>
      <c r="E84" s="246">
        <v>5.96</v>
      </c>
      <c r="F84" s="247"/>
      <c r="G84" s="248">
        <f>ROUND(E84*F84,2)</f>
        <v>0</v>
      </c>
      <c r="H84" s="247"/>
      <c r="I84" s="248">
        <f>ROUND(E84*H84,2)</f>
        <v>0</v>
      </c>
      <c r="J84" s="247"/>
      <c r="K84" s="248">
        <f>ROUND(E84*J84,2)</f>
        <v>0</v>
      </c>
      <c r="L84" s="248">
        <v>21</v>
      </c>
      <c r="M84" s="248">
        <f>G84*(1+L84/100)</f>
        <v>0</v>
      </c>
      <c r="N84" s="248">
        <v>0</v>
      </c>
      <c r="O84" s="248">
        <f>ROUND(E84*N84,2)</f>
        <v>0</v>
      </c>
      <c r="P84" s="248">
        <v>2.4</v>
      </c>
      <c r="Q84" s="248">
        <f>ROUND(E84*P84,2)</f>
        <v>14.3</v>
      </c>
      <c r="R84" s="248"/>
      <c r="S84" s="248" t="s">
        <v>302</v>
      </c>
      <c r="T84" s="249" t="s">
        <v>295</v>
      </c>
      <c r="U84" s="222">
        <v>0</v>
      </c>
      <c r="V84" s="222">
        <f>ROUND(E84*U84,2)</f>
        <v>0</v>
      </c>
      <c r="W84" s="222"/>
      <c r="X84" s="222" t="s">
        <v>389</v>
      </c>
      <c r="Y84" s="212"/>
      <c r="Z84" s="212"/>
      <c r="AA84" s="212"/>
      <c r="AB84" s="212"/>
      <c r="AC84" s="212"/>
      <c r="AD84" s="212"/>
      <c r="AE84" s="212"/>
      <c r="AF84" s="212"/>
      <c r="AG84" s="212" t="s">
        <v>390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75</v>
      </c>
      <c r="B85" s="244" t="s">
        <v>2682</v>
      </c>
      <c r="C85" s="256" t="s">
        <v>2683</v>
      </c>
      <c r="D85" s="245" t="s">
        <v>453</v>
      </c>
      <c r="E85" s="246">
        <v>4.2</v>
      </c>
      <c r="F85" s="247"/>
      <c r="G85" s="248">
        <f>ROUND(E85*F85,2)</f>
        <v>0</v>
      </c>
      <c r="H85" s="247"/>
      <c r="I85" s="248">
        <f>ROUND(E85*H85,2)</f>
        <v>0</v>
      </c>
      <c r="J85" s="247"/>
      <c r="K85" s="248">
        <f>ROUND(E85*J85,2)</f>
        <v>0</v>
      </c>
      <c r="L85" s="248">
        <v>21</v>
      </c>
      <c r="M85" s="248">
        <f>G85*(1+L85/100)</f>
        <v>0</v>
      </c>
      <c r="N85" s="248">
        <v>4.3800000000000002E-3</v>
      </c>
      <c r="O85" s="248">
        <f>ROUND(E85*N85,2)</f>
        <v>0.02</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390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5">
      <c r="A86" s="227" t="s">
        <v>289</v>
      </c>
      <c r="B86" s="228" t="s">
        <v>183</v>
      </c>
      <c r="C86" s="251" t="s">
        <v>184</v>
      </c>
      <c r="D86" s="229"/>
      <c r="E86" s="230"/>
      <c r="F86" s="231"/>
      <c r="G86" s="231">
        <f>SUMIF(AG87:AG92,"&lt;&gt;NOR",G87:G92)</f>
        <v>0</v>
      </c>
      <c r="H86" s="231"/>
      <c r="I86" s="231">
        <f>SUM(I87:I92)</f>
        <v>0</v>
      </c>
      <c r="J86" s="231"/>
      <c r="K86" s="231">
        <f>SUM(K87:K92)</f>
        <v>0</v>
      </c>
      <c r="L86" s="231"/>
      <c r="M86" s="231">
        <f>SUM(M87:M92)</f>
        <v>0</v>
      </c>
      <c r="N86" s="231"/>
      <c r="O86" s="231">
        <f>SUM(O87:O92)</f>
        <v>1402.5900000000001</v>
      </c>
      <c r="P86" s="231"/>
      <c r="Q86" s="231">
        <f>SUM(Q87:Q92)</f>
        <v>0</v>
      </c>
      <c r="R86" s="231"/>
      <c r="S86" s="231"/>
      <c r="T86" s="232"/>
      <c r="U86" s="226"/>
      <c r="V86" s="226">
        <f>SUM(V87:V92)</f>
        <v>0</v>
      </c>
      <c r="W86" s="226"/>
      <c r="X86" s="226"/>
      <c r="AG86" t="s">
        <v>290</v>
      </c>
    </row>
    <row r="87" spans="1:60" outlineLevel="1" x14ac:dyDescent="0.25">
      <c r="A87" s="243">
        <v>76</v>
      </c>
      <c r="B87" s="244" t="s">
        <v>2395</v>
      </c>
      <c r="C87" s="256" t="s">
        <v>2396</v>
      </c>
      <c r="D87" s="245" t="s">
        <v>360</v>
      </c>
      <c r="E87" s="246">
        <v>179.9</v>
      </c>
      <c r="F87" s="247"/>
      <c r="G87" s="248">
        <f>ROUND(E87*F87,2)</f>
        <v>0</v>
      </c>
      <c r="H87" s="247"/>
      <c r="I87" s="248">
        <f>ROUND(E87*H87,2)</f>
        <v>0</v>
      </c>
      <c r="J87" s="247"/>
      <c r="K87" s="248">
        <f>ROUND(E87*J87,2)</f>
        <v>0</v>
      </c>
      <c r="L87" s="248">
        <v>21</v>
      </c>
      <c r="M87" s="248">
        <f>G87*(1+L87/100)</f>
        <v>0</v>
      </c>
      <c r="N87" s="248">
        <v>1.7034</v>
      </c>
      <c r="O87" s="248">
        <f>ROUND(E87*N87,2)</f>
        <v>306.44</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390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77</v>
      </c>
      <c r="B88" s="244" t="s">
        <v>2397</v>
      </c>
      <c r="C88" s="256" t="s">
        <v>2398</v>
      </c>
      <c r="D88" s="245" t="s">
        <v>360</v>
      </c>
      <c r="E88" s="246">
        <v>188.37</v>
      </c>
      <c r="F88" s="247"/>
      <c r="G88" s="248">
        <f>ROUND(E88*F88,2)</f>
        <v>0</v>
      </c>
      <c r="H88" s="247"/>
      <c r="I88" s="248">
        <f>ROUND(E88*H88,2)</f>
        <v>0</v>
      </c>
      <c r="J88" s="247"/>
      <c r="K88" s="248">
        <f>ROUND(E88*J88,2)</f>
        <v>0</v>
      </c>
      <c r="L88" s="248">
        <v>21</v>
      </c>
      <c r="M88" s="248">
        <f>G88*(1+L88/100)</f>
        <v>0</v>
      </c>
      <c r="N88" s="248">
        <v>1.8907700000000001</v>
      </c>
      <c r="O88" s="248">
        <f>ROUND(E88*N88,2)</f>
        <v>356.16</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390</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78</v>
      </c>
      <c r="B89" s="244" t="s">
        <v>2399</v>
      </c>
      <c r="C89" s="256" t="s">
        <v>2400</v>
      </c>
      <c r="D89" s="245" t="s">
        <v>539</v>
      </c>
      <c r="E89" s="246">
        <v>17</v>
      </c>
      <c r="F89" s="247"/>
      <c r="G89" s="248">
        <f>ROUND(E89*F89,2)</f>
        <v>0</v>
      </c>
      <c r="H89" s="247"/>
      <c r="I89" s="248">
        <f>ROUND(E89*H89,2)</f>
        <v>0</v>
      </c>
      <c r="J89" s="247"/>
      <c r="K89" s="248">
        <f>ROUND(E89*J89,2)</f>
        <v>0</v>
      </c>
      <c r="L89" s="248">
        <v>21</v>
      </c>
      <c r="M89" s="248">
        <f>G89*(1+L89/100)</f>
        <v>0</v>
      </c>
      <c r="N89" s="248">
        <v>6.6E-3</v>
      </c>
      <c r="O89" s="248">
        <f>ROUND(E89*N89,2)</f>
        <v>0.11</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79</v>
      </c>
      <c r="B90" s="244" t="s">
        <v>2401</v>
      </c>
      <c r="C90" s="256" t="s">
        <v>2402</v>
      </c>
      <c r="D90" s="245" t="s">
        <v>539</v>
      </c>
      <c r="E90" s="246">
        <v>11</v>
      </c>
      <c r="F90" s="247"/>
      <c r="G90" s="248">
        <f>ROUND(E90*F90,2)</f>
        <v>0</v>
      </c>
      <c r="H90" s="247"/>
      <c r="I90" s="248">
        <f>ROUND(E90*H90,2)</f>
        <v>0</v>
      </c>
      <c r="J90" s="247"/>
      <c r="K90" s="248">
        <f>ROUND(E90*J90,2)</f>
        <v>0</v>
      </c>
      <c r="L90" s="248">
        <v>21</v>
      </c>
      <c r="M90" s="248">
        <f>G90*(1+L90/100)</f>
        <v>0</v>
      </c>
      <c r="N90" s="248">
        <v>6.6E-3</v>
      </c>
      <c r="O90" s="248">
        <f>ROUND(E90*N90,2)</f>
        <v>7.0000000000000007E-2</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390</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80</v>
      </c>
      <c r="B91" s="244" t="s">
        <v>2403</v>
      </c>
      <c r="C91" s="256" t="s">
        <v>2846</v>
      </c>
      <c r="D91" s="245" t="s">
        <v>360</v>
      </c>
      <c r="E91" s="246">
        <v>5.4720000000000004</v>
      </c>
      <c r="F91" s="247"/>
      <c r="G91" s="248">
        <f>ROUND(E91*F91,2)</f>
        <v>0</v>
      </c>
      <c r="H91" s="247"/>
      <c r="I91" s="248">
        <f>ROUND(E91*H91,2)</f>
        <v>0</v>
      </c>
      <c r="J91" s="247"/>
      <c r="K91" s="248">
        <f>ROUND(E91*J91,2)</f>
        <v>0</v>
      </c>
      <c r="L91" s="248">
        <v>21</v>
      </c>
      <c r="M91" s="248">
        <f>G91*(1+L91/100)</f>
        <v>0</v>
      </c>
      <c r="N91" s="248">
        <v>2.5</v>
      </c>
      <c r="O91" s="248">
        <f>ROUND(E91*N91,2)</f>
        <v>13.68</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390</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81</v>
      </c>
      <c r="B92" s="244" t="s">
        <v>2685</v>
      </c>
      <c r="C92" s="256" t="s">
        <v>2686</v>
      </c>
      <c r="D92" s="245" t="s">
        <v>360</v>
      </c>
      <c r="E92" s="246">
        <v>290.45</v>
      </c>
      <c r="F92" s="247"/>
      <c r="G92" s="248">
        <f>ROUND(E92*F92,2)</f>
        <v>0</v>
      </c>
      <c r="H92" s="247"/>
      <c r="I92" s="248">
        <f>ROUND(E92*H92,2)</f>
        <v>0</v>
      </c>
      <c r="J92" s="247"/>
      <c r="K92" s="248">
        <f>ROUND(E92*J92,2)</f>
        <v>0</v>
      </c>
      <c r="L92" s="248">
        <v>21</v>
      </c>
      <c r="M92" s="248">
        <f>G92*(1+L92/100)</f>
        <v>0</v>
      </c>
      <c r="N92" s="248">
        <v>2.5</v>
      </c>
      <c r="O92" s="248">
        <f>ROUND(E92*N92,2)</f>
        <v>726.13</v>
      </c>
      <c r="P92" s="248">
        <v>0</v>
      </c>
      <c r="Q92" s="248">
        <f>ROUND(E92*P92,2)</f>
        <v>0</v>
      </c>
      <c r="R92" s="248"/>
      <c r="S92" s="248" t="s">
        <v>302</v>
      </c>
      <c r="T92" s="249" t="s">
        <v>295</v>
      </c>
      <c r="U92" s="222">
        <v>0</v>
      </c>
      <c r="V92" s="222">
        <f>ROUND(E92*U92,2)</f>
        <v>0</v>
      </c>
      <c r="W92" s="222"/>
      <c r="X92" s="222" t="s">
        <v>389</v>
      </c>
      <c r="Y92" s="212"/>
      <c r="Z92" s="212"/>
      <c r="AA92" s="212"/>
      <c r="AB92" s="212"/>
      <c r="AC92" s="212"/>
      <c r="AD92" s="212"/>
      <c r="AE92" s="212"/>
      <c r="AF92" s="212"/>
      <c r="AG92" s="212" t="s">
        <v>390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5">
      <c r="A93" s="227" t="s">
        <v>289</v>
      </c>
      <c r="B93" s="228" t="s">
        <v>185</v>
      </c>
      <c r="C93" s="251" t="s">
        <v>186</v>
      </c>
      <c r="D93" s="229"/>
      <c r="E93" s="230"/>
      <c r="F93" s="231"/>
      <c r="G93" s="231">
        <f>SUMIF(AG94:AG111,"&lt;&gt;NOR",G94:G111)</f>
        <v>0</v>
      </c>
      <c r="H93" s="231"/>
      <c r="I93" s="231">
        <f>SUM(I94:I111)</f>
        <v>0</v>
      </c>
      <c r="J93" s="231"/>
      <c r="K93" s="231">
        <f>SUM(K94:K111)</f>
        <v>0</v>
      </c>
      <c r="L93" s="231"/>
      <c r="M93" s="231">
        <f>SUM(M94:M111)</f>
        <v>0</v>
      </c>
      <c r="N93" s="231"/>
      <c r="O93" s="231">
        <f>SUM(O94:O111)</f>
        <v>489.84999999999997</v>
      </c>
      <c r="P93" s="231"/>
      <c r="Q93" s="231">
        <f>SUM(Q94:Q111)</f>
        <v>0</v>
      </c>
      <c r="R93" s="231"/>
      <c r="S93" s="231"/>
      <c r="T93" s="232"/>
      <c r="U93" s="226"/>
      <c r="V93" s="226">
        <f>SUM(V94:V111)</f>
        <v>0</v>
      </c>
      <c r="W93" s="226"/>
      <c r="X93" s="226"/>
      <c r="AG93" t="s">
        <v>290</v>
      </c>
    </row>
    <row r="94" spans="1:60" outlineLevel="1" x14ac:dyDescent="0.25">
      <c r="A94" s="243">
        <v>82</v>
      </c>
      <c r="B94" s="244" t="s">
        <v>2847</v>
      </c>
      <c r="C94" s="256" t="s">
        <v>2848</v>
      </c>
      <c r="D94" s="245" t="s">
        <v>434</v>
      </c>
      <c r="E94" s="246">
        <v>23.8</v>
      </c>
      <c r="F94" s="247"/>
      <c r="G94" s="248">
        <f>ROUND(E94*F94,2)</f>
        <v>0</v>
      </c>
      <c r="H94" s="247"/>
      <c r="I94" s="248">
        <f>ROUND(E94*H94,2)</f>
        <v>0</v>
      </c>
      <c r="J94" s="247"/>
      <c r="K94" s="248">
        <f>ROUND(E94*J94,2)</f>
        <v>0</v>
      </c>
      <c r="L94" s="248">
        <v>21</v>
      </c>
      <c r="M94" s="248">
        <f>G94*(1+L94/100)</f>
        <v>0</v>
      </c>
      <c r="N94" s="248">
        <v>0.24288000000000001</v>
      </c>
      <c r="O94" s="248">
        <f>ROUND(E94*N94,2)</f>
        <v>5.78</v>
      </c>
      <c r="P94" s="248">
        <v>0</v>
      </c>
      <c r="Q94" s="248">
        <f>ROUND(E94*P94,2)</f>
        <v>0</v>
      </c>
      <c r="R94" s="248"/>
      <c r="S94" s="248" t="s">
        <v>302</v>
      </c>
      <c r="T94" s="249" t="s">
        <v>295</v>
      </c>
      <c r="U94" s="222">
        <v>0</v>
      </c>
      <c r="V94" s="222">
        <f>ROUND(E94*U94,2)</f>
        <v>0</v>
      </c>
      <c r="W94" s="222"/>
      <c r="X94" s="222" t="s">
        <v>389</v>
      </c>
      <c r="Y94" s="212"/>
      <c r="Z94" s="212"/>
      <c r="AA94" s="212"/>
      <c r="AB94" s="212"/>
      <c r="AC94" s="212"/>
      <c r="AD94" s="212"/>
      <c r="AE94" s="212"/>
      <c r="AF94" s="212"/>
      <c r="AG94" s="212" t="s">
        <v>390</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43">
        <v>83</v>
      </c>
      <c r="B95" s="244" t="s">
        <v>2693</v>
      </c>
      <c r="C95" s="256" t="s">
        <v>2849</v>
      </c>
      <c r="D95" s="245" t="s">
        <v>434</v>
      </c>
      <c r="E95" s="246">
        <v>326.39999999999998</v>
      </c>
      <c r="F95" s="247"/>
      <c r="G95" s="248">
        <f>ROUND(E95*F95,2)</f>
        <v>0</v>
      </c>
      <c r="H95" s="247"/>
      <c r="I95" s="248">
        <f>ROUND(E95*H95,2)</f>
        <v>0</v>
      </c>
      <c r="J95" s="247"/>
      <c r="K95" s="248">
        <f>ROUND(E95*J95,2)</f>
        <v>0</v>
      </c>
      <c r="L95" s="248">
        <v>21</v>
      </c>
      <c r="M95" s="248">
        <f>G95*(1+L95/100)</f>
        <v>0</v>
      </c>
      <c r="N95" s="248">
        <v>0.378</v>
      </c>
      <c r="O95" s="248">
        <f>ROUND(E95*N95,2)</f>
        <v>123.38</v>
      </c>
      <c r="P95" s="248">
        <v>0</v>
      </c>
      <c r="Q95" s="248">
        <f>ROUND(E95*P95,2)</f>
        <v>0</v>
      </c>
      <c r="R95" s="248"/>
      <c r="S95" s="248" t="s">
        <v>302</v>
      </c>
      <c r="T95" s="249" t="s">
        <v>295</v>
      </c>
      <c r="U95" s="222">
        <v>0</v>
      </c>
      <c r="V95" s="222">
        <f>ROUND(E95*U95,2)</f>
        <v>0</v>
      </c>
      <c r="W95" s="222"/>
      <c r="X95" s="222" t="s">
        <v>389</v>
      </c>
      <c r="Y95" s="212"/>
      <c r="Z95" s="212"/>
      <c r="AA95" s="212"/>
      <c r="AB95" s="212"/>
      <c r="AC95" s="212"/>
      <c r="AD95" s="212"/>
      <c r="AE95" s="212"/>
      <c r="AF95" s="212"/>
      <c r="AG95" s="212" t="s">
        <v>390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43">
        <v>84</v>
      </c>
      <c r="B96" s="244" t="s">
        <v>2850</v>
      </c>
      <c r="C96" s="256" t="s">
        <v>2851</v>
      </c>
      <c r="D96" s="245" t="s">
        <v>434</v>
      </c>
      <c r="E96" s="246">
        <v>254.8</v>
      </c>
      <c r="F96" s="247"/>
      <c r="G96" s="248">
        <f>ROUND(E96*F96,2)</f>
        <v>0</v>
      </c>
      <c r="H96" s="247"/>
      <c r="I96" s="248">
        <f>ROUND(E96*H96,2)</f>
        <v>0</v>
      </c>
      <c r="J96" s="247"/>
      <c r="K96" s="248">
        <f>ROUND(E96*J96,2)</f>
        <v>0</v>
      </c>
      <c r="L96" s="248">
        <v>21</v>
      </c>
      <c r="M96" s="248">
        <f>G96*(1+L96/100)</f>
        <v>0</v>
      </c>
      <c r="N96" s="248">
        <v>0.441</v>
      </c>
      <c r="O96" s="248">
        <f>ROUND(E96*N96,2)</f>
        <v>112.37</v>
      </c>
      <c r="P96" s="248">
        <v>0</v>
      </c>
      <c r="Q96" s="248">
        <f>ROUND(E96*P96,2)</f>
        <v>0</v>
      </c>
      <c r="R96" s="248"/>
      <c r="S96" s="248" t="s">
        <v>302</v>
      </c>
      <c r="T96" s="249" t="s">
        <v>295</v>
      </c>
      <c r="U96" s="222">
        <v>0</v>
      </c>
      <c r="V96" s="222">
        <f>ROUND(E96*U96,2)</f>
        <v>0</v>
      </c>
      <c r="W96" s="222"/>
      <c r="X96" s="222" t="s">
        <v>389</v>
      </c>
      <c r="Y96" s="212"/>
      <c r="Z96" s="212"/>
      <c r="AA96" s="212"/>
      <c r="AB96" s="212"/>
      <c r="AC96" s="212"/>
      <c r="AD96" s="212"/>
      <c r="AE96" s="212"/>
      <c r="AF96" s="212"/>
      <c r="AG96" s="212" t="s">
        <v>390</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43">
        <v>85</v>
      </c>
      <c r="B97" s="244" t="s">
        <v>2852</v>
      </c>
      <c r="C97" s="256" t="s">
        <v>2853</v>
      </c>
      <c r="D97" s="245" t="s">
        <v>434</v>
      </c>
      <c r="E97" s="246">
        <v>23.8</v>
      </c>
      <c r="F97" s="247"/>
      <c r="G97" s="248">
        <f>ROUND(E97*F97,2)</f>
        <v>0</v>
      </c>
      <c r="H97" s="247"/>
      <c r="I97" s="248">
        <f>ROUND(E97*H97,2)</f>
        <v>0</v>
      </c>
      <c r="J97" s="247"/>
      <c r="K97" s="248">
        <f>ROUND(E97*J97,2)</f>
        <v>0</v>
      </c>
      <c r="L97" s="248">
        <v>21</v>
      </c>
      <c r="M97" s="248">
        <f>G97*(1+L97/100)</f>
        <v>0</v>
      </c>
      <c r="N97" s="248">
        <v>0.55125000000000002</v>
      </c>
      <c r="O97" s="248">
        <f>ROUND(E97*N97,2)</f>
        <v>13.12</v>
      </c>
      <c r="P97" s="248">
        <v>0</v>
      </c>
      <c r="Q97" s="248">
        <f>ROUND(E97*P97,2)</f>
        <v>0</v>
      </c>
      <c r="R97" s="248"/>
      <c r="S97" s="248" t="s">
        <v>302</v>
      </c>
      <c r="T97" s="249" t="s">
        <v>295</v>
      </c>
      <c r="U97" s="222">
        <v>0</v>
      </c>
      <c r="V97" s="222">
        <f>ROUND(E97*U97,2)</f>
        <v>0</v>
      </c>
      <c r="W97" s="222"/>
      <c r="X97" s="222" t="s">
        <v>389</v>
      </c>
      <c r="Y97" s="212"/>
      <c r="Z97" s="212"/>
      <c r="AA97" s="212"/>
      <c r="AB97" s="212"/>
      <c r="AC97" s="212"/>
      <c r="AD97" s="212"/>
      <c r="AE97" s="212"/>
      <c r="AF97" s="212"/>
      <c r="AG97" s="212" t="s">
        <v>390</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43">
        <v>86</v>
      </c>
      <c r="B98" s="244" t="s">
        <v>2699</v>
      </c>
      <c r="C98" s="256" t="s">
        <v>2700</v>
      </c>
      <c r="D98" s="245" t="s">
        <v>434</v>
      </c>
      <c r="E98" s="246">
        <v>254.8</v>
      </c>
      <c r="F98" s="247"/>
      <c r="G98" s="248">
        <f>ROUND(E98*F98,2)</f>
        <v>0</v>
      </c>
      <c r="H98" s="247"/>
      <c r="I98" s="248">
        <f>ROUND(E98*H98,2)</f>
        <v>0</v>
      </c>
      <c r="J98" s="247"/>
      <c r="K98" s="248">
        <f>ROUND(E98*J98,2)</f>
        <v>0</v>
      </c>
      <c r="L98" s="248">
        <v>21</v>
      </c>
      <c r="M98" s="248">
        <f>G98*(1+L98/100)</f>
        <v>0</v>
      </c>
      <c r="N98" s="248">
        <v>0.40416999999999997</v>
      </c>
      <c r="O98" s="248">
        <f>ROUND(E98*N98,2)</f>
        <v>102.98</v>
      </c>
      <c r="P98" s="248">
        <v>0</v>
      </c>
      <c r="Q98" s="248">
        <f>ROUND(E98*P98,2)</f>
        <v>0</v>
      </c>
      <c r="R98" s="248"/>
      <c r="S98" s="248" t="s">
        <v>302</v>
      </c>
      <c r="T98" s="249" t="s">
        <v>295</v>
      </c>
      <c r="U98" s="222">
        <v>0</v>
      </c>
      <c r="V98" s="222">
        <f>ROUND(E98*U98,2)</f>
        <v>0</v>
      </c>
      <c r="W98" s="222"/>
      <c r="X98" s="222" t="s">
        <v>389</v>
      </c>
      <c r="Y98" s="212"/>
      <c r="Z98" s="212"/>
      <c r="AA98" s="212"/>
      <c r="AB98" s="212"/>
      <c r="AC98" s="212"/>
      <c r="AD98" s="212"/>
      <c r="AE98" s="212"/>
      <c r="AF98" s="212"/>
      <c r="AG98" s="212" t="s">
        <v>390</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43">
        <v>87</v>
      </c>
      <c r="B99" s="244" t="s">
        <v>2701</v>
      </c>
      <c r="C99" s="256" t="s">
        <v>2702</v>
      </c>
      <c r="D99" s="245" t="s">
        <v>434</v>
      </c>
      <c r="E99" s="246">
        <v>254.8</v>
      </c>
      <c r="F99" s="247"/>
      <c r="G99" s="248">
        <f>ROUND(E99*F99,2)</f>
        <v>0</v>
      </c>
      <c r="H99" s="247"/>
      <c r="I99" s="248">
        <f>ROUND(E99*H99,2)</f>
        <v>0</v>
      </c>
      <c r="J99" s="247"/>
      <c r="K99" s="248">
        <f>ROUND(E99*J99,2)</f>
        <v>0</v>
      </c>
      <c r="L99" s="248">
        <v>21</v>
      </c>
      <c r="M99" s="248">
        <f>G99*(1+L99/100)</f>
        <v>0</v>
      </c>
      <c r="N99" s="248">
        <v>0</v>
      </c>
      <c r="O99" s="248">
        <f>ROUND(E99*N99,2)</f>
        <v>0</v>
      </c>
      <c r="P99" s="248">
        <v>0</v>
      </c>
      <c r="Q99" s="248">
        <f>ROUND(E99*P99,2)</f>
        <v>0</v>
      </c>
      <c r="R99" s="248"/>
      <c r="S99" s="248" t="s">
        <v>302</v>
      </c>
      <c r="T99" s="249" t="s">
        <v>295</v>
      </c>
      <c r="U99" s="222">
        <v>0</v>
      </c>
      <c r="V99" s="222">
        <f>ROUND(E99*U99,2)</f>
        <v>0</v>
      </c>
      <c r="W99" s="222"/>
      <c r="X99" s="222" t="s">
        <v>389</v>
      </c>
      <c r="Y99" s="212"/>
      <c r="Z99" s="212"/>
      <c r="AA99" s="212"/>
      <c r="AB99" s="212"/>
      <c r="AC99" s="212"/>
      <c r="AD99" s="212"/>
      <c r="AE99" s="212"/>
      <c r="AF99" s="212"/>
      <c r="AG99" s="212" t="s">
        <v>390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43">
        <v>88</v>
      </c>
      <c r="B100" s="244" t="s">
        <v>2703</v>
      </c>
      <c r="C100" s="256" t="s">
        <v>2704</v>
      </c>
      <c r="D100" s="245" t="s">
        <v>434</v>
      </c>
      <c r="E100" s="246">
        <v>254.8</v>
      </c>
      <c r="F100" s="247"/>
      <c r="G100" s="248">
        <f>ROUND(E100*F100,2)</f>
        <v>0</v>
      </c>
      <c r="H100" s="247"/>
      <c r="I100" s="248">
        <f>ROUND(E100*H100,2)</f>
        <v>0</v>
      </c>
      <c r="J100" s="247"/>
      <c r="K100" s="248">
        <f>ROUND(E100*J100,2)</f>
        <v>0</v>
      </c>
      <c r="L100" s="248">
        <v>21</v>
      </c>
      <c r="M100" s="248">
        <f>G100*(1+L100/100)</f>
        <v>0</v>
      </c>
      <c r="N100" s="248">
        <v>6.0999999999999997E-4</v>
      </c>
      <c r="O100" s="248">
        <f>ROUND(E100*N100,2)</f>
        <v>0.16</v>
      </c>
      <c r="P100" s="248">
        <v>0</v>
      </c>
      <c r="Q100" s="248">
        <f>ROUND(E100*P100,2)</f>
        <v>0</v>
      </c>
      <c r="R100" s="248"/>
      <c r="S100" s="248" t="s">
        <v>302</v>
      </c>
      <c r="T100" s="249" t="s">
        <v>295</v>
      </c>
      <c r="U100" s="222">
        <v>0</v>
      </c>
      <c r="V100" s="222">
        <f>ROUND(E100*U100,2)</f>
        <v>0</v>
      </c>
      <c r="W100" s="222"/>
      <c r="X100" s="222" t="s">
        <v>389</v>
      </c>
      <c r="Y100" s="212"/>
      <c r="Z100" s="212"/>
      <c r="AA100" s="212"/>
      <c r="AB100" s="212"/>
      <c r="AC100" s="212"/>
      <c r="AD100" s="212"/>
      <c r="AE100" s="212"/>
      <c r="AF100" s="212"/>
      <c r="AG100" s="212" t="s">
        <v>390</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43">
        <v>89</v>
      </c>
      <c r="B101" s="244" t="s">
        <v>2705</v>
      </c>
      <c r="C101" s="256" t="s">
        <v>2706</v>
      </c>
      <c r="D101" s="245" t="s">
        <v>434</v>
      </c>
      <c r="E101" s="246">
        <v>254.8</v>
      </c>
      <c r="F101" s="247"/>
      <c r="G101" s="248">
        <f>ROUND(E101*F101,2)</f>
        <v>0</v>
      </c>
      <c r="H101" s="247"/>
      <c r="I101" s="248">
        <f>ROUND(E101*H101,2)</f>
        <v>0</v>
      </c>
      <c r="J101" s="247"/>
      <c r="K101" s="248">
        <f>ROUND(E101*J101,2)</f>
        <v>0</v>
      </c>
      <c r="L101" s="248">
        <v>21</v>
      </c>
      <c r="M101" s="248">
        <f>G101*(1+L101/100)</f>
        <v>0</v>
      </c>
      <c r="N101" s="248">
        <v>5.0000000000000001E-4</v>
      </c>
      <c r="O101" s="248">
        <f>ROUND(E101*N101,2)</f>
        <v>0.13</v>
      </c>
      <c r="P101" s="248">
        <v>0</v>
      </c>
      <c r="Q101" s="248">
        <f>ROUND(E101*P101,2)</f>
        <v>0</v>
      </c>
      <c r="R101" s="248"/>
      <c r="S101" s="248" t="s">
        <v>302</v>
      </c>
      <c r="T101" s="249" t="s">
        <v>295</v>
      </c>
      <c r="U101" s="222">
        <v>0</v>
      </c>
      <c r="V101" s="222">
        <f>ROUND(E101*U101,2)</f>
        <v>0</v>
      </c>
      <c r="W101" s="222"/>
      <c r="X101" s="222" t="s">
        <v>389</v>
      </c>
      <c r="Y101" s="212"/>
      <c r="Z101" s="212"/>
      <c r="AA101" s="212"/>
      <c r="AB101" s="212"/>
      <c r="AC101" s="212"/>
      <c r="AD101" s="212"/>
      <c r="AE101" s="212"/>
      <c r="AF101" s="212"/>
      <c r="AG101" s="212" t="s">
        <v>390</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43">
        <v>90</v>
      </c>
      <c r="B102" s="244" t="s">
        <v>2854</v>
      </c>
      <c r="C102" s="256" t="s">
        <v>2855</v>
      </c>
      <c r="D102" s="245" t="s">
        <v>434</v>
      </c>
      <c r="E102" s="246">
        <v>254.8</v>
      </c>
      <c r="F102" s="247"/>
      <c r="G102" s="248">
        <f>ROUND(E102*F102,2)</f>
        <v>0</v>
      </c>
      <c r="H102" s="247"/>
      <c r="I102" s="248">
        <f>ROUND(E102*H102,2)</f>
        <v>0</v>
      </c>
      <c r="J102" s="247"/>
      <c r="K102" s="248">
        <f>ROUND(E102*J102,2)</f>
        <v>0</v>
      </c>
      <c r="L102" s="248">
        <v>21</v>
      </c>
      <c r="M102" s="248">
        <f>G102*(1+L102/100)</f>
        <v>0</v>
      </c>
      <c r="N102" s="248">
        <v>0.12966</v>
      </c>
      <c r="O102" s="248">
        <f>ROUND(E102*N102,2)</f>
        <v>33.04</v>
      </c>
      <c r="P102" s="248">
        <v>0</v>
      </c>
      <c r="Q102" s="248">
        <f>ROUND(E102*P102,2)</f>
        <v>0</v>
      </c>
      <c r="R102" s="248"/>
      <c r="S102" s="248" t="s">
        <v>302</v>
      </c>
      <c r="T102" s="249" t="s">
        <v>295</v>
      </c>
      <c r="U102" s="222">
        <v>0</v>
      </c>
      <c r="V102" s="222">
        <f>ROUND(E102*U102,2)</f>
        <v>0</v>
      </c>
      <c r="W102" s="222"/>
      <c r="X102" s="222" t="s">
        <v>389</v>
      </c>
      <c r="Y102" s="212"/>
      <c r="Z102" s="212"/>
      <c r="AA102" s="212"/>
      <c r="AB102" s="212"/>
      <c r="AC102" s="212"/>
      <c r="AD102" s="212"/>
      <c r="AE102" s="212"/>
      <c r="AF102" s="212"/>
      <c r="AG102" s="212" t="s">
        <v>390</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43">
        <v>91</v>
      </c>
      <c r="B103" s="244" t="s">
        <v>2707</v>
      </c>
      <c r="C103" s="256" t="s">
        <v>2708</v>
      </c>
      <c r="D103" s="245" t="s">
        <v>434</v>
      </c>
      <c r="E103" s="246">
        <v>23.8</v>
      </c>
      <c r="F103" s="247"/>
      <c r="G103" s="248">
        <f>ROUND(E103*F103,2)</f>
        <v>0</v>
      </c>
      <c r="H103" s="247"/>
      <c r="I103" s="248">
        <f>ROUND(E103*H103,2)</f>
        <v>0</v>
      </c>
      <c r="J103" s="247"/>
      <c r="K103" s="248">
        <f>ROUND(E103*J103,2)</f>
        <v>0</v>
      </c>
      <c r="L103" s="248">
        <v>21</v>
      </c>
      <c r="M103" s="248">
        <f>G103*(1+L103/100)</f>
        <v>0</v>
      </c>
      <c r="N103" s="248">
        <v>0.12715000000000001</v>
      </c>
      <c r="O103" s="248">
        <f>ROUND(E103*N103,2)</f>
        <v>3.03</v>
      </c>
      <c r="P103" s="248">
        <v>0</v>
      </c>
      <c r="Q103" s="248">
        <f>ROUND(E103*P103,2)</f>
        <v>0</v>
      </c>
      <c r="R103" s="248"/>
      <c r="S103" s="248" t="s">
        <v>302</v>
      </c>
      <c r="T103" s="249" t="s">
        <v>295</v>
      </c>
      <c r="U103" s="222">
        <v>0</v>
      </c>
      <c r="V103" s="222">
        <f>ROUND(E103*U103,2)</f>
        <v>0</v>
      </c>
      <c r="W103" s="222"/>
      <c r="X103" s="222" t="s">
        <v>389</v>
      </c>
      <c r="Y103" s="212"/>
      <c r="Z103" s="212"/>
      <c r="AA103" s="212"/>
      <c r="AB103" s="212"/>
      <c r="AC103" s="212"/>
      <c r="AD103" s="212"/>
      <c r="AE103" s="212"/>
      <c r="AF103" s="212"/>
      <c r="AG103" s="212" t="s">
        <v>390</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43">
        <v>92</v>
      </c>
      <c r="B104" s="244" t="s">
        <v>2856</v>
      </c>
      <c r="C104" s="256" t="s">
        <v>2857</v>
      </c>
      <c r="D104" s="245" t="s">
        <v>434</v>
      </c>
      <c r="E104" s="246">
        <v>254.8</v>
      </c>
      <c r="F104" s="247"/>
      <c r="G104" s="248">
        <f>ROUND(E104*F104,2)</f>
        <v>0</v>
      </c>
      <c r="H104" s="247"/>
      <c r="I104" s="248">
        <f>ROUND(E104*H104,2)</f>
        <v>0</v>
      </c>
      <c r="J104" s="247"/>
      <c r="K104" s="248">
        <f>ROUND(E104*J104,2)</f>
        <v>0</v>
      </c>
      <c r="L104" s="248">
        <v>21</v>
      </c>
      <c r="M104" s="248">
        <f>G104*(1+L104/100)</f>
        <v>0</v>
      </c>
      <c r="N104" s="248">
        <v>0.18151999999999999</v>
      </c>
      <c r="O104" s="248">
        <f>ROUND(E104*N104,2)</f>
        <v>46.25</v>
      </c>
      <c r="P104" s="248">
        <v>0</v>
      </c>
      <c r="Q104" s="248">
        <f>ROUND(E104*P104,2)</f>
        <v>0</v>
      </c>
      <c r="R104" s="248"/>
      <c r="S104" s="248" t="s">
        <v>302</v>
      </c>
      <c r="T104" s="249" t="s">
        <v>295</v>
      </c>
      <c r="U104" s="222">
        <v>0</v>
      </c>
      <c r="V104" s="222">
        <f>ROUND(E104*U104,2)</f>
        <v>0</v>
      </c>
      <c r="W104" s="222"/>
      <c r="X104" s="222" t="s">
        <v>389</v>
      </c>
      <c r="Y104" s="212"/>
      <c r="Z104" s="212"/>
      <c r="AA104" s="212"/>
      <c r="AB104" s="212"/>
      <c r="AC104" s="212"/>
      <c r="AD104" s="212"/>
      <c r="AE104" s="212"/>
      <c r="AF104" s="212"/>
      <c r="AG104" s="212" t="s">
        <v>390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43">
        <v>93</v>
      </c>
      <c r="B105" s="244" t="s">
        <v>2709</v>
      </c>
      <c r="C105" s="256" t="s">
        <v>2710</v>
      </c>
      <c r="D105" s="245" t="s">
        <v>434</v>
      </c>
      <c r="E105" s="246">
        <v>23.8</v>
      </c>
      <c r="F105" s="247"/>
      <c r="G105" s="248">
        <f>ROUND(E105*F105,2)</f>
        <v>0</v>
      </c>
      <c r="H105" s="247"/>
      <c r="I105" s="248">
        <f>ROUND(E105*H105,2)</f>
        <v>0</v>
      </c>
      <c r="J105" s="247"/>
      <c r="K105" s="248">
        <f>ROUND(E105*J105,2)</f>
        <v>0</v>
      </c>
      <c r="L105" s="248">
        <v>21</v>
      </c>
      <c r="M105" s="248">
        <f>G105*(1+L105/100)</f>
        <v>0</v>
      </c>
      <c r="N105" s="248">
        <v>0.17946000000000001</v>
      </c>
      <c r="O105" s="248">
        <f>ROUND(E105*N105,2)</f>
        <v>4.2699999999999996</v>
      </c>
      <c r="P105" s="248">
        <v>0</v>
      </c>
      <c r="Q105" s="248">
        <f>ROUND(E105*P105,2)</f>
        <v>0</v>
      </c>
      <c r="R105" s="248"/>
      <c r="S105" s="248" t="s">
        <v>302</v>
      </c>
      <c r="T105" s="249" t="s">
        <v>295</v>
      </c>
      <c r="U105" s="222">
        <v>0</v>
      </c>
      <c r="V105" s="222">
        <f>ROUND(E105*U105,2)</f>
        <v>0</v>
      </c>
      <c r="W105" s="222"/>
      <c r="X105" s="222" t="s">
        <v>389</v>
      </c>
      <c r="Y105" s="212"/>
      <c r="Z105" s="212"/>
      <c r="AA105" s="212"/>
      <c r="AB105" s="212"/>
      <c r="AC105" s="212"/>
      <c r="AD105" s="212"/>
      <c r="AE105" s="212"/>
      <c r="AF105" s="212"/>
      <c r="AG105" s="212" t="s">
        <v>390</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43">
        <v>94</v>
      </c>
      <c r="B106" s="244" t="s">
        <v>2858</v>
      </c>
      <c r="C106" s="256" t="s">
        <v>2859</v>
      </c>
      <c r="D106" s="245" t="s">
        <v>434</v>
      </c>
      <c r="E106" s="246">
        <v>163.19999999999999</v>
      </c>
      <c r="F106" s="247"/>
      <c r="G106" s="248">
        <f>ROUND(E106*F106,2)</f>
        <v>0</v>
      </c>
      <c r="H106" s="247"/>
      <c r="I106" s="248">
        <f>ROUND(E106*H106,2)</f>
        <v>0</v>
      </c>
      <c r="J106" s="247"/>
      <c r="K106" s="248">
        <f>ROUND(E106*J106,2)</f>
        <v>0</v>
      </c>
      <c r="L106" s="248">
        <v>21</v>
      </c>
      <c r="M106" s="248">
        <f>G106*(1+L106/100)</f>
        <v>0</v>
      </c>
      <c r="N106" s="248">
        <v>7.3899999999999993E-2</v>
      </c>
      <c r="O106" s="248">
        <f>ROUND(E106*N106,2)</f>
        <v>12.06</v>
      </c>
      <c r="P106" s="248">
        <v>0</v>
      </c>
      <c r="Q106" s="248">
        <f>ROUND(E106*P106,2)</f>
        <v>0</v>
      </c>
      <c r="R106" s="248"/>
      <c r="S106" s="248" t="s">
        <v>302</v>
      </c>
      <c r="T106" s="249" t="s">
        <v>295</v>
      </c>
      <c r="U106" s="222">
        <v>0</v>
      </c>
      <c r="V106" s="222">
        <f>ROUND(E106*U106,2)</f>
        <v>0</v>
      </c>
      <c r="W106" s="222"/>
      <c r="X106" s="222" t="s">
        <v>389</v>
      </c>
      <c r="Y106" s="212"/>
      <c r="Z106" s="212"/>
      <c r="AA106" s="212"/>
      <c r="AB106" s="212"/>
      <c r="AC106" s="212"/>
      <c r="AD106" s="212"/>
      <c r="AE106" s="212"/>
      <c r="AF106" s="212"/>
      <c r="AG106" s="212" t="s">
        <v>390</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43">
        <v>95</v>
      </c>
      <c r="B107" s="244" t="s">
        <v>2405</v>
      </c>
      <c r="C107" s="256" t="s">
        <v>2860</v>
      </c>
      <c r="D107" s="245" t="s">
        <v>539</v>
      </c>
      <c r="E107" s="246">
        <v>19</v>
      </c>
      <c r="F107" s="247"/>
      <c r="G107" s="248">
        <f>ROUND(E107*F107,2)</f>
        <v>0</v>
      </c>
      <c r="H107" s="247"/>
      <c r="I107" s="248">
        <f>ROUND(E107*H107,2)</f>
        <v>0</v>
      </c>
      <c r="J107" s="247"/>
      <c r="K107" s="248">
        <f>ROUND(E107*J107,2)</f>
        <v>0</v>
      </c>
      <c r="L107" s="248">
        <v>21</v>
      </c>
      <c r="M107" s="248">
        <f>G107*(1+L107/100)</f>
        <v>0</v>
      </c>
      <c r="N107" s="248">
        <v>9.3799999999999994E-2</v>
      </c>
      <c r="O107" s="248">
        <f>ROUND(E107*N107,2)</f>
        <v>1.78</v>
      </c>
      <c r="P107" s="248">
        <v>0</v>
      </c>
      <c r="Q107" s="248">
        <f>ROUND(E107*P107,2)</f>
        <v>0</v>
      </c>
      <c r="R107" s="248"/>
      <c r="S107" s="248" t="s">
        <v>302</v>
      </c>
      <c r="T107" s="249" t="s">
        <v>295</v>
      </c>
      <c r="U107" s="222">
        <v>0</v>
      </c>
      <c r="V107" s="222">
        <f>ROUND(E107*U107,2)</f>
        <v>0</v>
      </c>
      <c r="W107" s="222"/>
      <c r="X107" s="222" t="s">
        <v>389</v>
      </c>
      <c r="Y107" s="212"/>
      <c r="Z107" s="212"/>
      <c r="AA107" s="212"/>
      <c r="AB107" s="212"/>
      <c r="AC107" s="212"/>
      <c r="AD107" s="212"/>
      <c r="AE107" s="212"/>
      <c r="AF107" s="212"/>
      <c r="AG107" s="212" t="s">
        <v>390</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43">
        <v>96</v>
      </c>
      <c r="B108" s="244" t="s">
        <v>2861</v>
      </c>
      <c r="C108" s="256" t="s">
        <v>2862</v>
      </c>
      <c r="D108" s="245" t="s">
        <v>441</v>
      </c>
      <c r="E108" s="246">
        <v>3925.1641</v>
      </c>
      <c r="F108" s="247"/>
      <c r="G108" s="248">
        <f>ROUND(E108*F108,2)</f>
        <v>0</v>
      </c>
      <c r="H108" s="247"/>
      <c r="I108" s="248">
        <f>ROUND(E108*H108,2)</f>
        <v>0</v>
      </c>
      <c r="J108" s="247"/>
      <c r="K108" s="248">
        <f>ROUND(E108*J108,2)</f>
        <v>0</v>
      </c>
      <c r="L108" s="248">
        <v>21</v>
      </c>
      <c r="M108" s="248">
        <f>G108*(1+L108/100)</f>
        <v>0</v>
      </c>
      <c r="N108" s="248">
        <v>0</v>
      </c>
      <c r="O108" s="248">
        <f>ROUND(E108*N108,2)</f>
        <v>0</v>
      </c>
      <c r="P108" s="248">
        <v>0</v>
      </c>
      <c r="Q108" s="248">
        <f>ROUND(E108*P108,2)</f>
        <v>0</v>
      </c>
      <c r="R108" s="248"/>
      <c r="S108" s="248" t="s">
        <v>302</v>
      </c>
      <c r="T108" s="249" t="s">
        <v>295</v>
      </c>
      <c r="U108" s="222">
        <v>0</v>
      </c>
      <c r="V108" s="222">
        <f>ROUND(E108*U108,2)</f>
        <v>0</v>
      </c>
      <c r="W108" s="222"/>
      <c r="X108" s="222" t="s">
        <v>389</v>
      </c>
      <c r="Y108" s="212"/>
      <c r="Z108" s="212"/>
      <c r="AA108" s="212"/>
      <c r="AB108" s="212"/>
      <c r="AC108" s="212"/>
      <c r="AD108" s="212"/>
      <c r="AE108" s="212"/>
      <c r="AF108" s="212"/>
      <c r="AG108" s="212" t="s">
        <v>390</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43">
        <v>97</v>
      </c>
      <c r="B109" s="244" t="s">
        <v>2407</v>
      </c>
      <c r="C109" s="256" t="s">
        <v>2408</v>
      </c>
      <c r="D109" s="245" t="s">
        <v>441</v>
      </c>
      <c r="E109" s="246">
        <v>1.8</v>
      </c>
      <c r="F109" s="247"/>
      <c r="G109" s="248">
        <f>ROUND(E109*F109,2)</f>
        <v>0</v>
      </c>
      <c r="H109" s="247"/>
      <c r="I109" s="248">
        <f>ROUND(E109*H109,2)</f>
        <v>0</v>
      </c>
      <c r="J109" s="247"/>
      <c r="K109" s="248">
        <f>ROUND(E109*J109,2)</f>
        <v>0</v>
      </c>
      <c r="L109" s="248">
        <v>21</v>
      </c>
      <c r="M109" s="248">
        <f>G109*(1+L109/100)</f>
        <v>0</v>
      </c>
      <c r="N109" s="248">
        <v>1</v>
      </c>
      <c r="O109" s="248">
        <f>ROUND(E109*N109,2)</f>
        <v>1.8</v>
      </c>
      <c r="P109" s="248">
        <v>0</v>
      </c>
      <c r="Q109" s="248">
        <f>ROUND(E109*P109,2)</f>
        <v>0</v>
      </c>
      <c r="R109" s="248"/>
      <c r="S109" s="248" t="s">
        <v>302</v>
      </c>
      <c r="T109" s="249" t="s">
        <v>295</v>
      </c>
      <c r="U109" s="222">
        <v>0</v>
      </c>
      <c r="V109" s="222">
        <f>ROUND(E109*U109,2)</f>
        <v>0</v>
      </c>
      <c r="W109" s="222"/>
      <c r="X109" s="222" t="s">
        <v>362</v>
      </c>
      <c r="Y109" s="212"/>
      <c r="Z109" s="212"/>
      <c r="AA109" s="212"/>
      <c r="AB109" s="212"/>
      <c r="AC109" s="212"/>
      <c r="AD109" s="212"/>
      <c r="AE109" s="212"/>
      <c r="AF109" s="212"/>
      <c r="AG109" s="212" t="s">
        <v>363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43">
        <v>98</v>
      </c>
      <c r="B110" s="244" t="s">
        <v>2863</v>
      </c>
      <c r="C110" s="256" t="s">
        <v>2864</v>
      </c>
      <c r="D110" s="245" t="s">
        <v>434</v>
      </c>
      <c r="E110" s="246">
        <v>179.52</v>
      </c>
      <c r="F110" s="247"/>
      <c r="G110" s="248">
        <f>ROUND(E110*F110,2)</f>
        <v>0</v>
      </c>
      <c r="H110" s="247"/>
      <c r="I110" s="248">
        <f>ROUND(E110*H110,2)</f>
        <v>0</v>
      </c>
      <c r="J110" s="247"/>
      <c r="K110" s="248">
        <f>ROUND(E110*J110,2)</f>
        <v>0</v>
      </c>
      <c r="L110" s="248">
        <v>21</v>
      </c>
      <c r="M110" s="248">
        <f>G110*(1+L110/100)</f>
        <v>0</v>
      </c>
      <c r="N110" s="248">
        <v>0.16500000000000001</v>
      </c>
      <c r="O110" s="248">
        <f>ROUND(E110*N110,2)</f>
        <v>29.62</v>
      </c>
      <c r="P110" s="248">
        <v>0</v>
      </c>
      <c r="Q110" s="248">
        <f>ROUND(E110*P110,2)</f>
        <v>0</v>
      </c>
      <c r="R110" s="248"/>
      <c r="S110" s="248" t="s">
        <v>302</v>
      </c>
      <c r="T110" s="249" t="s">
        <v>295</v>
      </c>
      <c r="U110" s="222">
        <v>0</v>
      </c>
      <c r="V110" s="222">
        <f>ROUND(E110*U110,2)</f>
        <v>0</v>
      </c>
      <c r="W110" s="222"/>
      <c r="X110" s="222" t="s">
        <v>362</v>
      </c>
      <c r="Y110" s="212"/>
      <c r="Z110" s="212"/>
      <c r="AA110" s="212"/>
      <c r="AB110" s="212"/>
      <c r="AC110" s="212"/>
      <c r="AD110" s="212"/>
      <c r="AE110" s="212"/>
      <c r="AF110" s="212"/>
      <c r="AG110" s="212" t="s">
        <v>363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43">
        <v>99</v>
      </c>
      <c r="B111" s="244" t="s">
        <v>2713</v>
      </c>
      <c r="C111" s="256" t="s">
        <v>2714</v>
      </c>
      <c r="D111" s="245" t="s">
        <v>434</v>
      </c>
      <c r="E111" s="246">
        <v>280.27999999999997</v>
      </c>
      <c r="F111" s="247"/>
      <c r="G111" s="248">
        <f>ROUND(E111*F111,2)</f>
        <v>0</v>
      </c>
      <c r="H111" s="247"/>
      <c r="I111" s="248">
        <f>ROUND(E111*H111,2)</f>
        <v>0</v>
      </c>
      <c r="J111" s="247"/>
      <c r="K111" s="248">
        <f>ROUND(E111*J111,2)</f>
        <v>0</v>
      </c>
      <c r="L111" s="248">
        <v>21</v>
      </c>
      <c r="M111" s="248">
        <f>G111*(1+L111/100)</f>
        <v>0</v>
      </c>
      <c r="N111" s="248">
        <v>2.7E-4</v>
      </c>
      <c r="O111" s="248">
        <f>ROUND(E111*N111,2)</f>
        <v>0.08</v>
      </c>
      <c r="P111" s="248">
        <v>0</v>
      </c>
      <c r="Q111" s="248">
        <f>ROUND(E111*P111,2)</f>
        <v>0</v>
      </c>
      <c r="R111" s="248"/>
      <c r="S111" s="248" t="s">
        <v>302</v>
      </c>
      <c r="T111" s="249" t="s">
        <v>295</v>
      </c>
      <c r="U111" s="222">
        <v>0</v>
      </c>
      <c r="V111" s="222">
        <f>ROUND(E111*U111,2)</f>
        <v>0</v>
      </c>
      <c r="W111" s="222"/>
      <c r="X111" s="222" t="s">
        <v>362</v>
      </c>
      <c r="Y111" s="212"/>
      <c r="Z111" s="212"/>
      <c r="AA111" s="212"/>
      <c r="AB111" s="212"/>
      <c r="AC111" s="212"/>
      <c r="AD111" s="212"/>
      <c r="AE111" s="212"/>
      <c r="AF111" s="212"/>
      <c r="AG111" s="212" t="s">
        <v>363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5">
      <c r="A112" s="227" t="s">
        <v>289</v>
      </c>
      <c r="B112" s="228" t="s">
        <v>187</v>
      </c>
      <c r="C112" s="251" t="s">
        <v>188</v>
      </c>
      <c r="D112" s="229"/>
      <c r="E112" s="230"/>
      <c r="F112" s="231"/>
      <c r="G112" s="231">
        <f>SUMIF(AG113:AG113,"&lt;&gt;NOR",G113:G113)</f>
        <v>0</v>
      </c>
      <c r="H112" s="231"/>
      <c r="I112" s="231">
        <f>SUM(I113:I113)</f>
        <v>0</v>
      </c>
      <c r="J112" s="231"/>
      <c r="K112" s="231">
        <f>SUM(K113:K113)</f>
        <v>0</v>
      </c>
      <c r="L112" s="231"/>
      <c r="M112" s="231">
        <f>SUM(M113:M113)</f>
        <v>0</v>
      </c>
      <c r="N112" s="231"/>
      <c r="O112" s="231">
        <f>SUM(O113:O113)</f>
        <v>1.75</v>
      </c>
      <c r="P112" s="231"/>
      <c r="Q112" s="231">
        <f>SUM(Q113:Q113)</f>
        <v>0</v>
      </c>
      <c r="R112" s="231"/>
      <c r="S112" s="231"/>
      <c r="T112" s="232"/>
      <c r="U112" s="226"/>
      <c r="V112" s="226">
        <f>SUM(V113:V113)</f>
        <v>0</v>
      </c>
      <c r="W112" s="226"/>
      <c r="X112" s="226"/>
      <c r="AG112" t="s">
        <v>290</v>
      </c>
    </row>
    <row r="113" spans="1:60" outlineLevel="1" x14ac:dyDescent="0.25">
      <c r="A113" s="243">
        <v>100</v>
      </c>
      <c r="B113" s="244" t="s">
        <v>2409</v>
      </c>
      <c r="C113" s="256" t="s">
        <v>2410</v>
      </c>
      <c r="D113" s="245" t="s">
        <v>539</v>
      </c>
      <c r="E113" s="246">
        <v>38</v>
      </c>
      <c r="F113" s="247"/>
      <c r="G113" s="248">
        <f>ROUND(E113*F113,2)</f>
        <v>0</v>
      </c>
      <c r="H113" s="247"/>
      <c r="I113" s="248">
        <f>ROUND(E113*H113,2)</f>
        <v>0</v>
      </c>
      <c r="J113" s="247"/>
      <c r="K113" s="248">
        <f>ROUND(E113*J113,2)</f>
        <v>0</v>
      </c>
      <c r="L113" s="248">
        <v>21</v>
      </c>
      <c r="M113" s="248">
        <f>G113*(1+L113/100)</f>
        <v>0</v>
      </c>
      <c r="N113" s="248">
        <v>4.6129999999999997E-2</v>
      </c>
      <c r="O113" s="248">
        <f>ROUND(E113*N113,2)</f>
        <v>1.75</v>
      </c>
      <c r="P113" s="248">
        <v>0</v>
      </c>
      <c r="Q113" s="248">
        <f>ROUND(E113*P113,2)</f>
        <v>0</v>
      </c>
      <c r="R113" s="248"/>
      <c r="S113" s="248" t="s">
        <v>302</v>
      </c>
      <c r="T113" s="249" t="s">
        <v>295</v>
      </c>
      <c r="U113" s="222">
        <v>0</v>
      </c>
      <c r="V113" s="222">
        <f>ROUND(E113*U113,2)</f>
        <v>0</v>
      </c>
      <c r="W113" s="222"/>
      <c r="X113" s="222" t="s">
        <v>389</v>
      </c>
      <c r="Y113" s="212"/>
      <c r="Z113" s="212"/>
      <c r="AA113" s="212"/>
      <c r="AB113" s="212"/>
      <c r="AC113" s="212"/>
      <c r="AD113" s="212"/>
      <c r="AE113" s="212"/>
      <c r="AF113" s="212"/>
      <c r="AG113" s="212" t="s">
        <v>390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5">
      <c r="A114" s="227" t="s">
        <v>289</v>
      </c>
      <c r="B114" s="228" t="s">
        <v>189</v>
      </c>
      <c r="C114" s="251" t="s">
        <v>190</v>
      </c>
      <c r="D114" s="229"/>
      <c r="E114" s="230"/>
      <c r="F114" s="231"/>
      <c r="G114" s="231">
        <f>SUMIF(AG115:AG174,"&lt;&gt;NOR",G115:G174)</f>
        <v>0</v>
      </c>
      <c r="H114" s="231"/>
      <c r="I114" s="231">
        <f>SUM(I115:I174)</f>
        <v>0</v>
      </c>
      <c r="J114" s="231"/>
      <c r="K114" s="231">
        <f>SUM(K115:K174)</f>
        <v>0</v>
      </c>
      <c r="L114" s="231"/>
      <c r="M114" s="231">
        <f>SUM(M115:M174)</f>
        <v>0</v>
      </c>
      <c r="N114" s="231"/>
      <c r="O114" s="231">
        <f>SUM(O115:O174)</f>
        <v>356.00999999999993</v>
      </c>
      <c r="P114" s="231"/>
      <c r="Q114" s="231">
        <f>SUM(Q115:Q174)</f>
        <v>2</v>
      </c>
      <c r="R114" s="231"/>
      <c r="S114" s="231"/>
      <c r="T114" s="232"/>
      <c r="U114" s="226"/>
      <c r="V114" s="226">
        <f>SUM(V115:V174)</f>
        <v>18.84</v>
      </c>
      <c r="W114" s="226"/>
      <c r="X114" s="226"/>
      <c r="AG114" t="s">
        <v>290</v>
      </c>
    </row>
    <row r="115" spans="1:60" outlineLevel="1" x14ac:dyDescent="0.25">
      <c r="A115" s="243">
        <v>101</v>
      </c>
      <c r="B115" s="244" t="s">
        <v>2865</v>
      </c>
      <c r="C115" s="256" t="s">
        <v>2866</v>
      </c>
      <c r="D115" s="245" t="s">
        <v>453</v>
      </c>
      <c r="E115" s="246">
        <v>39</v>
      </c>
      <c r="F115" s="247"/>
      <c r="G115" s="248">
        <f>ROUND(E115*F115,2)</f>
        <v>0</v>
      </c>
      <c r="H115" s="247"/>
      <c r="I115" s="248">
        <f>ROUND(E115*H115,2)</f>
        <v>0</v>
      </c>
      <c r="J115" s="247"/>
      <c r="K115" s="248">
        <f>ROUND(E115*J115,2)</f>
        <v>0</v>
      </c>
      <c r="L115" s="248">
        <v>21</v>
      </c>
      <c r="M115" s="248">
        <f>G115*(1+L115/100)</f>
        <v>0</v>
      </c>
      <c r="N115" s="248">
        <v>0</v>
      </c>
      <c r="O115" s="248">
        <f>ROUND(E115*N115,2)</f>
        <v>0</v>
      </c>
      <c r="P115" s="248">
        <v>5.1209999999999999E-2</v>
      </c>
      <c r="Q115" s="248">
        <f>ROUND(E115*P115,2)</f>
        <v>2</v>
      </c>
      <c r="R115" s="248"/>
      <c r="S115" s="248" t="s">
        <v>302</v>
      </c>
      <c r="T115" s="249" t="s">
        <v>295</v>
      </c>
      <c r="U115" s="222">
        <v>0.48299999999999998</v>
      </c>
      <c r="V115" s="222">
        <f>ROUND(E115*U115,2)</f>
        <v>18.84</v>
      </c>
      <c r="W115" s="222"/>
      <c r="X115" s="222" t="s">
        <v>389</v>
      </c>
      <c r="Y115" s="212"/>
      <c r="Z115" s="212"/>
      <c r="AA115" s="212"/>
      <c r="AB115" s="212"/>
      <c r="AC115" s="212"/>
      <c r="AD115" s="212"/>
      <c r="AE115" s="212"/>
      <c r="AF115" s="212"/>
      <c r="AG115" s="212" t="s">
        <v>430</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43">
        <v>102</v>
      </c>
      <c r="B116" s="244" t="s">
        <v>2867</v>
      </c>
      <c r="C116" s="256" t="s">
        <v>2868</v>
      </c>
      <c r="D116" s="245" t="s">
        <v>453</v>
      </c>
      <c r="E116" s="246">
        <v>461.5</v>
      </c>
      <c r="F116" s="247"/>
      <c r="G116" s="248">
        <f>ROUND(E116*F116,2)</f>
        <v>0</v>
      </c>
      <c r="H116" s="247"/>
      <c r="I116" s="248">
        <f>ROUND(E116*H116,2)</f>
        <v>0</v>
      </c>
      <c r="J116" s="247"/>
      <c r="K116" s="248">
        <f>ROUND(E116*J116,2)</f>
        <v>0</v>
      </c>
      <c r="L116" s="248">
        <v>21</v>
      </c>
      <c r="M116" s="248">
        <f>G116*(1+L116/100)</f>
        <v>0</v>
      </c>
      <c r="N116" s="248">
        <v>3.0000000000000001E-5</v>
      </c>
      <c r="O116" s="248">
        <f>ROUND(E116*N116,2)</f>
        <v>0.01</v>
      </c>
      <c r="P116" s="248">
        <v>0</v>
      </c>
      <c r="Q116" s="248">
        <f>ROUND(E116*P116,2)</f>
        <v>0</v>
      </c>
      <c r="R116" s="248"/>
      <c r="S116" s="248" t="s">
        <v>302</v>
      </c>
      <c r="T116" s="249" t="s">
        <v>295</v>
      </c>
      <c r="U116" s="222">
        <v>0</v>
      </c>
      <c r="V116" s="222">
        <f>ROUND(E116*U116,2)</f>
        <v>0</v>
      </c>
      <c r="W116" s="222"/>
      <c r="X116" s="222" t="s">
        <v>389</v>
      </c>
      <c r="Y116" s="212"/>
      <c r="Z116" s="212"/>
      <c r="AA116" s="212"/>
      <c r="AB116" s="212"/>
      <c r="AC116" s="212"/>
      <c r="AD116" s="212"/>
      <c r="AE116" s="212"/>
      <c r="AF116" s="212"/>
      <c r="AG116" s="212" t="s">
        <v>390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43">
        <v>103</v>
      </c>
      <c r="B117" s="244" t="s">
        <v>2869</v>
      </c>
      <c r="C117" s="256" t="s">
        <v>2870</v>
      </c>
      <c r="D117" s="245" t="s">
        <v>453</v>
      </c>
      <c r="E117" s="246">
        <v>703.8</v>
      </c>
      <c r="F117" s="247"/>
      <c r="G117" s="248">
        <f>ROUND(E117*F117,2)</f>
        <v>0</v>
      </c>
      <c r="H117" s="247"/>
      <c r="I117" s="248">
        <f>ROUND(E117*H117,2)</f>
        <v>0</v>
      </c>
      <c r="J117" s="247"/>
      <c r="K117" s="248">
        <f>ROUND(E117*J117,2)</f>
        <v>0</v>
      </c>
      <c r="L117" s="248">
        <v>21</v>
      </c>
      <c r="M117" s="248">
        <f>G117*(1+L117/100)</f>
        <v>0</v>
      </c>
      <c r="N117" s="248">
        <v>4.0000000000000003E-5</v>
      </c>
      <c r="O117" s="248">
        <f>ROUND(E117*N117,2)</f>
        <v>0.03</v>
      </c>
      <c r="P117" s="248">
        <v>0</v>
      </c>
      <c r="Q117" s="248">
        <f>ROUND(E117*P117,2)</f>
        <v>0</v>
      </c>
      <c r="R117" s="248"/>
      <c r="S117" s="248" t="s">
        <v>302</v>
      </c>
      <c r="T117" s="249" t="s">
        <v>295</v>
      </c>
      <c r="U117" s="222">
        <v>0</v>
      </c>
      <c r="V117" s="222">
        <f>ROUND(E117*U117,2)</f>
        <v>0</v>
      </c>
      <c r="W117" s="222"/>
      <c r="X117" s="222" t="s">
        <v>389</v>
      </c>
      <c r="Y117" s="212"/>
      <c r="Z117" s="212"/>
      <c r="AA117" s="212"/>
      <c r="AB117" s="212"/>
      <c r="AC117" s="212"/>
      <c r="AD117" s="212"/>
      <c r="AE117" s="212"/>
      <c r="AF117" s="212"/>
      <c r="AG117" s="212" t="s">
        <v>390</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43">
        <v>104</v>
      </c>
      <c r="B118" s="244" t="s">
        <v>2871</v>
      </c>
      <c r="C118" s="256" t="s">
        <v>2872</v>
      </c>
      <c r="D118" s="245" t="s">
        <v>539</v>
      </c>
      <c r="E118" s="246">
        <v>1</v>
      </c>
      <c r="F118" s="247"/>
      <c r="G118" s="248">
        <f>ROUND(E118*F118,2)</f>
        <v>0</v>
      </c>
      <c r="H118" s="247"/>
      <c r="I118" s="248">
        <f>ROUND(E118*H118,2)</f>
        <v>0</v>
      </c>
      <c r="J118" s="247"/>
      <c r="K118" s="248">
        <f>ROUND(E118*J118,2)</f>
        <v>0</v>
      </c>
      <c r="L118" s="248">
        <v>21</v>
      </c>
      <c r="M118" s="248">
        <f>G118*(1+L118/100)</f>
        <v>0</v>
      </c>
      <c r="N118" s="248">
        <v>3.0000000000000001E-5</v>
      </c>
      <c r="O118" s="248">
        <f>ROUND(E118*N118,2)</f>
        <v>0</v>
      </c>
      <c r="P118" s="248">
        <v>0</v>
      </c>
      <c r="Q118" s="248">
        <f>ROUND(E118*P118,2)</f>
        <v>0</v>
      </c>
      <c r="R118" s="248"/>
      <c r="S118" s="248" t="s">
        <v>302</v>
      </c>
      <c r="T118" s="249" t="s">
        <v>295</v>
      </c>
      <c r="U118" s="222">
        <v>0</v>
      </c>
      <c r="V118" s="222">
        <f>ROUND(E118*U118,2)</f>
        <v>0</v>
      </c>
      <c r="W118" s="222"/>
      <c r="X118" s="222" t="s">
        <v>389</v>
      </c>
      <c r="Y118" s="212"/>
      <c r="Z118" s="212"/>
      <c r="AA118" s="212"/>
      <c r="AB118" s="212"/>
      <c r="AC118" s="212"/>
      <c r="AD118" s="212"/>
      <c r="AE118" s="212"/>
      <c r="AF118" s="212"/>
      <c r="AG118" s="212" t="s">
        <v>390</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43">
        <v>105</v>
      </c>
      <c r="B119" s="244" t="s">
        <v>2873</v>
      </c>
      <c r="C119" s="256" t="s">
        <v>2874</v>
      </c>
      <c r="D119" s="245" t="s">
        <v>539</v>
      </c>
      <c r="E119" s="246">
        <v>1</v>
      </c>
      <c r="F119" s="247"/>
      <c r="G119" s="248">
        <f>ROUND(E119*F119,2)</f>
        <v>0</v>
      </c>
      <c r="H119" s="247"/>
      <c r="I119" s="248">
        <f>ROUND(E119*H119,2)</f>
        <v>0</v>
      </c>
      <c r="J119" s="247"/>
      <c r="K119" s="248">
        <f>ROUND(E119*J119,2)</f>
        <v>0</v>
      </c>
      <c r="L119" s="248">
        <v>21</v>
      </c>
      <c r="M119" s="248">
        <f>G119*(1+L119/100)</f>
        <v>0</v>
      </c>
      <c r="N119" s="248">
        <v>6.0000000000000002E-5</v>
      </c>
      <c r="O119" s="248">
        <f>ROUND(E119*N119,2)</f>
        <v>0</v>
      </c>
      <c r="P119" s="248">
        <v>0</v>
      </c>
      <c r="Q119" s="248">
        <f>ROUND(E119*P119,2)</f>
        <v>0</v>
      </c>
      <c r="R119" s="248"/>
      <c r="S119" s="248" t="s">
        <v>302</v>
      </c>
      <c r="T119" s="249" t="s">
        <v>295</v>
      </c>
      <c r="U119" s="222">
        <v>0</v>
      </c>
      <c r="V119" s="222">
        <f>ROUND(E119*U119,2)</f>
        <v>0</v>
      </c>
      <c r="W119" s="222"/>
      <c r="X119" s="222" t="s">
        <v>389</v>
      </c>
      <c r="Y119" s="212"/>
      <c r="Z119" s="212"/>
      <c r="AA119" s="212"/>
      <c r="AB119" s="212"/>
      <c r="AC119" s="212"/>
      <c r="AD119" s="212"/>
      <c r="AE119" s="212"/>
      <c r="AF119" s="212"/>
      <c r="AG119" s="212" t="s">
        <v>390</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43">
        <v>106</v>
      </c>
      <c r="B120" s="244" t="s">
        <v>2875</v>
      </c>
      <c r="C120" s="256" t="s">
        <v>2876</v>
      </c>
      <c r="D120" s="245" t="s">
        <v>539</v>
      </c>
      <c r="E120" s="246">
        <v>30</v>
      </c>
      <c r="F120" s="247"/>
      <c r="G120" s="248">
        <f>ROUND(E120*F120,2)</f>
        <v>0</v>
      </c>
      <c r="H120" s="247"/>
      <c r="I120" s="248">
        <f>ROUND(E120*H120,2)</f>
        <v>0</v>
      </c>
      <c r="J120" s="247"/>
      <c r="K120" s="248">
        <f>ROUND(E120*J120,2)</f>
        <v>0</v>
      </c>
      <c r="L120" s="248">
        <v>21</v>
      </c>
      <c r="M120" s="248">
        <f>G120*(1+L120/100)</f>
        <v>0</v>
      </c>
      <c r="N120" s="248">
        <v>3.0000000000000001E-5</v>
      </c>
      <c r="O120" s="248">
        <f>ROUND(E120*N120,2)</f>
        <v>0</v>
      </c>
      <c r="P120" s="248">
        <v>0</v>
      </c>
      <c r="Q120" s="248">
        <f>ROUND(E120*P120,2)</f>
        <v>0</v>
      </c>
      <c r="R120" s="248"/>
      <c r="S120" s="248" t="s">
        <v>302</v>
      </c>
      <c r="T120" s="249" t="s">
        <v>295</v>
      </c>
      <c r="U120" s="222">
        <v>0</v>
      </c>
      <c r="V120" s="222">
        <f>ROUND(E120*U120,2)</f>
        <v>0</v>
      </c>
      <c r="W120" s="222"/>
      <c r="X120" s="222" t="s">
        <v>389</v>
      </c>
      <c r="Y120" s="212"/>
      <c r="Z120" s="212"/>
      <c r="AA120" s="212"/>
      <c r="AB120" s="212"/>
      <c r="AC120" s="212"/>
      <c r="AD120" s="212"/>
      <c r="AE120" s="212"/>
      <c r="AF120" s="212"/>
      <c r="AG120" s="212" t="s">
        <v>390</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43">
        <v>107</v>
      </c>
      <c r="B121" s="244" t="s">
        <v>2877</v>
      </c>
      <c r="C121" s="256" t="s">
        <v>2878</v>
      </c>
      <c r="D121" s="245" t="s">
        <v>539</v>
      </c>
      <c r="E121" s="246">
        <v>3</v>
      </c>
      <c r="F121" s="247"/>
      <c r="G121" s="248">
        <f>ROUND(E121*F121,2)</f>
        <v>0</v>
      </c>
      <c r="H121" s="247"/>
      <c r="I121" s="248">
        <f>ROUND(E121*H121,2)</f>
        <v>0</v>
      </c>
      <c r="J121" s="247"/>
      <c r="K121" s="248">
        <f>ROUND(E121*J121,2)</f>
        <v>0</v>
      </c>
      <c r="L121" s="248">
        <v>21</v>
      </c>
      <c r="M121" s="248">
        <f>G121*(1+L121/100)</f>
        <v>0</v>
      </c>
      <c r="N121" s="248">
        <v>6.9999999999999994E-5</v>
      </c>
      <c r="O121" s="248">
        <f>ROUND(E121*N121,2)</f>
        <v>0</v>
      </c>
      <c r="P121" s="248">
        <v>0</v>
      </c>
      <c r="Q121" s="248">
        <f>ROUND(E121*P121,2)</f>
        <v>0</v>
      </c>
      <c r="R121" s="248"/>
      <c r="S121" s="248" t="s">
        <v>302</v>
      </c>
      <c r="T121" s="249" t="s">
        <v>295</v>
      </c>
      <c r="U121" s="222">
        <v>0</v>
      </c>
      <c r="V121" s="222">
        <f>ROUND(E121*U121,2)</f>
        <v>0</v>
      </c>
      <c r="W121" s="222"/>
      <c r="X121" s="222" t="s">
        <v>389</v>
      </c>
      <c r="Y121" s="212"/>
      <c r="Z121" s="212"/>
      <c r="AA121" s="212"/>
      <c r="AB121" s="212"/>
      <c r="AC121" s="212"/>
      <c r="AD121" s="212"/>
      <c r="AE121" s="212"/>
      <c r="AF121" s="212"/>
      <c r="AG121" s="212" t="s">
        <v>390</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43">
        <v>108</v>
      </c>
      <c r="B122" s="244" t="s">
        <v>2879</v>
      </c>
      <c r="C122" s="256" t="s">
        <v>2880</v>
      </c>
      <c r="D122" s="245" t="s">
        <v>539</v>
      </c>
      <c r="E122" s="246">
        <v>38</v>
      </c>
      <c r="F122" s="247"/>
      <c r="G122" s="248">
        <f>ROUND(E122*F122,2)</f>
        <v>0</v>
      </c>
      <c r="H122" s="247"/>
      <c r="I122" s="248">
        <f>ROUND(E122*H122,2)</f>
        <v>0</v>
      </c>
      <c r="J122" s="247"/>
      <c r="K122" s="248">
        <f>ROUND(E122*J122,2)</f>
        <v>0</v>
      </c>
      <c r="L122" s="248">
        <v>21</v>
      </c>
      <c r="M122" s="248">
        <f>G122*(1+L122/100)</f>
        <v>0</v>
      </c>
      <c r="N122" s="248">
        <v>4.0000000000000003E-5</v>
      </c>
      <c r="O122" s="248">
        <f>ROUND(E122*N122,2)</f>
        <v>0</v>
      </c>
      <c r="P122" s="248">
        <v>0</v>
      </c>
      <c r="Q122" s="248">
        <f>ROUND(E122*P122,2)</f>
        <v>0</v>
      </c>
      <c r="R122" s="248"/>
      <c r="S122" s="248" t="s">
        <v>302</v>
      </c>
      <c r="T122" s="249" t="s">
        <v>295</v>
      </c>
      <c r="U122" s="222">
        <v>0</v>
      </c>
      <c r="V122" s="222">
        <f>ROUND(E122*U122,2)</f>
        <v>0</v>
      </c>
      <c r="W122" s="222"/>
      <c r="X122" s="222" t="s">
        <v>389</v>
      </c>
      <c r="Y122" s="212"/>
      <c r="Z122" s="212"/>
      <c r="AA122" s="212"/>
      <c r="AB122" s="212"/>
      <c r="AC122" s="212"/>
      <c r="AD122" s="212"/>
      <c r="AE122" s="212"/>
      <c r="AF122" s="212"/>
      <c r="AG122" s="212" t="s">
        <v>390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43">
        <v>109</v>
      </c>
      <c r="B123" s="244" t="s">
        <v>2881</v>
      </c>
      <c r="C123" s="256" t="s">
        <v>2882</v>
      </c>
      <c r="D123" s="245" t="s">
        <v>539</v>
      </c>
      <c r="E123" s="246">
        <v>19</v>
      </c>
      <c r="F123" s="247"/>
      <c r="G123" s="248">
        <f>ROUND(E123*F123,2)</f>
        <v>0</v>
      </c>
      <c r="H123" s="247"/>
      <c r="I123" s="248">
        <f>ROUND(E123*H123,2)</f>
        <v>0</v>
      </c>
      <c r="J123" s="247"/>
      <c r="K123" s="248">
        <f>ROUND(E123*J123,2)</f>
        <v>0</v>
      </c>
      <c r="L123" s="248">
        <v>21</v>
      </c>
      <c r="M123" s="248">
        <f>G123*(1+L123/100)</f>
        <v>0</v>
      </c>
      <c r="N123" s="248">
        <v>0.30223</v>
      </c>
      <c r="O123" s="248">
        <f>ROUND(E123*N123,2)</f>
        <v>5.74</v>
      </c>
      <c r="P123" s="248">
        <v>0</v>
      </c>
      <c r="Q123" s="248">
        <f>ROUND(E123*P123,2)</f>
        <v>0</v>
      </c>
      <c r="R123" s="248"/>
      <c r="S123" s="248" t="s">
        <v>302</v>
      </c>
      <c r="T123" s="249" t="s">
        <v>295</v>
      </c>
      <c r="U123" s="222">
        <v>0</v>
      </c>
      <c r="V123" s="222">
        <f>ROUND(E123*U123,2)</f>
        <v>0</v>
      </c>
      <c r="W123" s="222"/>
      <c r="X123" s="222" t="s">
        <v>389</v>
      </c>
      <c r="Y123" s="212"/>
      <c r="Z123" s="212"/>
      <c r="AA123" s="212"/>
      <c r="AB123" s="212"/>
      <c r="AC123" s="212"/>
      <c r="AD123" s="212"/>
      <c r="AE123" s="212"/>
      <c r="AF123" s="212"/>
      <c r="AG123" s="212" t="s">
        <v>390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43">
        <v>110</v>
      </c>
      <c r="B124" s="244" t="s">
        <v>2883</v>
      </c>
      <c r="C124" s="256" t="s">
        <v>2884</v>
      </c>
      <c r="D124" s="245" t="s">
        <v>539</v>
      </c>
      <c r="E124" s="246">
        <v>2</v>
      </c>
      <c r="F124" s="247"/>
      <c r="G124" s="248">
        <f>ROUND(E124*F124,2)</f>
        <v>0</v>
      </c>
      <c r="H124" s="247"/>
      <c r="I124" s="248">
        <f>ROUND(E124*H124,2)</f>
        <v>0</v>
      </c>
      <c r="J124" s="247"/>
      <c r="K124" s="248">
        <f>ROUND(E124*J124,2)</f>
        <v>0</v>
      </c>
      <c r="L124" s="248">
        <v>21</v>
      </c>
      <c r="M124" s="248">
        <f>G124*(1+L124/100)</f>
        <v>0</v>
      </c>
      <c r="N124" s="248">
        <v>0</v>
      </c>
      <c r="O124" s="248">
        <f>ROUND(E124*N124,2)</f>
        <v>0</v>
      </c>
      <c r="P124" s="248">
        <v>0</v>
      </c>
      <c r="Q124" s="248">
        <f>ROUND(E124*P124,2)</f>
        <v>0</v>
      </c>
      <c r="R124" s="248"/>
      <c r="S124" s="248" t="s">
        <v>302</v>
      </c>
      <c r="T124" s="249" t="s">
        <v>295</v>
      </c>
      <c r="U124" s="222">
        <v>0</v>
      </c>
      <c r="V124" s="222">
        <f>ROUND(E124*U124,2)</f>
        <v>0</v>
      </c>
      <c r="W124" s="222"/>
      <c r="X124" s="222" t="s">
        <v>389</v>
      </c>
      <c r="Y124" s="212"/>
      <c r="Z124" s="212"/>
      <c r="AA124" s="212"/>
      <c r="AB124" s="212"/>
      <c r="AC124" s="212"/>
      <c r="AD124" s="212"/>
      <c r="AE124" s="212"/>
      <c r="AF124" s="212"/>
      <c r="AG124" s="212" t="s">
        <v>390</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43">
        <v>111</v>
      </c>
      <c r="B125" s="244" t="s">
        <v>2885</v>
      </c>
      <c r="C125" s="256" t="s">
        <v>2886</v>
      </c>
      <c r="D125" s="245" t="s">
        <v>453</v>
      </c>
      <c r="E125" s="246">
        <v>120.5</v>
      </c>
      <c r="F125" s="247"/>
      <c r="G125" s="248">
        <f>ROUND(E125*F125,2)</f>
        <v>0</v>
      </c>
      <c r="H125" s="247"/>
      <c r="I125" s="248">
        <f>ROUND(E125*H125,2)</f>
        <v>0</v>
      </c>
      <c r="J125" s="247"/>
      <c r="K125" s="248">
        <f>ROUND(E125*J125,2)</f>
        <v>0</v>
      </c>
      <c r="L125" s="248">
        <v>21</v>
      </c>
      <c r="M125" s="248">
        <f>G125*(1+L125/100)</f>
        <v>0</v>
      </c>
      <c r="N125" s="248">
        <v>0</v>
      </c>
      <c r="O125" s="248">
        <f>ROUND(E125*N125,2)</f>
        <v>0</v>
      </c>
      <c r="P125" s="248">
        <v>0</v>
      </c>
      <c r="Q125" s="248">
        <f>ROUND(E125*P125,2)</f>
        <v>0</v>
      </c>
      <c r="R125" s="248"/>
      <c r="S125" s="248" t="s">
        <v>302</v>
      </c>
      <c r="T125" s="249" t="s">
        <v>295</v>
      </c>
      <c r="U125" s="222">
        <v>0</v>
      </c>
      <c r="V125" s="222">
        <f>ROUND(E125*U125,2)</f>
        <v>0</v>
      </c>
      <c r="W125" s="222"/>
      <c r="X125" s="222" t="s">
        <v>389</v>
      </c>
      <c r="Y125" s="212"/>
      <c r="Z125" s="212"/>
      <c r="AA125" s="212"/>
      <c r="AB125" s="212"/>
      <c r="AC125" s="212"/>
      <c r="AD125" s="212"/>
      <c r="AE125" s="212"/>
      <c r="AF125" s="212"/>
      <c r="AG125" s="212" t="s">
        <v>390</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43">
        <v>112</v>
      </c>
      <c r="B126" s="244" t="s">
        <v>2887</v>
      </c>
      <c r="C126" s="256" t="s">
        <v>2888</v>
      </c>
      <c r="D126" s="245" t="s">
        <v>453</v>
      </c>
      <c r="E126" s="246">
        <v>1285.8</v>
      </c>
      <c r="F126" s="247"/>
      <c r="G126" s="248">
        <f>ROUND(E126*F126,2)</f>
        <v>0</v>
      </c>
      <c r="H126" s="247"/>
      <c r="I126" s="248">
        <f>ROUND(E126*H126,2)</f>
        <v>0</v>
      </c>
      <c r="J126" s="247"/>
      <c r="K126" s="248">
        <f>ROUND(E126*J126,2)</f>
        <v>0</v>
      </c>
      <c r="L126" s="248">
        <v>21</v>
      </c>
      <c r="M126" s="248">
        <f>G126*(1+L126/100)</f>
        <v>0</v>
      </c>
      <c r="N126" s="248">
        <v>0</v>
      </c>
      <c r="O126" s="248">
        <f>ROUND(E126*N126,2)</f>
        <v>0</v>
      </c>
      <c r="P126" s="248">
        <v>0</v>
      </c>
      <c r="Q126" s="248">
        <f>ROUND(E126*P126,2)</f>
        <v>0</v>
      </c>
      <c r="R126" s="248"/>
      <c r="S126" s="248" t="s">
        <v>302</v>
      </c>
      <c r="T126" s="249" t="s">
        <v>295</v>
      </c>
      <c r="U126" s="222">
        <v>0</v>
      </c>
      <c r="V126" s="222">
        <f>ROUND(E126*U126,2)</f>
        <v>0</v>
      </c>
      <c r="W126" s="222"/>
      <c r="X126" s="222" t="s">
        <v>389</v>
      </c>
      <c r="Y126" s="212"/>
      <c r="Z126" s="212"/>
      <c r="AA126" s="212"/>
      <c r="AB126" s="212"/>
      <c r="AC126" s="212"/>
      <c r="AD126" s="212"/>
      <c r="AE126" s="212"/>
      <c r="AF126" s="212"/>
      <c r="AG126" s="212" t="s">
        <v>390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43">
        <v>113</v>
      </c>
      <c r="B127" s="244" t="s">
        <v>2459</v>
      </c>
      <c r="C127" s="256" t="s">
        <v>2460</v>
      </c>
      <c r="D127" s="245" t="s">
        <v>453</v>
      </c>
      <c r="E127" s="246">
        <v>1285</v>
      </c>
      <c r="F127" s="247"/>
      <c r="G127" s="248">
        <f>ROUND(E127*F127,2)</f>
        <v>0</v>
      </c>
      <c r="H127" s="247"/>
      <c r="I127" s="248">
        <f>ROUND(E127*H127,2)</f>
        <v>0</v>
      </c>
      <c r="J127" s="247"/>
      <c r="K127" s="248">
        <f>ROUND(E127*J127,2)</f>
        <v>0</v>
      </c>
      <c r="L127" s="248">
        <v>21</v>
      </c>
      <c r="M127" s="248">
        <f>G127*(1+L127/100)</f>
        <v>0</v>
      </c>
      <c r="N127" s="248">
        <v>0</v>
      </c>
      <c r="O127" s="248">
        <f>ROUND(E127*N127,2)</f>
        <v>0</v>
      </c>
      <c r="P127" s="248">
        <v>0</v>
      </c>
      <c r="Q127" s="248">
        <f>ROUND(E127*P127,2)</f>
        <v>0</v>
      </c>
      <c r="R127" s="248"/>
      <c r="S127" s="248" t="s">
        <v>302</v>
      </c>
      <c r="T127" s="249" t="s">
        <v>295</v>
      </c>
      <c r="U127" s="222">
        <v>0</v>
      </c>
      <c r="V127" s="222">
        <f>ROUND(E127*U127,2)</f>
        <v>0</v>
      </c>
      <c r="W127" s="222"/>
      <c r="X127" s="222" t="s">
        <v>389</v>
      </c>
      <c r="Y127" s="212"/>
      <c r="Z127" s="212"/>
      <c r="AA127" s="212"/>
      <c r="AB127" s="212"/>
      <c r="AC127" s="212"/>
      <c r="AD127" s="212"/>
      <c r="AE127" s="212"/>
      <c r="AF127" s="212"/>
      <c r="AG127" s="212" t="s">
        <v>390</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43">
        <v>114</v>
      </c>
      <c r="B128" s="244" t="s">
        <v>2461</v>
      </c>
      <c r="C128" s="256" t="s">
        <v>2466</v>
      </c>
      <c r="D128" s="245" t="s">
        <v>1927</v>
      </c>
      <c r="E128" s="246">
        <v>38</v>
      </c>
      <c r="F128" s="247"/>
      <c r="G128" s="248">
        <f>ROUND(E128*F128,2)</f>
        <v>0</v>
      </c>
      <c r="H128" s="247"/>
      <c r="I128" s="248">
        <f>ROUND(E128*H128,2)</f>
        <v>0</v>
      </c>
      <c r="J128" s="247"/>
      <c r="K128" s="248">
        <f>ROUND(E128*J128,2)</f>
        <v>0</v>
      </c>
      <c r="L128" s="248">
        <v>21</v>
      </c>
      <c r="M128" s="248">
        <f>G128*(1+L128/100)</f>
        <v>0</v>
      </c>
      <c r="N128" s="248">
        <v>3.2000000000000003E-4</v>
      </c>
      <c r="O128" s="248">
        <f>ROUND(E128*N128,2)</f>
        <v>0.01</v>
      </c>
      <c r="P128" s="248">
        <v>0</v>
      </c>
      <c r="Q128" s="248">
        <f>ROUND(E128*P128,2)</f>
        <v>0</v>
      </c>
      <c r="R128" s="248"/>
      <c r="S128" s="248" t="s">
        <v>302</v>
      </c>
      <c r="T128" s="249" t="s">
        <v>295</v>
      </c>
      <c r="U128" s="222">
        <v>0</v>
      </c>
      <c r="V128" s="222">
        <f>ROUND(E128*U128,2)</f>
        <v>0</v>
      </c>
      <c r="W128" s="222"/>
      <c r="X128" s="222" t="s">
        <v>389</v>
      </c>
      <c r="Y128" s="212"/>
      <c r="Z128" s="212"/>
      <c r="AA128" s="212"/>
      <c r="AB128" s="212"/>
      <c r="AC128" s="212"/>
      <c r="AD128" s="212"/>
      <c r="AE128" s="212"/>
      <c r="AF128" s="212"/>
      <c r="AG128" s="212" t="s">
        <v>390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43">
        <v>115</v>
      </c>
      <c r="B129" s="244" t="s">
        <v>2463</v>
      </c>
      <c r="C129" s="256" t="s">
        <v>2020</v>
      </c>
      <c r="D129" s="245" t="s">
        <v>1927</v>
      </c>
      <c r="E129" s="246">
        <v>39</v>
      </c>
      <c r="F129" s="247"/>
      <c r="G129" s="248">
        <f>ROUND(E129*F129,2)</f>
        <v>0</v>
      </c>
      <c r="H129" s="247"/>
      <c r="I129" s="248">
        <f>ROUND(E129*H129,2)</f>
        <v>0</v>
      </c>
      <c r="J129" s="247"/>
      <c r="K129" s="248">
        <f>ROUND(E129*J129,2)</f>
        <v>0</v>
      </c>
      <c r="L129" s="248">
        <v>21</v>
      </c>
      <c r="M129" s="248">
        <f>G129*(1+L129/100)</f>
        <v>0</v>
      </c>
      <c r="N129" s="248">
        <v>5.5999999999999995E-4</v>
      </c>
      <c r="O129" s="248">
        <f>ROUND(E129*N129,2)</f>
        <v>0.02</v>
      </c>
      <c r="P129" s="248">
        <v>0</v>
      </c>
      <c r="Q129" s="248">
        <f>ROUND(E129*P129,2)</f>
        <v>0</v>
      </c>
      <c r="R129" s="248"/>
      <c r="S129" s="248" t="s">
        <v>302</v>
      </c>
      <c r="T129" s="249" t="s">
        <v>295</v>
      </c>
      <c r="U129" s="222">
        <v>0</v>
      </c>
      <c r="V129" s="222">
        <f>ROUND(E129*U129,2)</f>
        <v>0</v>
      </c>
      <c r="W129" s="222"/>
      <c r="X129" s="222" t="s">
        <v>389</v>
      </c>
      <c r="Y129" s="212"/>
      <c r="Z129" s="212"/>
      <c r="AA129" s="212"/>
      <c r="AB129" s="212"/>
      <c r="AC129" s="212"/>
      <c r="AD129" s="212"/>
      <c r="AE129" s="212"/>
      <c r="AF129" s="212"/>
      <c r="AG129" s="212" t="s">
        <v>390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43">
        <v>116</v>
      </c>
      <c r="B130" s="244" t="s">
        <v>2467</v>
      </c>
      <c r="C130" s="256" t="s">
        <v>2889</v>
      </c>
      <c r="D130" s="245" t="s">
        <v>453</v>
      </c>
      <c r="E130" s="246">
        <v>2571.6</v>
      </c>
      <c r="F130" s="247"/>
      <c r="G130" s="248">
        <f>ROUND(E130*F130,2)</f>
        <v>0</v>
      </c>
      <c r="H130" s="247"/>
      <c r="I130" s="248">
        <f>ROUND(E130*H130,2)</f>
        <v>0</v>
      </c>
      <c r="J130" s="247"/>
      <c r="K130" s="248">
        <f>ROUND(E130*J130,2)</f>
        <v>0</v>
      </c>
      <c r="L130" s="248">
        <v>21</v>
      </c>
      <c r="M130" s="248">
        <f>G130*(1+L130/100)</f>
        <v>0</v>
      </c>
      <c r="N130" s="248">
        <v>0</v>
      </c>
      <c r="O130" s="248">
        <f>ROUND(E130*N130,2)</f>
        <v>0</v>
      </c>
      <c r="P130" s="248">
        <v>0</v>
      </c>
      <c r="Q130" s="248">
        <f>ROUND(E130*P130,2)</f>
        <v>0</v>
      </c>
      <c r="R130" s="248"/>
      <c r="S130" s="248" t="s">
        <v>302</v>
      </c>
      <c r="T130" s="249" t="s">
        <v>295</v>
      </c>
      <c r="U130" s="222">
        <v>0</v>
      </c>
      <c r="V130" s="222">
        <f>ROUND(E130*U130,2)</f>
        <v>0</v>
      </c>
      <c r="W130" s="222"/>
      <c r="X130" s="222" t="s">
        <v>389</v>
      </c>
      <c r="Y130" s="212"/>
      <c r="Z130" s="212"/>
      <c r="AA130" s="212"/>
      <c r="AB130" s="212"/>
      <c r="AC130" s="212"/>
      <c r="AD130" s="212"/>
      <c r="AE130" s="212"/>
      <c r="AF130" s="212"/>
      <c r="AG130" s="212" t="s">
        <v>390</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43">
        <v>117</v>
      </c>
      <c r="B131" s="244" t="s">
        <v>2021</v>
      </c>
      <c r="C131" s="256" t="s">
        <v>2022</v>
      </c>
      <c r="D131" s="245" t="s">
        <v>2023</v>
      </c>
      <c r="E131" s="246">
        <v>5</v>
      </c>
      <c r="F131" s="247"/>
      <c r="G131" s="248">
        <f>ROUND(E131*F131,2)</f>
        <v>0</v>
      </c>
      <c r="H131" s="247"/>
      <c r="I131" s="248">
        <f>ROUND(E131*H131,2)</f>
        <v>0</v>
      </c>
      <c r="J131" s="247"/>
      <c r="K131" s="248">
        <f>ROUND(E131*J131,2)</f>
        <v>0</v>
      </c>
      <c r="L131" s="248">
        <v>21</v>
      </c>
      <c r="M131" s="248">
        <f>G131*(1+L131/100)</f>
        <v>0</v>
      </c>
      <c r="N131" s="248">
        <v>2.0000000000000002E-5</v>
      </c>
      <c r="O131" s="248">
        <f>ROUND(E131*N131,2)</f>
        <v>0</v>
      </c>
      <c r="P131" s="248">
        <v>0</v>
      </c>
      <c r="Q131" s="248">
        <f>ROUND(E131*P131,2)</f>
        <v>0</v>
      </c>
      <c r="R131" s="248"/>
      <c r="S131" s="248" t="s">
        <v>302</v>
      </c>
      <c r="T131" s="249" t="s">
        <v>295</v>
      </c>
      <c r="U131" s="222">
        <v>0</v>
      </c>
      <c r="V131" s="222">
        <f>ROUND(E131*U131,2)</f>
        <v>0</v>
      </c>
      <c r="W131" s="222"/>
      <c r="X131" s="222" t="s">
        <v>389</v>
      </c>
      <c r="Y131" s="212"/>
      <c r="Z131" s="212"/>
      <c r="AA131" s="212"/>
      <c r="AB131" s="212"/>
      <c r="AC131" s="212"/>
      <c r="AD131" s="212"/>
      <c r="AE131" s="212"/>
      <c r="AF131" s="212"/>
      <c r="AG131" s="212" t="s">
        <v>390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43">
        <v>118</v>
      </c>
      <c r="B132" s="244" t="s">
        <v>2469</v>
      </c>
      <c r="C132" s="256" t="s">
        <v>2470</v>
      </c>
      <c r="D132" s="245" t="s">
        <v>539</v>
      </c>
      <c r="E132" s="246">
        <v>38</v>
      </c>
      <c r="F132" s="247"/>
      <c r="G132" s="248">
        <f>ROUND(E132*F132,2)</f>
        <v>0</v>
      </c>
      <c r="H132" s="247"/>
      <c r="I132" s="248">
        <f>ROUND(E132*H132,2)</f>
        <v>0</v>
      </c>
      <c r="J132" s="247"/>
      <c r="K132" s="248">
        <f>ROUND(E132*J132,2)</f>
        <v>0</v>
      </c>
      <c r="L132" s="248">
        <v>21</v>
      </c>
      <c r="M132" s="248">
        <f>G132*(1+L132/100)</f>
        <v>0</v>
      </c>
      <c r="N132" s="248">
        <v>3.5819999999999998E-2</v>
      </c>
      <c r="O132" s="248">
        <f>ROUND(E132*N132,2)</f>
        <v>1.36</v>
      </c>
      <c r="P132" s="248">
        <v>0</v>
      </c>
      <c r="Q132" s="248">
        <f>ROUND(E132*P132,2)</f>
        <v>0</v>
      </c>
      <c r="R132" s="248"/>
      <c r="S132" s="248" t="s">
        <v>302</v>
      </c>
      <c r="T132" s="249" t="s">
        <v>295</v>
      </c>
      <c r="U132" s="222">
        <v>0</v>
      </c>
      <c r="V132" s="222">
        <f>ROUND(E132*U132,2)</f>
        <v>0</v>
      </c>
      <c r="W132" s="222"/>
      <c r="X132" s="222" t="s">
        <v>389</v>
      </c>
      <c r="Y132" s="212"/>
      <c r="Z132" s="212"/>
      <c r="AA132" s="212"/>
      <c r="AB132" s="212"/>
      <c r="AC132" s="212"/>
      <c r="AD132" s="212"/>
      <c r="AE132" s="212"/>
      <c r="AF132" s="212"/>
      <c r="AG132" s="212" t="s">
        <v>390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43">
        <v>119</v>
      </c>
      <c r="B133" s="244" t="s">
        <v>2471</v>
      </c>
      <c r="C133" s="256" t="s">
        <v>2472</v>
      </c>
      <c r="D133" s="245" t="s">
        <v>539</v>
      </c>
      <c r="E133" s="246">
        <v>38</v>
      </c>
      <c r="F133" s="247"/>
      <c r="G133" s="248">
        <f>ROUND(E133*F133,2)</f>
        <v>0</v>
      </c>
      <c r="H133" s="247"/>
      <c r="I133" s="248">
        <f>ROUND(E133*H133,2)</f>
        <v>0</v>
      </c>
      <c r="J133" s="247"/>
      <c r="K133" s="248">
        <f>ROUND(E133*J133,2)</f>
        <v>0</v>
      </c>
      <c r="L133" s="248">
        <v>21</v>
      </c>
      <c r="M133" s="248">
        <f>G133*(1+L133/100)</f>
        <v>0</v>
      </c>
      <c r="N133" s="248">
        <v>2.52121</v>
      </c>
      <c r="O133" s="248">
        <f>ROUND(E133*N133,2)</f>
        <v>95.81</v>
      </c>
      <c r="P133" s="248">
        <v>0</v>
      </c>
      <c r="Q133" s="248">
        <f>ROUND(E133*P133,2)</f>
        <v>0</v>
      </c>
      <c r="R133" s="248"/>
      <c r="S133" s="248" t="s">
        <v>302</v>
      </c>
      <c r="T133" s="249" t="s">
        <v>295</v>
      </c>
      <c r="U133" s="222">
        <v>0</v>
      </c>
      <c r="V133" s="222">
        <f>ROUND(E133*U133,2)</f>
        <v>0</v>
      </c>
      <c r="W133" s="222"/>
      <c r="X133" s="222" t="s">
        <v>389</v>
      </c>
      <c r="Y133" s="212"/>
      <c r="Z133" s="212"/>
      <c r="AA133" s="212"/>
      <c r="AB133" s="212"/>
      <c r="AC133" s="212"/>
      <c r="AD133" s="212"/>
      <c r="AE133" s="212"/>
      <c r="AF133" s="212"/>
      <c r="AG133" s="212" t="s">
        <v>390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43">
        <v>120</v>
      </c>
      <c r="B134" s="244" t="s">
        <v>2473</v>
      </c>
      <c r="C134" s="256" t="s">
        <v>2474</v>
      </c>
      <c r="D134" s="245" t="s">
        <v>539</v>
      </c>
      <c r="E134" s="246">
        <v>77</v>
      </c>
      <c r="F134" s="247"/>
      <c r="G134" s="248">
        <f>ROUND(E134*F134,2)</f>
        <v>0</v>
      </c>
      <c r="H134" s="247"/>
      <c r="I134" s="248">
        <f>ROUND(E134*H134,2)</f>
        <v>0</v>
      </c>
      <c r="J134" s="247"/>
      <c r="K134" s="248">
        <f>ROUND(E134*J134,2)</f>
        <v>0</v>
      </c>
      <c r="L134" s="248">
        <v>21</v>
      </c>
      <c r="M134" s="248">
        <f>G134*(1+L134/100)</f>
        <v>0</v>
      </c>
      <c r="N134" s="248">
        <v>0</v>
      </c>
      <c r="O134" s="248">
        <f>ROUND(E134*N134,2)</f>
        <v>0</v>
      </c>
      <c r="P134" s="248">
        <v>0</v>
      </c>
      <c r="Q134" s="248">
        <f>ROUND(E134*P134,2)</f>
        <v>0</v>
      </c>
      <c r="R134" s="248"/>
      <c r="S134" s="248" t="s">
        <v>302</v>
      </c>
      <c r="T134" s="249" t="s">
        <v>295</v>
      </c>
      <c r="U134" s="222">
        <v>0</v>
      </c>
      <c r="V134" s="222">
        <f>ROUND(E134*U134,2)</f>
        <v>0</v>
      </c>
      <c r="W134" s="222"/>
      <c r="X134" s="222" t="s">
        <v>389</v>
      </c>
      <c r="Y134" s="212"/>
      <c r="Z134" s="212"/>
      <c r="AA134" s="212"/>
      <c r="AB134" s="212"/>
      <c r="AC134" s="212"/>
      <c r="AD134" s="212"/>
      <c r="AE134" s="212"/>
      <c r="AF134" s="212"/>
      <c r="AG134" s="212" t="s">
        <v>390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43">
        <v>121</v>
      </c>
      <c r="B135" s="244" t="s">
        <v>2475</v>
      </c>
      <c r="C135" s="256" t="s">
        <v>2476</v>
      </c>
      <c r="D135" s="245" t="s">
        <v>539</v>
      </c>
      <c r="E135" s="246">
        <v>38</v>
      </c>
      <c r="F135" s="247"/>
      <c r="G135" s="248">
        <f>ROUND(E135*F135,2)</f>
        <v>0</v>
      </c>
      <c r="H135" s="247"/>
      <c r="I135" s="248">
        <f>ROUND(E135*H135,2)</f>
        <v>0</v>
      </c>
      <c r="J135" s="247"/>
      <c r="K135" s="248">
        <f>ROUND(E135*J135,2)</f>
        <v>0</v>
      </c>
      <c r="L135" s="248">
        <v>21</v>
      </c>
      <c r="M135" s="248">
        <f>G135*(1+L135/100)</f>
        <v>0</v>
      </c>
      <c r="N135" s="248">
        <v>0</v>
      </c>
      <c r="O135" s="248">
        <f>ROUND(E135*N135,2)</f>
        <v>0</v>
      </c>
      <c r="P135" s="248">
        <v>0</v>
      </c>
      <c r="Q135" s="248">
        <f>ROUND(E135*P135,2)</f>
        <v>0</v>
      </c>
      <c r="R135" s="248"/>
      <c r="S135" s="248" t="s">
        <v>302</v>
      </c>
      <c r="T135" s="249" t="s">
        <v>295</v>
      </c>
      <c r="U135" s="222">
        <v>0</v>
      </c>
      <c r="V135" s="222">
        <f>ROUND(E135*U135,2)</f>
        <v>0</v>
      </c>
      <c r="W135" s="222"/>
      <c r="X135" s="222" t="s">
        <v>389</v>
      </c>
      <c r="Y135" s="212"/>
      <c r="Z135" s="212"/>
      <c r="AA135" s="212"/>
      <c r="AB135" s="212"/>
      <c r="AC135" s="212"/>
      <c r="AD135" s="212"/>
      <c r="AE135" s="212"/>
      <c r="AF135" s="212"/>
      <c r="AG135" s="212" t="s">
        <v>390</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43">
        <v>122</v>
      </c>
      <c r="B136" s="244" t="s">
        <v>2479</v>
      </c>
      <c r="C136" s="256" t="s">
        <v>2480</v>
      </c>
      <c r="D136" s="245" t="s">
        <v>539</v>
      </c>
      <c r="E136" s="246">
        <v>38</v>
      </c>
      <c r="F136" s="247"/>
      <c r="G136" s="248">
        <f>ROUND(E136*F136,2)</f>
        <v>0</v>
      </c>
      <c r="H136" s="247"/>
      <c r="I136" s="248">
        <f>ROUND(E136*H136,2)</f>
        <v>0</v>
      </c>
      <c r="J136" s="247"/>
      <c r="K136" s="248">
        <f>ROUND(E136*J136,2)</f>
        <v>0</v>
      </c>
      <c r="L136" s="248">
        <v>21</v>
      </c>
      <c r="M136" s="248">
        <f>G136*(1+L136/100)</f>
        <v>0</v>
      </c>
      <c r="N136" s="248">
        <v>0</v>
      </c>
      <c r="O136" s="248">
        <f>ROUND(E136*N136,2)</f>
        <v>0</v>
      </c>
      <c r="P136" s="248">
        <v>0</v>
      </c>
      <c r="Q136" s="248">
        <f>ROUND(E136*P136,2)</f>
        <v>0</v>
      </c>
      <c r="R136" s="248"/>
      <c r="S136" s="248" t="s">
        <v>302</v>
      </c>
      <c r="T136" s="249" t="s">
        <v>295</v>
      </c>
      <c r="U136" s="222">
        <v>0</v>
      </c>
      <c r="V136" s="222">
        <f>ROUND(E136*U136,2)</f>
        <v>0</v>
      </c>
      <c r="W136" s="222"/>
      <c r="X136" s="222" t="s">
        <v>389</v>
      </c>
      <c r="Y136" s="212"/>
      <c r="Z136" s="212"/>
      <c r="AA136" s="212"/>
      <c r="AB136" s="212"/>
      <c r="AC136" s="212"/>
      <c r="AD136" s="212"/>
      <c r="AE136" s="212"/>
      <c r="AF136" s="212"/>
      <c r="AG136" s="212" t="s">
        <v>390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43">
        <v>123</v>
      </c>
      <c r="B137" s="244" t="s">
        <v>1452</v>
      </c>
      <c r="C137" s="256" t="s">
        <v>2481</v>
      </c>
      <c r="D137" s="245" t="s">
        <v>539</v>
      </c>
      <c r="E137" s="246">
        <v>23</v>
      </c>
      <c r="F137" s="247"/>
      <c r="G137" s="248">
        <f>ROUND(E137*F137,2)</f>
        <v>0</v>
      </c>
      <c r="H137" s="247"/>
      <c r="I137" s="248">
        <f>ROUND(E137*H137,2)</f>
        <v>0</v>
      </c>
      <c r="J137" s="247"/>
      <c r="K137" s="248">
        <f>ROUND(E137*J137,2)</f>
        <v>0</v>
      </c>
      <c r="L137" s="248">
        <v>21</v>
      </c>
      <c r="M137" s="248">
        <f>G137*(1+L137/100)</f>
        <v>0</v>
      </c>
      <c r="N137" s="248">
        <v>7.0200000000000002E-3</v>
      </c>
      <c r="O137" s="248">
        <f>ROUND(E137*N137,2)</f>
        <v>0.16</v>
      </c>
      <c r="P137" s="248">
        <v>0</v>
      </c>
      <c r="Q137" s="248">
        <f>ROUND(E137*P137,2)</f>
        <v>0</v>
      </c>
      <c r="R137" s="248"/>
      <c r="S137" s="248" t="s">
        <v>302</v>
      </c>
      <c r="T137" s="249" t="s">
        <v>295</v>
      </c>
      <c r="U137" s="222">
        <v>0</v>
      </c>
      <c r="V137" s="222">
        <f>ROUND(E137*U137,2)</f>
        <v>0</v>
      </c>
      <c r="W137" s="222"/>
      <c r="X137" s="222" t="s">
        <v>389</v>
      </c>
      <c r="Y137" s="212"/>
      <c r="Z137" s="212"/>
      <c r="AA137" s="212"/>
      <c r="AB137" s="212"/>
      <c r="AC137" s="212"/>
      <c r="AD137" s="212"/>
      <c r="AE137" s="212"/>
      <c r="AF137" s="212"/>
      <c r="AG137" s="212" t="s">
        <v>390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43">
        <v>124</v>
      </c>
      <c r="B138" s="244" t="s">
        <v>2890</v>
      </c>
      <c r="C138" s="256" t="s">
        <v>2891</v>
      </c>
      <c r="D138" s="245" t="s">
        <v>539</v>
      </c>
      <c r="E138" s="246">
        <v>1</v>
      </c>
      <c r="F138" s="247"/>
      <c r="G138" s="248">
        <f>ROUND(E138*F138,2)</f>
        <v>0</v>
      </c>
      <c r="H138" s="247"/>
      <c r="I138" s="248">
        <f>ROUND(E138*H138,2)</f>
        <v>0</v>
      </c>
      <c r="J138" s="247"/>
      <c r="K138" s="248">
        <f>ROUND(E138*J138,2)</f>
        <v>0</v>
      </c>
      <c r="L138" s="248">
        <v>21</v>
      </c>
      <c r="M138" s="248">
        <f>G138*(1+L138/100)</f>
        <v>0</v>
      </c>
      <c r="N138" s="248">
        <v>0</v>
      </c>
      <c r="O138" s="248">
        <f>ROUND(E138*N138,2)</f>
        <v>0</v>
      </c>
      <c r="P138" s="248">
        <v>0</v>
      </c>
      <c r="Q138" s="248">
        <f>ROUND(E138*P138,2)</f>
        <v>0</v>
      </c>
      <c r="R138" s="248"/>
      <c r="S138" s="248" t="s">
        <v>302</v>
      </c>
      <c r="T138" s="249" t="s">
        <v>295</v>
      </c>
      <c r="U138" s="222">
        <v>0</v>
      </c>
      <c r="V138" s="222">
        <f>ROUND(E138*U138,2)</f>
        <v>0</v>
      </c>
      <c r="W138" s="222"/>
      <c r="X138" s="222" t="s">
        <v>389</v>
      </c>
      <c r="Y138" s="212"/>
      <c r="Z138" s="212"/>
      <c r="AA138" s="212"/>
      <c r="AB138" s="212"/>
      <c r="AC138" s="212"/>
      <c r="AD138" s="212"/>
      <c r="AE138" s="212"/>
      <c r="AF138" s="212"/>
      <c r="AG138" s="212" t="s">
        <v>390</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43">
        <v>125</v>
      </c>
      <c r="B139" s="244" t="s">
        <v>2892</v>
      </c>
      <c r="C139" s="256" t="s">
        <v>2893</v>
      </c>
      <c r="D139" s="245" t="s">
        <v>539</v>
      </c>
      <c r="E139" s="246">
        <v>2</v>
      </c>
      <c r="F139" s="247"/>
      <c r="G139" s="248">
        <f>ROUND(E139*F139,2)</f>
        <v>0</v>
      </c>
      <c r="H139" s="247"/>
      <c r="I139" s="248">
        <f>ROUND(E139*H139,2)</f>
        <v>0</v>
      </c>
      <c r="J139" s="247"/>
      <c r="K139" s="248">
        <f>ROUND(E139*J139,2)</f>
        <v>0</v>
      </c>
      <c r="L139" s="248">
        <v>21</v>
      </c>
      <c r="M139" s="248">
        <f>G139*(1+L139/100)</f>
        <v>0</v>
      </c>
      <c r="N139" s="248">
        <v>4.1000000000000003E-3</v>
      </c>
      <c r="O139" s="248">
        <f>ROUND(E139*N139,2)</f>
        <v>0.01</v>
      </c>
      <c r="P139" s="248">
        <v>0</v>
      </c>
      <c r="Q139" s="248">
        <f>ROUND(E139*P139,2)</f>
        <v>0</v>
      </c>
      <c r="R139" s="248"/>
      <c r="S139" s="248" t="s">
        <v>302</v>
      </c>
      <c r="T139" s="249" t="s">
        <v>295</v>
      </c>
      <c r="U139" s="222">
        <v>0</v>
      </c>
      <c r="V139" s="222">
        <f>ROUND(E139*U139,2)</f>
        <v>0</v>
      </c>
      <c r="W139" s="222"/>
      <c r="X139" s="222" t="s">
        <v>362</v>
      </c>
      <c r="Y139" s="212"/>
      <c r="Z139" s="212"/>
      <c r="AA139" s="212"/>
      <c r="AB139" s="212"/>
      <c r="AC139" s="212"/>
      <c r="AD139" s="212"/>
      <c r="AE139" s="212"/>
      <c r="AF139" s="212"/>
      <c r="AG139" s="212" t="s">
        <v>363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20.399999999999999" outlineLevel="1" x14ac:dyDescent="0.25">
      <c r="A140" s="243">
        <v>126</v>
      </c>
      <c r="B140" s="244" t="s">
        <v>2540</v>
      </c>
      <c r="C140" s="256" t="s">
        <v>2894</v>
      </c>
      <c r="D140" s="245" t="s">
        <v>339</v>
      </c>
      <c r="E140" s="246">
        <v>23</v>
      </c>
      <c r="F140" s="247"/>
      <c r="G140" s="248">
        <f>ROUND(E140*F140,2)</f>
        <v>0</v>
      </c>
      <c r="H140" s="247"/>
      <c r="I140" s="248">
        <f>ROUND(E140*H140,2)</f>
        <v>0</v>
      </c>
      <c r="J140" s="247"/>
      <c r="K140" s="248">
        <f>ROUND(E140*J140,2)</f>
        <v>0</v>
      </c>
      <c r="L140" s="248">
        <v>21</v>
      </c>
      <c r="M140" s="248">
        <f>G140*(1+L140/100)</f>
        <v>0</v>
      </c>
      <c r="N140" s="248">
        <v>5.4600000000000003E-2</v>
      </c>
      <c r="O140" s="248">
        <f>ROUND(E140*N140,2)</f>
        <v>1.26</v>
      </c>
      <c r="P140" s="248">
        <v>0</v>
      </c>
      <c r="Q140" s="248">
        <f>ROUND(E140*P140,2)</f>
        <v>0</v>
      </c>
      <c r="R140" s="248"/>
      <c r="S140" s="248" t="s">
        <v>302</v>
      </c>
      <c r="T140" s="249" t="s">
        <v>295</v>
      </c>
      <c r="U140" s="222">
        <v>0</v>
      </c>
      <c r="V140" s="222">
        <f>ROUND(E140*U140,2)</f>
        <v>0</v>
      </c>
      <c r="W140" s="222"/>
      <c r="X140" s="222" t="s">
        <v>362</v>
      </c>
      <c r="Y140" s="212"/>
      <c r="Z140" s="212"/>
      <c r="AA140" s="212"/>
      <c r="AB140" s="212"/>
      <c r="AC140" s="212"/>
      <c r="AD140" s="212"/>
      <c r="AE140" s="212"/>
      <c r="AF140" s="212"/>
      <c r="AG140" s="212" t="s">
        <v>363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0.399999999999999" outlineLevel="1" x14ac:dyDescent="0.25">
      <c r="A141" s="243">
        <v>127</v>
      </c>
      <c r="B141" s="244" t="s">
        <v>2542</v>
      </c>
      <c r="C141" s="256" t="s">
        <v>2895</v>
      </c>
      <c r="D141" s="245" t="s">
        <v>339</v>
      </c>
      <c r="E141" s="246">
        <v>15</v>
      </c>
      <c r="F141" s="247"/>
      <c r="G141" s="248">
        <f>ROUND(E141*F141,2)</f>
        <v>0</v>
      </c>
      <c r="H141" s="247"/>
      <c r="I141" s="248">
        <f>ROUND(E141*H141,2)</f>
        <v>0</v>
      </c>
      <c r="J141" s="247"/>
      <c r="K141" s="248">
        <f>ROUND(E141*J141,2)</f>
        <v>0</v>
      </c>
      <c r="L141" s="248">
        <v>21</v>
      </c>
      <c r="M141" s="248">
        <f>G141*(1+L141/100)</f>
        <v>0</v>
      </c>
      <c r="N141" s="248">
        <v>5.4600000000000003E-2</v>
      </c>
      <c r="O141" s="248">
        <f>ROUND(E141*N141,2)</f>
        <v>0.82</v>
      </c>
      <c r="P141" s="248">
        <v>0</v>
      </c>
      <c r="Q141" s="248">
        <f>ROUND(E141*P141,2)</f>
        <v>0</v>
      </c>
      <c r="R141" s="248"/>
      <c r="S141" s="248" t="s">
        <v>302</v>
      </c>
      <c r="T141" s="249" t="s">
        <v>295</v>
      </c>
      <c r="U141" s="222">
        <v>0</v>
      </c>
      <c r="V141" s="222">
        <f>ROUND(E141*U141,2)</f>
        <v>0</v>
      </c>
      <c r="W141" s="222"/>
      <c r="X141" s="222" t="s">
        <v>362</v>
      </c>
      <c r="Y141" s="212"/>
      <c r="Z141" s="212"/>
      <c r="AA141" s="212"/>
      <c r="AB141" s="212"/>
      <c r="AC141" s="212"/>
      <c r="AD141" s="212"/>
      <c r="AE141" s="212"/>
      <c r="AF141" s="212"/>
      <c r="AG141" s="212" t="s">
        <v>1074</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43">
        <v>128</v>
      </c>
      <c r="B142" s="244" t="s">
        <v>2896</v>
      </c>
      <c r="C142" s="256" t="s">
        <v>2897</v>
      </c>
      <c r="D142" s="245" t="s">
        <v>453</v>
      </c>
      <c r="E142" s="246">
        <v>126.52500000000001</v>
      </c>
      <c r="F142" s="247"/>
      <c r="G142" s="248">
        <f>ROUND(E142*F142,2)</f>
        <v>0</v>
      </c>
      <c r="H142" s="247"/>
      <c r="I142" s="248">
        <f>ROUND(E142*H142,2)</f>
        <v>0</v>
      </c>
      <c r="J142" s="247"/>
      <c r="K142" s="248">
        <f>ROUND(E142*J142,2)</f>
        <v>0</v>
      </c>
      <c r="L142" s="248">
        <v>21</v>
      </c>
      <c r="M142" s="248">
        <f>G142*(1+L142/100)</f>
        <v>0</v>
      </c>
      <c r="N142" s="248">
        <v>4.8000000000000001E-2</v>
      </c>
      <c r="O142" s="248">
        <f>ROUND(E142*N142,2)</f>
        <v>6.07</v>
      </c>
      <c r="P142" s="248">
        <v>0</v>
      </c>
      <c r="Q142" s="248">
        <f>ROUND(E142*P142,2)</f>
        <v>0</v>
      </c>
      <c r="R142" s="248"/>
      <c r="S142" s="248" t="s">
        <v>302</v>
      </c>
      <c r="T142" s="249" t="s">
        <v>295</v>
      </c>
      <c r="U142" s="222">
        <v>0</v>
      </c>
      <c r="V142" s="222">
        <f>ROUND(E142*U142,2)</f>
        <v>0</v>
      </c>
      <c r="W142" s="222"/>
      <c r="X142" s="222" t="s">
        <v>362</v>
      </c>
      <c r="Y142" s="212"/>
      <c r="Z142" s="212"/>
      <c r="AA142" s="212"/>
      <c r="AB142" s="212"/>
      <c r="AC142" s="212"/>
      <c r="AD142" s="212"/>
      <c r="AE142" s="212"/>
      <c r="AF142" s="212"/>
      <c r="AG142" s="212" t="s">
        <v>363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43">
        <v>129</v>
      </c>
      <c r="B143" s="244" t="s">
        <v>2898</v>
      </c>
      <c r="C143" s="256" t="s">
        <v>2899</v>
      </c>
      <c r="D143" s="245" t="s">
        <v>539</v>
      </c>
      <c r="E143" s="246">
        <v>3</v>
      </c>
      <c r="F143" s="247"/>
      <c r="G143" s="248">
        <f>ROUND(E143*F143,2)</f>
        <v>0</v>
      </c>
      <c r="H143" s="247"/>
      <c r="I143" s="248">
        <f>ROUND(E143*H143,2)</f>
        <v>0</v>
      </c>
      <c r="J143" s="247"/>
      <c r="K143" s="248">
        <f>ROUND(E143*J143,2)</f>
        <v>0</v>
      </c>
      <c r="L143" s="248">
        <v>21</v>
      </c>
      <c r="M143" s="248">
        <f>G143*(1+L143/100)</f>
        <v>0</v>
      </c>
      <c r="N143" s="248">
        <v>1.1999999999999999E-3</v>
      </c>
      <c r="O143" s="248">
        <f>ROUND(E143*N143,2)</f>
        <v>0</v>
      </c>
      <c r="P143" s="248">
        <v>0</v>
      </c>
      <c r="Q143" s="248">
        <f>ROUND(E143*P143,2)</f>
        <v>0</v>
      </c>
      <c r="R143" s="248"/>
      <c r="S143" s="248" t="s">
        <v>302</v>
      </c>
      <c r="T143" s="249" t="s">
        <v>295</v>
      </c>
      <c r="U143" s="222">
        <v>0</v>
      </c>
      <c r="V143" s="222">
        <f>ROUND(E143*U143,2)</f>
        <v>0</v>
      </c>
      <c r="W143" s="222"/>
      <c r="X143" s="222" t="s">
        <v>362</v>
      </c>
      <c r="Y143" s="212"/>
      <c r="Z143" s="212"/>
      <c r="AA143" s="212"/>
      <c r="AB143" s="212"/>
      <c r="AC143" s="212"/>
      <c r="AD143" s="212"/>
      <c r="AE143" s="212"/>
      <c r="AF143" s="212"/>
      <c r="AG143" s="212" t="s">
        <v>363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43">
        <v>130</v>
      </c>
      <c r="B144" s="244" t="s">
        <v>2544</v>
      </c>
      <c r="C144" s="256" t="s">
        <v>2545</v>
      </c>
      <c r="D144" s="245" t="s">
        <v>539</v>
      </c>
      <c r="E144" s="246">
        <v>16</v>
      </c>
      <c r="F144" s="247"/>
      <c r="G144" s="248">
        <f>ROUND(E144*F144,2)</f>
        <v>0</v>
      </c>
      <c r="H144" s="247"/>
      <c r="I144" s="248">
        <f>ROUND(E144*H144,2)</f>
        <v>0</v>
      </c>
      <c r="J144" s="247"/>
      <c r="K144" s="248">
        <f>ROUND(E144*J144,2)</f>
        <v>0</v>
      </c>
      <c r="L144" s="248">
        <v>21</v>
      </c>
      <c r="M144" s="248">
        <f>G144*(1+L144/100)</f>
        <v>0</v>
      </c>
      <c r="N144" s="248">
        <v>0.25</v>
      </c>
      <c r="O144" s="248">
        <f>ROUND(E144*N144,2)</f>
        <v>4</v>
      </c>
      <c r="P144" s="248">
        <v>0</v>
      </c>
      <c r="Q144" s="248">
        <f>ROUND(E144*P144,2)</f>
        <v>0</v>
      </c>
      <c r="R144" s="248"/>
      <c r="S144" s="248" t="s">
        <v>302</v>
      </c>
      <c r="T144" s="249" t="s">
        <v>295</v>
      </c>
      <c r="U144" s="222">
        <v>0</v>
      </c>
      <c r="V144" s="222">
        <f>ROUND(E144*U144,2)</f>
        <v>0</v>
      </c>
      <c r="W144" s="222"/>
      <c r="X144" s="222" t="s">
        <v>362</v>
      </c>
      <c r="Y144" s="212"/>
      <c r="Z144" s="212"/>
      <c r="AA144" s="212"/>
      <c r="AB144" s="212"/>
      <c r="AC144" s="212"/>
      <c r="AD144" s="212"/>
      <c r="AE144" s="212"/>
      <c r="AF144" s="212"/>
      <c r="AG144" s="212" t="s">
        <v>363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43">
        <v>131</v>
      </c>
      <c r="B145" s="244" t="s">
        <v>2546</v>
      </c>
      <c r="C145" s="256" t="s">
        <v>2547</v>
      </c>
      <c r="D145" s="245" t="s">
        <v>539</v>
      </c>
      <c r="E145" s="246">
        <v>18</v>
      </c>
      <c r="F145" s="247"/>
      <c r="G145" s="248">
        <f>ROUND(E145*F145,2)</f>
        <v>0</v>
      </c>
      <c r="H145" s="247"/>
      <c r="I145" s="248">
        <f>ROUND(E145*H145,2)</f>
        <v>0</v>
      </c>
      <c r="J145" s="247"/>
      <c r="K145" s="248">
        <f>ROUND(E145*J145,2)</f>
        <v>0</v>
      </c>
      <c r="L145" s="248">
        <v>21</v>
      </c>
      <c r="M145" s="248">
        <f>G145*(1+L145/100)</f>
        <v>0</v>
      </c>
      <c r="N145" s="248">
        <v>0.52</v>
      </c>
      <c r="O145" s="248">
        <f>ROUND(E145*N145,2)</f>
        <v>9.36</v>
      </c>
      <c r="P145" s="248">
        <v>0</v>
      </c>
      <c r="Q145" s="248">
        <f>ROUND(E145*P145,2)</f>
        <v>0</v>
      </c>
      <c r="R145" s="248"/>
      <c r="S145" s="248" t="s">
        <v>302</v>
      </c>
      <c r="T145" s="249" t="s">
        <v>295</v>
      </c>
      <c r="U145" s="222">
        <v>0</v>
      </c>
      <c r="V145" s="222">
        <f>ROUND(E145*U145,2)</f>
        <v>0</v>
      </c>
      <c r="W145" s="222"/>
      <c r="X145" s="222" t="s">
        <v>362</v>
      </c>
      <c r="Y145" s="212"/>
      <c r="Z145" s="212"/>
      <c r="AA145" s="212"/>
      <c r="AB145" s="212"/>
      <c r="AC145" s="212"/>
      <c r="AD145" s="212"/>
      <c r="AE145" s="212"/>
      <c r="AF145" s="212"/>
      <c r="AG145" s="212" t="s">
        <v>363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43">
        <v>132</v>
      </c>
      <c r="B146" s="244" t="s">
        <v>2548</v>
      </c>
      <c r="C146" s="256" t="s">
        <v>2549</v>
      </c>
      <c r="D146" s="245" t="s">
        <v>539</v>
      </c>
      <c r="E146" s="246">
        <v>43</v>
      </c>
      <c r="F146" s="247"/>
      <c r="G146" s="248">
        <f>ROUND(E146*F146,2)</f>
        <v>0</v>
      </c>
      <c r="H146" s="247"/>
      <c r="I146" s="248">
        <f>ROUND(E146*H146,2)</f>
        <v>0</v>
      </c>
      <c r="J146" s="247"/>
      <c r="K146" s="248">
        <f>ROUND(E146*J146,2)</f>
        <v>0</v>
      </c>
      <c r="L146" s="248">
        <v>21</v>
      </c>
      <c r="M146" s="248">
        <f>G146*(1+L146/100)</f>
        <v>0</v>
      </c>
      <c r="N146" s="248">
        <v>1.0349999999999999</v>
      </c>
      <c r="O146" s="248">
        <f>ROUND(E146*N146,2)</f>
        <v>44.51</v>
      </c>
      <c r="P146" s="248">
        <v>0</v>
      </c>
      <c r="Q146" s="248">
        <f>ROUND(E146*P146,2)</f>
        <v>0</v>
      </c>
      <c r="R146" s="248"/>
      <c r="S146" s="248" t="s">
        <v>302</v>
      </c>
      <c r="T146" s="249" t="s">
        <v>295</v>
      </c>
      <c r="U146" s="222">
        <v>0</v>
      </c>
      <c r="V146" s="222">
        <f>ROUND(E146*U146,2)</f>
        <v>0</v>
      </c>
      <c r="W146" s="222"/>
      <c r="X146" s="222" t="s">
        <v>362</v>
      </c>
      <c r="Y146" s="212"/>
      <c r="Z146" s="212"/>
      <c r="AA146" s="212"/>
      <c r="AB146" s="212"/>
      <c r="AC146" s="212"/>
      <c r="AD146" s="212"/>
      <c r="AE146" s="212"/>
      <c r="AF146" s="212"/>
      <c r="AG146" s="212" t="s">
        <v>363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43">
        <v>133</v>
      </c>
      <c r="B147" s="244" t="s">
        <v>2550</v>
      </c>
      <c r="C147" s="256" t="s">
        <v>2551</v>
      </c>
      <c r="D147" s="245" t="s">
        <v>539</v>
      </c>
      <c r="E147" s="246">
        <v>38</v>
      </c>
      <c r="F147" s="247"/>
      <c r="G147" s="248">
        <f>ROUND(E147*F147,2)</f>
        <v>0</v>
      </c>
      <c r="H147" s="247"/>
      <c r="I147" s="248">
        <f>ROUND(E147*H147,2)</f>
        <v>0</v>
      </c>
      <c r="J147" s="247"/>
      <c r="K147" s="248">
        <f>ROUND(E147*J147,2)</f>
        <v>0</v>
      </c>
      <c r="L147" s="248">
        <v>21</v>
      </c>
      <c r="M147" s="248">
        <f>G147*(1+L147/100)</f>
        <v>0</v>
      </c>
      <c r="N147" s="248">
        <v>0.61</v>
      </c>
      <c r="O147" s="248">
        <f>ROUND(E147*N147,2)</f>
        <v>23.18</v>
      </c>
      <c r="P147" s="248">
        <v>0</v>
      </c>
      <c r="Q147" s="248">
        <f>ROUND(E147*P147,2)</f>
        <v>0</v>
      </c>
      <c r="R147" s="248"/>
      <c r="S147" s="248" t="s">
        <v>302</v>
      </c>
      <c r="T147" s="249" t="s">
        <v>295</v>
      </c>
      <c r="U147" s="222">
        <v>0</v>
      </c>
      <c r="V147" s="222">
        <f>ROUND(E147*U147,2)</f>
        <v>0</v>
      </c>
      <c r="W147" s="222"/>
      <c r="X147" s="222" t="s">
        <v>362</v>
      </c>
      <c r="Y147" s="212"/>
      <c r="Z147" s="212"/>
      <c r="AA147" s="212"/>
      <c r="AB147" s="212"/>
      <c r="AC147" s="212"/>
      <c r="AD147" s="212"/>
      <c r="AE147" s="212"/>
      <c r="AF147" s="212"/>
      <c r="AG147" s="212" t="s">
        <v>363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43">
        <v>134</v>
      </c>
      <c r="B148" s="244" t="s">
        <v>2552</v>
      </c>
      <c r="C148" s="256" t="s">
        <v>2553</v>
      </c>
      <c r="D148" s="245" t="s">
        <v>539</v>
      </c>
      <c r="E148" s="246">
        <v>9</v>
      </c>
      <c r="F148" s="247"/>
      <c r="G148" s="248">
        <f>ROUND(E148*F148,2)</f>
        <v>0</v>
      </c>
      <c r="H148" s="247"/>
      <c r="I148" s="248">
        <f>ROUND(E148*H148,2)</f>
        <v>0</v>
      </c>
      <c r="J148" s="247"/>
      <c r="K148" s="248">
        <f>ROUND(E148*J148,2)</f>
        <v>0</v>
      </c>
      <c r="L148" s="248">
        <v>21</v>
      </c>
      <c r="M148" s="248">
        <f>G148*(1+L148/100)</f>
        <v>0</v>
      </c>
      <c r="N148" s="248">
        <v>2.4E-2</v>
      </c>
      <c r="O148" s="248">
        <f>ROUND(E148*N148,2)</f>
        <v>0.22</v>
      </c>
      <c r="P148" s="248">
        <v>0</v>
      </c>
      <c r="Q148" s="248">
        <f>ROUND(E148*P148,2)</f>
        <v>0</v>
      </c>
      <c r="R148" s="248"/>
      <c r="S148" s="248" t="s">
        <v>302</v>
      </c>
      <c r="T148" s="249" t="s">
        <v>295</v>
      </c>
      <c r="U148" s="222">
        <v>0</v>
      </c>
      <c r="V148" s="222">
        <f>ROUND(E148*U148,2)</f>
        <v>0</v>
      </c>
      <c r="W148" s="222"/>
      <c r="X148" s="222" t="s">
        <v>362</v>
      </c>
      <c r="Y148" s="212"/>
      <c r="Z148" s="212"/>
      <c r="AA148" s="212"/>
      <c r="AB148" s="212"/>
      <c r="AC148" s="212"/>
      <c r="AD148" s="212"/>
      <c r="AE148" s="212"/>
      <c r="AF148" s="212"/>
      <c r="AG148" s="212" t="s">
        <v>363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43">
        <v>135</v>
      </c>
      <c r="B149" s="244" t="s">
        <v>2554</v>
      </c>
      <c r="C149" s="256" t="s">
        <v>2555</v>
      </c>
      <c r="D149" s="245" t="s">
        <v>539</v>
      </c>
      <c r="E149" s="246">
        <v>7</v>
      </c>
      <c r="F149" s="247"/>
      <c r="G149" s="248">
        <f>ROUND(E149*F149,2)</f>
        <v>0</v>
      </c>
      <c r="H149" s="247"/>
      <c r="I149" s="248">
        <f>ROUND(E149*H149,2)</f>
        <v>0</v>
      </c>
      <c r="J149" s="247"/>
      <c r="K149" s="248">
        <f>ROUND(E149*J149,2)</f>
        <v>0</v>
      </c>
      <c r="L149" s="248">
        <v>21</v>
      </c>
      <c r="M149" s="248">
        <f>G149*(1+L149/100)</f>
        <v>0</v>
      </c>
      <c r="N149" s="248">
        <v>3.9E-2</v>
      </c>
      <c r="O149" s="248">
        <f>ROUND(E149*N149,2)</f>
        <v>0.27</v>
      </c>
      <c r="P149" s="248">
        <v>0</v>
      </c>
      <c r="Q149" s="248">
        <f>ROUND(E149*P149,2)</f>
        <v>0</v>
      </c>
      <c r="R149" s="248"/>
      <c r="S149" s="248" t="s">
        <v>302</v>
      </c>
      <c r="T149" s="249" t="s">
        <v>295</v>
      </c>
      <c r="U149" s="222">
        <v>0</v>
      </c>
      <c r="V149" s="222">
        <f>ROUND(E149*U149,2)</f>
        <v>0</v>
      </c>
      <c r="W149" s="222"/>
      <c r="X149" s="222" t="s">
        <v>362</v>
      </c>
      <c r="Y149" s="212"/>
      <c r="Z149" s="212"/>
      <c r="AA149" s="212"/>
      <c r="AB149" s="212"/>
      <c r="AC149" s="212"/>
      <c r="AD149" s="212"/>
      <c r="AE149" s="212"/>
      <c r="AF149" s="212"/>
      <c r="AG149" s="212" t="s">
        <v>363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43">
        <v>136</v>
      </c>
      <c r="B150" s="244" t="s">
        <v>2556</v>
      </c>
      <c r="C150" s="256" t="s">
        <v>2557</v>
      </c>
      <c r="D150" s="245" t="s">
        <v>539</v>
      </c>
      <c r="E150" s="246">
        <v>1</v>
      </c>
      <c r="F150" s="247"/>
      <c r="G150" s="248">
        <f>ROUND(E150*F150,2)</f>
        <v>0</v>
      </c>
      <c r="H150" s="247"/>
      <c r="I150" s="248">
        <f>ROUND(E150*H150,2)</f>
        <v>0</v>
      </c>
      <c r="J150" s="247"/>
      <c r="K150" s="248">
        <f>ROUND(E150*J150,2)</f>
        <v>0</v>
      </c>
      <c r="L150" s="248">
        <v>21</v>
      </c>
      <c r="M150" s="248">
        <f>G150*(1+L150/100)</f>
        <v>0</v>
      </c>
      <c r="N150" s="248">
        <v>5.0999999999999997E-2</v>
      </c>
      <c r="O150" s="248">
        <f>ROUND(E150*N150,2)</f>
        <v>0.05</v>
      </c>
      <c r="P150" s="248">
        <v>0</v>
      </c>
      <c r="Q150" s="248">
        <f>ROUND(E150*P150,2)</f>
        <v>0</v>
      </c>
      <c r="R150" s="248"/>
      <c r="S150" s="248" t="s">
        <v>302</v>
      </c>
      <c r="T150" s="249" t="s">
        <v>295</v>
      </c>
      <c r="U150" s="222">
        <v>0</v>
      </c>
      <c r="V150" s="222">
        <f>ROUND(E150*U150,2)</f>
        <v>0</v>
      </c>
      <c r="W150" s="222"/>
      <c r="X150" s="222" t="s">
        <v>362</v>
      </c>
      <c r="Y150" s="212"/>
      <c r="Z150" s="212"/>
      <c r="AA150" s="212"/>
      <c r="AB150" s="212"/>
      <c r="AC150" s="212"/>
      <c r="AD150" s="212"/>
      <c r="AE150" s="212"/>
      <c r="AF150" s="212"/>
      <c r="AG150" s="212" t="s">
        <v>363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43">
        <v>137</v>
      </c>
      <c r="B151" s="244" t="s">
        <v>2558</v>
      </c>
      <c r="C151" s="256" t="s">
        <v>2559</v>
      </c>
      <c r="D151" s="245" t="s">
        <v>539</v>
      </c>
      <c r="E151" s="246">
        <v>5</v>
      </c>
      <c r="F151" s="247"/>
      <c r="G151" s="248">
        <f>ROUND(E151*F151,2)</f>
        <v>0</v>
      </c>
      <c r="H151" s="247"/>
      <c r="I151" s="248">
        <f>ROUND(E151*H151,2)</f>
        <v>0</v>
      </c>
      <c r="J151" s="247"/>
      <c r="K151" s="248">
        <f>ROUND(E151*J151,2)</f>
        <v>0</v>
      </c>
      <c r="L151" s="248">
        <v>21</v>
      </c>
      <c r="M151" s="248">
        <f>G151*(1+L151/100)</f>
        <v>0</v>
      </c>
      <c r="N151" s="248">
        <v>0.08</v>
      </c>
      <c r="O151" s="248">
        <f>ROUND(E151*N151,2)</f>
        <v>0.4</v>
      </c>
      <c r="P151" s="248">
        <v>0</v>
      </c>
      <c r="Q151" s="248">
        <f>ROUND(E151*P151,2)</f>
        <v>0</v>
      </c>
      <c r="R151" s="248"/>
      <c r="S151" s="248" t="s">
        <v>302</v>
      </c>
      <c r="T151" s="249" t="s">
        <v>295</v>
      </c>
      <c r="U151" s="222">
        <v>0</v>
      </c>
      <c r="V151" s="222">
        <f>ROUND(E151*U151,2)</f>
        <v>0</v>
      </c>
      <c r="W151" s="222"/>
      <c r="X151" s="222" t="s">
        <v>362</v>
      </c>
      <c r="Y151" s="212"/>
      <c r="Z151" s="212"/>
      <c r="AA151" s="212"/>
      <c r="AB151" s="212"/>
      <c r="AC151" s="212"/>
      <c r="AD151" s="212"/>
      <c r="AE151" s="212"/>
      <c r="AF151" s="212"/>
      <c r="AG151" s="212" t="s">
        <v>363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43">
        <v>138</v>
      </c>
      <c r="B152" s="244" t="s">
        <v>2560</v>
      </c>
      <c r="C152" s="256" t="s">
        <v>2561</v>
      </c>
      <c r="D152" s="245" t="s">
        <v>539</v>
      </c>
      <c r="E152" s="246">
        <v>6</v>
      </c>
      <c r="F152" s="247"/>
      <c r="G152" s="248">
        <f>ROUND(E152*F152,2)</f>
        <v>0</v>
      </c>
      <c r="H152" s="247"/>
      <c r="I152" s="248">
        <f>ROUND(E152*H152,2)</f>
        <v>0</v>
      </c>
      <c r="J152" s="247"/>
      <c r="K152" s="248">
        <f>ROUND(E152*J152,2)</f>
        <v>0</v>
      </c>
      <c r="L152" s="248">
        <v>21</v>
      </c>
      <c r="M152" s="248">
        <f>G152*(1+L152/100)</f>
        <v>0</v>
      </c>
      <c r="N152" s="248">
        <v>6.8000000000000005E-2</v>
      </c>
      <c r="O152" s="248">
        <f>ROUND(E152*N152,2)</f>
        <v>0.41</v>
      </c>
      <c r="P152" s="248">
        <v>0</v>
      </c>
      <c r="Q152" s="248">
        <f>ROUND(E152*P152,2)</f>
        <v>0</v>
      </c>
      <c r="R152" s="248"/>
      <c r="S152" s="248" t="s">
        <v>302</v>
      </c>
      <c r="T152" s="249" t="s">
        <v>295</v>
      </c>
      <c r="U152" s="222">
        <v>0</v>
      </c>
      <c r="V152" s="222">
        <f>ROUND(E152*U152,2)</f>
        <v>0</v>
      </c>
      <c r="W152" s="222"/>
      <c r="X152" s="222" t="s">
        <v>362</v>
      </c>
      <c r="Y152" s="212"/>
      <c r="Z152" s="212"/>
      <c r="AA152" s="212"/>
      <c r="AB152" s="212"/>
      <c r="AC152" s="212"/>
      <c r="AD152" s="212"/>
      <c r="AE152" s="212"/>
      <c r="AF152" s="212"/>
      <c r="AG152" s="212" t="s">
        <v>363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0.399999999999999" outlineLevel="1" x14ac:dyDescent="0.25">
      <c r="A153" s="243">
        <v>139</v>
      </c>
      <c r="B153" s="244" t="s">
        <v>2900</v>
      </c>
      <c r="C153" s="256" t="s">
        <v>2901</v>
      </c>
      <c r="D153" s="245" t="s">
        <v>539</v>
      </c>
      <c r="E153" s="246">
        <v>1</v>
      </c>
      <c r="F153" s="247"/>
      <c r="G153" s="248">
        <f>ROUND(E153*F153,2)</f>
        <v>0</v>
      </c>
      <c r="H153" s="247"/>
      <c r="I153" s="248">
        <f>ROUND(E153*H153,2)</f>
        <v>0</v>
      </c>
      <c r="J153" s="247"/>
      <c r="K153" s="248">
        <f>ROUND(E153*J153,2)</f>
        <v>0</v>
      </c>
      <c r="L153" s="248">
        <v>21</v>
      </c>
      <c r="M153" s="248">
        <f>G153*(1+L153/100)</f>
        <v>0</v>
      </c>
      <c r="N153" s="248">
        <v>1</v>
      </c>
      <c r="O153" s="248">
        <f>ROUND(E153*N153,2)</f>
        <v>1</v>
      </c>
      <c r="P153" s="248">
        <v>0</v>
      </c>
      <c r="Q153" s="248">
        <f>ROUND(E153*P153,2)</f>
        <v>0</v>
      </c>
      <c r="R153" s="248"/>
      <c r="S153" s="248" t="s">
        <v>302</v>
      </c>
      <c r="T153" s="249" t="s">
        <v>295</v>
      </c>
      <c r="U153" s="222">
        <v>0</v>
      </c>
      <c r="V153" s="222">
        <f>ROUND(E153*U153,2)</f>
        <v>0</v>
      </c>
      <c r="W153" s="222"/>
      <c r="X153" s="222" t="s">
        <v>362</v>
      </c>
      <c r="Y153" s="212"/>
      <c r="Z153" s="212"/>
      <c r="AA153" s="212"/>
      <c r="AB153" s="212"/>
      <c r="AC153" s="212"/>
      <c r="AD153" s="212"/>
      <c r="AE153" s="212"/>
      <c r="AF153" s="212"/>
      <c r="AG153" s="212" t="s">
        <v>363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43">
        <v>140</v>
      </c>
      <c r="B154" s="244" t="s">
        <v>2902</v>
      </c>
      <c r="C154" s="256" t="s">
        <v>2903</v>
      </c>
      <c r="D154" s="245" t="s">
        <v>539</v>
      </c>
      <c r="E154" s="246">
        <v>1</v>
      </c>
      <c r="F154" s="247"/>
      <c r="G154" s="248">
        <f>ROUND(E154*F154,2)</f>
        <v>0</v>
      </c>
      <c r="H154" s="247"/>
      <c r="I154" s="248">
        <f>ROUND(E154*H154,2)</f>
        <v>0</v>
      </c>
      <c r="J154" s="247"/>
      <c r="K154" s="248">
        <f>ROUND(E154*J154,2)</f>
        <v>0</v>
      </c>
      <c r="L154" s="248">
        <v>21</v>
      </c>
      <c r="M154" s="248">
        <f>G154*(1+L154/100)</f>
        <v>0</v>
      </c>
      <c r="N154" s="248">
        <v>1.6</v>
      </c>
      <c r="O154" s="248">
        <f>ROUND(E154*N154,2)</f>
        <v>1.6</v>
      </c>
      <c r="P154" s="248">
        <v>0</v>
      </c>
      <c r="Q154" s="248">
        <f>ROUND(E154*P154,2)</f>
        <v>0</v>
      </c>
      <c r="R154" s="248"/>
      <c r="S154" s="248" t="s">
        <v>302</v>
      </c>
      <c r="T154" s="249" t="s">
        <v>295</v>
      </c>
      <c r="U154" s="222">
        <v>0</v>
      </c>
      <c r="V154" s="222">
        <f>ROUND(E154*U154,2)</f>
        <v>0</v>
      </c>
      <c r="W154" s="222"/>
      <c r="X154" s="222" t="s">
        <v>362</v>
      </c>
      <c r="Y154" s="212"/>
      <c r="Z154" s="212"/>
      <c r="AA154" s="212"/>
      <c r="AB154" s="212"/>
      <c r="AC154" s="212"/>
      <c r="AD154" s="212"/>
      <c r="AE154" s="212"/>
      <c r="AF154" s="212"/>
      <c r="AG154" s="212" t="s">
        <v>363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0.399999999999999" outlineLevel="1" x14ac:dyDescent="0.25">
      <c r="A155" s="243">
        <v>141</v>
      </c>
      <c r="B155" s="244" t="s">
        <v>2904</v>
      </c>
      <c r="C155" s="256" t="s">
        <v>2905</v>
      </c>
      <c r="D155" s="245" t="s">
        <v>539</v>
      </c>
      <c r="E155" s="246">
        <v>3</v>
      </c>
      <c r="F155" s="247"/>
      <c r="G155" s="248">
        <f>ROUND(E155*F155,2)</f>
        <v>0</v>
      </c>
      <c r="H155" s="247"/>
      <c r="I155" s="248">
        <f>ROUND(E155*H155,2)</f>
        <v>0</v>
      </c>
      <c r="J155" s="247"/>
      <c r="K155" s="248">
        <f>ROUND(E155*J155,2)</f>
        <v>0</v>
      </c>
      <c r="L155" s="248">
        <v>21</v>
      </c>
      <c r="M155" s="248">
        <f>G155*(1+L155/100)</f>
        <v>0</v>
      </c>
      <c r="N155" s="248">
        <v>1.87</v>
      </c>
      <c r="O155" s="248">
        <f>ROUND(E155*N155,2)</f>
        <v>5.61</v>
      </c>
      <c r="P155" s="248">
        <v>0</v>
      </c>
      <c r="Q155" s="248">
        <f>ROUND(E155*P155,2)</f>
        <v>0</v>
      </c>
      <c r="R155" s="248"/>
      <c r="S155" s="248" t="s">
        <v>302</v>
      </c>
      <c r="T155" s="249" t="s">
        <v>295</v>
      </c>
      <c r="U155" s="222">
        <v>0</v>
      </c>
      <c r="V155" s="222">
        <f>ROUND(E155*U155,2)</f>
        <v>0</v>
      </c>
      <c r="W155" s="222"/>
      <c r="X155" s="222" t="s">
        <v>362</v>
      </c>
      <c r="Y155" s="212"/>
      <c r="Z155" s="212"/>
      <c r="AA155" s="212"/>
      <c r="AB155" s="212"/>
      <c r="AC155" s="212"/>
      <c r="AD155" s="212"/>
      <c r="AE155" s="212"/>
      <c r="AF155" s="212"/>
      <c r="AG155" s="212" t="s">
        <v>363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0.399999999999999" outlineLevel="1" x14ac:dyDescent="0.25">
      <c r="A156" s="243">
        <v>142</v>
      </c>
      <c r="B156" s="244" t="s">
        <v>2566</v>
      </c>
      <c r="C156" s="256" t="s">
        <v>2906</v>
      </c>
      <c r="D156" s="245" t="s">
        <v>539</v>
      </c>
      <c r="E156" s="246">
        <v>34</v>
      </c>
      <c r="F156" s="247"/>
      <c r="G156" s="248">
        <f>ROUND(E156*F156,2)</f>
        <v>0</v>
      </c>
      <c r="H156" s="247"/>
      <c r="I156" s="248">
        <f>ROUND(E156*H156,2)</f>
        <v>0</v>
      </c>
      <c r="J156" s="247"/>
      <c r="K156" s="248">
        <f>ROUND(E156*J156,2)</f>
        <v>0</v>
      </c>
      <c r="L156" s="248">
        <v>21</v>
      </c>
      <c r="M156" s="248">
        <f>G156*(1+L156/100)</f>
        <v>0</v>
      </c>
      <c r="N156" s="248">
        <v>2.1</v>
      </c>
      <c r="O156" s="248">
        <f>ROUND(E156*N156,2)</f>
        <v>71.400000000000006</v>
      </c>
      <c r="P156" s="248">
        <v>0</v>
      </c>
      <c r="Q156" s="248">
        <f>ROUND(E156*P156,2)</f>
        <v>0</v>
      </c>
      <c r="R156" s="248"/>
      <c r="S156" s="248" t="s">
        <v>302</v>
      </c>
      <c r="T156" s="249" t="s">
        <v>295</v>
      </c>
      <c r="U156" s="222">
        <v>0</v>
      </c>
      <c r="V156" s="222">
        <f>ROUND(E156*U156,2)</f>
        <v>0</v>
      </c>
      <c r="W156" s="222"/>
      <c r="X156" s="222" t="s">
        <v>362</v>
      </c>
      <c r="Y156" s="212"/>
      <c r="Z156" s="212"/>
      <c r="AA156" s="212"/>
      <c r="AB156" s="212"/>
      <c r="AC156" s="212"/>
      <c r="AD156" s="212"/>
      <c r="AE156" s="212"/>
      <c r="AF156" s="212"/>
      <c r="AG156" s="212" t="s">
        <v>363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43">
        <v>143</v>
      </c>
      <c r="B157" s="244" t="s">
        <v>2570</v>
      </c>
      <c r="C157" s="256" t="s">
        <v>2571</v>
      </c>
      <c r="D157" s="245" t="s">
        <v>539</v>
      </c>
      <c r="E157" s="246">
        <v>116</v>
      </c>
      <c r="F157" s="247"/>
      <c r="G157" s="248">
        <f>ROUND(E157*F157,2)</f>
        <v>0</v>
      </c>
      <c r="H157" s="247"/>
      <c r="I157" s="248">
        <f>ROUND(E157*H157,2)</f>
        <v>0</v>
      </c>
      <c r="J157" s="247"/>
      <c r="K157" s="248">
        <f>ROUND(E157*J157,2)</f>
        <v>0</v>
      </c>
      <c r="L157" s="248">
        <v>21</v>
      </c>
      <c r="M157" s="248">
        <f>G157*(1+L157/100)</f>
        <v>0</v>
      </c>
      <c r="N157" s="248">
        <v>2E-3</v>
      </c>
      <c r="O157" s="248">
        <f>ROUND(E157*N157,2)</f>
        <v>0.23</v>
      </c>
      <c r="P157" s="248">
        <v>0</v>
      </c>
      <c r="Q157" s="248">
        <f>ROUND(E157*P157,2)</f>
        <v>0</v>
      </c>
      <c r="R157" s="248"/>
      <c r="S157" s="248" t="s">
        <v>302</v>
      </c>
      <c r="T157" s="249" t="s">
        <v>295</v>
      </c>
      <c r="U157" s="222">
        <v>0</v>
      </c>
      <c r="V157" s="222">
        <f>ROUND(E157*U157,2)</f>
        <v>0</v>
      </c>
      <c r="W157" s="222"/>
      <c r="X157" s="222" t="s">
        <v>362</v>
      </c>
      <c r="Y157" s="212"/>
      <c r="Z157" s="212"/>
      <c r="AA157" s="212"/>
      <c r="AB157" s="212"/>
      <c r="AC157" s="212"/>
      <c r="AD157" s="212"/>
      <c r="AE157" s="212"/>
      <c r="AF157" s="212"/>
      <c r="AG157" s="212" t="s">
        <v>363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43">
        <v>144</v>
      </c>
      <c r="B158" s="244" t="s">
        <v>2907</v>
      </c>
      <c r="C158" s="256" t="s">
        <v>2908</v>
      </c>
      <c r="D158" s="245" t="s">
        <v>453</v>
      </c>
      <c r="E158" s="246">
        <v>2.5</v>
      </c>
      <c r="F158" s="247"/>
      <c r="G158" s="248">
        <f>ROUND(E158*F158,2)</f>
        <v>0</v>
      </c>
      <c r="H158" s="247"/>
      <c r="I158" s="248">
        <f>ROUND(E158*H158,2)</f>
        <v>0</v>
      </c>
      <c r="J158" s="247"/>
      <c r="K158" s="248">
        <f>ROUND(E158*J158,2)</f>
        <v>0</v>
      </c>
      <c r="L158" s="248">
        <v>21</v>
      </c>
      <c r="M158" s="248">
        <f>G158*(1+L158/100)</f>
        <v>0</v>
      </c>
      <c r="N158" s="248">
        <v>3.6999999999999998E-2</v>
      </c>
      <c r="O158" s="248">
        <f>ROUND(E158*N158,2)</f>
        <v>0.09</v>
      </c>
      <c r="P158" s="248">
        <v>0</v>
      </c>
      <c r="Q158" s="248">
        <f>ROUND(E158*P158,2)</f>
        <v>0</v>
      </c>
      <c r="R158" s="248"/>
      <c r="S158" s="248" t="s">
        <v>302</v>
      </c>
      <c r="T158" s="249" t="s">
        <v>295</v>
      </c>
      <c r="U158" s="222">
        <v>0</v>
      </c>
      <c r="V158" s="222">
        <f>ROUND(E158*U158,2)</f>
        <v>0</v>
      </c>
      <c r="W158" s="222"/>
      <c r="X158" s="222" t="s">
        <v>362</v>
      </c>
      <c r="Y158" s="212"/>
      <c r="Z158" s="212"/>
      <c r="AA158" s="212"/>
      <c r="AB158" s="212"/>
      <c r="AC158" s="212"/>
      <c r="AD158" s="212"/>
      <c r="AE158" s="212"/>
      <c r="AF158" s="212"/>
      <c r="AG158" s="212" t="s">
        <v>363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43">
        <v>145</v>
      </c>
      <c r="B159" s="244" t="s">
        <v>2909</v>
      </c>
      <c r="C159" s="256" t="s">
        <v>2910</v>
      </c>
      <c r="D159" s="245" t="s">
        <v>453</v>
      </c>
      <c r="E159" s="246">
        <v>484.57499999999999</v>
      </c>
      <c r="F159" s="247"/>
      <c r="G159" s="248">
        <f>ROUND(E159*F159,2)</f>
        <v>0</v>
      </c>
      <c r="H159" s="247"/>
      <c r="I159" s="248">
        <f>ROUND(E159*H159,2)</f>
        <v>0</v>
      </c>
      <c r="J159" s="247"/>
      <c r="K159" s="248">
        <f>ROUND(E159*J159,2)</f>
        <v>0</v>
      </c>
      <c r="L159" s="248">
        <v>21</v>
      </c>
      <c r="M159" s="248">
        <f>G159*(1+L159/100)</f>
        <v>0</v>
      </c>
      <c r="N159" s="248">
        <v>5.2999999999999999E-2</v>
      </c>
      <c r="O159" s="248">
        <f>ROUND(E159*N159,2)</f>
        <v>25.68</v>
      </c>
      <c r="P159" s="248">
        <v>0</v>
      </c>
      <c r="Q159" s="248">
        <f>ROUND(E159*P159,2)</f>
        <v>0</v>
      </c>
      <c r="R159" s="248"/>
      <c r="S159" s="248" t="s">
        <v>302</v>
      </c>
      <c r="T159" s="249" t="s">
        <v>295</v>
      </c>
      <c r="U159" s="222">
        <v>0</v>
      </c>
      <c r="V159" s="222">
        <f>ROUND(E159*U159,2)</f>
        <v>0</v>
      </c>
      <c r="W159" s="222"/>
      <c r="X159" s="222" t="s">
        <v>362</v>
      </c>
      <c r="Y159" s="212"/>
      <c r="Z159" s="212"/>
      <c r="AA159" s="212"/>
      <c r="AB159" s="212"/>
      <c r="AC159" s="212"/>
      <c r="AD159" s="212"/>
      <c r="AE159" s="212"/>
      <c r="AF159" s="212"/>
      <c r="AG159" s="212" t="s">
        <v>363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43">
        <v>146</v>
      </c>
      <c r="B160" s="244" t="s">
        <v>2911</v>
      </c>
      <c r="C160" s="256" t="s">
        <v>2912</v>
      </c>
      <c r="D160" s="245" t="s">
        <v>453</v>
      </c>
      <c r="E160" s="246">
        <v>738.99</v>
      </c>
      <c r="F160" s="247"/>
      <c r="G160" s="248">
        <f>ROUND(E160*F160,2)</f>
        <v>0</v>
      </c>
      <c r="H160" s="247"/>
      <c r="I160" s="248">
        <f>ROUND(E160*H160,2)</f>
        <v>0</v>
      </c>
      <c r="J160" s="247"/>
      <c r="K160" s="248">
        <f>ROUND(E160*J160,2)</f>
        <v>0</v>
      </c>
      <c r="L160" s="248">
        <v>21</v>
      </c>
      <c r="M160" s="248">
        <f>G160*(1+L160/100)</f>
        <v>0</v>
      </c>
      <c r="N160" s="248">
        <v>7.1999999999999995E-2</v>
      </c>
      <c r="O160" s="248">
        <f>ROUND(E160*N160,2)</f>
        <v>53.21</v>
      </c>
      <c r="P160" s="248">
        <v>0</v>
      </c>
      <c r="Q160" s="248">
        <f>ROUND(E160*P160,2)</f>
        <v>0</v>
      </c>
      <c r="R160" s="248"/>
      <c r="S160" s="248" t="s">
        <v>302</v>
      </c>
      <c r="T160" s="249" t="s">
        <v>295</v>
      </c>
      <c r="U160" s="222">
        <v>0</v>
      </c>
      <c r="V160" s="222">
        <f>ROUND(E160*U160,2)</f>
        <v>0</v>
      </c>
      <c r="W160" s="222"/>
      <c r="X160" s="222" t="s">
        <v>362</v>
      </c>
      <c r="Y160" s="212"/>
      <c r="Z160" s="212"/>
      <c r="AA160" s="212"/>
      <c r="AB160" s="212"/>
      <c r="AC160" s="212"/>
      <c r="AD160" s="212"/>
      <c r="AE160" s="212"/>
      <c r="AF160" s="212"/>
      <c r="AG160" s="212" t="s">
        <v>363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43">
        <v>147</v>
      </c>
      <c r="B161" s="244" t="s">
        <v>2913</v>
      </c>
      <c r="C161" s="256" t="s">
        <v>2914</v>
      </c>
      <c r="D161" s="245" t="s">
        <v>539</v>
      </c>
      <c r="E161" s="246">
        <v>1</v>
      </c>
      <c r="F161" s="247"/>
      <c r="G161" s="248">
        <f>ROUND(E161*F161,2)</f>
        <v>0</v>
      </c>
      <c r="H161" s="247"/>
      <c r="I161" s="248">
        <f>ROUND(E161*H161,2)</f>
        <v>0</v>
      </c>
      <c r="J161" s="247"/>
      <c r="K161" s="248">
        <f>ROUND(E161*J161,2)</f>
        <v>0</v>
      </c>
      <c r="L161" s="248">
        <v>21</v>
      </c>
      <c r="M161" s="248">
        <f>G161*(1+L161/100)</f>
        <v>0</v>
      </c>
      <c r="N161" s="248">
        <v>2.5000000000000001E-2</v>
      </c>
      <c r="O161" s="248">
        <f>ROUND(E161*N161,2)</f>
        <v>0.03</v>
      </c>
      <c r="P161" s="248">
        <v>0</v>
      </c>
      <c r="Q161" s="248">
        <f>ROUND(E161*P161,2)</f>
        <v>0</v>
      </c>
      <c r="R161" s="248"/>
      <c r="S161" s="248" t="s">
        <v>302</v>
      </c>
      <c r="T161" s="249" t="s">
        <v>295</v>
      </c>
      <c r="U161" s="222">
        <v>0</v>
      </c>
      <c r="V161" s="222">
        <f>ROUND(E161*U161,2)</f>
        <v>0</v>
      </c>
      <c r="W161" s="222"/>
      <c r="X161" s="222" t="s">
        <v>362</v>
      </c>
      <c r="Y161" s="212"/>
      <c r="Z161" s="212"/>
      <c r="AA161" s="212"/>
      <c r="AB161" s="212"/>
      <c r="AC161" s="212"/>
      <c r="AD161" s="212"/>
      <c r="AE161" s="212"/>
      <c r="AF161" s="212"/>
      <c r="AG161" s="212" t="s">
        <v>363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43">
        <v>148</v>
      </c>
      <c r="B162" s="244" t="s">
        <v>2915</v>
      </c>
      <c r="C162" s="256" t="s">
        <v>2916</v>
      </c>
      <c r="D162" s="245" t="s">
        <v>539</v>
      </c>
      <c r="E162" s="246">
        <v>15</v>
      </c>
      <c r="F162" s="247"/>
      <c r="G162" s="248">
        <f>ROUND(E162*F162,2)</f>
        <v>0</v>
      </c>
      <c r="H162" s="247"/>
      <c r="I162" s="248">
        <f>ROUND(E162*H162,2)</f>
        <v>0</v>
      </c>
      <c r="J162" s="247"/>
      <c r="K162" s="248">
        <f>ROUND(E162*J162,2)</f>
        <v>0</v>
      </c>
      <c r="L162" s="248">
        <v>21</v>
      </c>
      <c r="M162" s="248">
        <f>G162*(1+L162/100)</f>
        <v>0</v>
      </c>
      <c r="N162" s="248">
        <v>4.1000000000000002E-2</v>
      </c>
      <c r="O162" s="248">
        <f>ROUND(E162*N162,2)</f>
        <v>0.62</v>
      </c>
      <c r="P162" s="248">
        <v>0</v>
      </c>
      <c r="Q162" s="248">
        <f>ROUND(E162*P162,2)</f>
        <v>0</v>
      </c>
      <c r="R162" s="248"/>
      <c r="S162" s="248" t="s">
        <v>302</v>
      </c>
      <c r="T162" s="249" t="s">
        <v>295</v>
      </c>
      <c r="U162" s="222">
        <v>0</v>
      </c>
      <c r="V162" s="222">
        <f>ROUND(E162*U162,2)</f>
        <v>0</v>
      </c>
      <c r="W162" s="222"/>
      <c r="X162" s="222" t="s">
        <v>362</v>
      </c>
      <c r="Y162" s="212"/>
      <c r="Z162" s="212"/>
      <c r="AA162" s="212"/>
      <c r="AB162" s="212"/>
      <c r="AC162" s="212"/>
      <c r="AD162" s="212"/>
      <c r="AE162" s="212"/>
      <c r="AF162" s="212"/>
      <c r="AG162" s="212" t="s">
        <v>363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43">
        <v>149</v>
      </c>
      <c r="B163" s="244" t="s">
        <v>2052</v>
      </c>
      <c r="C163" s="256" t="s">
        <v>2917</v>
      </c>
      <c r="D163" s="245" t="s">
        <v>539</v>
      </c>
      <c r="E163" s="246">
        <v>18</v>
      </c>
      <c r="F163" s="247"/>
      <c r="G163" s="248">
        <f>ROUND(E163*F163,2)</f>
        <v>0</v>
      </c>
      <c r="H163" s="247"/>
      <c r="I163" s="248">
        <f>ROUND(E163*H163,2)</f>
        <v>0</v>
      </c>
      <c r="J163" s="247"/>
      <c r="K163" s="248">
        <f>ROUND(E163*J163,2)</f>
        <v>0</v>
      </c>
      <c r="L163" s="248">
        <v>21</v>
      </c>
      <c r="M163" s="248">
        <f>G163*(1+L163/100)</f>
        <v>0</v>
      </c>
      <c r="N163" s="248">
        <v>5.6000000000000001E-2</v>
      </c>
      <c r="O163" s="248">
        <f>ROUND(E163*N163,2)</f>
        <v>1.01</v>
      </c>
      <c r="P163" s="248">
        <v>0</v>
      </c>
      <c r="Q163" s="248">
        <f>ROUND(E163*P163,2)</f>
        <v>0</v>
      </c>
      <c r="R163" s="248"/>
      <c r="S163" s="248" t="s">
        <v>302</v>
      </c>
      <c r="T163" s="249" t="s">
        <v>295</v>
      </c>
      <c r="U163" s="222">
        <v>0</v>
      </c>
      <c r="V163" s="222">
        <f>ROUND(E163*U163,2)</f>
        <v>0</v>
      </c>
      <c r="W163" s="222"/>
      <c r="X163" s="222" t="s">
        <v>362</v>
      </c>
      <c r="Y163" s="212"/>
      <c r="Z163" s="212"/>
      <c r="AA163" s="212"/>
      <c r="AB163" s="212"/>
      <c r="AC163" s="212"/>
      <c r="AD163" s="212"/>
      <c r="AE163" s="212"/>
      <c r="AF163" s="212"/>
      <c r="AG163" s="212" t="s">
        <v>363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43">
        <v>150</v>
      </c>
      <c r="B164" s="244" t="s">
        <v>2918</v>
      </c>
      <c r="C164" s="256" t="s">
        <v>2919</v>
      </c>
      <c r="D164" s="245" t="s">
        <v>539</v>
      </c>
      <c r="E164" s="246">
        <v>15</v>
      </c>
      <c r="F164" s="247"/>
      <c r="G164" s="248">
        <f>ROUND(E164*F164,2)</f>
        <v>0</v>
      </c>
      <c r="H164" s="247"/>
      <c r="I164" s="248">
        <f>ROUND(E164*H164,2)</f>
        <v>0</v>
      </c>
      <c r="J164" s="247"/>
      <c r="K164" s="248">
        <f>ROUND(E164*J164,2)</f>
        <v>0</v>
      </c>
      <c r="L164" s="248">
        <v>21</v>
      </c>
      <c r="M164" s="248">
        <f>G164*(1+L164/100)</f>
        <v>0</v>
      </c>
      <c r="N164" s="248">
        <v>3.4000000000000002E-2</v>
      </c>
      <c r="O164" s="248">
        <f>ROUND(E164*N164,2)</f>
        <v>0.51</v>
      </c>
      <c r="P164" s="248">
        <v>0</v>
      </c>
      <c r="Q164" s="248">
        <f>ROUND(E164*P164,2)</f>
        <v>0</v>
      </c>
      <c r="R164" s="248"/>
      <c r="S164" s="248" t="s">
        <v>302</v>
      </c>
      <c r="T164" s="249" t="s">
        <v>295</v>
      </c>
      <c r="U164" s="222">
        <v>0</v>
      </c>
      <c r="V164" s="222">
        <f>ROUND(E164*U164,2)</f>
        <v>0</v>
      </c>
      <c r="W164" s="222"/>
      <c r="X164" s="222" t="s">
        <v>362</v>
      </c>
      <c r="Y164" s="212"/>
      <c r="Z164" s="212"/>
      <c r="AA164" s="212"/>
      <c r="AB164" s="212"/>
      <c r="AC164" s="212"/>
      <c r="AD164" s="212"/>
      <c r="AE164" s="212"/>
      <c r="AF164" s="212"/>
      <c r="AG164" s="212" t="s">
        <v>363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43">
        <v>151</v>
      </c>
      <c r="B165" s="244" t="s">
        <v>2054</v>
      </c>
      <c r="C165" s="256" t="s">
        <v>2920</v>
      </c>
      <c r="D165" s="245" t="s">
        <v>539</v>
      </c>
      <c r="E165" s="246">
        <v>20</v>
      </c>
      <c r="F165" s="247"/>
      <c r="G165" s="248">
        <f>ROUND(E165*F165,2)</f>
        <v>0</v>
      </c>
      <c r="H165" s="247"/>
      <c r="I165" s="248">
        <f>ROUND(E165*H165,2)</f>
        <v>0</v>
      </c>
      <c r="J165" s="247"/>
      <c r="K165" s="248">
        <f>ROUND(E165*J165,2)</f>
        <v>0</v>
      </c>
      <c r="L165" s="248">
        <v>21</v>
      </c>
      <c r="M165" s="248">
        <f>G165*(1+L165/100)</f>
        <v>0</v>
      </c>
      <c r="N165" s="248">
        <v>4.4999999999999998E-2</v>
      </c>
      <c r="O165" s="248">
        <f>ROUND(E165*N165,2)</f>
        <v>0.9</v>
      </c>
      <c r="P165" s="248">
        <v>0</v>
      </c>
      <c r="Q165" s="248">
        <f>ROUND(E165*P165,2)</f>
        <v>0</v>
      </c>
      <c r="R165" s="248"/>
      <c r="S165" s="248" t="s">
        <v>302</v>
      </c>
      <c r="T165" s="249" t="s">
        <v>295</v>
      </c>
      <c r="U165" s="222">
        <v>0</v>
      </c>
      <c r="V165" s="222">
        <f>ROUND(E165*U165,2)</f>
        <v>0</v>
      </c>
      <c r="W165" s="222"/>
      <c r="X165" s="222" t="s">
        <v>362</v>
      </c>
      <c r="Y165" s="212"/>
      <c r="Z165" s="212"/>
      <c r="AA165" s="212"/>
      <c r="AB165" s="212"/>
      <c r="AC165" s="212"/>
      <c r="AD165" s="212"/>
      <c r="AE165" s="212"/>
      <c r="AF165" s="212"/>
      <c r="AG165" s="212" t="s">
        <v>363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43">
        <v>152</v>
      </c>
      <c r="B166" s="244" t="s">
        <v>2921</v>
      </c>
      <c r="C166" s="256" t="s">
        <v>2922</v>
      </c>
      <c r="D166" s="245" t="s">
        <v>539</v>
      </c>
      <c r="E166" s="246">
        <v>2</v>
      </c>
      <c r="F166" s="247"/>
      <c r="G166" s="248">
        <f>ROUND(E166*F166,2)</f>
        <v>0</v>
      </c>
      <c r="H166" s="247"/>
      <c r="I166" s="248">
        <f>ROUND(E166*H166,2)</f>
        <v>0</v>
      </c>
      <c r="J166" s="247"/>
      <c r="K166" s="248">
        <f>ROUND(E166*J166,2)</f>
        <v>0</v>
      </c>
      <c r="L166" s="248">
        <v>21</v>
      </c>
      <c r="M166" s="248">
        <f>G166*(1+L166/100)</f>
        <v>0</v>
      </c>
      <c r="N166" s="248">
        <v>0.01</v>
      </c>
      <c r="O166" s="248">
        <f>ROUND(E166*N166,2)</f>
        <v>0.02</v>
      </c>
      <c r="P166" s="248">
        <v>0</v>
      </c>
      <c r="Q166" s="248">
        <f>ROUND(E166*P166,2)</f>
        <v>0</v>
      </c>
      <c r="R166" s="248"/>
      <c r="S166" s="248" t="s">
        <v>302</v>
      </c>
      <c r="T166" s="249" t="s">
        <v>295</v>
      </c>
      <c r="U166" s="222">
        <v>0</v>
      </c>
      <c r="V166" s="222">
        <f>ROUND(E166*U166,2)</f>
        <v>0</v>
      </c>
      <c r="W166" s="222"/>
      <c r="X166" s="222" t="s">
        <v>362</v>
      </c>
      <c r="Y166" s="212"/>
      <c r="Z166" s="212"/>
      <c r="AA166" s="212"/>
      <c r="AB166" s="212"/>
      <c r="AC166" s="212"/>
      <c r="AD166" s="212"/>
      <c r="AE166" s="212"/>
      <c r="AF166" s="212"/>
      <c r="AG166" s="212" t="s">
        <v>363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43">
        <v>153</v>
      </c>
      <c r="B167" s="244" t="s">
        <v>2923</v>
      </c>
      <c r="C167" s="256" t="s">
        <v>2924</v>
      </c>
      <c r="D167" s="245" t="s">
        <v>539</v>
      </c>
      <c r="E167" s="246">
        <v>1</v>
      </c>
      <c r="F167" s="247"/>
      <c r="G167" s="248">
        <f>ROUND(E167*F167,2)</f>
        <v>0</v>
      </c>
      <c r="H167" s="247"/>
      <c r="I167" s="248">
        <f>ROUND(E167*H167,2)</f>
        <v>0</v>
      </c>
      <c r="J167" s="247"/>
      <c r="K167" s="248">
        <f>ROUND(E167*J167,2)</f>
        <v>0</v>
      </c>
      <c r="L167" s="248">
        <v>21</v>
      </c>
      <c r="M167" s="248">
        <f>G167*(1+L167/100)</f>
        <v>0</v>
      </c>
      <c r="N167" s="248">
        <v>2.1999999999999999E-2</v>
      </c>
      <c r="O167" s="248">
        <f>ROUND(E167*N167,2)</f>
        <v>0.02</v>
      </c>
      <c r="P167" s="248">
        <v>0</v>
      </c>
      <c r="Q167" s="248">
        <f>ROUND(E167*P167,2)</f>
        <v>0</v>
      </c>
      <c r="R167" s="248"/>
      <c r="S167" s="248" t="s">
        <v>302</v>
      </c>
      <c r="T167" s="249" t="s">
        <v>295</v>
      </c>
      <c r="U167" s="222">
        <v>0</v>
      </c>
      <c r="V167" s="222">
        <f>ROUND(E167*U167,2)</f>
        <v>0</v>
      </c>
      <c r="W167" s="222"/>
      <c r="X167" s="222" t="s">
        <v>362</v>
      </c>
      <c r="Y167" s="212"/>
      <c r="Z167" s="212"/>
      <c r="AA167" s="212"/>
      <c r="AB167" s="212"/>
      <c r="AC167" s="212"/>
      <c r="AD167" s="212"/>
      <c r="AE167" s="212"/>
      <c r="AF167" s="212"/>
      <c r="AG167" s="212" t="s">
        <v>363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43">
        <v>154</v>
      </c>
      <c r="B168" s="244" t="s">
        <v>2925</v>
      </c>
      <c r="C168" s="256" t="s">
        <v>2926</v>
      </c>
      <c r="D168" s="245" t="s">
        <v>539</v>
      </c>
      <c r="E168" s="246">
        <v>1</v>
      </c>
      <c r="F168" s="247"/>
      <c r="G168" s="248">
        <f>ROUND(E168*F168,2)</f>
        <v>0</v>
      </c>
      <c r="H168" s="247"/>
      <c r="I168" s="248">
        <f>ROUND(E168*H168,2)</f>
        <v>0</v>
      </c>
      <c r="J168" s="247"/>
      <c r="K168" s="248">
        <f>ROUND(E168*J168,2)</f>
        <v>0</v>
      </c>
      <c r="L168" s="248">
        <v>21</v>
      </c>
      <c r="M168" s="248">
        <f>G168*(1+L168/100)</f>
        <v>0</v>
      </c>
      <c r="N168" s="248">
        <v>1.4999999999999999E-2</v>
      </c>
      <c r="O168" s="248">
        <f>ROUND(E168*N168,2)</f>
        <v>0.02</v>
      </c>
      <c r="P168" s="248">
        <v>0</v>
      </c>
      <c r="Q168" s="248">
        <f>ROUND(E168*P168,2)</f>
        <v>0</v>
      </c>
      <c r="R168" s="248"/>
      <c r="S168" s="248" t="s">
        <v>302</v>
      </c>
      <c r="T168" s="249" t="s">
        <v>295</v>
      </c>
      <c r="U168" s="222">
        <v>0</v>
      </c>
      <c r="V168" s="222">
        <f>ROUND(E168*U168,2)</f>
        <v>0</v>
      </c>
      <c r="W168" s="222"/>
      <c r="X168" s="222" t="s">
        <v>362</v>
      </c>
      <c r="Y168" s="212"/>
      <c r="Z168" s="212"/>
      <c r="AA168" s="212"/>
      <c r="AB168" s="212"/>
      <c r="AC168" s="212"/>
      <c r="AD168" s="212"/>
      <c r="AE168" s="212"/>
      <c r="AF168" s="212"/>
      <c r="AG168" s="212" t="s">
        <v>363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43">
        <v>155</v>
      </c>
      <c r="B169" s="244" t="s">
        <v>2927</v>
      </c>
      <c r="C169" s="256" t="s">
        <v>2928</v>
      </c>
      <c r="D169" s="245" t="s">
        <v>539</v>
      </c>
      <c r="E169" s="246">
        <v>2</v>
      </c>
      <c r="F169" s="247"/>
      <c r="G169" s="248">
        <f>ROUND(E169*F169,2)</f>
        <v>0</v>
      </c>
      <c r="H169" s="247"/>
      <c r="I169" s="248">
        <f>ROUND(E169*H169,2)</f>
        <v>0</v>
      </c>
      <c r="J169" s="247"/>
      <c r="K169" s="248">
        <f>ROUND(E169*J169,2)</f>
        <v>0</v>
      </c>
      <c r="L169" s="248">
        <v>21</v>
      </c>
      <c r="M169" s="248">
        <f>G169*(1+L169/100)</f>
        <v>0</v>
      </c>
      <c r="N169" s="248">
        <v>3.0000000000000001E-3</v>
      </c>
      <c r="O169" s="248">
        <f>ROUND(E169*N169,2)</f>
        <v>0.01</v>
      </c>
      <c r="P169" s="248">
        <v>0</v>
      </c>
      <c r="Q169" s="248">
        <f>ROUND(E169*P169,2)</f>
        <v>0</v>
      </c>
      <c r="R169" s="248"/>
      <c r="S169" s="248" t="s">
        <v>302</v>
      </c>
      <c r="T169" s="249" t="s">
        <v>295</v>
      </c>
      <c r="U169" s="222">
        <v>0</v>
      </c>
      <c r="V169" s="222">
        <f>ROUND(E169*U169,2)</f>
        <v>0</v>
      </c>
      <c r="W169" s="222"/>
      <c r="X169" s="222" t="s">
        <v>362</v>
      </c>
      <c r="Y169" s="212"/>
      <c r="Z169" s="212"/>
      <c r="AA169" s="212"/>
      <c r="AB169" s="212"/>
      <c r="AC169" s="212"/>
      <c r="AD169" s="212"/>
      <c r="AE169" s="212"/>
      <c r="AF169" s="212"/>
      <c r="AG169" s="212" t="s">
        <v>363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43">
        <v>156</v>
      </c>
      <c r="B170" s="244" t="s">
        <v>2929</v>
      </c>
      <c r="C170" s="256" t="s">
        <v>2930</v>
      </c>
      <c r="D170" s="245" t="s">
        <v>539</v>
      </c>
      <c r="E170" s="246">
        <v>2</v>
      </c>
      <c r="F170" s="247"/>
      <c r="G170" s="248">
        <f>ROUND(E170*F170,2)</f>
        <v>0</v>
      </c>
      <c r="H170" s="247"/>
      <c r="I170" s="248">
        <f>ROUND(E170*H170,2)</f>
        <v>0</v>
      </c>
      <c r="J170" s="247"/>
      <c r="K170" s="248">
        <f>ROUND(E170*J170,2)</f>
        <v>0</v>
      </c>
      <c r="L170" s="248">
        <v>21</v>
      </c>
      <c r="M170" s="248">
        <f>G170*(1+L170/100)</f>
        <v>0</v>
      </c>
      <c r="N170" s="248">
        <v>8.0000000000000002E-3</v>
      </c>
      <c r="O170" s="248">
        <f>ROUND(E170*N170,2)</f>
        <v>0.02</v>
      </c>
      <c r="P170" s="248">
        <v>0</v>
      </c>
      <c r="Q170" s="248">
        <f>ROUND(E170*P170,2)</f>
        <v>0</v>
      </c>
      <c r="R170" s="248"/>
      <c r="S170" s="248" t="s">
        <v>302</v>
      </c>
      <c r="T170" s="249" t="s">
        <v>295</v>
      </c>
      <c r="U170" s="222">
        <v>0</v>
      </c>
      <c r="V170" s="222">
        <f>ROUND(E170*U170,2)</f>
        <v>0</v>
      </c>
      <c r="W170" s="222"/>
      <c r="X170" s="222" t="s">
        <v>362</v>
      </c>
      <c r="Y170" s="212"/>
      <c r="Z170" s="212"/>
      <c r="AA170" s="212"/>
      <c r="AB170" s="212"/>
      <c r="AC170" s="212"/>
      <c r="AD170" s="212"/>
      <c r="AE170" s="212"/>
      <c r="AF170" s="212"/>
      <c r="AG170" s="212" t="s">
        <v>363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43">
        <v>157</v>
      </c>
      <c r="B171" s="244" t="s">
        <v>2931</v>
      </c>
      <c r="C171" s="256" t="s">
        <v>2932</v>
      </c>
      <c r="D171" s="245" t="s">
        <v>539</v>
      </c>
      <c r="E171" s="246">
        <v>24</v>
      </c>
      <c r="F171" s="247"/>
      <c r="G171" s="248">
        <f>ROUND(E171*F171,2)</f>
        <v>0</v>
      </c>
      <c r="H171" s="247"/>
      <c r="I171" s="248">
        <f>ROUND(E171*H171,2)</f>
        <v>0</v>
      </c>
      <c r="J171" s="247"/>
      <c r="K171" s="248">
        <f>ROUND(E171*J171,2)</f>
        <v>0</v>
      </c>
      <c r="L171" s="248">
        <v>21</v>
      </c>
      <c r="M171" s="248">
        <f>G171*(1+L171/100)</f>
        <v>0</v>
      </c>
      <c r="N171" s="248">
        <v>5.0000000000000001E-3</v>
      </c>
      <c r="O171" s="248">
        <f>ROUND(E171*N171,2)</f>
        <v>0.12</v>
      </c>
      <c r="P171" s="248">
        <v>0</v>
      </c>
      <c r="Q171" s="248">
        <f>ROUND(E171*P171,2)</f>
        <v>0</v>
      </c>
      <c r="R171" s="248"/>
      <c r="S171" s="248" t="s">
        <v>302</v>
      </c>
      <c r="T171" s="249" t="s">
        <v>295</v>
      </c>
      <c r="U171" s="222">
        <v>0</v>
      </c>
      <c r="V171" s="222">
        <f>ROUND(E171*U171,2)</f>
        <v>0</v>
      </c>
      <c r="W171" s="222"/>
      <c r="X171" s="222" t="s">
        <v>362</v>
      </c>
      <c r="Y171" s="212"/>
      <c r="Z171" s="212"/>
      <c r="AA171" s="212"/>
      <c r="AB171" s="212"/>
      <c r="AC171" s="212"/>
      <c r="AD171" s="212"/>
      <c r="AE171" s="212"/>
      <c r="AF171" s="212"/>
      <c r="AG171" s="212" t="s">
        <v>363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43">
        <v>158</v>
      </c>
      <c r="B172" s="244" t="s">
        <v>2933</v>
      </c>
      <c r="C172" s="256" t="s">
        <v>2934</v>
      </c>
      <c r="D172" s="245" t="s">
        <v>539</v>
      </c>
      <c r="E172" s="246">
        <v>1</v>
      </c>
      <c r="F172" s="247"/>
      <c r="G172" s="248">
        <f>ROUND(E172*F172,2)</f>
        <v>0</v>
      </c>
      <c r="H172" s="247"/>
      <c r="I172" s="248">
        <f>ROUND(E172*H172,2)</f>
        <v>0</v>
      </c>
      <c r="J172" s="247"/>
      <c r="K172" s="248">
        <f>ROUND(E172*J172,2)</f>
        <v>0</v>
      </c>
      <c r="L172" s="248">
        <v>21</v>
      </c>
      <c r="M172" s="248">
        <f>G172*(1+L172/100)</f>
        <v>0</v>
      </c>
      <c r="N172" s="248">
        <v>4.8000000000000001E-2</v>
      </c>
      <c r="O172" s="248">
        <f>ROUND(E172*N172,2)</f>
        <v>0.05</v>
      </c>
      <c r="P172" s="248">
        <v>0</v>
      </c>
      <c r="Q172" s="248">
        <f>ROUND(E172*P172,2)</f>
        <v>0</v>
      </c>
      <c r="R172" s="248"/>
      <c r="S172" s="248" t="s">
        <v>302</v>
      </c>
      <c r="T172" s="249" t="s">
        <v>295</v>
      </c>
      <c r="U172" s="222">
        <v>0</v>
      </c>
      <c r="V172" s="222">
        <f>ROUND(E172*U172,2)</f>
        <v>0</v>
      </c>
      <c r="W172" s="222"/>
      <c r="X172" s="222" t="s">
        <v>362</v>
      </c>
      <c r="Y172" s="212"/>
      <c r="Z172" s="212"/>
      <c r="AA172" s="212"/>
      <c r="AB172" s="212"/>
      <c r="AC172" s="212"/>
      <c r="AD172" s="212"/>
      <c r="AE172" s="212"/>
      <c r="AF172" s="212"/>
      <c r="AG172" s="212" t="s">
        <v>363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43">
        <v>159</v>
      </c>
      <c r="B173" s="244" t="s">
        <v>2062</v>
      </c>
      <c r="C173" s="256" t="s">
        <v>2935</v>
      </c>
      <c r="D173" s="245" t="s">
        <v>539</v>
      </c>
      <c r="E173" s="246">
        <v>2</v>
      </c>
      <c r="F173" s="247"/>
      <c r="G173" s="248">
        <f>ROUND(E173*F173,2)</f>
        <v>0</v>
      </c>
      <c r="H173" s="247"/>
      <c r="I173" s="248">
        <f>ROUND(E173*H173,2)</f>
        <v>0</v>
      </c>
      <c r="J173" s="247"/>
      <c r="K173" s="248">
        <f>ROUND(E173*J173,2)</f>
        <v>0</v>
      </c>
      <c r="L173" s="248">
        <v>21</v>
      </c>
      <c r="M173" s="248">
        <f>G173*(1+L173/100)</f>
        <v>0</v>
      </c>
      <c r="N173" s="248">
        <v>4.9000000000000002E-2</v>
      </c>
      <c r="O173" s="248">
        <f>ROUND(E173*N173,2)</f>
        <v>0.1</v>
      </c>
      <c r="P173" s="248">
        <v>0</v>
      </c>
      <c r="Q173" s="248">
        <f>ROUND(E173*P173,2)</f>
        <v>0</v>
      </c>
      <c r="R173" s="248"/>
      <c r="S173" s="248" t="s">
        <v>302</v>
      </c>
      <c r="T173" s="249" t="s">
        <v>295</v>
      </c>
      <c r="U173" s="222">
        <v>0</v>
      </c>
      <c r="V173" s="222">
        <f>ROUND(E173*U173,2)</f>
        <v>0</v>
      </c>
      <c r="W173" s="222"/>
      <c r="X173" s="222" t="s">
        <v>362</v>
      </c>
      <c r="Y173" s="212"/>
      <c r="Z173" s="212"/>
      <c r="AA173" s="212"/>
      <c r="AB173" s="212"/>
      <c r="AC173" s="212"/>
      <c r="AD173" s="212"/>
      <c r="AE173" s="212"/>
      <c r="AF173" s="212"/>
      <c r="AG173" s="212" t="s">
        <v>363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43">
        <v>160</v>
      </c>
      <c r="B174" s="244" t="s">
        <v>2936</v>
      </c>
      <c r="C174" s="256" t="s">
        <v>2937</v>
      </c>
      <c r="D174" s="245" t="s">
        <v>539</v>
      </c>
      <c r="E174" s="246">
        <v>1</v>
      </c>
      <c r="F174" s="247"/>
      <c r="G174" s="248">
        <f>ROUND(E174*F174,2)</f>
        <v>0</v>
      </c>
      <c r="H174" s="247"/>
      <c r="I174" s="248">
        <f>ROUND(E174*H174,2)</f>
        <v>0</v>
      </c>
      <c r="J174" s="247"/>
      <c r="K174" s="248">
        <f>ROUND(E174*J174,2)</f>
        <v>0</v>
      </c>
      <c r="L174" s="248">
        <v>21</v>
      </c>
      <c r="M174" s="248">
        <f>G174*(1+L174/100)</f>
        <v>0</v>
      </c>
      <c r="N174" s="248">
        <v>0.06</v>
      </c>
      <c r="O174" s="248">
        <f>ROUND(E174*N174,2)</f>
        <v>0.06</v>
      </c>
      <c r="P174" s="248">
        <v>0</v>
      </c>
      <c r="Q174" s="248">
        <f>ROUND(E174*P174,2)</f>
        <v>0</v>
      </c>
      <c r="R174" s="248"/>
      <c r="S174" s="248" t="s">
        <v>302</v>
      </c>
      <c r="T174" s="249" t="s">
        <v>295</v>
      </c>
      <c r="U174" s="222">
        <v>0</v>
      </c>
      <c r="V174" s="222">
        <f>ROUND(E174*U174,2)</f>
        <v>0</v>
      </c>
      <c r="W174" s="222"/>
      <c r="X174" s="222" t="s">
        <v>362</v>
      </c>
      <c r="Y174" s="212"/>
      <c r="Z174" s="212"/>
      <c r="AA174" s="212"/>
      <c r="AB174" s="212"/>
      <c r="AC174" s="212"/>
      <c r="AD174" s="212"/>
      <c r="AE174" s="212"/>
      <c r="AF174" s="212"/>
      <c r="AG174" s="212" t="s">
        <v>363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x14ac:dyDescent="0.25">
      <c r="A175" s="227" t="s">
        <v>289</v>
      </c>
      <c r="B175" s="228" t="s">
        <v>191</v>
      </c>
      <c r="C175" s="251" t="s">
        <v>192</v>
      </c>
      <c r="D175" s="229"/>
      <c r="E175" s="230"/>
      <c r="F175" s="231"/>
      <c r="G175" s="231">
        <f>SUMIF(AG176:AG194,"&lt;&gt;NOR",G176:G194)</f>
        <v>0</v>
      </c>
      <c r="H175" s="231"/>
      <c r="I175" s="231">
        <f>SUM(I176:I194)</f>
        <v>0</v>
      </c>
      <c r="J175" s="231"/>
      <c r="K175" s="231">
        <f>SUM(K176:K194)</f>
        <v>0</v>
      </c>
      <c r="L175" s="231"/>
      <c r="M175" s="231">
        <f>SUM(M176:M194)</f>
        <v>0</v>
      </c>
      <c r="N175" s="231"/>
      <c r="O175" s="231">
        <f>SUM(O176:O194)</f>
        <v>164.61999999999998</v>
      </c>
      <c r="P175" s="231"/>
      <c r="Q175" s="231">
        <f>SUM(Q176:Q194)</f>
        <v>5.9099999999999993</v>
      </c>
      <c r="R175" s="231"/>
      <c r="S175" s="231"/>
      <c r="T175" s="232"/>
      <c r="U175" s="226"/>
      <c r="V175" s="226">
        <f>SUM(V176:V194)</f>
        <v>0</v>
      </c>
      <c r="W175" s="226"/>
      <c r="X175" s="226"/>
      <c r="AG175" t="s">
        <v>290</v>
      </c>
    </row>
    <row r="176" spans="1:60" outlineLevel="1" x14ac:dyDescent="0.25">
      <c r="A176" s="243">
        <v>161</v>
      </c>
      <c r="B176" s="244" t="s">
        <v>2938</v>
      </c>
      <c r="C176" s="256" t="s">
        <v>2939</v>
      </c>
      <c r="D176" s="245" t="s">
        <v>453</v>
      </c>
      <c r="E176" s="246">
        <v>20</v>
      </c>
      <c r="F176" s="247"/>
      <c r="G176" s="248">
        <f>ROUND(E176*F176,2)</f>
        <v>0</v>
      </c>
      <c r="H176" s="247"/>
      <c r="I176" s="248">
        <f>ROUND(E176*H176,2)</f>
        <v>0</v>
      </c>
      <c r="J176" s="247"/>
      <c r="K176" s="248">
        <f>ROUND(E176*J176,2)</f>
        <v>0</v>
      </c>
      <c r="L176" s="248">
        <v>21</v>
      </c>
      <c r="M176" s="248">
        <f>G176*(1+L176/100)</f>
        <v>0</v>
      </c>
      <c r="N176" s="248">
        <v>0.24357999999999999</v>
      </c>
      <c r="O176" s="248">
        <f>ROUND(E176*N176,2)</f>
        <v>4.87</v>
      </c>
      <c r="P176" s="248">
        <v>0</v>
      </c>
      <c r="Q176" s="248">
        <f>ROUND(E176*P176,2)</f>
        <v>0</v>
      </c>
      <c r="R176" s="248"/>
      <c r="S176" s="248" t="s">
        <v>302</v>
      </c>
      <c r="T176" s="249" t="s">
        <v>295</v>
      </c>
      <c r="U176" s="222">
        <v>0</v>
      </c>
      <c r="V176" s="222">
        <f>ROUND(E176*U176,2)</f>
        <v>0</v>
      </c>
      <c r="W176" s="222"/>
      <c r="X176" s="222" t="s">
        <v>389</v>
      </c>
      <c r="Y176" s="212"/>
      <c r="Z176" s="212"/>
      <c r="AA176" s="212"/>
      <c r="AB176" s="212"/>
      <c r="AC176" s="212"/>
      <c r="AD176" s="212"/>
      <c r="AE176" s="212"/>
      <c r="AF176" s="212"/>
      <c r="AG176" s="212" t="s">
        <v>390</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43">
        <v>162</v>
      </c>
      <c r="B177" s="244" t="s">
        <v>2940</v>
      </c>
      <c r="C177" s="256" t="s">
        <v>2941</v>
      </c>
      <c r="D177" s="245" t="s">
        <v>453</v>
      </c>
      <c r="E177" s="246">
        <v>170</v>
      </c>
      <c r="F177" s="247"/>
      <c r="G177" s="248">
        <f>ROUND(E177*F177,2)</f>
        <v>0</v>
      </c>
      <c r="H177" s="247"/>
      <c r="I177" s="248">
        <f>ROUND(E177*H177,2)</f>
        <v>0</v>
      </c>
      <c r="J177" s="247"/>
      <c r="K177" s="248">
        <f>ROUND(E177*J177,2)</f>
        <v>0</v>
      </c>
      <c r="L177" s="248">
        <v>21</v>
      </c>
      <c r="M177" s="248">
        <f>G177*(1+L177/100)</f>
        <v>0</v>
      </c>
      <c r="N177" s="248">
        <v>0.26680999999999999</v>
      </c>
      <c r="O177" s="248">
        <f>ROUND(E177*N177,2)</f>
        <v>45.36</v>
      </c>
      <c r="P177" s="248">
        <v>0</v>
      </c>
      <c r="Q177" s="248">
        <f>ROUND(E177*P177,2)</f>
        <v>0</v>
      </c>
      <c r="R177" s="248"/>
      <c r="S177" s="248" t="s">
        <v>302</v>
      </c>
      <c r="T177" s="249" t="s">
        <v>295</v>
      </c>
      <c r="U177" s="222">
        <v>0</v>
      </c>
      <c r="V177" s="222">
        <f>ROUND(E177*U177,2)</f>
        <v>0</v>
      </c>
      <c r="W177" s="222"/>
      <c r="X177" s="222" t="s">
        <v>389</v>
      </c>
      <c r="Y177" s="212"/>
      <c r="Z177" s="212"/>
      <c r="AA177" s="212"/>
      <c r="AB177" s="212"/>
      <c r="AC177" s="212"/>
      <c r="AD177" s="212"/>
      <c r="AE177" s="212"/>
      <c r="AF177" s="212"/>
      <c r="AG177" s="212" t="s">
        <v>390</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43">
        <v>163</v>
      </c>
      <c r="B178" s="244" t="s">
        <v>2783</v>
      </c>
      <c r="C178" s="256" t="s">
        <v>2784</v>
      </c>
      <c r="D178" s="245" t="s">
        <v>360</v>
      </c>
      <c r="E178" s="246">
        <v>42.5</v>
      </c>
      <c r="F178" s="247"/>
      <c r="G178" s="248">
        <f>ROUND(E178*F178,2)</f>
        <v>0</v>
      </c>
      <c r="H178" s="247"/>
      <c r="I178" s="248">
        <f>ROUND(E178*H178,2)</f>
        <v>0</v>
      </c>
      <c r="J178" s="247"/>
      <c r="K178" s="248">
        <f>ROUND(E178*J178,2)</f>
        <v>0</v>
      </c>
      <c r="L178" s="248">
        <v>21</v>
      </c>
      <c r="M178" s="248">
        <f>G178*(1+L178/100)</f>
        <v>0</v>
      </c>
      <c r="N178" s="248">
        <v>2.5249999999999999</v>
      </c>
      <c r="O178" s="248">
        <f>ROUND(E178*N178,2)</f>
        <v>107.31</v>
      </c>
      <c r="P178" s="248">
        <v>0</v>
      </c>
      <c r="Q178" s="248">
        <f>ROUND(E178*P178,2)</f>
        <v>0</v>
      </c>
      <c r="R178" s="248"/>
      <c r="S178" s="248" t="s">
        <v>302</v>
      </c>
      <c r="T178" s="249" t="s">
        <v>295</v>
      </c>
      <c r="U178" s="222">
        <v>0</v>
      </c>
      <c r="V178" s="222">
        <f>ROUND(E178*U178,2)</f>
        <v>0</v>
      </c>
      <c r="W178" s="222"/>
      <c r="X178" s="222" t="s">
        <v>389</v>
      </c>
      <c r="Y178" s="212"/>
      <c r="Z178" s="212"/>
      <c r="AA178" s="212"/>
      <c r="AB178" s="212"/>
      <c r="AC178" s="212"/>
      <c r="AD178" s="212"/>
      <c r="AE178" s="212"/>
      <c r="AF178" s="212"/>
      <c r="AG178" s="212" t="s">
        <v>390</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43">
        <v>164</v>
      </c>
      <c r="B179" s="244" t="s">
        <v>2785</v>
      </c>
      <c r="C179" s="256" t="s">
        <v>2786</v>
      </c>
      <c r="D179" s="245" t="s">
        <v>453</v>
      </c>
      <c r="E179" s="246">
        <v>265</v>
      </c>
      <c r="F179" s="247"/>
      <c r="G179" s="248">
        <f>ROUND(E179*F179,2)</f>
        <v>0</v>
      </c>
      <c r="H179" s="247"/>
      <c r="I179" s="248">
        <f>ROUND(E179*H179,2)</f>
        <v>0</v>
      </c>
      <c r="J179" s="247"/>
      <c r="K179" s="248">
        <f>ROUND(E179*J179,2)</f>
        <v>0</v>
      </c>
      <c r="L179" s="248">
        <v>21</v>
      </c>
      <c r="M179" s="248">
        <f>G179*(1+L179/100)</f>
        <v>0</v>
      </c>
      <c r="N179" s="248">
        <v>2.0000000000000002E-5</v>
      </c>
      <c r="O179" s="248">
        <f>ROUND(E179*N179,2)</f>
        <v>0.01</v>
      </c>
      <c r="P179" s="248">
        <v>0</v>
      </c>
      <c r="Q179" s="248">
        <f>ROUND(E179*P179,2)</f>
        <v>0</v>
      </c>
      <c r="R179" s="248"/>
      <c r="S179" s="248" t="s">
        <v>302</v>
      </c>
      <c r="T179" s="249" t="s">
        <v>295</v>
      </c>
      <c r="U179" s="222">
        <v>0</v>
      </c>
      <c r="V179" s="222">
        <f>ROUND(E179*U179,2)</f>
        <v>0</v>
      </c>
      <c r="W179" s="222"/>
      <c r="X179" s="222" t="s">
        <v>389</v>
      </c>
      <c r="Y179" s="212"/>
      <c r="Z179" s="212"/>
      <c r="AA179" s="212"/>
      <c r="AB179" s="212"/>
      <c r="AC179" s="212"/>
      <c r="AD179" s="212"/>
      <c r="AE179" s="212"/>
      <c r="AF179" s="212"/>
      <c r="AG179" s="212" t="s">
        <v>390</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43">
        <v>165</v>
      </c>
      <c r="B180" s="244" t="s">
        <v>2787</v>
      </c>
      <c r="C180" s="256" t="s">
        <v>2788</v>
      </c>
      <c r="D180" s="245" t="s">
        <v>453</v>
      </c>
      <c r="E180" s="246">
        <v>265</v>
      </c>
      <c r="F180" s="247"/>
      <c r="G180" s="248">
        <f>ROUND(E180*F180,2)</f>
        <v>0</v>
      </c>
      <c r="H180" s="247"/>
      <c r="I180" s="248">
        <f>ROUND(E180*H180,2)</f>
        <v>0</v>
      </c>
      <c r="J180" s="247"/>
      <c r="K180" s="248">
        <f>ROUND(E180*J180,2)</f>
        <v>0</v>
      </c>
      <c r="L180" s="248">
        <v>21</v>
      </c>
      <c r="M180" s="248">
        <f>G180*(1+L180/100)</f>
        <v>0</v>
      </c>
      <c r="N180" s="248">
        <v>1E-4</v>
      </c>
      <c r="O180" s="248">
        <f>ROUND(E180*N180,2)</f>
        <v>0.03</v>
      </c>
      <c r="P180" s="248">
        <v>0</v>
      </c>
      <c r="Q180" s="248">
        <f>ROUND(E180*P180,2)</f>
        <v>0</v>
      </c>
      <c r="R180" s="248"/>
      <c r="S180" s="248" t="s">
        <v>302</v>
      </c>
      <c r="T180" s="249" t="s">
        <v>295</v>
      </c>
      <c r="U180" s="222">
        <v>0</v>
      </c>
      <c r="V180" s="222">
        <f>ROUND(E180*U180,2)</f>
        <v>0</v>
      </c>
      <c r="W180" s="222"/>
      <c r="X180" s="222" t="s">
        <v>389</v>
      </c>
      <c r="Y180" s="212"/>
      <c r="Z180" s="212"/>
      <c r="AA180" s="212"/>
      <c r="AB180" s="212"/>
      <c r="AC180" s="212"/>
      <c r="AD180" s="212"/>
      <c r="AE180" s="212"/>
      <c r="AF180" s="212"/>
      <c r="AG180" s="212" t="s">
        <v>390</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43">
        <v>166</v>
      </c>
      <c r="B181" s="244" t="s">
        <v>2789</v>
      </c>
      <c r="C181" s="256" t="s">
        <v>2790</v>
      </c>
      <c r="D181" s="245" t="s">
        <v>453</v>
      </c>
      <c r="E181" s="246">
        <v>248</v>
      </c>
      <c r="F181" s="247"/>
      <c r="G181" s="248">
        <f>ROUND(E181*F181,2)</f>
        <v>0</v>
      </c>
      <c r="H181" s="247"/>
      <c r="I181" s="248">
        <f>ROUND(E181*H181,2)</f>
        <v>0</v>
      </c>
      <c r="J181" s="247"/>
      <c r="K181" s="248">
        <f>ROUND(E181*J181,2)</f>
        <v>0</v>
      </c>
      <c r="L181" s="248">
        <v>21</v>
      </c>
      <c r="M181" s="248">
        <f>G181*(1+L181/100)</f>
        <v>0</v>
      </c>
      <c r="N181" s="248">
        <v>0</v>
      </c>
      <c r="O181" s="248">
        <f>ROUND(E181*N181,2)</f>
        <v>0</v>
      </c>
      <c r="P181" s="248">
        <v>0</v>
      </c>
      <c r="Q181" s="248">
        <f>ROUND(E181*P181,2)</f>
        <v>0</v>
      </c>
      <c r="R181" s="248"/>
      <c r="S181" s="248" t="s">
        <v>302</v>
      </c>
      <c r="T181" s="249" t="s">
        <v>295</v>
      </c>
      <c r="U181" s="222">
        <v>0</v>
      </c>
      <c r="V181" s="222">
        <f>ROUND(E181*U181,2)</f>
        <v>0</v>
      </c>
      <c r="W181" s="222"/>
      <c r="X181" s="222" t="s">
        <v>389</v>
      </c>
      <c r="Y181" s="212"/>
      <c r="Z181" s="212"/>
      <c r="AA181" s="212"/>
      <c r="AB181" s="212"/>
      <c r="AC181" s="212"/>
      <c r="AD181" s="212"/>
      <c r="AE181" s="212"/>
      <c r="AF181" s="212"/>
      <c r="AG181" s="212" t="s">
        <v>390</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43">
        <v>167</v>
      </c>
      <c r="B182" s="244" t="s">
        <v>2791</v>
      </c>
      <c r="C182" s="256" t="s">
        <v>2792</v>
      </c>
      <c r="D182" s="245" t="s">
        <v>453</v>
      </c>
      <c r="E182" s="246">
        <v>17</v>
      </c>
      <c r="F182" s="247"/>
      <c r="G182" s="248">
        <f>ROUND(E182*F182,2)</f>
        <v>0</v>
      </c>
      <c r="H182" s="247"/>
      <c r="I182" s="248">
        <f>ROUND(E182*H182,2)</f>
        <v>0</v>
      </c>
      <c r="J182" s="247"/>
      <c r="K182" s="248">
        <f>ROUND(E182*J182,2)</f>
        <v>0</v>
      </c>
      <c r="L182" s="248">
        <v>21</v>
      </c>
      <c r="M182" s="248">
        <f>G182*(1+L182/100)</f>
        <v>0</v>
      </c>
      <c r="N182" s="248">
        <v>0</v>
      </c>
      <c r="O182" s="248">
        <f>ROUND(E182*N182,2)</f>
        <v>0</v>
      </c>
      <c r="P182" s="248">
        <v>0</v>
      </c>
      <c r="Q182" s="248">
        <f>ROUND(E182*P182,2)</f>
        <v>0</v>
      </c>
      <c r="R182" s="248"/>
      <c r="S182" s="248" t="s">
        <v>302</v>
      </c>
      <c r="T182" s="249" t="s">
        <v>295</v>
      </c>
      <c r="U182" s="222">
        <v>0</v>
      </c>
      <c r="V182" s="222">
        <f>ROUND(E182*U182,2)</f>
        <v>0</v>
      </c>
      <c r="W182" s="222"/>
      <c r="X182" s="222" t="s">
        <v>389</v>
      </c>
      <c r="Y182" s="212"/>
      <c r="Z182" s="212"/>
      <c r="AA182" s="212"/>
      <c r="AB182" s="212"/>
      <c r="AC182" s="212"/>
      <c r="AD182" s="212"/>
      <c r="AE182" s="212"/>
      <c r="AF182" s="212"/>
      <c r="AG182" s="212" t="s">
        <v>390</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43">
        <v>168</v>
      </c>
      <c r="B183" s="244" t="s">
        <v>2574</v>
      </c>
      <c r="C183" s="256" t="s">
        <v>2575</v>
      </c>
      <c r="D183" s="245" t="s">
        <v>539</v>
      </c>
      <c r="E183" s="246">
        <v>15</v>
      </c>
      <c r="F183" s="247"/>
      <c r="G183" s="248">
        <f>ROUND(E183*F183,2)</f>
        <v>0</v>
      </c>
      <c r="H183" s="247"/>
      <c r="I183" s="248">
        <f>ROUND(E183*H183,2)</f>
        <v>0</v>
      </c>
      <c r="J183" s="247"/>
      <c r="K183" s="248">
        <f>ROUND(E183*J183,2)</f>
        <v>0</v>
      </c>
      <c r="L183" s="248">
        <v>21</v>
      </c>
      <c r="M183" s="248">
        <f>G183*(1+L183/100)</f>
        <v>0</v>
      </c>
      <c r="N183" s="248">
        <v>0.46940999999999999</v>
      </c>
      <c r="O183" s="248">
        <f>ROUND(E183*N183,2)</f>
        <v>7.04</v>
      </c>
      <c r="P183" s="248">
        <v>0.32075999999999999</v>
      </c>
      <c r="Q183" s="248">
        <f>ROUND(E183*P183,2)</f>
        <v>4.8099999999999996</v>
      </c>
      <c r="R183" s="248"/>
      <c r="S183" s="248" t="s">
        <v>302</v>
      </c>
      <c r="T183" s="249" t="s">
        <v>295</v>
      </c>
      <c r="U183" s="222">
        <v>0</v>
      </c>
      <c r="V183" s="222">
        <f>ROUND(E183*U183,2)</f>
        <v>0</v>
      </c>
      <c r="W183" s="222"/>
      <c r="X183" s="222" t="s">
        <v>389</v>
      </c>
      <c r="Y183" s="212"/>
      <c r="Z183" s="212"/>
      <c r="AA183" s="212"/>
      <c r="AB183" s="212"/>
      <c r="AC183" s="212"/>
      <c r="AD183" s="212"/>
      <c r="AE183" s="212"/>
      <c r="AF183" s="212"/>
      <c r="AG183" s="212" t="s">
        <v>390</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43">
        <v>169</v>
      </c>
      <c r="B184" s="244" t="s">
        <v>1879</v>
      </c>
      <c r="C184" s="256" t="s">
        <v>2942</v>
      </c>
      <c r="D184" s="245" t="s">
        <v>453</v>
      </c>
      <c r="E184" s="246">
        <v>75</v>
      </c>
      <c r="F184" s="247"/>
      <c r="G184" s="248">
        <f>ROUND(E184*F184,2)</f>
        <v>0</v>
      </c>
      <c r="H184" s="247"/>
      <c r="I184" s="248">
        <f>ROUND(E184*H184,2)</f>
        <v>0</v>
      </c>
      <c r="J184" s="247"/>
      <c r="K184" s="248">
        <f>ROUND(E184*J184,2)</f>
        <v>0</v>
      </c>
      <c r="L184" s="248">
        <v>21</v>
      </c>
      <c r="M184" s="248">
        <f>G184*(1+L184/100)</f>
        <v>0</v>
      </c>
      <c r="N184" s="248">
        <v>0</v>
      </c>
      <c r="O184" s="248">
        <f>ROUND(E184*N184,2)</f>
        <v>0</v>
      </c>
      <c r="P184" s="248">
        <v>0.01</v>
      </c>
      <c r="Q184" s="248">
        <f>ROUND(E184*P184,2)</f>
        <v>0.75</v>
      </c>
      <c r="R184" s="248"/>
      <c r="S184" s="248" t="s">
        <v>302</v>
      </c>
      <c r="T184" s="249" t="s">
        <v>295</v>
      </c>
      <c r="U184" s="222">
        <v>0</v>
      </c>
      <c r="V184" s="222">
        <f>ROUND(E184*U184,2)</f>
        <v>0</v>
      </c>
      <c r="W184" s="222"/>
      <c r="X184" s="222" t="s">
        <v>389</v>
      </c>
      <c r="Y184" s="212"/>
      <c r="Z184" s="212"/>
      <c r="AA184" s="212"/>
      <c r="AB184" s="212"/>
      <c r="AC184" s="212"/>
      <c r="AD184" s="212"/>
      <c r="AE184" s="212"/>
      <c r="AF184" s="212"/>
      <c r="AG184" s="212" t="s">
        <v>390</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43">
        <v>170</v>
      </c>
      <c r="B185" s="244" t="s">
        <v>2943</v>
      </c>
      <c r="C185" s="256" t="s">
        <v>2944</v>
      </c>
      <c r="D185" s="245" t="s">
        <v>453</v>
      </c>
      <c r="E185" s="246">
        <v>3</v>
      </c>
      <c r="F185" s="247"/>
      <c r="G185" s="248">
        <f>ROUND(E185*F185,2)</f>
        <v>0</v>
      </c>
      <c r="H185" s="247"/>
      <c r="I185" s="248">
        <f>ROUND(E185*H185,2)</f>
        <v>0</v>
      </c>
      <c r="J185" s="247"/>
      <c r="K185" s="248">
        <f>ROUND(E185*J185,2)</f>
        <v>0</v>
      </c>
      <c r="L185" s="248">
        <v>21</v>
      </c>
      <c r="M185" s="248">
        <f>G185*(1+L185/100)</f>
        <v>0</v>
      </c>
      <c r="N185" s="248">
        <v>0</v>
      </c>
      <c r="O185" s="248">
        <f>ROUND(E185*N185,2)</f>
        <v>0</v>
      </c>
      <c r="P185" s="248">
        <v>9.9000000000000005E-2</v>
      </c>
      <c r="Q185" s="248">
        <f>ROUND(E185*P185,2)</f>
        <v>0.3</v>
      </c>
      <c r="R185" s="248"/>
      <c r="S185" s="248" t="s">
        <v>302</v>
      </c>
      <c r="T185" s="249" t="s">
        <v>295</v>
      </c>
      <c r="U185" s="222">
        <v>0</v>
      </c>
      <c r="V185" s="222">
        <f>ROUND(E185*U185,2)</f>
        <v>0</v>
      </c>
      <c r="W185" s="222"/>
      <c r="X185" s="222" t="s">
        <v>389</v>
      </c>
      <c r="Y185" s="212"/>
      <c r="Z185" s="212"/>
      <c r="AA185" s="212"/>
      <c r="AB185" s="212"/>
      <c r="AC185" s="212"/>
      <c r="AD185" s="212"/>
      <c r="AE185" s="212"/>
      <c r="AF185" s="212"/>
      <c r="AG185" s="212" t="s">
        <v>390</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43">
        <v>171</v>
      </c>
      <c r="B186" s="244" t="s">
        <v>2945</v>
      </c>
      <c r="C186" s="256" t="s">
        <v>2946</v>
      </c>
      <c r="D186" s="245" t="s">
        <v>539</v>
      </c>
      <c r="E186" s="246">
        <v>1</v>
      </c>
      <c r="F186" s="247"/>
      <c r="G186" s="248">
        <f>ROUND(E186*F186,2)</f>
        <v>0</v>
      </c>
      <c r="H186" s="247"/>
      <c r="I186" s="248">
        <f>ROUND(E186*H186,2)</f>
        <v>0</v>
      </c>
      <c r="J186" s="247"/>
      <c r="K186" s="248">
        <f>ROUND(E186*J186,2)</f>
        <v>0</v>
      </c>
      <c r="L186" s="248">
        <v>21</v>
      </c>
      <c r="M186" s="248">
        <f>G186*(1+L186/100)</f>
        <v>0</v>
      </c>
      <c r="N186" s="248">
        <v>0</v>
      </c>
      <c r="O186" s="248">
        <f>ROUND(E186*N186,2)</f>
        <v>0</v>
      </c>
      <c r="P186" s="248">
        <v>4.4999999999999998E-2</v>
      </c>
      <c r="Q186" s="248">
        <f>ROUND(E186*P186,2)</f>
        <v>0.05</v>
      </c>
      <c r="R186" s="248"/>
      <c r="S186" s="248" t="s">
        <v>302</v>
      </c>
      <c r="T186" s="249" t="s">
        <v>295</v>
      </c>
      <c r="U186" s="222">
        <v>0</v>
      </c>
      <c r="V186" s="222">
        <f>ROUND(E186*U186,2)</f>
        <v>0</v>
      </c>
      <c r="W186" s="222"/>
      <c r="X186" s="222" t="s">
        <v>389</v>
      </c>
      <c r="Y186" s="212"/>
      <c r="Z186" s="212"/>
      <c r="AA186" s="212"/>
      <c r="AB186" s="212"/>
      <c r="AC186" s="212"/>
      <c r="AD186" s="212"/>
      <c r="AE186" s="212"/>
      <c r="AF186" s="212"/>
      <c r="AG186" s="212" t="s">
        <v>390</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43">
        <v>172</v>
      </c>
      <c r="B187" s="244" t="s">
        <v>2799</v>
      </c>
      <c r="C187" s="256" t="s">
        <v>2800</v>
      </c>
      <c r="D187" s="245" t="s">
        <v>441</v>
      </c>
      <c r="E187" s="246">
        <v>527.09339999999997</v>
      </c>
      <c r="F187" s="247"/>
      <c r="G187" s="248">
        <f>ROUND(E187*F187,2)</f>
        <v>0</v>
      </c>
      <c r="H187" s="247"/>
      <c r="I187" s="248">
        <f>ROUND(E187*H187,2)</f>
        <v>0</v>
      </c>
      <c r="J187" s="247"/>
      <c r="K187" s="248">
        <f>ROUND(E187*J187,2)</f>
        <v>0</v>
      </c>
      <c r="L187" s="248">
        <v>21</v>
      </c>
      <c r="M187" s="248">
        <f>G187*(1+L187/100)</f>
        <v>0</v>
      </c>
      <c r="N187" s="248">
        <v>0</v>
      </c>
      <c r="O187" s="248">
        <f>ROUND(E187*N187,2)</f>
        <v>0</v>
      </c>
      <c r="P187" s="248">
        <v>0</v>
      </c>
      <c r="Q187" s="248">
        <f>ROUND(E187*P187,2)</f>
        <v>0</v>
      </c>
      <c r="R187" s="248"/>
      <c r="S187" s="248" t="s">
        <v>302</v>
      </c>
      <c r="T187" s="249" t="s">
        <v>295</v>
      </c>
      <c r="U187" s="222">
        <v>0</v>
      </c>
      <c r="V187" s="222">
        <f>ROUND(E187*U187,2)</f>
        <v>0</v>
      </c>
      <c r="W187" s="222"/>
      <c r="X187" s="222" t="s">
        <v>389</v>
      </c>
      <c r="Y187" s="212"/>
      <c r="Z187" s="212"/>
      <c r="AA187" s="212"/>
      <c r="AB187" s="212"/>
      <c r="AC187" s="212"/>
      <c r="AD187" s="212"/>
      <c r="AE187" s="212"/>
      <c r="AF187" s="212"/>
      <c r="AG187" s="212" t="s">
        <v>390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43">
        <v>173</v>
      </c>
      <c r="B188" s="244" t="s">
        <v>2801</v>
      </c>
      <c r="C188" s="256" t="s">
        <v>2802</v>
      </c>
      <c r="D188" s="245" t="s">
        <v>441</v>
      </c>
      <c r="E188" s="246">
        <v>5270.0933999999997</v>
      </c>
      <c r="F188" s="247"/>
      <c r="G188" s="248">
        <f>ROUND(E188*F188,2)</f>
        <v>0</v>
      </c>
      <c r="H188" s="247"/>
      <c r="I188" s="248">
        <f>ROUND(E188*H188,2)</f>
        <v>0</v>
      </c>
      <c r="J188" s="247"/>
      <c r="K188" s="248">
        <f>ROUND(E188*J188,2)</f>
        <v>0</v>
      </c>
      <c r="L188" s="248">
        <v>21</v>
      </c>
      <c r="M188" s="248">
        <f>G188*(1+L188/100)</f>
        <v>0</v>
      </c>
      <c r="N188" s="248">
        <v>0</v>
      </c>
      <c r="O188" s="248">
        <f>ROUND(E188*N188,2)</f>
        <v>0</v>
      </c>
      <c r="P188" s="248">
        <v>0</v>
      </c>
      <c r="Q188" s="248">
        <f>ROUND(E188*P188,2)</f>
        <v>0</v>
      </c>
      <c r="R188" s="248"/>
      <c r="S188" s="248" t="s">
        <v>302</v>
      </c>
      <c r="T188" s="249" t="s">
        <v>295</v>
      </c>
      <c r="U188" s="222">
        <v>0</v>
      </c>
      <c r="V188" s="222">
        <f>ROUND(E188*U188,2)</f>
        <v>0</v>
      </c>
      <c r="W188" s="222"/>
      <c r="X188" s="222" t="s">
        <v>389</v>
      </c>
      <c r="Y188" s="212"/>
      <c r="Z188" s="212"/>
      <c r="AA188" s="212"/>
      <c r="AB188" s="212"/>
      <c r="AC188" s="212"/>
      <c r="AD188" s="212"/>
      <c r="AE188" s="212"/>
      <c r="AF188" s="212"/>
      <c r="AG188" s="212" t="s">
        <v>390</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43">
        <v>174</v>
      </c>
      <c r="B189" s="244" t="s">
        <v>2803</v>
      </c>
      <c r="C189" s="256" t="s">
        <v>2804</v>
      </c>
      <c r="D189" s="245" t="s">
        <v>441</v>
      </c>
      <c r="E189" s="246">
        <v>87.192999999999998</v>
      </c>
      <c r="F189" s="247"/>
      <c r="G189" s="248">
        <f>ROUND(E189*F189,2)</f>
        <v>0</v>
      </c>
      <c r="H189" s="247"/>
      <c r="I189" s="248">
        <f>ROUND(E189*H189,2)</f>
        <v>0</v>
      </c>
      <c r="J189" s="247"/>
      <c r="K189" s="248">
        <f>ROUND(E189*J189,2)</f>
        <v>0</v>
      </c>
      <c r="L189" s="248">
        <v>21</v>
      </c>
      <c r="M189" s="248">
        <f>G189*(1+L189/100)</f>
        <v>0</v>
      </c>
      <c r="N189" s="248">
        <v>0</v>
      </c>
      <c r="O189" s="248">
        <f>ROUND(E189*N189,2)</f>
        <v>0</v>
      </c>
      <c r="P189" s="248">
        <v>0</v>
      </c>
      <c r="Q189" s="248">
        <f>ROUND(E189*P189,2)</f>
        <v>0</v>
      </c>
      <c r="R189" s="248"/>
      <c r="S189" s="248" t="s">
        <v>302</v>
      </c>
      <c r="T189" s="249" t="s">
        <v>295</v>
      </c>
      <c r="U189" s="222">
        <v>0</v>
      </c>
      <c r="V189" s="222">
        <f>ROUND(E189*U189,2)</f>
        <v>0</v>
      </c>
      <c r="W189" s="222"/>
      <c r="X189" s="222" t="s">
        <v>389</v>
      </c>
      <c r="Y189" s="212"/>
      <c r="Z189" s="212"/>
      <c r="AA189" s="212"/>
      <c r="AB189" s="212"/>
      <c r="AC189" s="212"/>
      <c r="AD189" s="212"/>
      <c r="AE189" s="212"/>
      <c r="AF189" s="212"/>
      <c r="AG189" s="212" t="s">
        <v>390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43">
        <v>175</v>
      </c>
      <c r="B190" s="244" t="s">
        <v>2805</v>
      </c>
      <c r="C190" s="256" t="s">
        <v>2806</v>
      </c>
      <c r="D190" s="245" t="s">
        <v>441</v>
      </c>
      <c r="E190" s="246">
        <v>871.93</v>
      </c>
      <c r="F190" s="247"/>
      <c r="G190" s="248">
        <f>ROUND(E190*F190,2)</f>
        <v>0</v>
      </c>
      <c r="H190" s="247"/>
      <c r="I190" s="248">
        <f>ROUND(E190*H190,2)</f>
        <v>0</v>
      </c>
      <c r="J190" s="247"/>
      <c r="K190" s="248">
        <f>ROUND(E190*J190,2)</f>
        <v>0</v>
      </c>
      <c r="L190" s="248">
        <v>21</v>
      </c>
      <c r="M190" s="248">
        <f>G190*(1+L190/100)</f>
        <v>0</v>
      </c>
      <c r="N190" s="248">
        <v>0</v>
      </c>
      <c r="O190" s="248">
        <f>ROUND(E190*N190,2)</f>
        <v>0</v>
      </c>
      <c r="P190" s="248">
        <v>0</v>
      </c>
      <c r="Q190" s="248">
        <f>ROUND(E190*P190,2)</f>
        <v>0</v>
      </c>
      <c r="R190" s="248"/>
      <c r="S190" s="248" t="s">
        <v>302</v>
      </c>
      <c r="T190" s="249" t="s">
        <v>295</v>
      </c>
      <c r="U190" s="222">
        <v>0</v>
      </c>
      <c r="V190" s="222">
        <f>ROUND(E190*U190,2)</f>
        <v>0</v>
      </c>
      <c r="W190" s="222"/>
      <c r="X190" s="222" t="s">
        <v>389</v>
      </c>
      <c r="Y190" s="212"/>
      <c r="Z190" s="212"/>
      <c r="AA190" s="212"/>
      <c r="AB190" s="212"/>
      <c r="AC190" s="212"/>
      <c r="AD190" s="212"/>
      <c r="AE190" s="212"/>
      <c r="AF190" s="212"/>
      <c r="AG190" s="212" t="s">
        <v>390</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43">
        <v>176</v>
      </c>
      <c r="B191" s="244" t="s">
        <v>2807</v>
      </c>
      <c r="C191" s="256" t="s">
        <v>2808</v>
      </c>
      <c r="D191" s="245" t="s">
        <v>441</v>
      </c>
      <c r="E191" s="246">
        <v>87.192999999999998</v>
      </c>
      <c r="F191" s="247"/>
      <c r="G191" s="248">
        <f>ROUND(E191*F191,2)</f>
        <v>0</v>
      </c>
      <c r="H191" s="247"/>
      <c r="I191" s="248">
        <f>ROUND(E191*H191,2)</f>
        <v>0</v>
      </c>
      <c r="J191" s="247"/>
      <c r="K191" s="248">
        <f>ROUND(E191*J191,2)</f>
        <v>0</v>
      </c>
      <c r="L191" s="248">
        <v>21</v>
      </c>
      <c r="M191" s="248">
        <f>G191*(1+L191/100)</f>
        <v>0</v>
      </c>
      <c r="N191" s="248">
        <v>0</v>
      </c>
      <c r="O191" s="248">
        <f>ROUND(E191*N191,2)</f>
        <v>0</v>
      </c>
      <c r="P191" s="248">
        <v>0</v>
      </c>
      <c r="Q191" s="248">
        <f>ROUND(E191*P191,2)</f>
        <v>0</v>
      </c>
      <c r="R191" s="248"/>
      <c r="S191" s="248" t="s">
        <v>302</v>
      </c>
      <c r="T191" s="249" t="s">
        <v>295</v>
      </c>
      <c r="U191" s="222">
        <v>0</v>
      </c>
      <c r="V191" s="222">
        <f>ROUND(E191*U191,2)</f>
        <v>0</v>
      </c>
      <c r="W191" s="222"/>
      <c r="X191" s="222" t="s">
        <v>389</v>
      </c>
      <c r="Y191" s="212"/>
      <c r="Z191" s="212"/>
      <c r="AA191" s="212"/>
      <c r="AB191" s="212"/>
      <c r="AC191" s="212"/>
      <c r="AD191" s="212"/>
      <c r="AE191" s="212"/>
      <c r="AF191" s="212"/>
      <c r="AG191" s="212" t="s">
        <v>390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43">
        <v>177</v>
      </c>
      <c r="B192" s="244" t="s">
        <v>2809</v>
      </c>
      <c r="C192" s="256" t="s">
        <v>2810</v>
      </c>
      <c r="D192" s="245" t="s">
        <v>441</v>
      </c>
      <c r="E192" s="246">
        <v>527.09339999999997</v>
      </c>
      <c r="F192" s="247"/>
      <c r="G192" s="248">
        <f>ROUND(E192*F192,2)</f>
        <v>0</v>
      </c>
      <c r="H192" s="247"/>
      <c r="I192" s="248">
        <f>ROUND(E192*H192,2)</f>
        <v>0</v>
      </c>
      <c r="J192" s="247"/>
      <c r="K192" s="248">
        <f>ROUND(E192*J192,2)</f>
        <v>0</v>
      </c>
      <c r="L192" s="248">
        <v>21</v>
      </c>
      <c r="M192" s="248">
        <f>G192*(1+L192/100)</f>
        <v>0</v>
      </c>
      <c r="N192" s="248">
        <v>0</v>
      </c>
      <c r="O192" s="248">
        <f>ROUND(E192*N192,2)</f>
        <v>0</v>
      </c>
      <c r="P192" s="248">
        <v>0</v>
      </c>
      <c r="Q192" s="248">
        <f>ROUND(E192*P192,2)</f>
        <v>0</v>
      </c>
      <c r="R192" s="248"/>
      <c r="S192" s="248" t="s">
        <v>302</v>
      </c>
      <c r="T192" s="249" t="s">
        <v>295</v>
      </c>
      <c r="U192" s="222">
        <v>0</v>
      </c>
      <c r="V192" s="222">
        <f>ROUND(E192*U192,2)</f>
        <v>0</v>
      </c>
      <c r="W192" s="222"/>
      <c r="X192" s="222" t="s">
        <v>389</v>
      </c>
      <c r="Y192" s="212"/>
      <c r="Z192" s="212"/>
      <c r="AA192" s="212"/>
      <c r="AB192" s="212"/>
      <c r="AC192" s="212"/>
      <c r="AD192" s="212"/>
      <c r="AE192" s="212"/>
      <c r="AF192" s="212"/>
      <c r="AG192" s="212" t="s">
        <v>390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43">
        <v>178</v>
      </c>
      <c r="B193" s="244" t="s">
        <v>1658</v>
      </c>
      <c r="C193" s="256" t="s">
        <v>1659</v>
      </c>
      <c r="D193" s="245" t="s">
        <v>441</v>
      </c>
      <c r="E193" s="246">
        <v>582.98599999999999</v>
      </c>
      <c r="F193" s="247"/>
      <c r="G193" s="248">
        <f>ROUND(E193*F193,2)</f>
        <v>0</v>
      </c>
      <c r="H193" s="247"/>
      <c r="I193" s="248">
        <f>ROUND(E193*H193,2)</f>
        <v>0</v>
      </c>
      <c r="J193" s="247"/>
      <c r="K193" s="248">
        <f>ROUND(E193*J193,2)</f>
        <v>0</v>
      </c>
      <c r="L193" s="248">
        <v>21</v>
      </c>
      <c r="M193" s="248">
        <f>G193*(1+L193/100)</f>
        <v>0</v>
      </c>
      <c r="N193" s="248">
        <v>0</v>
      </c>
      <c r="O193" s="248">
        <f>ROUND(E193*N193,2)</f>
        <v>0</v>
      </c>
      <c r="P193" s="248">
        <v>0</v>
      </c>
      <c r="Q193" s="248">
        <f>ROUND(E193*P193,2)</f>
        <v>0</v>
      </c>
      <c r="R193" s="248"/>
      <c r="S193" s="248" t="s">
        <v>302</v>
      </c>
      <c r="T193" s="249" t="s">
        <v>295</v>
      </c>
      <c r="U193" s="222">
        <v>0</v>
      </c>
      <c r="V193" s="222">
        <f>ROUND(E193*U193,2)</f>
        <v>0</v>
      </c>
      <c r="W193" s="222"/>
      <c r="X193" s="222" t="s">
        <v>389</v>
      </c>
      <c r="Y193" s="212"/>
      <c r="Z193" s="212"/>
      <c r="AA193" s="212"/>
      <c r="AB193" s="212"/>
      <c r="AC193" s="212"/>
      <c r="AD193" s="212"/>
      <c r="AE193" s="212"/>
      <c r="AF193" s="212"/>
      <c r="AG193" s="212" t="s">
        <v>390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43">
        <v>179</v>
      </c>
      <c r="B194" s="244" t="s">
        <v>2811</v>
      </c>
      <c r="C194" s="256" t="s">
        <v>2812</v>
      </c>
      <c r="D194" s="245" t="s">
        <v>441</v>
      </c>
      <c r="E194" s="246">
        <v>31.3</v>
      </c>
      <c r="F194" s="247"/>
      <c r="G194" s="248">
        <f>ROUND(E194*F194,2)</f>
        <v>0</v>
      </c>
      <c r="H194" s="247"/>
      <c r="I194" s="248">
        <f>ROUND(E194*H194,2)</f>
        <v>0</v>
      </c>
      <c r="J194" s="247"/>
      <c r="K194" s="248">
        <f>ROUND(E194*J194,2)</f>
        <v>0</v>
      </c>
      <c r="L194" s="248">
        <v>21</v>
      </c>
      <c r="M194" s="248">
        <f>G194*(1+L194/100)</f>
        <v>0</v>
      </c>
      <c r="N194" s="248">
        <v>0</v>
      </c>
      <c r="O194" s="248">
        <f>ROUND(E194*N194,2)</f>
        <v>0</v>
      </c>
      <c r="P194" s="248">
        <v>0</v>
      </c>
      <c r="Q194" s="248">
        <f>ROUND(E194*P194,2)</f>
        <v>0</v>
      </c>
      <c r="R194" s="248"/>
      <c r="S194" s="248" t="s">
        <v>302</v>
      </c>
      <c r="T194" s="249" t="s">
        <v>295</v>
      </c>
      <c r="U194" s="222">
        <v>0</v>
      </c>
      <c r="V194" s="222">
        <f>ROUND(E194*U194,2)</f>
        <v>0</v>
      </c>
      <c r="W194" s="222"/>
      <c r="X194" s="222" t="s">
        <v>389</v>
      </c>
      <c r="Y194" s="212"/>
      <c r="Z194" s="212"/>
      <c r="AA194" s="212"/>
      <c r="AB194" s="212"/>
      <c r="AC194" s="212"/>
      <c r="AD194" s="212"/>
      <c r="AE194" s="212"/>
      <c r="AF194" s="212"/>
      <c r="AG194" s="212" t="s">
        <v>390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x14ac:dyDescent="0.25">
      <c r="A195" s="227" t="s">
        <v>289</v>
      </c>
      <c r="B195" s="228" t="s">
        <v>193</v>
      </c>
      <c r="C195" s="251" t="s">
        <v>194</v>
      </c>
      <c r="D195" s="229"/>
      <c r="E195" s="230"/>
      <c r="F195" s="231"/>
      <c r="G195" s="231">
        <f>SUMIF(AG196:AG197,"&lt;&gt;NOR",G196:G197)</f>
        <v>0</v>
      </c>
      <c r="H195" s="231"/>
      <c r="I195" s="231">
        <f>SUM(I196:I197)</f>
        <v>0</v>
      </c>
      <c r="J195" s="231"/>
      <c r="K195" s="231">
        <f>SUM(K196:K197)</f>
        <v>0</v>
      </c>
      <c r="L195" s="231"/>
      <c r="M195" s="231">
        <f>SUM(M196:M197)</f>
        <v>0</v>
      </c>
      <c r="N195" s="231"/>
      <c r="O195" s="231">
        <f>SUM(O196:O197)</f>
        <v>0</v>
      </c>
      <c r="P195" s="231"/>
      <c r="Q195" s="231">
        <f>SUM(Q196:Q197)</f>
        <v>0</v>
      </c>
      <c r="R195" s="231"/>
      <c r="S195" s="231"/>
      <c r="T195" s="232"/>
      <c r="U195" s="226"/>
      <c r="V195" s="226">
        <f>SUM(V196:V197)</f>
        <v>0</v>
      </c>
      <c r="W195" s="226"/>
      <c r="X195" s="226"/>
      <c r="AG195" t="s">
        <v>290</v>
      </c>
    </row>
    <row r="196" spans="1:60" outlineLevel="1" x14ac:dyDescent="0.25">
      <c r="A196" s="243">
        <v>180</v>
      </c>
      <c r="B196" s="244" t="s">
        <v>1516</v>
      </c>
      <c r="C196" s="256" t="s">
        <v>2947</v>
      </c>
      <c r="D196" s="245" t="s">
        <v>441</v>
      </c>
      <c r="E196" s="246">
        <v>3925.1641</v>
      </c>
      <c r="F196" s="247"/>
      <c r="G196" s="248">
        <f>ROUND(E196*F196,2)</f>
        <v>0</v>
      </c>
      <c r="H196" s="247"/>
      <c r="I196" s="248">
        <f>ROUND(E196*H196,2)</f>
        <v>0</v>
      </c>
      <c r="J196" s="247"/>
      <c r="K196" s="248">
        <f>ROUND(E196*J196,2)</f>
        <v>0</v>
      </c>
      <c r="L196" s="248">
        <v>21</v>
      </c>
      <c r="M196" s="248">
        <f>G196*(1+L196/100)</f>
        <v>0</v>
      </c>
      <c r="N196" s="248">
        <v>0</v>
      </c>
      <c r="O196" s="248">
        <f>ROUND(E196*N196,2)</f>
        <v>0</v>
      </c>
      <c r="P196" s="248">
        <v>0</v>
      </c>
      <c r="Q196" s="248">
        <f>ROUND(E196*P196,2)</f>
        <v>0</v>
      </c>
      <c r="R196" s="248"/>
      <c r="S196" s="248" t="s">
        <v>302</v>
      </c>
      <c r="T196" s="249" t="s">
        <v>295</v>
      </c>
      <c r="U196" s="222">
        <v>0</v>
      </c>
      <c r="V196" s="222">
        <f>ROUND(E196*U196,2)</f>
        <v>0</v>
      </c>
      <c r="W196" s="222"/>
      <c r="X196" s="222" t="s">
        <v>389</v>
      </c>
      <c r="Y196" s="212"/>
      <c r="Z196" s="212"/>
      <c r="AA196" s="212"/>
      <c r="AB196" s="212"/>
      <c r="AC196" s="212"/>
      <c r="AD196" s="212"/>
      <c r="AE196" s="212"/>
      <c r="AF196" s="212"/>
      <c r="AG196" s="212" t="s">
        <v>390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43">
        <v>181</v>
      </c>
      <c r="B197" s="244" t="s">
        <v>2577</v>
      </c>
      <c r="C197" s="256" t="s">
        <v>2948</v>
      </c>
      <c r="D197" s="245" t="s">
        <v>441</v>
      </c>
      <c r="E197" s="246">
        <v>3925.1641</v>
      </c>
      <c r="F197" s="247"/>
      <c r="G197" s="248">
        <f>ROUND(E197*F197,2)</f>
        <v>0</v>
      </c>
      <c r="H197" s="247"/>
      <c r="I197" s="248">
        <f>ROUND(E197*H197,2)</f>
        <v>0</v>
      </c>
      <c r="J197" s="247"/>
      <c r="K197" s="248">
        <f>ROUND(E197*J197,2)</f>
        <v>0</v>
      </c>
      <c r="L197" s="248">
        <v>21</v>
      </c>
      <c r="M197" s="248">
        <f>G197*(1+L197/100)</f>
        <v>0</v>
      </c>
      <c r="N197" s="248">
        <v>0</v>
      </c>
      <c r="O197" s="248">
        <f>ROUND(E197*N197,2)</f>
        <v>0</v>
      </c>
      <c r="P197" s="248">
        <v>0</v>
      </c>
      <c r="Q197" s="248">
        <f>ROUND(E197*P197,2)</f>
        <v>0</v>
      </c>
      <c r="R197" s="248"/>
      <c r="S197" s="248" t="s">
        <v>302</v>
      </c>
      <c r="T197" s="249" t="s">
        <v>295</v>
      </c>
      <c r="U197" s="222">
        <v>0</v>
      </c>
      <c r="V197" s="222">
        <f>ROUND(E197*U197,2)</f>
        <v>0</v>
      </c>
      <c r="W197" s="222"/>
      <c r="X197" s="222" t="s">
        <v>389</v>
      </c>
      <c r="Y197" s="212"/>
      <c r="Z197" s="212"/>
      <c r="AA197" s="212"/>
      <c r="AB197" s="212"/>
      <c r="AC197" s="212"/>
      <c r="AD197" s="212"/>
      <c r="AE197" s="212"/>
      <c r="AF197" s="212"/>
      <c r="AG197" s="212" t="s">
        <v>390</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5">
      <c r="A198" s="227" t="s">
        <v>289</v>
      </c>
      <c r="B198" s="228" t="s">
        <v>243</v>
      </c>
      <c r="C198" s="251" t="s">
        <v>244</v>
      </c>
      <c r="D198" s="229"/>
      <c r="E198" s="230"/>
      <c r="F198" s="231"/>
      <c r="G198" s="231">
        <f>SUMIF(AG199:AG212,"&lt;&gt;NOR",G199:G212)</f>
        <v>0</v>
      </c>
      <c r="H198" s="231"/>
      <c r="I198" s="231">
        <f>SUM(I199:I212)</f>
        <v>0</v>
      </c>
      <c r="J198" s="231"/>
      <c r="K198" s="231">
        <f>SUM(K199:K212)</f>
        <v>0</v>
      </c>
      <c r="L198" s="231"/>
      <c r="M198" s="231">
        <f>SUM(M199:M212)</f>
        <v>0</v>
      </c>
      <c r="N198" s="231"/>
      <c r="O198" s="231">
        <f>SUM(O199:O212)</f>
        <v>0</v>
      </c>
      <c r="P198" s="231"/>
      <c r="Q198" s="231">
        <f>SUM(Q199:Q212)</f>
        <v>0</v>
      </c>
      <c r="R198" s="231"/>
      <c r="S198" s="231"/>
      <c r="T198" s="232"/>
      <c r="U198" s="226"/>
      <c r="V198" s="226">
        <f>SUM(V199:V212)</f>
        <v>0</v>
      </c>
      <c r="W198" s="226"/>
      <c r="X198" s="226"/>
      <c r="AG198" t="s">
        <v>290</v>
      </c>
    </row>
    <row r="199" spans="1:60" outlineLevel="1" x14ac:dyDescent="0.25">
      <c r="A199" s="243">
        <v>182</v>
      </c>
      <c r="B199" s="244" t="s">
        <v>2078</v>
      </c>
      <c r="C199" s="256" t="s">
        <v>2079</v>
      </c>
      <c r="D199" s="245" t="s">
        <v>243</v>
      </c>
      <c r="E199" s="246">
        <v>18</v>
      </c>
      <c r="F199" s="247"/>
      <c r="G199" s="248">
        <f>ROUND(E199*F199,2)</f>
        <v>0</v>
      </c>
      <c r="H199" s="247"/>
      <c r="I199" s="248">
        <f>ROUND(E199*H199,2)</f>
        <v>0</v>
      </c>
      <c r="J199" s="247"/>
      <c r="K199" s="248">
        <f>ROUND(E199*J199,2)</f>
        <v>0</v>
      </c>
      <c r="L199" s="248">
        <v>21</v>
      </c>
      <c r="M199" s="248">
        <f>G199*(1+L199/100)</f>
        <v>0</v>
      </c>
      <c r="N199" s="248">
        <v>0</v>
      </c>
      <c r="O199" s="248">
        <f>ROUND(E199*N199,2)</f>
        <v>0</v>
      </c>
      <c r="P199" s="248">
        <v>0</v>
      </c>
      <c r="Q199" s="248">
        <f>ROUND(E199*P199,2)</f>
        <v>0</v>
      </c>
      <c r="R199" s="248"/>
      <c r="S199" s="248" t="s">
        <v>302</v>
      </c>
      <c r="T199" s="249" t="s">
        <v>295</v>
      </c>
      <c r="U199" s="222">
        <v>0</v>
      </c>
      <c r="V199" s="222">
        <f>ROUND(E199*U199,2)</f>
        <v>0</v>
      </c>
      <c r="W199" s="222"/>
      <c r="X199" s="222" t="s">
        <v>389</v>
      </c>
      <c r="Y199" s="212"/>
      <c r="Z199" s="212"/>
      <c r="AA199" s="212"/>
      <c r="AB199" s="212"/>
      <c r="AC199" s="212"/>
      <c r="AD199" s="212"/>
      <c r="AE199" s="212"/>
      <c r="AF199" s="212"/>
      <c r="AG199" s="212" t="s">
        <v>2075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43">
        <v>183</v>
      </c>
      <c r="B200" s="244" t="s">
        <v>2100</v>
      </c>
      <c r="C200" s="256" t="s">
        <v>2949</v>
      </c>
      <c r="D200" s="245" t="s">
        <v>602</v>
      </c>
      <c r="E200" s="246">
        <v>8</v>
      </c>
      <c r="F200" s="247"/>
      <c r="G200" s="248">
        <f>ROUND(E200*F200,2)</f>
        <v>0</v>
      </c>
      <c r="H200" s="247"/>
      <c r="I200" s="248">
        <f>ROUND(E200*H200,2)</f>
        <v>0</v>
      </c>
      <c r="J200" s="247"/>
      <c r="K200" s="248">
        <f>ROUND(E200*J200,2)</f>
        <v>0</v>
      </c>
      <c r="L200" s="248">
        <v>21</v>
      </c>
      <c r="M200" s="248">
        <f>G200*(1+L200/100)</f>
        <v>0</v>
      </c>
      <c r="N200" s="248">
        <v>0</v>
      </c>
      <c r="O200" s="248">
        <f>ROUND(E200*N200,2)</f>
        <v>0</v>
      </c>
      <c r="P200" s="248">
        <v>0</v>
      </c>
      <c r="Q200" s="248">
        <f>ROUND(E200*P200,2)</f>
        <v>0</v>
      </c>
      <c r="R200" s="248"/>
      <c r="S200" s="248" t="s">
        <v>302</v>
      </c>
      <c r="T200" s="249" t="s">
        <v>295</v>
      </c>
      <c r="U200" s="222">
        <v>0</v>
      </c>
      <c r="V200" s="222">
        <f>ROUND(E200*U200,2)</f>
        <v>0</v>
      </c>
      <c r="W200" s="222"/>
      <c r="X200" s="222" t="s">
        <v>389</v>
      </c>
      <c r="Y200" s="212"/>
      <c r="Z200" s="212"/>
      <c r="AA200" s="212"/>
      <c r="AB200" s="212"/>
      <c r="AC200" s="212"/>
      <c r="AD200" s="212"/>
      <c r="AE200" s="212"/>
      <c r="AF200" s="212"/>
      <c r="AG200" s="212" t="s">
        <v>2075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43">
        <v>184</v>
      </c>
      <c r="B201" s="244" t="s">
        <v>2950</v>
      </c>
      <c r="C201" s="256" t="s">
        <v>2951</v>
      </c>
      <c r="D201" s="245" t="s">
        <v>602</v>
      </c>
      <c r="E201" s="246">
        <v>2</v>
      </c>
      <c r="F201" s="247"/>
      <c r="G201" s="248">
        <f>ROUND(E201*F201,2)</f>
        <v>0</v>
      </c>
      <c r="H201" s="247"/>
      <c r="I201" s="248">
        <f>ROUND(E201*H201,2)</f>
        <v>0</v>
      </c>
      <c r="J201" s="247"/>
      <c r="K201" s="248">
        <f>ROUND(E201*J201,2)</f>
        <v>0</v>
      </c>
      <c r="L201" s="248">
        <v>21</v>
      </c>
      <c r="M201" s="248">
        <f>G201*(1+L201/100)</f>
        <v>0</v>
      </c>
      <c r="N201" s="248">
        <v>0</v>
      </c>
      <c r="O201" s="248">
        <f>ROUND(E201*N201,2)</f>
        <v>0</v>
      </c>
      <c r="P201" s="248">
        <v>0</v>
      </c>
      <c r="Q201" s="248">
        <f>ROUND(E201*P201,2)</f>
        <v>0</v>
      </c>
      <c r="R201" s="248"/>
      <c r="S201" s="248" t="s">
        <v>302</v>
      </c>
      <c r="T201" s="249" t="s">
        <v>295</v>
      </c>
      <c r="U201" s="222">
        <v>0</v>
      </c>
      <c r="V201" s="222">
        <f>ROUND(E201*U201,2)</f>
        <v>0</v>
      </c>
      <c r="W201" s="222"/>
      <c r="X201" s="222" t="s">
        <v>389</v>
      </c>
      <c r="Y201" s="212"/>
      <c r="Z201" s="212"/>
      <c r="AA201" s="212"/>
      <c r="AB201" s="212"/>
      <c r="AC201" s="212"/>
      <c r="AD201" s="212"/>
      <c r="AE201" s="212"/>
      <c r="AF201" s="212"/>
      <c r="AG201" s="212" t="s">
        <v>2075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43">
        <v>185</v>
      </c>
      <c r="B202" s="244" t="s">
        <v>2952</v>
      </c>
      <c r="C202" s="256" t="s">
        <v>2953</v>
      </c>
      <c r="D202" s="245" t="s">
        <v>602</v>
      </c>
      <c r="E202" s="246">
        <v>1</v>
      </c>
      <c r="F202" s="247"/>
      <c r="G202" s="248">
        <f>ROUND(E202*F202,2)</f>
        <v>0</v>
      </c>
      <c r="H202" s="247"/>
      <c r="I202" s="248">
        <f>ROUND(E202*H202,2)</f>
        <v>0</v>
      </c>
      <c r="J202" s="247"/>
      <c r="K202" s="248">
        <f>ROUND(E202*J202,2)</f>
        <v>0</v>
      </c>
      <c r="L202" s="248">
        <v>21</v>
      </c>
      <c r="M202" s="248">
        <f>G202*(1+L202/100)</f>
        <v>0</v>
      </c>
      <c r="N202" s="248">
        <v>0</v>
      </c>
      <c r="O202" s="248">
        <f>ROUND(E202*N202,2)</f>
        <v>0</v>
      </c>
      <c r="P202" s="248">
        <v>0</v>
      </c>
      <c r="Q202" s="248">
        <f>ROUND(E202*P202,2)</f>
        <v>0</v>
      </c>
      <c r="R202" s="248"/>
      <c r="S202" s="248" t="s">
        <v>302</v>
      </c>
      <c r="T202" s="249" t="s">
        <v>295</v>
      </c>
      <c r="U202" s="222">
        <v>0</v>
      </c>
      <c r="V202" s="222">
        <f>ROUND(E202*U202,2)</f>
        <v>0</v>
      </c>
      <c r="W202" s="222"/>
      <c r="X202" s="222" t="s">
        <v>389</v>
      </c>
      <c r="Y202" s="212"/>
      <c r="Z202" s="212"/>
      <c r="AA202" s="212"/>
      <c r="AB202" s="212"/>
      <c r="AC202" s="212"/>
      <c r="AD202" s="212"/>
      <c r="AE202" s="212"/>
      <c r="AF202" s="212"/>
      <c r="AG202" s="212" t="s">
        <v>2075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43">
        <v>186</v>
      </c>
      <c r="B203" s="244" t="s">
        <v>2112</v>
      </c>
      <c r="C203" s="256" t="s">
        <v>2113</v>
      </c>
      <c r="D203" s="245" t="s">
        <v>602</v>
      </c>
      <c r="E203" s="246">
        <v>1</v>
      </c>
      <c r="F203" s="247"/>
      <c r="G203" s="248">
        <f>ROUND(E203*F203,2)</f>
        <v>0</v>
      </c>
      <c r="H203" s="247"/>
      <c r="I203" s="248">
        <f>ROUND(E203*H203,2)</f>
        <v>0</v>
      </c>
      <c r="J203" s="247"/>
      <c r="K203" s="248">
        <f>ROUND(E203*J203,2)</f>
        <v>0</v>
      </c>
      <c r="L203" s="248">
        <v>21</v>
      </c>
      <c r="M203" s="248">
        <f>G203*(1+L203/100)</f>
        <v>0</v>
      </c>
      <c r="N203" s="248">
        <v>0</v>
      </c>
      <c r="O203" s="248">
        <f>ROUND(E203*N203,2)</f>
        <v>0</v>
      </c>
      <c r="P203" s="248">
        <v>0</v>
      </c>
      <c r="Q203" s="248">
        <f>ROUND(E203*P203,2)</f>
        <v>0</v>
      </c>
      <c r="R203" s="248"/>
      <c r="S203" s="248" t="s">
        <v>302</v>
      </c>
      <c r="T203" s="249" t="s">
        <v>295</v>
      </c>
      <c r="U203" s="222">
        <v>0</v>
      </c>
      <c r="V203" s="222">
        <f>ROUND(E203*U203,2)</f>
        <v>0</v>
      </c>
      <c r="W203" s="222"/>
      <c r="X203" s="222" t="s">
        <v>389</v>
      </c>
      <c r="Y203" s="212"/>
      <c r="Z203" s="212"/>
      <c r="AA203" s="212"/>
      <c r="AB203" s="212"/>
      <c r="AC203" s="212"/>
      <c r="AD203" s="212"/>
      <c r="AE203" s="212"/>
      <c r="AF203" s="212"/>
      <c r="AG203" s="212" t="s">
        <v>2075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43">
        <v>187</v>
      </c>
      <c r="B204" s="244" t="s">
        <v>2120</v>
      </c>
      <c r="C204" s="256" t="s">
        <v>2954</v>
      </c>
      <c r="D204" s="245" t="s">
        <v>602</v>
      </c>
      <c r="E204" s="246">
        <v>1</v>
      </c>
      <c r="F204" s="247"/>
      <c r="G204" s="248">
        <f>ROUND(E204*F204,2)</f>
        <v>0</v>
      </c>
      <c r="H204" s="247"/>
      <c r="I204" s="248">
        <f>ROUND(E204*H204,2)</f>
        <v>0</v>
      </c>
      <c r="J204" s="247"/>
      <c r="K204" s="248">
        <f>ROUND(E204*J204,2)</f>
        <v>0</v>
      </c>
      <c r="L204" s="248">
        <v>21</v>
      </c>
      <c r="M204" s="248">
        <f>G204*(1+L204/100)</f>
        <v>0</v>
      </c>
      <c r="N204" s="248">
        <v>0</v>
      </c>
      <c r="O204" s="248">
        <f>ROUND(E204*N204,2)</f>
        <v>0</v>
      </c>
      <c r="P204" s="248">
        <v>0</v>
      </c>
      <c r="Q204" s="248">
        <f>ROUND(E204*P204,2)</f>
        <v>0</v>
      </c>
      <c r="R204" s="248"/>
      <c r="S204" s="248" t="s">
        <v>302</v>
      </c>
      <c r="T204" s="249" t="s">
        <v>295</v>
      </c>
      <c r="U204" s="222">
        <v>0</v>
      </c>
      <c r="V204" s="222">
        <f>ROUND(E204*U204,2)</f>
        <v>0</v>
      </c>
      <c r="W204" s="222"/>
      <c r="X204" s="222" t="s">
        <v>389</v>
      </c>
      <c r="Y204" s="212"/>
      <c r="Z204" s="212"/>
      <c r="AA204" s="212"/>
      <c r="AB204" s="212"/>
      <c r="AC204" s="212"/>
      <c r="AD204" s="212"/>
      <c r="AE204" s="212"/>
      <c r="AF204" s="212"/>
      <c r="AG204" s="212" t="s">
        <v>2075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43">
        <v>188</v>
      </c>
      <c r="B205" s="244" t="s">
        <v>2955</v>
      </c>
      <c r="C205" s="256" t="s">
        <v>2956</v>
      </c>
      <c r="D205" s="245" t="s">
        <v>602</v>
      </c>
      <c r="E205" s="246">
        <v>1</v>
      </c>
      <c r="F205" s="247"/>
      <c r="G205" s="248">
        <f>ROUND(E205*F205,2)</f>
        <v>0</v>
      </c>
      <c r="H205" s="247"/>
      <c r="I205" s="248">
        <f>ROUND(E205*H205,2)</f>
        <v>0</v>
      </c>
      <c r="J205" s="247"/>
      <c r="K205" s="248">
        <f>ROUND(E205*J205,2)</f>
        <v>0</v>
      </c>
      <c r="L205" s="248">
        <v>21</v>
      </c>
      <c r="M205" s="248">
        <f>G205*(1+L205/100)</f>
        <v>0</v>
      </c>
      <c r="N205" s="248">
        <v>0</v>
      </c>
      <c r="O205" s="248">
        <f>ROUND(E205*N205,2)</f>
        <v>0</v>
      </c>
      <c r="P205" s="248">
        <v>0</v>
      </c>
      <c r="Q205" s="248">
        <f>ROUND(E205*P205,2)</f>
        <v>0</v>
      </c>
      <c r="R205" s="248"/>
      <c r="S205" s="248" t="s">
        <v>302</v>
      </c>
      <c r="T205" s="249" t="s">
        <v>295</v>
      </c>
      <c r="U205" s="222">
        <v>0</v>
      </c>
      <c r="V205" s="222">
        <f>ROUND(E205*U205,2)</f>
        <v>0</v>
      </c>
      <c r="W205" s="222"/>
      <c r="X205" s="222" t="s">
        <v>389</v>
      </c>
      <c r="Y205" s="212"/>
      <c r="Z205" s="212"/>
      <c r="AA205" s="212"/>
      <c r="AB205" s="212"/>
      <c r="AC205" s="212"/>
      <c r="AD205" s="212"/>
      <c r="AE205" s="212"/>
      <c r="AF205" s="212"/>
      <c r="AG205" s="212" t="s">
        <v>2075</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43">
        <v>189</v>
      </c>
      <c r="B206" s="244" t="s">
        <v>2957</v>
      </c>
      <c r="C206" s="256" t="s">
        <v>2958</v>
      </c>
      <c r="D206" s="245" t="s">
        <v>243</v>
      </c>
      <c r="E206" s="246">
        <v>24</v>
      </c>
      <c r="F206" s="247"/>
      <c r="G206" s="248">
        <f>ROUND(E206*F206,2)</f>
        <v>0</v>
      </c>
      <c r="H206" s="247"/>
      <c r="I206" s="248">
        <f>ROUND(E206*H206,2)</f>
        <v>0</v>
      </c>
      <c r="J206" s="247"/>
      <c r="K206" s="248">
        <f>ROUND(E206*J206,2)</f>
        <v>0</v>
      </c>
      <c r="L206" s="248">
        <v>21</v>
      </c>
      <c r="M206" s="248">
        <f>G206*(1+L206/100)</f>
        <v>0</v>
      </c>
      <c r="N206" s="248">
        <v>0</v>
      </c>
      <c r="O206" s="248">
        <f>ROUND(E206*N206,2)</f>
        <v>0</v>
      </c>
      <c r="P206" s="248">
        <v>0</v>
      </c>
      <c r="Q206" s="248">
        <f>ROUND(E206*P206,2)</f>
        <v>0</v>
      </c>
      <c r="R206" s="248"/>
      <c r="S206" s="248" t="s">
        <v>302</v>
      </c>
      <c r="T206" s="249" t="s">
        <v>295</v>
      </c>
      <c r="U206" s="222">
        <v>0</v>
      </c>
      <c r="V206" s="222">
        <f>ROUND(E206*U206,2)</f>
        <v>0</v>
      </c>
      <c r="W206" s="222"/>
      <c r="X206" s="222" t="s">
        <v>389</v>
      </c>
      <c r="Y206" s="212"/>
      <c r="Z206" s="212"/>
      <c r="AA206" s="212"/>
      <c r="AB206" s="212"/>
      <c r="AC206" s="212"/>
      <c r="AD206" s="212"/>
      <c r="AE206" s="212"/>
      <c r="AF206" s="212"/>
      <c r="AG206" s="212" t="s">
        <v>2075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43">
        <v>190</v>
      </c>
      <c r="B207" s="244" t="s">
        <v>2154</v>
      </c>
      <c r="C207" s="256" t="s">
        <v>2959</v>
      </c>
      <c r="D207" s="245" t="s">
        <v>243</v>
      </c>
      <c r="E207" s="246">
        <v>3</v>
      </c>
      <c r="F207" s="247"/>
      <c r="G207" s="248">
        <f>ROUND(E207*F207,2)</f>
        <v>0</v>
      </c>
      <c r="H207" s="247"/>
      <c r="I207" s="248">
        <f>ROUND(E207*H207,2)</f>
        <v>0</v>
      </c>
      <c r="J207" s="247"/>
      <c r="K207" s="248">
        <f>ROUND(E207*J207,2)</f>
        <v>0</v>
      </c>
      <c r="L207" s="248">
        <v>21</v>
      </c>
      <c r="M207" s="248">
        <f>G207*(1+L207/100)</f>
        <v>0</v>
      </c>
      <c r="N207" s="248">
        <v>0</v>
      </c>
      <c r="O207" s="248">
        <f>ROUND(E207*N207,2)</f>
        <v>0</v>
      </c>
      <c r="P207" s="248">
        <v>0</v>
      </c>
      <c r="Q207" s="248">
        <f>ROUND(E207*P207,2)</f>
        <v>0</v>
      </c>
      <c r="R207" s="248"/>
      <c r="S207" s="248" t="s">
        <v>302</v>
      </c>
      <c r="T207" s="249" t="s">
        <v>295</v>
      </c>
      <c r="U207" s="222">
        <v>0</v>
      </c>
      <c r="V207" s="222">
        <f>ROUND(E207*U207,2)</f>
        <v>0</v>
      </c>
      <c r="W207" s="222"/>
      <c r="X207" s="222" t="s">
        <v>389</v>
      </c>
      <c r="Y207" s="212"/>
      <c r="Z207" s="212"/>
      <c r="AA207" s="212"/>
      <c r="AB207" s="212"/>
      <c r="AC207" s="212"/>
      <c r="AD207" s="212"/>
      <c r="AE207" s="212"/>
      <c r="AF207" s="212"/>
      <c r="AG207" s="212" t="s">
        <v>2075</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43">
        <v>191</v>
      </c>
      <c r="B208" s="244" t="s">
        <v>2166</v>
      </c>
      <c r="C208" s="256" t="s">
        <v>2167</v>
      </c>
      <c r="D208" s="245" t="s">
        <v>2161</v>
      </c>
      <c r="E208" s="246">
        <v>1</v>
      </c>
      <c r="F208" s="247"/>
      <c r="G208" s="248">
        <f>ROUND(E208*F208,2)</f>
        <v>0</v>
      </c>
      <c r="H208" s="247"/>
      <c r="I208" s="248">
        <f>ROUND(E208*H208,2)</f>
        <v>0</v>
      </c>
      <c r="J208" s="247"/>
      <c r="K208" s="248">
        <f>ROUND(E208*J208,2)</f>
        <v>0</v>
      </c>
      <c r="L208" s="248">
        <v>21</v>
      </c>
      <c r="M208" s="248">
        <f>G208*(1+L208/100)</f>
        <v>0</v>
      </c>
      <c r="N208" s="248">
        <v>0</v>
      </c>
      <c r="O208" s="248">
        <f>ROUND(E208*N208,2)</f>
        <v>0</v>
      </c>
      <c r="P208" s="248">
        <v>0</v>
      </c>
      <c r="Q208" s="248">
        <f>ROUND(E208*P208,2)</f>
        <v>0</v>
      </c>
      <c r="R208" s="248"/>
      <c r="S208" s="248" t="s">
        <v>302</v>
      </c>
      <c r="T208" s="249" t="s">
        <v>295</v>
      </c>
      <c r="U208" s="222">
        <v>0</v>
      </c>
      <c r="V208" s="222">
        <f>ROUND(E208*U208,2)</f>
        <v>0</v>
      </c>
      <c r="W208" s="222"/>
      <c r="X208" s="222" t="s">
        <v>389</v>
      </c>
      <c r="Y208" s="212"/>
      <c r="Z208" s="212"/>
      <c r="AA208" s="212"/>
      <c r="AB208" s="212"/>
      <c r="AC208" s="212"/>
      <c r="AD208" s="212"/>
      <c r="AE208" s="212"/>
      <c r="AF208" s="212"/>
      <c r="AG208" s="212" t="s">
        <v>2075</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43">
        <v>192</v>
      </c>
      <c r="B209" s="244" t="s">
        <v>2171</v>
      </c>
      <c r="C209" s="256" t="s">
        <v>2960</v>
      </c>
      <c r="D209" s="245" t="s">
        <v>2161</v>
      </c>
      <c r="E209" s="246">
        <v>2</v>
      </c>
      <c r="F209" s="247"/>
      <c r="G209" s="248">
        <f>ROUND(E209*F209,2)</f>
        <v>0</v>
      </c>
      <c r="H209" s="247"/>
      <c r="I209" s="248">
        <f>ROUND(E209*H209,2)</f>
        <v>0</v>
      </c>
      <c r="J209" s="247"/>
      <c r="K209" s="248">
        <f>ROUND(E209*J209,2)</f>
        <v>0</v>
      </c>
      <c r="L209" s="248">
        <v>21</v>
      </c>
      <c r="M209" s="248">
        <f>G209*(1+L209/100)</f>
        <v>0</v>
      </c>
      <c r="N209" s="248">
        <v>0</v>
      </c>
      <c r="O209" s="248">
        <f>ROUND(E209*N209,2)</f>
        <v>0</v>
      </c>
      <c r="P209" s="248">
        <v>0</v>
      </c>
      <c r="Q209" s="248">
        <f>ROUND(E209*P209,2)</f>
        <v>0</v>
      </c>
      <c r="R209" s="248"/>
      <c r="S209" s="248" t="s">
        <v>302</v>
      </c>
      <c r="T209" s="249" t="s">
        <v>295</v>
      </c>
      <c r="U209" s="222">
        <v>0</v>
      </c>
      <c r="V209" s="222">
        <f>ROUND(E209*U209,2)</f>
        <v>0</v>
      </c>
      <c r="W209" s="222"/>
      <c r="X209" s="222" t="s">
        <v>389</v>
      </c>
      <c r="Y209" s="212"/>
      <c r="Z209" s="212"/>
      <c r="AA209" s="212"/>
      <c r="AB209" s="212"/>
      <c r="AC209" s="212"/>
      <c r="AD209" s="212"/>
      <c r="AE209" s="212"/>
      <c r="AF209" s="212"/>
      <c r="AG209" s="212" t="s">
        <v>2075</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43">
        <v>193</v>
      </c>
      <c r="B210" s="244" t="s">
        <v>2173</v>
      </c>
      <c r="C210" s="256" t="s">
        <v>2961</v>
      </c>
      <c r="D210" s="245" t="s">
        <v>2161</v>
      </c>
      <c r="E210" s="246">
        <v>0.5</v>
      </c>
      <c r="F210" s="247"/>
      <c r="G210" s="248">
        <f>ROUND(E210*F210,2)</f>
        <v>0</v>
      </c>
      <c r="H210" s="247"/>
      <c r="I210" s="248">
        <f>ROUND(E210*H210,2)</f>
        <v>0</v>
      </c>
      <c r="J210" s="247"/>
      <c r="K210" s="248">
        <f>ROUND(E210*J210,2)</f>
        <v>0</v>
      </c>
      <c r="L210" s="248">
        <v>21</v>
      </c>
      <c r="M210" s="248">
        <f>G210*(1+L210/100)</f>
        <v>0</v>
      </c>
      <c r="N210" s="248">
        <v>0</v>
      </c>
      <c r="O210" s="248">
        <f>ROUND(E210*N210,2)</f>
        <v>0</v>
      </c>
      <c r="P210" s="248">
        <v>0</v>
      </c>
      <c r="Q210" s="248">
        <f>ROUND(E210*P210,2)</f>
        <v>0</v>
      </c>
      <c r="R210" s="248"/>
      <c r="S210" s="248" t="s">
        <v>302</v>
      </c>
      <c r="T210" s="249" t="s">
        <v>295</v>
      </c>
      <c r="U210" s="222">
        <v>0</v>
      </c>
      <c r="V210" s="222">
        <f>ROUND(E210*U210,2)</f>
        <v>0</v>
      </c>
      <c r="W210" s="222"/>
      <c r="X210" s="222" t="s">
        <v>389</v>
      </c>
      <c r="Y210" s="212"/>
      <c r="Z210" s="212"/>
      <c r="AA210" s="212"/>
      <c r="AB210" s="212"/>
      <c r="AC210" s="212"/>
      <c r="AD210" s="212"/>
      <c r="AE210" s="212"/>
      <c r="AF210" s="212"/>
      <c r="AG210" s="212" t="s">
        <v>2075</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43">
        <v>194</v>
      </c>
      <c r="B211" s="244" t="s">
        <v>2175</v>
      </c>
      <c r="C211" s="256" t="s">
        <v>2176</v>
      </c>
      <c r="D211" s="245" t="s">
        <v>2161</v>
      </c>
      <c r="E211" s="246">
        <v>0.5</v>
      </c>
      <c r="F211" s="247"/>
      <c r="G211" s="248">
        <f>ROUND(E211*F211,2)</f>
        <v>0</v>
      </c>
      <c r="H211" s="247"/>
      <c r="I211" s="248">
        <f>ROUND(E211*H211,2)</f>
        <v>0</v>
      </c>
      <c r="J211" s="247"/>
      <c r="K211" s="248">
        <f>ROUND(E211*J211,2)</f>
        <v>0</v>
      </c>
      <c r="L211" s="248">
        <v>21</v>
      </c>
      <c r="M211" s="248">
        <f>G211*(1+L211/100)</f>
        <v>0</v>
      </c>
      <c r="N211" s="248">
        <v>0</v>
      </c>
      <c r="O211" s="248">
        <f>ROUND(E211*N211,2)</f>
        <v>0</v>
      </c>
      <c r="P211" s="248">
        <v>0</v>
      </c>
      <c r="Q211" s="248">
        <f>ROUND(E211*P211,2)</f>
        <v>0</v>
      </c>
      <c r="R211" s="248"/>
      <c r="S211" s="248" t="s">
        <v>302</v>
      </c>
      <c r="T211" s="249" t="s">
        <v>295</v>
      </c>
      <c r="U211" s="222">
        <v>0</v>
      </c>
      <c r="V211" s="222">
        <f>ROUND(E211*U211,2)</f>
        <v>0</v>
      </c>
      <c r="W211" s="222"/>
      <c r="X211" s="222" t="s">
        <v>389</v>
      </c>
      <c r="Y211" s="212"/>
      <c r="Z211" s="212"/>
      <c r="AA211" s="212"/>
      <c r="AB211" s="212"/>
      <c r="AC211" s="212"/>
      <c r="AD211" s="212"/>
      <c r="AE211" s="212"/>
      <c r="AF211" s="212"/>
      <c r="AG211" s="212" t="s">
        <v>2075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43">
        <v>195</v>
      </c>
      <c r="B212" s="244" t="s">
        <v>2156</v>
      </c>
      <c r="C212" s="256" t="s">
        <v>2157</v>
      </c>
      <c r="D212" s="245" t="s">
        <v>2962</v>
      </c>
      <c r="E212" s="246">
        <v>62.947000000000003</v>
      </c>
      <c r="F212" s="247"/>
      <c r="G212" s="248">
        <f>ROUND(E212*F212,2)</f>
        <v>0</v>
      </c>
      <c r="H212" s="247"/>
      <c r="I212" s="248">
        <f>ROUND(E212*H212,2)</f>
        <v>0</v>
      </c>
      <c r="J212" s="247"/>
      <c r="K212" s="248">
        <f>ROUND(E212*J212,2)</f>
        <v>0</v>
      </c>
      <c r="L212" s="248">
        <v>21</v>
      </c>
      <c r="M212" s="248">
        <f>G212*(1+L212/100)</f>
        <v>0</v>
      </c>
      <c r="N212" s="248">
        <v>0</v>
      </c>
      <c r="O212" s="248">
        <f>ROUND(E212*N212,2)</f>
        <v>0</v>
      </c>
      <c r="P212" s="248">
        <v>0</v>
      </c>
      <c r="Q212" s="248">
        <f>ROUND(E212*P212,2)</f>
        <v>0</v>
      </c>
      <c r="R212" s="248"/>
      <c r="S212" s="248" t="s">
        <v>302</v>
      </c>
      <c r="T212" s="249" t="s">
        <v>295</v>
      </c>
      <c r="U212" s="222">
        <v>0</v>
      </c>
      <c r="V212" s="222">
        <f>ROUND(E212*U212,2)</f>
        <v>0</v>
      </c>
      <c r="W212" s="222"/>
      <c r="X212" s="222" t="s">
        <v>362</v>
      </c>
      <c r="Y212" s="212"/>
      <c r="Z212" s="212"/>
      <c r="AA212" s="212"/>
      <c r="AB212" s="212"/>
      <c r="AC212" s="212"/>
      <c r="AD212" s="212"/>
      <c r="AE212" s="212"/>
      <c r="AF212" s="212"/>
      <c r="AG212" s="212" t="s">
        <v>603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5">
      <c r="A213" s="227" t="s">
        <v>289</v>
      </c>
      <c r="B213" s="228" t="s">
        <v>249</v>
      </c>
      <c r="C213" s="251" t="s">
        <v>250</v>
      </c>
      <c r="D213" s="229"/>
      <c r="E213" s="230"/>
      <c r="F213" s="231"/>
      <c r="G213" s="231">
        <f>SUMIF(AG214:AG217,"&lt;&gt;NOR",G214:G217)</f>
        <v>0</v>
      </c>
      <c r="H213" s="231"/>
      <c r="I213" s="231">
        <f>SUM(I214:I217)</f>
        <v>0</v>
      </c>
      <c r="J213" s="231"/>
      <c r="K213" s="231">
        <f>SUM(K214:K217)</f>
        <v>0</v>
      </c>
      <c r="L213" s="231"/>
      <c r="M213" s="231">
        <f>SUM(M214:M217)</f>
        <v>0</v>
      </c>
      <c r="N213" s="231"/>
      <c r="O213" s="231">
        <f>SUM(O214:O217)</f>
        <v>0</v>
      </c>
      <c r="P213" s="231"/>
      <c r="Q213" s="231">
        <f>SUM(Q214:Q217)</f>
        <v>0</v>
      </c>
      <c r="R213" s="231"/>
      <c r="S213" s="231"/>
      <c r="T213" s="232"/>
      <c r="U213" s="226"/>
      <c r="V213" s="226">
        <f>SUM(V214:V217)</f>
        <v>0</v>
      </c>
      <c r="W213" s="226"/>
      <c r="X213" s="226"/>
      <c r="AG213" t="s">
        <v>290</v>
      </c>
    </row>
    <row r="214" spans="1:60" outlineLevel="1" x14ac:dyDescent="0.25">
      <c r="A214" s="243">
        <v>196</v>
      </c>
      <c r="B214" s="244" t="s">
        <v>2199</v>
      </c>
      <c r="C214" s="256" t="s">
        <v>2200</v>
      </c>
      <c r="D214" s="245" t="s">
        <v>243</v>
      </c>
      <c r="E214" s="246">
        <v>3</v>
      </c>
      <c r="F214" s="247"/>
      <c r="G214" s="248">
        <f>ROUND(E214*F214,2)</f>
        <v>0</v>
      </c>
      <c r="H214" s="247"/>
      <c r="I214" s="248">
        <f>ROUND(E214*H214,2)</f>
        <v>0</v>
      </c>
      <c r="J214" s="247"/>
      <c r="K214" s="248">
        <f>ROUND(E214*J214,2)</f>
        <v>0</v>
      </c>
      <c r="L214" s="248">
        <v>21</v>
      </c>
      <c r="M214" s="248">
        <f>G214*(1+L214/100)</f>
        <v>0</v>
      </c>
      <c r="N214" s="248">
        <v>0</v>
      </c>
      <c r="O214" s="248">
        <f>ROUND(E214*N214,2)</f>
        <v>0</v>
      </c>
      <c r="P214" s="248">
        <v>0</v>
      </c>
      <c r="Q214" s="248">
        <f>ROUND(E214*P214,2)</f>
        <v>0</v>
      </c>
      <c r="R214" s="248"/>
      <c r="S214" s="248" t="s">
        <v>302</v>
      </c>
      <c r="T214" s="249" t="s">
        <v>295</v>
      </c>
      <c r="U214" s="222">
        <v>0</v>
      </c>
      <c r="V214" s="222">
        <f>ROUND(E214*U214,2)</f>
        <v>0</v>
      </c>
      <c r="W214" s="222"/>
      <c r="X214" s="222" t="s">
        <v>389</v>
      </c>
      <c r="Y214" s="212"/>
      <c r="Z214" s="212"/>
      <c r="AA214" s="212"/>
      <c r="AB214" s="212"/>
      <c r="AC214" s="212"/>
      <c r="AD214" s="212"/>
      <c r="AE214" s="212"/>
      <c r="AF214" s="212"/>
      <c r="AG214" s="212" t="s">
        <v>2075</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43">
        <v>197</v>
      </c>
      <c r="B215" s="244" t="s">
        <v>2201</v>
      </c>
      <c r="C215" s="256" t="s">
        <v>2202</v>
      </c>
      <c r="D215" s="245" t="s">
        <v>243</v>
      </c>
      <c r="E215" s="246">
        <v>10</v>
      </c>
      <c r="F215" s="247"/>
      <c r="G215" s="248">
        <f>ROUND(E215*F215,2)</f>
        <v>0</v>
      </c>
      <c r="H215" s="247"/>
      <c r="I215" s="248">
        <f>ROUND(E215*H215,2)</f>
        <v>0</v>
      </c>
      <c r="J215" s="247"/>
      <c r="K215" s="248">
        <f>ROUND(E215*J215,2)</f>
        <v>0</v>
      </c>
      <c r="L215" s="248">
        <v>21</v>
      </c>
      <c r="M215" s="248">
        <f>G215*(1+L215/100)</f>
        <v>0</v>
      </c>
      <c r="N215" s="248">
        <v>0</v>
      </c>
      <c r="O215" s="248">
        <f>ROUND(E215*N215,2)</f>
        <v>0</v>
      </c>
      <c r="P215" s="248">
        <v>0</v>
      </c>
      <c r="Q215" s="248">
        <f>ROUND(E215*P215,2)</f>
        <v>0</v>
      </c>
      <c r="R215" s="248"/>
      <c r="S215" s="248" t="s">
        <v>302</v>
      </c>
      <c r="T215" s="249" t="s">
        <v>295</v>
      </c>
      <c r="U215" s="222">
        <v>0</v>
      </c>
      <c r="V215" s="222">
        <f>ROUND(E215*U215,2)</f>
        <v>0</v>
      </c>
      <c r="W215" s="222"/>
      <c r="X215" s="222" t="s">
        <v>389</v>
      </c>
      <c r="Y215" s="212"/>
      <c r="Z215" s="212"/>
      <c r="AA215" s="212"/>
      <c r="AB215" s="212"/>
      <c r="AC215" s="212"/>
      <c r="AD215" s="212"/>
      <c r="AE215" s="212"/>
      <c r="AF215" s="212"/>
      <c r="AG215" s="212" t="s">
        <v>2075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43">
        <v>198</v>
      </c>
      <c r="B216" s="244" t="s">
        <v>2205</v>
      </c>
      <c r="C216" s="256" t="s">
        <v>2206</v>
      </c>
      <c r="D216" s="245" t="s">
        <v>602</v>
      </c>
      <c r="E216" s="246">
        <v>6</v>
      </c>
      <c r="F216" s="247"/>
      <c r="G216" s="248">
        <f>ROUND(E216*F216,2)</f>
        <v>0</v>
      </c>
      <c r="H216" s="247"/>
      <c r="I216" s="248">
        <f>ROUND(E216*H216,2)</f>
        <v>0</v>
      </c>
      <c r="J216" s="247"/>
      <c r="K216" s="248">
        <f>ROUND(E216*J216,2)</f>
        <v>0</v>
      </c>
      <c r="L216" s="248">
        <v>21</v>
      </c>
      <c r="M216" s="248">
        <f>G216*(1+L216/100)</f>
        <v>0</v>
      </c>
      <c r="N216" s="248">
        <v>0</v>
      </c>
      <c r="O216" s="248">
        <f>ROUND(E216*N216,2)</f>
        <v>0</v>
      </c>
      <c r="P216" s="248">
        <v>0</v>
      </c>
      <c r="Q216" s="248">
        <f>ROUND(E216*P216,2)</f>
        <v>0</v>
      </c>
      <c r="R216" s="248"/>
      <c r="S216" s="248" t="s">
        <v>302</v>
      </c>
      <c r="T216" s="249" t="s">
        <v>295</v>
      </c>
      <c r="U216" s="222">
        <v>0</v>
      </c>
      <c r="V216" s="222">
        <f>ROUND(E216*U216,2)</f>
        <v>0</v>
      </c>
      <c r="W216" s="222"/>
      <c r="X216" s="222" t="s">
        <v>389</v>
      </c>
      <c r="Y216" s="212"/>
      <c r="Z216" s="212"/>
      <c r="AA216" s="212"/>
      <c r="AB216" s="212"/>
      <c r="AC216" s="212"/>
      <c r="AD216" s="212"/>
      <c r="AE216" s="212"/>
      <c r="AF216" s="212"/>
      <c r="AG216" s="212" t="s">
        <v>2075</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43">
        <v>199</v>
      </c>
      <c r="B217" s="244" t="s">
        <v>2209</v>
      </c>
      <c r="C217" s="256" t="s">
        <v>2210</v>
      </c>
      <c r="D217" s="245" t="s">
        <v>2962</v>
      </c>
      <c r="E217" s="246">
        <v>9.48</v>
      </c>
      <c r="F217" s="247"/>
      <c r="G217" s="248">
        <f>ROUND(E217*F217,2)</f>
        <v>0</v>
      </c>
      <c r="H217" s="247"/>
      <c r="I217" s="248">
        <f>ROUND(E217*H217,2)</f>
        <v>0</v>
      </c>
      <c r="J217" s="247"/>
      <c r="K217" s="248">
        <f>ROUND(E217*J217,2)</f>
        <v>0</v>
      </c>
      <c r="L217" s="248">
        <v>21</v>
      </c>
      <c r="M217" s="248">
        <f>G217*(1+L217/100)</f>
        <v>0</v>
      </c>
      <c r="N217" s="248">
        <v>0</v>
      </c>
      <c r="O217" s="248">
        <f>ROUND(E217*N217,2)</f>
        <v>0</v>
      </c>
      <c r="P217" s="248">
        <v>0</v>
      </c>
      <c r="Q217" s="248">
        <f>ROUND(E217*P217,2)</f>
        <v>0</v>
      </c>
      <c r="R217" s="248"/>
      <c r="S217" s="248" t="s">
        <v>302</v>
      </c>
      <c r="T217" s="249" t="s">
        <v>295</v>
      </c>
      <c r="U217" s="222">
        <v>0</v>
      </c>
      <c r="V217" s="222">
        <f>ROUND(E217*U217,2)</f>
        <v>0</v>
      </c>
      <c r="W217" s="222"/>
      <c r="X217" s="222" t="s">
        <v>362</v>
      </c>
      <c r="Y217" s="212"/>
      <c r="Z217" s="212"/>
      <c r="AA217" s="212"/>
      <c r="AB217" s="212"/>
      <c r="AC217" s="212"/>
      <c r="AD217" s="212"/>
      <c r="AE217" s="212"/>
      <c r="AF217" s="212"/>
      <c r="AG217" s="212" t="s">
        <v>603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x14ac:dyDescent="0.25">
      <c r="A218" s="227" t="s">
        <v>289</v>
      </c>
      <c r="B218" s="228" t="s">
        <v>251</v>
      </c>
      <c r="C218" s="251" t="s">
        <v>252</v>
      </c>
      <c r="D218" s="229"/>
      <c r="E218" s="230"/>
      <c r="F218" s="231"/>
      <c r="G218" s="231">
        <f>SUMIF(AG219:AG224,"&lt;&gt;NOR",G219:G224)</f>
        <v>0</v>
      </c>
      <c r="H218" s="231"/>
      <c r="I218" s="231">
        <f>SUM(I219:I224)</f>
        <v>0</v>
      </c>
      <c r="J218" s="231"/>
      <c r="K218" s="231">
        <f>SUM(K219:K224)</f>
        <v>0</v>
      </c>
      <c r="L218" s="231"/>
      <c r="M218" s="231">
        <f>SUM(M219:M224)</f>
        <v>0</v>
      </c>
      <c r="N218" s="231"/>
      <c r="O218" s="231">
        <f>SUM(O219:O224)</f>
        <v>0.45999999999999996</v>
      </c>
      <c r="P218" s="231"/>
      <c r="Q218" s="231">
        <f>SUM(Q219:Q224)</f>
        <v>0</v>
      </c>
      <c r="R218" s="231"/>
      <c r="S218" s="231"/>
      <c r="T218" s="232"/>
      <c r="U218" s="226"/>
      <c r="V218" s="226">
        <f>SUM(V219:V224)</f>
        <v>15.86</v>
      </c>
      <c r="W218" s="226"/>
      <c r="X218" s="226"/>
      <c r="AG218" t="s">
        <v>290</v>
      </c>
    </row>
    <row r="219" spans="1:60" outlineLevel="1" x14ac:dyDescent="0.25">
      <c r="A219" s="243">
        <v>200</v>
      </c>
      <c r="B219" s="244" t="s">
        <v>2963</v>
      </c>
      <c r="C219" s="256" t="s">
        <v>2964</v>
      </c>
      <c r="D219" s="245" t="s">
        <v>539</v>
      </c>
      <c r="E219" s="246">
        <v>11</v>
      </c>
      <c r="F219" s="247"/>
      <c r="G219" s="248">
        <f>ROUND(E219*F219,2)</f>
        <v>0</v>
      </c>
      <c r="H219" s="247"/>
      <c r="I219" s="248">
        <f>ROUND(E219*H219,2)</f>
        <v>0</v>
      </c>
      <c r="J219" s="247"/>
      <c r="K219" s="248">
        <f>ROUND(E219*J219,2)</f>
        <v>0</v>
      </c>
      <c r="L219" s="248">
        <v>21</v>
      </c>
      <c r="M219" s="248">
        <f>G219*(1+L219/100)</f>
        <v>0</v>
      </c>
      <c r="N219" s="248">
        <v>0</v>
      </c>
      <c r="O219" s="248">
        <f>ROUND(E219*N219,2)</f>
        <v>0</v>
      </c>
      <c r="P219" s="248">
        <v>0</v>
      </c>
      <c r="Q219" s="248">
        <f>ROUND(E219*P219,2)</f>
        <v>0</v>
      </c>
      <c r="R219" s="248"/>
      <c r="S219" s="248" t="s">
        <v>302</v>
      </c>
      <c r="T219" s="249" t="s">
        <v>295</v>
      </c>
      <c r="U219" s="222">
        <v>0.375</v>
      </c>
      <c r="V219" s="222">
        <f>ROUND(E219*U219,2)</f>
        <v>4.13</v>
      </c>
      <c r="W219" s="222"/>
      <c r="X219" s="222" t="s">
        <v>389</v>
      </c>
      <c r="Y219" s="212"/>
      <c r="Z219" s="212"/>
      <c r="AA219" s="212"/>
      <c r="AB219" s="212"/>
      <c r="AC219" s="212"/>
      <c r="AD219" s="212"/>
      <c r="AE219" s="212"/>
      <c r="AF219" s="212"/>
      <c r="AG219" s="212" t="s">
        <v>430</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43">
        <v>201</v>
      </c>
      <c r="B220" s="244" t="s">
        <v>2965</v>
      </c>
      <c r="C220" s="256" t="s">
        <v>2966</v>
      </c>
      <c r="D220" s="245" t="s">
        <v>539</v>
      </c>
      <c r="E220" s="246">
        <v>2</v>
      </c>
      <c r="F220" s="247"/>
      <c r="G220" s="248">
        <f>ROUND(E220*F220,2)</f>
        <v>0</v>
      </c>
      <c r="H220" s="247"/>
      <c r="I220" s="248">
        <f>ROUND(E220*H220,2)</f>
        <v>0</v>
      </c>
      <c r="J220" s="247"/>
      <c r="K220" s="248">
        <f>ROUND(E220*J220,2)</f>
        <v>0</v>
      </c>
      <c r="L220" s="248">
        <v>21</v>
      </c>
      <c r="M220" s="248">
        <f>G220*(1+L220/100)</f>
        <v>0</v>
      </c>
      <c r="N220" s="248">
        <v>0</v>
      </c>
      <c r="O220" s="248">
        <f>ROUND(E220*N220,2)</f>
        <v>0</v>
      </c>
      <c r="P220" s="248">
        <v>0</v>
      </c>
      <c r="Q220" s="248">
        <f>ROUND(E220*P220,2)</f>
        <v>0</v>
      </c>
      <c r="R220" s="248"/>
      <c r="S220" s="248" t="s">
        <v>302</v>
      </c>
      <c r="T220" s="249" t="s">
        <v>295</v>
      </c>
      <c r="U220" s="222">
        <v>0.35</v>
      </c>
      <c r="V220" s="222">
        <f>ROUND(E220*U220,2)</f>
        <v>0.7</v>
      </c>
      <c r="W220" s="222"/>
      <c r="X220" s="222" t="s">
        <v>389</v>
      </c>
      <c r="Y220" s="212"/>
      <c r="Z220" s="212"/>
      <c r="AA220" s="212"/>
      <c r="AB220" s="212"/>
      <c r="AC220" s="212"/>
      <c r="AD220" s="212"/>
      <c r="AE220" s="212"/>
      <c r="AF220" s="212"/>
      <c r="AG220" s="212" t="s">
        <v>430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43">
        <v>202</v>
      </c>
      <c r="B221" s="244" t="s">
        <v>2967</v>
      </c>
      <c r="C221" s="256" t="s">
        <v>2968</v>
      </c>
      <c r="D221" s="245" t="s">
        <v>453</v>
      </c>
      <c r="E221" s="246">
        <v>14.5</v>
      </c>
      <c r="F221" s="247"/>
      <c r="G221" s="248">
        <f>ROUND(E221*F221,2)</f>
        <v>0</v>
      </c>
      <c r="H221" s="247"/>
      <c r="I221" s="248">
        <f>ROUND(E221*H221,2)</f>
        <v>0</v>
      </c>
      <c r="J221" s="247"/>
      <c r="K221" s="248">
        <f>ROUND(E221*J221,2)</f>
        <v>0</v>
      </c>
      <c r="L221" s="248">
        <v>21</v>
      </c>
      <c r="M221" s="248">
        <f>G221*(1+L221/100)</f>
        <v>0</v>
      </c>
      <c r="N221" s="248">
        <v>2.9780000000000001E-2</v>
      </c>
      <c r="O221" s="248">
        <f>ROUND(E221*N221,2)</f>
        <v>0.43</v>
      </c>
      <c r="P221" s="248">
        <v>0</v>
      </c>
      <c r="Q221" s="248">
        <f>ROUND(E221*P221,2)</f>
        <v>0</v>
      </c>
      <c r="R221" s="248"/>
      <c r="S221" s="248" t="s">
        <v>302</v>
      </c>
      <c r="T221" s="249" t="s">
        <v>295</v>
      </c>
      <c r="U221" s="222">
        <v>0.76100000000000001</v>
      </c>
      <c r="V221" s="222">
        <f>ROUND(E221*U221,2)</f>
        <v>11.03</v>
      </c>
      <c r="W221" s="222"/>
      <c r="X221" s="222" t="s">
        <v>389</v>
      </c>
      <c r="Y221" s="212"/>
      <c r="Z221" s="212"/>
      <c r="AA221" s="212"/>
      <c r="AB221" s="212"/>
      <c r="AC221" s="212"/>
      <c r="AD221" s="212"/>
      <c r="AE221" s="212"/>
      <c r="AF221" s="212"/>
      <c r="AG221" s="212" t="s">
        <v>430</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43">
        <v>203</v>
      </c>
      <c r="B222" s="244" t="s">
        <v>2969</v>
      </c>
      <c r="C222" s="256" t="s">
        <v>2970</v>
      </c>
      <c r="D222" s="245" t="s">
        <v>539</v>
      </c>
      <c r="E222" s="246">
        <v>2</v>
      </c>
      <c r="F222" s="247"/>
      <c r="G222" s="248">
        <f>ROUND(E222*F222,2)</f>
        <v>0</v>
      </c>
      <c r="H222" s="247"/>
      <c r="I222" s="248">
        <f>ROUND(E222*H222,2)</f>
        <v>0</v>
      </c>
      <c r="J222" s="247"/>
      <c r="K222" s="248">
        <f>ROUND(E222*J222,2)</f>
        <v>0</v>
      </c>
      <c r="L222" s="248">
        <v>21</v>
      </c>
      <c r="M222" s="248">
        <f>G222*(1+L222/100)</f>
        <v>0</v>
      </c>
      <c r="N222" s="248">
        <v>2E-3</v>
      </c>
      <c r="O222" s="248">
        <f>ROUND(E222*N222,2)</f>
        <v>0</v>
      </c>
      <c r="P222" s="248">
        <v>0</v>
      </c>
      <c r="Q222" s="248">
        <f>ROUND(E222*P222,2)</f>
        <v>0</v>
      </c>
      <c r="R222" s="248"/>
      <c r="S222" s="248" t="s">
        <v>302</v>
      </c>
      <c r="T222" s="249" t="s">
        <v>295</v>
      </c>
      <c r="U222" s="222">
        <v>0</v>
      </c>
      <c r="V222" s="222">
        <f>ROUND(E222*U222,2)</f>
        <v>0</v>
      </c>
      <c r="W222" s="222"/>
      <c r="X222" s="222" t="s">
        <v>362</v>
      </c>
      <c r="Y222" s="212"/>
      <c r="Z222" s="212"/>
      <c r="AA222" s="212"/>
      <c r="AB222" s="212"/>
      <c r="AC222" s="212"/>
      <c r="AD222" s="212"/>
      <c r="AE222" s="212"/>
      <c r="AF222" s="212"/>
      <c r="AG222" s="212" t="s">
        <v>363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43">
        <v>204</v>
      </c>
      <c r="B223" s="244" t="s">
        <v>1173</v>
      </c>
      <c r="C223" s="256" t="s">
        <v>2971</v>
      </c>
      <c r="D223" s="245" t="s">
        <v>539</v>
      </c>
      <c r="E223" s="246">
        <v>44</v>
      </c>
      <c r="F223" s="247"/>
      <c r="G223" s="248">
        <f>ROUND(E223*F223,2)</f>
        <v>0</v>
      </c>
      <c r="H223" s="247"/>
      <c r="I223" s="248">
        <f>ROUND(E223*H223,2)</f>
        <v>0</v>
      </c>
      <c r="J223" s="247"/>
      <c r="K223" s="248">
        <f>ROUND(E223*J223,2)</f>
        <v>0</v>
      </c>
      <c r="L223" s="248">
        <v>21</v>
      </c>
      <c r="M223" s="248">
        <f>G223*(1+L223/100)</f>
        <v>0</v>
      </c>
      <c r="N223" s="248">
        <v>6.9999999999999999E-4</v>
      </c>
      <c r="O223" s="248">
        <f>ROUND(E223*N223,2)</f>
        <v>0.03</v>
      </c>
      <c r="P223" s="248">
        <v>0</v>
      </c>
      <c r="Q223" s="248">
        <f>ROUND(E223*P223,2)</f>
        <v>0</v>
      </c>
      <c r="R223" s="248"/>
      <c r="S223" s="248" t="s">
        <v>302</v>
      </c>
      <c r="T223" s="249" t="s">
        <v>295</v>
      </c>
      <c r="U223" s="222">
        <v>0</v>
      </c>
      <c r="V223" s="222">
        <f>ROUND(E223*U223,2)</f>
        <v>0</v>
      </c>
      <c r="W223" s="222"/>
      <c r="X223" s="222" t="s">
        <v>362</v>
      </c>
      <c r="Y223" s="212"/>
      <c r="Z223" s="212"/>
      <c r="AA223" s="212"/>
      <c r="AB223" s="212"/>
      <c r="AC223" s="212"/>
      <c r="AD223" s="212"/>
      <c r="AE223" s="212"/>
      <c r="AF223" s="212"/>
      <c r="AG223" s="212" t="s">
        <v>363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43">
        <v>205</v>
      </c>
      <c r="B224" s="244" t="s">
        <v>1177</v>
      </c>
      <c r="C224" s="256" t="s">
        <v>1178</v>
      </c>
      <c r="D224" s="245" t="s">
        <v>539</v>
      </c>
      <c r="E224" s="246">
        <v>1.3</v>
      </c>
      <c r="F224" s="247"/>
      <c r="G224" s="248">
        <f>ROUND(E224*F224,2)</f>
        <v>0</v>
      </c>
      <c r="H224" s="247"/>
      <c r="I224" s="248">
        <f>ROUND(E224*H224,2)</f>
        <v>0</v>
      </c>
      <c r="J224" s="247"/>
      <c r="K224" s="248">
        <f>ROUND(E224*J224,2)</f>
        <v>0</v>
      </c>
      <c r="L224" s="248">
        <v>21</v>
      </c>
      <c r="M224" s="248">
        <f>G224*(1+L224/100)</f>
        <v>0</v>
      </c>
      <c r="N224" s="248">
        <v>8.9999999999999998E-4</v>
      </c>
      <c r="O224" s="248">
        <f>ROUND(E224*N224,2)</f>
        <v>0</v>
      </c>
      <c r="P224" s="248">
        <v>0</v>
      </c>
      <c r="Q224" s="248">
        <f>ROUND(E224*P224,2)</f>
        <v>0</v>
      </c>
      <c r="R224" s="248"/>
      <c r="S224" s="248" t="s">
        <v>302</v>
      </c>
      <c r="T224" s="249" t="s">
        <v>295</v>
      </c>
      <c r="U224" s="222">
        <v>0</v>
      </c>
      <c r="V224" s="222">
        <f>ROUND(E224*U224,2)</f>
        <v>0</v>
      </c>
      <c r="W224" s="222"/>
      <c r="X224" s="222" t="s">
        <v>362</v>
      </c>
      <c r="Y224" s="212"/>
      <c r="Z224" s="212"/>
      <c r="AA224" s="212"/>
      <c r="AB224" s="212"/>
      <c r="AC224" s="212"/>
      <c r="AD224" s="212"/>
      <c r="AE224" s="212"/>
      <c r="AF224" s="212"/>
      <c r="AG224" s="212" t="s">
        <v>363</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x14ac:dyDescent="0.25">
      <c r="A225" s="227" t="s">
        <v>289</v>
      </c>
      <c r="B225" s="228" t="s">
        <v>253</v>
      </c>
      <c r="C225" s="251" t="s">
        <v>254</v>
      </c>
      <c r="D225" s="229"/>
      <c r="E225" s="230"/>
      <c r="F225" s="231"/>
      <c r="G225" s="231">
        <f>SUMIF(AG226:AG231,"&lt;&gt;NOR",G226:G231)</f>
        <v>0</v>
      </c>
      <c r="H225" s="231"/>
      <c r="I225" s="231">
        <f>SUM(I226:I231)</f>
        <v>0</v>
      </c>
      <c r="J225" s="231"/>
      <c r="K225" s="231">
        <f>SUM(K226:K231)</f>
        <v>0</v>
      </c>
      <c r="L225" s="231"/>
      <c r="M225" s="231">
        <f>SUM(M226:M231)</f>
        <v>0</v>
      </c>
      <c r="N225" s="231"/>
      <c r="O225" s="231">
        <f>SUM(O226:O231)</f>
        <v>0</v>
      </c>
      <c r="P225" s="231"/>
      <c r="Q225" s="231">
        <f>SUM(Q226:Q231)</f>
        <v>0</v>
      </c>
      <c r="R225" s="231"/>
      <c r="S225" s="231"/>
      <c r="T225" s="232"/>
      <c r="U225" s="226"/>
      <c r="V225" s="226">
        <f>SUM(V226:V231)</f>
        <v>0</v>
      </c>
      <c r="W225" s="226"/>
      <c r="X225" s="226"/>
      <c r="AG225" t="s">
        <v>290</v>
      </c>
    </row>
    <row r="226" spans="1:60" outlineLevel="1" x14ac:dyDescent="0.25">
      <c r="A226" s="243">
        <v>206</v>
      </c>
      <c r="B226" s="244" t="s">
        <v>2972</v>
      </c>
      <c r="C226" s="256" t="s">
        <v>2973</v>
      </c>
      <c r="D226" s="245" t="s">
        <v>394</v>
      </c>
      <c r="E226" s="246">
        <v>0.15</v>
      </c>
      <c r="F226" s="247"/>
      <c r="G226" s="248">
        <f>ROUND(E226*F226,2)</f>
        <v>0</v>
      </c>
      <c r="H226" s="247"/>
      <c r="I226" s="248">
        <f>ROUND(E226*H226,2)</f>
        <v>0</v>
      </c>
      <c r="J226" s="247"/>
      <c r="K226" s="248">
        <f>ROUND(E226*J226,2)</f>
        <v>0</v>
      </c>
      <c r="L226" s="248">
        <v>21</v>
      </c>
      <c r="M226" s="248">
        <f>G226*(1+L226/100)</f>
        <v>0</v>
      </c>
      <c r="N226" s="248">
        <v>0</v>
      </c>
      <c r="O226" s="248">
        <f>ROUND(E226*N226,2)</f>
        <v>0</v>
      </c>
      <c r="P226" s="248">
        <v>0</v>
      </c>
      <c r="Q226" s="248">
        <f>ROUND(E226*P226,2)</f>
        <v>0</v>
      </c>
      <c r="R226" s="248"/>
      <c r="S226" s="248" t="s">
        <v>302</v>
      </c>
      <c r="T226" s="249" t="s">
        <v>295</v>
      </c>
      <c r="U226" s="222">
        <v>0</v>
      </c>
      <c r="V226" s="222">
        <f>ROUND(E226*U226,2)</f>
        <v>0</v>
      </c>
      <c r="W226" s="222"/>
      <c r="X226" s="222" t="s">
        <v>389</v>
      </c>
      <c r="Y226" s="212"/>
      <c r="Z226" s="212"/>
      <c r="AA226" s="212"/>
      <c r="AB226" s="212"/>
      <c r="AC226" s="212"/>
      <c r="AD226" s="212"/>
      <c r="AE226" s="212"/>
      <c r="AF226" s="212"/>
      <c r="AG226" s="212" t="s">
        <v>2075</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43">
        <v>207</v>
      </c>
      <c r="B227" s="244" t="s">
        <v>2221</v>
      </c>
      <c r="C227" s="256" t="s">
        <v>2974</v>
      </c>
      <c r="D227" s="245" t="s">
        <v>243</v>
      </c>
      <c r="E227" s="246">
        <v>9</v>
      </c>
      <c r="F227" s="247"/>
      <c r="G227" s="248">
        <f>ROUND(E227*F227,2)</f>
        <v>0</v>
      </c>
      <c r="H227" s="247"/>
      <c r="I227" s="248">
        <f>ROUND(E227*H227,2)</f>
        <v>0</v>
      </c>
      <c r="J227" s="247"/>
      <c r="K227" s="248">
        <f>ROUND(E227*J227,2)</f>
        <v>0</v>
      </c>
      <c r="L227" s="248">
        <v>21</v>
      </c>
      <c r="M227" s="248">
        <f>G227*(1+L227/100)</f>
        <v>0</v>
      </c>
      <c r="N227" s="248">
        <v>0</v>
      </c>
      <c r="O227" s="248">
        <f>ROUND(E227*N227,2)</f>
        <v>0</v>
      </c>
      <c r="P227" s="248">
        <v>0</v>
      </c>
      <c r="Q227" s="248">
        <f>ROUND(E227*P227,2)</f>
        <v>0</v>
      </c>
      <c r="R227" s="248"/>
      <c r="S227" s="248" t="s">
        <v>302</v>
      </c>
      <c r="T227" s="249" t="s">
        <v>295</v>
      </c>
      <c r="U227" s="222">
        <v>0</v>
      </c>
      <c r="V227" s="222">
        <f>ROUND(E227*U227,2)</f>
        <v>0</v>
      </c>
      <c r="W227" s="222"/>
      <c r="X227" s="222" t="s">
        <v>389</v>
      </c>
      <c r="Y227" s="212"/>
      <c r="Z227" s="212"/>
      <c r="AA227" s="212"/>
      <c r="AB227" s="212"/>
      <c r="AC227" s="212"/>
      <c r="AD227" s="212"/>
      <c r="AE227" s="212"/>
      <c r="AF227" s="212"/>
      <c r="AG227" s="212" t="s">
        <v>2075</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43">
        <v>208</v>
      </c>
      <c r="B228" s="244" t="s">
        <v>2227</v>
      </c>
      <c r="C228" s="256" t="s">
        <v>2228</v>
      </c>
      <c r="D228" s="245" t="s">
        <v>243</v>
      </c>
      <c r="E228" s="246">
        <v>9</v>
      </c>
      <c r="F228" s="247"/>
      <c r="G228" s="248">
        <f>ROUND(E228*F228,2)</f>
        <v>0</v>
      </c>
      <c r="H228" s="247"/>
      <c r="I228" s="248">
        <f>ROUND(E228*H228,2)</f>
        <v>0</v>
      </c>
      <c r="J228" s="247"/>
      <c r="K228" s="248">
        <f>ROUND(E228*J228,2)</f>
        <v>0</v>
      </c>
      <c r="L228" s="248">
        <v>21</v>
      </c>
      <c r="M228" s="248">
        <f>G228*(1+L228/100)</f>
        <v>0</v>
      </c>
      <c r="N228" s="248">
        <v>0</v>
      </c>
      <c r="O228" s="248">
        <f>ROUND(E228*N228,2)</f>
        <v>0</v>
      </c>
      <c r="P228" s="248">
        <v>0</v>
      </c>
      <c r="Q228" s="248">
        <f>ROUND(E228*P228,2)</f>
        <v>0</v>
      </c>
      <c r="R228" s="248"/>
      <c r="S228" s="248" t="s">
        <v>302</v>
      </c>
      <c r="T228" s="249" t="s">
        <v>295</v>
      </c>
      <c r="U228" s="222">
        <v>0</v>
      </c>
      <c r="V228" s="222">
        <f>ROUND(E228*U228,2)</f>
        <v>0</v>
      </c>
      <c r="W228" s="222"/>
      <c r="X228" s="222" t="s">
        <v>389</v>
      </c>
      <c r="Y228" s="212"/>
      <c r="Z228" s="212"/>
      <c r="AA228" s="212"/>
      <c r="AB228" s="212"/>
      <c r="AC228" s="212"/>
      <c r="AD228" s="212"/>
      <c r="AE228" s="212"/>
      <c r="AF228" s="212"/>
      <c r="AG228" s="212" t="s">
        <v>2075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43">
        <v>209</v>
      </c>
      <c r="B229" s="244" t="s">
        <v>2229</v>
      </c>
      <c r="C229" s="256" t="s">
        <v>2975</v>
      </c>
      <c r="D229" s="245" t="s">
        <v>243</v>
      </c>
      <c r="E229" s="246">
        <v>20</v>
      </c>
      <c r="F229" s="247"/>
      <c r="G229" s="248">
        <f>ROUND(E229*F229,2)</f>
        <v>0</v>
      </c>
      <c r="H229" s="247"/>
      <c r="I229" s="248">
        <f>ROUND(E229*H229,2)</f>
        <v>0</v>
      </c>
      <c r="J229" s="247"/>
      <c r="K229" s="248">
        <f>ROUND(E229*J229,2)</f>
        <v>0</v>
      </c>
      <c r="L229" s="248">
        <v>21</v>
      </c>
      <c r="M229" s="248">
        <f>G229*(1+L229/100)</f>
        <v>0</v>
      </c>
      <c r="N229" s="248">
        <v>0</v>
      </c>
      <c r="O229" s="248">
        <f>ROUND(E229*N229,2)</f>
        <v>0</v>
      </c>
      <c r="P229" s="248">
        <v>0</v>
      </c>
      <c r="Q229" s="248">
        <f>ROUND(E229*P229,2)</f>
        <v>0</v>
      </c>
      <c r="R229" s="248"/>
      <c r="S229" s="248" t="s">
        <v>302</v>
      </c>
      <c r="T229" s="249" t="s">
        <v>295</v>
      </c>
      <c r="U229" s="222">
        <v>0</v>
      </c>
      <c r="V229" s="222">
        <f>ROUND(E229*U229,2)</f>
        <v>0</v>
      </c>
      <c r="W229" s="222"/>
      <c r="X229" s="222" t="s">
        <v>389</v>
      </c>
      <c r="Y229" s="212"/>
      <c r="Z229" s="212"/>
      <c r="AA229" s="212"/>
      <c r="AB229" s="212"/>
      <c r="AC229" s="212"/>
      <c r="AD229" s="212"/>
      <c r="AE229" s="212"/>
      <c r="AF229" s="212"/>
      <c r="AG229" s="212" t="s">
        <v>2075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43">
        <v>210</v>
      </c>
      <c r="B230" s="244" t="s">
        <v>2976</v>
      </c>
      <c r="C230" s="256" t="s">
        <v>2977</v>
      </c>
      <c r="D230" s="245" t="s">
        <v>243</v>
      </c>
      <c r="E230" s="246">
        <v>9</v>
      </c>
      <c r="F230" s="247"/>
      <c r="G230" s="248">
        <f>ROUND(E230*F230,2)</f>
        <v>0</v>
      </c>
      <c r="H230" s="247"/>
      <c r="I230" s="248">
        <f>ROUND(E230*H230,2)</f>
        <v>0</v>
      </c>
      <c r="J230" s="247"/>
      <c r="K230" s="248">
        <f>ROUND(E230*J230,2)</f>
        <v>0</v>
      </c>
      <c r="L230" s="248">
        <v>21</v>
      </c>
      <c r="M230" s="248">
        <f>G230*(1+L230/100)</f>
        <v>0</v>
      </c>
      <c r="N230" s="248">
        <v>0</v>
      </c>
      <c r="O230" s="248">
        <f>ROUND(E230*N230,2)</f>
        <v>0</v>
      </c>
      <c r="P230" s="248">
        <v>0</v>
      </c>
      <c r="Q230" s="248">
        <f>ROUND(E230*P230,2)</f>
        <v>0</v>
      </c>
      <c r="R230" s="248"/>
      <c r="S230" s="248" t="s">
        <v>302</v>
      </c>
      <c r="T230" s="249" t="s">
        <v>295</v>
      </c>
      <c r="U230" s="222">
        <v>0</v>
      </c>
      <c r="V230" s="222">
        <f>ROUND(E230*U230,2)</f>
        <v>0</v>
      </c>
      <c r="W230" s="222"/>
      <c r="X230" s="222" t="s">
        <v>389</v>
      </c>
      <c r="Y230" s="212"/>
      <c r="Z230" s="212"/>
      <c r="AA230" s="212"/>
      <c r="AB230" s="212"/>
      <c r="AC230" s="212"/>
      <c r="AD230" s="212"/>
      <c r="AE230" s="212"/>
      <c r="AF230" s="212"/>
      <c r="AG230" s="212" t="s">
        <v>2075</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43">
        <v>211</v>
      </c>
      <c r="B231" s="244" t="s">
        <v>2250</v>
      </c>
      <c r="C231" s="256" t="s">
        <v>2251</v>
      </c>
      <c r="D231" s="245" t="s">
        <v>2218</v>
      </c>
      <c r="E231" s="246">
        <v>5</v>
      </c>
      <c r="F231" s="247"/>
      <c r="G231" s="248">
        <f>ROUND(E231*F231,2)</f>
        <v>0</v>
      </c>
      <c r="H231" s="247"/>
      <c r="I231" s="248">
        <f>ROUND(E231*H231,2)</f>
        <v>0</v>
      </c>
      <c r="J231" s="247"/>
      <c r="K231" s="248">
        <f>ROUND(E231*J231,2)</f>
        <v>0</v>
      </c>
      <c r="L231" s="248">
        <v>21</v>
      </c>
      <c r="M231" s="248">
        <f>G231*(1+L231/100)</f>
        <v>0</v>
      </c>
      <c r="N231" s="248">
        <v>0</v>
      </c>
      <c r="O231" s="248">
        <f>ROUND(E231*N231,2)</f>
        <v>0</v>
      </c>
      <c r="P231" s="248">
        <v>0</v>
      </c>
      <c r="Q231" s="248">
        <f>ROUND(E231*P231,2)</f>
        <v>0</v>
      </c>
      <c r="R231" s="248"/>
      <c r="S231" s="248" t="s">
        <v>302</v>
      </c>
      <c r="T231" s="249" t="s">
        <v>295</v>
      </c>
      <c r="U231" s="222">
        <v>0</v>
      </c>
      <c r="V231" s="222">
        <f>ROUND(E231*U231,2)</f>
        <v>0</v>
      </c>
      <c r="W231" s="222"/>
      <c r="X231" s="222" t="s">
        <v>389</v>
      </c>
      <c r="Y231" s="212"/>
      <c r="Z231" s="212"/>
      <c r="AA231" s="212"/>
      <c r="AB231" s="212"/>
      <c r="AC231" s="212"/>
      <c r="AD231" s="212"/>
      <c r="AE231" s="212"/>
      <c r="AF231" s="212"/>
      <c r="AG231" s="212" t="s">
        <v>2075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5">
      <c r="A232" s="227" t="s">
        <v>289</v>
      </c>
      <c r="B232" s="228" t="s">
        <v>255</v>
      </c>
      <c r="C232" s="251" t="s">
        <v>256</v>
      </c>
      <c r="D232" s="229"/>
      <c r="E232" s="230"/>
      <c r="F232" s="231"/>
      <c r="G232" s="231">
        <f>SUMIF(AG233:AG233,"&lt;&gt;NOR",G233:G233)</f>
        <v>0</v>
      </c>
      <c r="H232" s="231"/>
      <c r="I232" s="231">
        <f>SUM(I233:I233)</f>
        <v>0</v>
      </c>
      <c r="J232" s="231"/>
      <c r="K232" s="231">
        <f>SUM(K233:K233)</f>
        <v>0</v>
      </c>
      <c r="L232" s="231"/>
      <c r="M232" s="231">
        <f>SUM(M233:M233)</f>
        <v>0</v>
      </c>
      <c r="N232" s="231"/>
      <c r="O232" s="231">
        <f>SUM(O233:O233)</f>
        <v>0</v>
      </c>
      <c r="P232" s="231"/>
      <c r="Q232" s="231">
        <f>SUM(Q233:Q233)</f>
        <v>0</v>
      </c>
      <c r="R232" s="231"/>
      <c r="S232" s="231"/>
      <c r="T232" s="232"/>
      <c r="U232" s="226"/>
      <c r="V232" s="226">
        <f>SUM(V233:V233)</f>
        <v>0</v>
      </c>
      <c r="W232" s="226"/>
      <c r="X232" s="226"/>
      <c r="AG232" t="s">
        <v>290</v>
      </c>
    </row>
    <row r="233" spans="1:60" outlineLevel="1" x14ac:dyDescent="0.25">
      <c r="A233" s="243">
        <v>212</v>
      </c>
      <c r="B233" s="244" t="s">
        <v>2252</v>
      </c>
      <c r="C233" s="256" t="s">
        <v>2253</v>
      </c>
      <c r="D233" s="245" t="s">
        <v>2161</v>
      </c>
      <c r="E233" s="246">
        <v>3</v>
      </c>
      <c r="F233" s="247"/>
      <c r="G233" s="248">
        <f>ROUND(E233*F233,2)</f>
        <v>0</v>
      </c>
      <c r="H233" s="247"/>
      <c r="I233" s="248">
        <f>ROUND(E233*H233,2)</f>
        <v>0</v>
      </c>
      <c r="J233" s="247"/>
      <c r="K233" s="248">
        <f>ROUND(E233*J233,2)</f>
        <v>0</v>
      </c>
      <c r="L233" s="248">
        <v>21</v>
      </c>
      <c r="M233" s="248">
        <f>G233*(1+L233/100)</f>
        <v>0</v>
      </c>
      <c r="N233" s="248">
        <v>0</v>
      </c>
      <c r="O233" s="248">
        <f>ROUND(E233*N233,2)</f>
        <v>0</v>
      </c>
      <c r="P233" s="248">
        <v>0</v>
      </c>
      <c r="Q233" s="248">
        <f>ROUND(E233*P233,2)</f>
        <v>0</v>
      </c>
      <c r="R233" s="248"/>
      <c r="S233" s="248" t="s">
        <v>302</v>
      </c>
      <c r="T233" s="249" t="s">
        <v>295</v>
      </c>
      <c r="U233" s="222">
        <v>0</v>
      </c>
      <c r="V233" s="222">
        <f>ROUND(E233*U233,2)</f>
        <v>0</v>
      </c>
      <c r="W233" s="222"/>
      <c r="X233" s="222" t="s">
        <v>389</v>
      </c>
      <c r="Y233" s="212"/>
      <c r="Z233" s="212"/>
      <c r="AA233" s="212"/>
      <c r="AB233" s="212"/>
      <c r="AC233" s="212"/>
      <c r="AD233" s="212"/>
      <c r="AE233" s="212"/>
      <c r="AF233" s="212"/>
      <c r="AG233" s="212" t="s">
        <v>2075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x14ac:dyDescent="0.25">
      <c r="A234" s="227" t="s">
        <v>289</v>
      </c>
      <c r="B234" s="228" t="s">
        <v>260</v>
      </c>
      <c r="C234" s="251" t="s">
        <v>27</v>
      </c>
      <c r="D234" s="229"/>
      <c r="E234" s="230"/>
      <c r="F234" s="231"/>
      <c r="G234" s="231">
        <f>SUMIF(AG235:AG235,"&lt;&gt;NOR",G235:G235)</f>
        <v>0</v>
      </c>
      <c r="H234" s="231"/>
      <c r="I234" s="231">
        <f>SUM(I235:I235)</f>
        <v>0</v>
      </c>
      <c r="J234" s="231"/>
      <c r="K234" s="231">
        <f>SUM(K235:K235)</f>
        <v>0</v>
      </c>
      <c r="L234" s="231"/>
      <c r="M234" s="231">
        <f>SUM(M235:M235)</f>
        <v>0</v>
      </c>
      <c r="N234" s="231"/>
      <c r="O234" s="231">
        <f>SUM(O235:O235)</f>
        <v>0</v>
      </c>
      <c r="P234" s="231"/>
      <c r="Q234" s="231">
        <f>SUM(Q235:Q235)</f>
        <v>0</v>
      </c>
      <c r="R234" s="231"/>
      <c r="S234" s="231"/>
      <c r="T234" s="232"/>
      <c r="U234" s="226"/>
      <c r="V234" s="226">
        <f>SUM(V235:V235)</f>
        <v>0</v>
      </c>
      <c r="W234" s="226"/>
      <c r="X234" s="226"/>
      <c r="AG234" t="s">
        <v>290</v>
      </c>
    </row>
    <row r="235" spans="1:60" outlineLevel="1" x14ac:dyDescent="0.25">
      <c r="A235" s="233">
        <v>213</v>
      </c>
      <c r="B235" s="234" t="s">
        <v>2978</v>
      </c>
      <c r="C235" s="252" t="s">
        <v>2979</v>
      </c>
      <c r="D235" s="235" t="s">
        <v>293</v>
      </c>
      <c r="E235" s="236">
        <v>1</v>
      </c>
      <c r="F235" s="237"/>
      <c r="G235" s="238">
        <f>ROUND(E235*F235,2)</f>
        <v>0</v>
      </c>
      <c r="H235" s="237"/>
      <c r="I235" s="238">
        <f>ROUND(E235*H235,2)</f>
        <v>0</v>
      </c>
      <c r="J235" s="237"/>
      <c r="K235" s="238">
        <f>ROUND(E235*J235,2)</f>
        <v>0</v>
      </c>
      <c r="L235" s="238">
        <v>21</v>
      </c>
      <c r="M235" s="238">
        <f>G235*(1+L235/100)</f>
        <v>0</v>
      </c>
      <c r="N235" s="238">
        <v>0</v>
      </c>
      <c r="O235" s="238">
        <f>ROUND(E235*N235,2)</f>
        <v>0</v>
      </c>
      <c r="P235" s="238">
        <v>0</v>
      </c>
      <c r="Q235" s="238">
        <f>ROUND(E235*P235,2)</f>
        <v>0</v>
      </c>
      <c r="R235" s="238"/>
      <c r="S235" s="238" t="s">
        <v>302</v>
      </c>
      <c r="T235" s="239" t="s">
        <v>295</v>
      </c>
      <c r="U235" s="222">
        <v>0</v>
      </c>
      <c r="V235" s="222">
        <f>ROUND(E235*U235,2)</f>
        <v>0</v>
      </c>
      <c r="W235" s="222"/>
      <c r="X235" s="222" t="s">
        <v>296</v>
      </c>
      <c r="Y235" s="212"/>
      <c r="Z235" s="212"/>
      <c r="AA235" s="212"/>
      <c r="AB235" s="212"/>
      <c r="AC235" s="212"/>
      <c r="AD235" s="212"/>
      <c r="AE235" s="212"/>
      <c r="AF235" s="212"/>
      <c r="AG235" s="212" t="s">
        <v>303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5">
      <c r="A236" s="3"/>
      <c r="B236" s="4"/>
      <c r="C236" s="257"/>
      <c r="D236" s="6"/>
      <c r="E236" s="3"/>
      <c r="F236" s="3"/>
      <c r="G236" s="3"/>
      <c r="H236" s="3"/>
      <c r="I236" s="3"/>
      <c r="J236" s="3"/>
      <c r="K236" s="3"/>
      <c r="L236" s="3"/>
      <c r="M236" s="3"/>
      <c r="N236" s="3"/>
      <c r="O236" s="3"/>
      <c r="P236" s="3"/>
      <c r="Q236" s="3"/>
      <c r="R236" s="3"/>
      <c r="S236" s="3"/>
      <c r="T236" s="3"/>
      <c r="U236" s="3"/>
      <c r="V236" s="3"/>
      <c r="W236" s="3"/>
      <c r="X236" s="3"/>
      <c r="AE236">
        <v>15</v>
      </c>
      <c r="AF236">
        <v>21</v>
      </c>
      <c r="AG236" t="s">
        <v>276</v>
      </c>
    </row>
    <row r="237" spans="1:60" x14ac:dyDescent="0.25">
      <c r="A237" s="215"/>
      <c r="B237" s="216" t="s">
        <v>29</v>
      </c>
      <c r="C237" s="258"/>
      <c r="D237" s="217"/>
      <c r="E237" s="218"/>
      <c r="F237" s="218"/>
      <c r="G237" s="250">
        <f>G8+G77+G81+G86+G93+G112+G114+G175+G195+G198+G213+G218+G225+G232+G234</f>
        <v>0</v>
      </c>
      <c r="H237" s="3"/>
      <c r="I237" s="3"/>
      <c r="J237" s="3"/>
      <c r="K237" s="3"/>
      <c r="L237" s="3"/>
      <c r="M237" s="3"/>
      <c r="N237" s="3"/>
      <c r="O237" s="3"/>
      <c r="P237" s="3"/>
      <c r="Q237" s="3"/>
      <c r="R237" s="3"/>
      <c r="S237" s="3"/>
      <c r="T237" s="3"/>
      <c r="U237" s="3"/>
      <c r="V237" s="3"/>
      <c r="W237" s="3"/>
      <c r="X237" s="3"/>
      <c r="AE237">
        <f>SUMIF(L7:L235,AE236,G7:G235)</f>
        <v>0</v>
      </c>
      <c r="AF237">
        <f>SUMIF(L7:L235,AF236,G7:G235)</f>
        <v>0</v>
      </c>
      <c r="AG237" t="s">
        <v>383</v>
      </c>
    </row>
    <row r="238" spans="1:60" x14ac:dyDescent="0.25">
      <c r="C238" s="259"/>
      <c r="D238" s="10"/>
      <c r="AG238" t="s">
        <v>385</v>
      </c>
    </row>
    <row r="239" spans="1:60" x14ac:dyDescent="0.25">
      <c r="D239" s="10"/>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KutsLzN5TY2Aq1tWOEmpwAgtmicnYNwxRZDLqe4GcMXPSY28L8MXo8QfxyRicn4DBjQk6cxxA8r2uaZSeNGGw==" saltValue="XZ8Yhss3FqPtO7gU9J9rs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D911-5E56-40D3-850A-9B0CBDEEC89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112</v>
      </c>
      <c r="C3" s="201" t="s">
        <v>113</v>
      </c>
      <c r="D3" s="199"/>
      <c r="E3" s="199"/>
      <c r="F3" s="199"/>
      <c r="G3" s="200"/>
      <c r="AC3" s="177" t="s">
        <v>264</v>
      </c>
      <c r="AG3" t="s">
        <v>266</v>
      </c>
    </row>
    <row r="4" spans="1:60" ht="25.05" customHeight="1" x14ac:dyDescent="0.25">
      <c r="A4" s="202" t="s">
        <v>9</v>
      </c>
      <c r="B4" s="203" t="s">
        <v>114</v>
      </c>
      <c r="C4" s="204" t="s">
        <v>82</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SUMIF(AG9:AG69,"&lt;&gt;NOR",G9:G69)</f>
        <v>0</v>
      </c>
      <c r="H8" s="231"/>
      <c r="I8" s="231">
        <f>SUM(I9:I69)</f>
        <v>0</v>
      </c>
      <c r="J8" s="231"/>
      <c r="K8" s="231">
        <f>SUM(K9:K69)</f>
        <v>0</v>
      </c>
      <c r="L8" s="231"/>
      <c r="M8" s="231">
        <f>SUM(M9:M69)</f>
        <v>0</v>
      </c>
      <c r="N8" s="231"/>
      <c r="O8" s="231">
        <f>SUM(O9:O69)</f>
        <v>0.06</v>
      </c>
      <c r="P8" s="231"/>
      <c r="Q8" s="231">
        <f>SUM(Q9:Q69)</f>
        <v>0</v>
      </c>
      <c r="R8" s="231"/>
      <c r="S8" s="231"/>
      <c r="T8" s="232"/>
      <c r="U8" s="226"/>
      <c r="V8" s="226">
        <f>SUM(V9:V69)</f>
        <v>145.14000000000001</v>
      </c>
      <c r="W8" s="226"/>
      <c r="X8" s="226"/>
      <c r="AG8" t="s">
        <v>290</v>
      </c>
    </row>
    <row r="9" spans="1:60" outlineLevel="1" x14ac:dyDescent="0.25">
      <c r="A9" s="233">
        <v>1</v>
      </c>
      <c r="B9" s="234" t="s">
        <v>2980</v>
      </c>
      <c r="C9" s="252" t="s">
        <v>2981</v>
      </c>
      <c r="D9" s="235" t="s">
        <v>360</v>
      </c>
      <c r="E9" s="236">
        <v>115.86507</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454</v>
      </c>
      <c r="S9" s="238" t="s">
        <v>294</v>
      </c>
      <c r="T9" s="239" t="s">
        <v>294</v>
      </c>
      <c r="U9" s="222">
        <v>0.09</v>
      </c>
      <c r="V9" s="222">
        <f>ROUND(E9*U9,2)</f>
        <v>10.43</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68" t="s">
        <v>2982</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5" t="s">
        <v>2983</v>
      </c>
      <c r="D11" s="224"/>
      <c r="E11" s="225">
        <v>115.86507</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9" t="s">
        <v>465</v>
      </c>
      <c r="D12" s="261"/>
      <c r="E12" s="262"/>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310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70" t="s">
        <v>2984</v>
      </c>
      <c r="D13" s="261"/>
      <c r="E13" s="262"/>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70" t="s">
        <v>2985</v>
      </c>
      <c r="D14" s="261"/>
      <c r="E14" s="262">
        <v>70.907839999999993</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70" t="s">
        <v>2986</v>
      </c>
      <c r="D15" s="261"/>
      <c r="E15" s="262">
        <v>92.827780000000004</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70" t="s">
        <v>2987</v>
      </c>
      <c r="D16" s="261"/>
      <c r="E16" s="262">
        <v>5.0208599999999999</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70" t="s">
        <v>2988</v>
      </c>
      <c r="D17" s="261"/>
      <c r="E17" s="262">
        <v>12.1</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70" t="s">
        <v>2989</v>
      </c>
      <c r="D18" s="261"/>
      <c r="E18" s="262">
        <v>15.525</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71" t="s">
        <v>468</v>
      </c>
      <c r="D19" s="263"/>
      <c r="E19" s="264">
        <v>196.38148000000001</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3</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70" t="s">
        <v>2990</v>
      </c>
      <c r="D20" s="261"/>
      <c r="E20" s="262">
        <v>21.602</v>
      </c>
      <c r="F20" s="222"/>
      <c r="G20" s="222"/>
      <c r="H20" s="222"/>
      <c r="I20" s="222"/>
      <c r="J20" s="222"/>
      <c r="K20" s="222"/>
      <c r="L20" s="222"/>
      <c r="M20" s="222"/>
      <c r="N20" s="222"/>
      <c r="O20" s="222"/>
      <c r="P20" s="222"/>
      <c r="Q20" s="222"/>
      <c r="R20" s="222"/>
      <c r="S20" s="222"/>
      <c r="T20" s="222"/>
      <c r="U20" s="222"/>
      <c r="V20" s="222"/>
      <c r="W20" s="222"/>
      <c r="X20" s="222"/>
      <c r="Y20" s="212"/>
      <c r="Z20" s="212"/>
      <c r="AA20" s="212"/>
      <c r="AB20" s="212"/>
      <c r="AC20" s="212"/>
      <c r="AD20" s="212"/>
      <c r="AE20" s="212"/>
      <c r="AF20" s="212"/>
      <c r="AG20" s="212" t="s">
        <v>310</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70" t="s">
        <v>2991</v>
      </c>
      <c r="D21" s="261"/>
      <c r="E21" s="262">
        <v>94.263000000000005</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2</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69" t="s">
        <v>471</v>
      </c>
      <c r="D22" s="261"/>
      <c r="E22" s="262"/>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2</v>
      </c>
      <c r="B23" s="234" t="s">
        <v>2992</v>
      </c>
      <c r="C23" s="252" t="s">
        <v>2993</v>
      </c>
      <c r="D23" s="235" t="s">
        <v>360</v>
      </c>
      <c r="E23" s="236">
        <v>80.516409999999993</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454</v>
      </c>
      <c r="S23" s="238" t="s">
        <v>294</v>
      </c>
      <c r="T23" s="239" t="s">
        <v>294</v>
      </c>
      <c r="U23" s="222">
        <v>0.11</v>
      </c>
      <c r="V23" s="222">
        <f>ROUND(E23*U23,2)</f>
        <v>8.86</v>
      </c>
      <c r="W23" s="222"/>
      <c r="X23" s="222" t="s">
        <v>389</v>
      </c>
      <c r="Y23" s="212"/>
      <c r="Z23" s="212"/>
      <c r="AA23" s="212"/>
      <c r="AB23" s="212"/>
      <c r="AC23" s="212"/>
      <c r="AD23" s="212"/>
      <c r="AE23" s="212"/>
      <c r="AF23" s="212"/>
      <c r="AG23" s="212" t="s">
        <v>430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1" outlineLevel="1" x14ac:dyDescent="0.25">
      <c r="A24" s="219"/>
      <c r="B24" s="220"/>
      <c r="C24" s="268" t="s">
        <v>2982</v>
      </c>
      <c r="D24" s="265"/>
      <c r="E24" s="265"/>
      <c r="F24" s="265"/>
      <c r="G24" s="265"/>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456</v>
      </c>
      <c r="AH24" s="212"/>
      <c r="AI24" s="212"/>
      <c r="AJ24" s="212"/>
      <c r="AK24" s="212"/>
      <c r="AL24" s="212"/>
      <c r="AM24" s="212"/>
      <c r="AN24" s="212"/>
      <c r="AO24" s="212"/>
      <c r="AP24" s="212"/>
      <c r="AQ24" s="212"/>
      <c r="AR24" s="212"/>
      <c r="AS24" s="212"/>
      <c r="AT24" s="212"/>
      <c r="AU24" s="212"/>
      <c r="AV24" s="212"/>
      <c r="AW24" s="212"/>
      <c r="AX24" s="212"/>
      <c r="AY24" s="212"/>
      <c r="AZ24" s="212"/>
      <c r="BA24" s="241"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212"/>
      <c r="BC24" s="212"/>
      <c r="BD24" s="212"/>
      <c r="BE24" s="212"/>
      <c r="BF24" s="212"/>
      <c r="BG24" s="212"/>
      <c r="BH24" s="212"/>
    </row>
    <row r="25" spans="1:60" outlineLevel="1" x14ac:dyDescent="0.25">
      <c r="A25" s="219"/>
      <c r="B25" s="220"/>
      <c r="C25" s="255" t="s">
        <v>2994</v>
      </c>
      <c r="D25" s="224"/>
      <c r="E25" s="225">
        <v>80.516409999999993</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3">
        <v>3</v>
      </c>
      <c r="B26" s="234" t="s">
        <v>1215</v>
      </c>
      <c r="C26" s="252" t="s">
        <v>1216</v>
      </c>
      <c r="D26" s="235" t="s">
        <v>434</v>
      </c>
      <c r="E26" s="236">
        <v>50.35</v>
      </c>
      <c r="F26" s="237"/>
      <c r="G26" s="238">
        <f>ROUND(E26*F26,2)</f>
        <v>0</v>
      </c>
      <c r="H26" s="237"/>
      <c r="I26" s="238">
        <f>ROUND(E26*H26,2)</f>
        <v>0</v>
      </c>
      <c r="J26" s="237"/>
      <c r="K26" s="238">
        <f>ROUND(E26*J26,2)</f>
        <v>0</v>
      </c>
      <c r="L26" s="238">
        <v>21</v>
      </c>
      <c r="M26" s="238">
        <f>G26*(1+L26/100)</f>
        <v>0</v>
      </c>
      <c r="N26" s="238">
        <v>6.9999999999999999E-4</v>
      </c>
      <c r="O26" s="238">
        <f>ROUND(E26*N26,2)</f>
        <v>0.04</v>
      </c>
      <c r="P26" s="238">
        <v>0</v>
      </c>
      <c r="Q26" s="238">
        <f>ROUND(E26*P26,2)</f>
        <v>0</v>
      </c>
      <c r="R26" s="238" t="s">
        <v>454</v>
      </c>
      <c r="S26" s="238" t="s">
        <v>294</v>
      </c>
      <c r="T26" s="239" t="s">
        <v>294</v>
      </c>
      <c r="U26" s="222">
        <v>0.16</v>
      </c>
      <c r="V26" s="222">
        <f>ROUND(E26*U26,2)</f>
        <v>8.06</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5" t="s">
        <v>2995</v>
      </c>
      <c r="D27" s="224"/>
      <c r="E27" s="225">
        <v>20.68</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310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19"/>
      <c r="B28" s="220"/>
      <c r="C28" s="255" t="s">
        <v>2996</v>
      </c>
      <c r="D28" s="224"/>
      <c r="E28" s="225">
        <v>29.67</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33">
        <v>4</v>
      </c>
      <c r="B29" s="234" t="s">
        <v>1219</v>
      </c>
      <c r="C29" s="252" t="s">
        <v>1220</v>
      </c>
      <c r="D29" s="235" t="s">
        <v>434</v>
      </c>
      <c r="E29" s="236">
        <v>50.35</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454</v>
      </c>
      <c r="S29" s="238" t="s">
        <v>294</v>
      </c>
      <c r="T29" s="239" t="s">
        <v>294</v>
      </c>
      <c r="U29" s="222">
        <v>0.1</v>
      </c>
      <c r="V29" s="222">
        <f>ROUND(E29*U29,2)</f>
        <v>5.04</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19"/>
      <c r="B30" s="220"/>
      <c r="C30" s="268" t="s">
        <v>1221</v>
      </c>
      <c r="D30" s="265"/>
      <c r="E30" s="265"/>
      <c r="F30" s="265"/>
      <c r="G30" s="265"/>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456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3">
        <v>5</v>
      </c>
      <c r="B31" s="234" t="s">
        <v>1222</v>
      </c>
      <c r="C31" s="252" t="s">
        <v>1223</v>
      </c>
      <c r="D31" s="235" t="s">
        <v>360</v>
      </c>
      <c r="E31" s="236">
        <v>50.35</v>
      </c>
      <c r="F31" s="237"/>
      <c r="G31" s="238">
        <f>ROUND(E31*F31,2)</f>
        <v>0</v>
      </c>
      <c r="H31" s="237"/>
      <c r="I31" s="238">
        <f>ROUND(E31*H31,2)</f>
        <v>0</v>
      </c>
      <c r="J31" s="237"/>
      <c r="K31" s="238">
        <f>ROUND(E31*J31,2)</f>
        <v>0</v>
      </c>
      <c r="L31" s="238">
        <v>21</v>
      </c>
      <c r="M31" s="238">
        <f>G31*(1+L31/100)</f>
        <v>0</v>
      </c>
      <c r="N31" s="238">
        <v>4.6000000000000001E-4</v>
      </c>
      <c r="O31" s="238">
        <f>ROUND(E31*N31,2)</f>
        <v>0.02</v>
      </c>
      <c r="P31" s="238">
        <v>0</v>
      </c>
      <c r="Q31" s="238">
        <f>ROUND(E31*P31,2)</f>
        <v>0</v>
      </c>
      <c r="R31" s="238" t="s">
        <v>454</v>
      </c>
      <c r="S31" s="238" t="s">
        <v>294</v>
      </c>
      <c r="T31" s="239" t="s">
        <v>294</v>
      </c>
      <c r="U31" s="222">
        <v>0.126</v>
      </c>
      <c r="V31" s="222">
        <f>ROUND(E31*U31,2)</f>
        <v>6.34</v>
      </c>
      <c r="W31" s="222"/>
      <c r="X31" s="222" t="s">
        <v>389</v>
      </c>
      <c r="Y31" s="212"/>
      <c r="Z31" s="212"/>
      <c r="AA31" s="212"/>
      <c r="AB31" s="212"/>
      <c r="AC31" s="212"/>
      <c r="AD31" s="212"/>
      <c r="AE31" s="212"/>
      <c r="AF31" s="212"/>
      <c r="AG31" s="212" t="s">
        <v>430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68" t="s">
        <v>1224</v>
      </c>
      <c r="D32" s="265"/>
      <c r="E32" s="265"/>
      <c r="F32" s="265"/>
      <c r="G32" s="265"/>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456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33">
        <v>6</v>
      </c>
      <c r="B33" s="234" t="s">
        <v>1225</v>
      </c>
      <c r="C33" s="252" t="s">
        <v>1226</v>
      </c>
      <c r="D33" s="235" t="s">
        <v>360</v>
      </c>
      <c r="E33" s="236">
        <v>50.35</v>
      </c>
      <c r="F33" s="237"/>
      <c r="G33" s="238">
        <f>ROUND(E33*F33,2)</f>
        <v>0</v>
      </c>
      <c r="H33" s="237"/>
      <c r="I33" s="238">
        <f>ROUND(E33*H33,2)</f>
        <v>0</v>
      </c>
      <c r="J33" s="237"/>
      <c r="K33" s="238">
        <f>ROUND(E33*J33,2)</f>
        <v>0</v>
      </c>
      <c r="L33" s="238">
        <v>21</v>
      </c>
      <c r="M33" s="238">
        <f>G33*(1+L33/100)</f>
        <v>0</v>
      </c>
      <c r="N33" s="238">
        <v>0</v>
      </c>
      <c r="O33" s="238">
        <f>ROUND(E33*N33,2)</f>
        <v>0</v>
      </c>
      <c r="P33" s="238">
        <v>0</v>
      </c>
      <c r="Q33" s="238">
        <f>ROUND(E33*P33,2)</f>
        <v>0</v>
      </c>
      <c r="R33" s="238" t="s">
        <v>454</v>
      </c>
      <c r="S33" s="238" t="s">
        <v>294</v>
      </c>
      <c r="T33" s="239" t="s">
        <v>294</v>
      </c>
      <c r="U33" s="222">
        <v>3.7999999999999999E-2</v>
      </c>
      <c r="V33" s="222">
        <f>ROUND(E33*U33,2)</f>
        <v>1.91</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68" t="s">
        <v>1227</v>
      </c>
      <c r="D34" s="265"/>
      <c r="E34" s="265"/>
      <c r="F34" s="265"/>
      <c r="G34" s="265"/>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456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33">
        <v>7</v>
      </c>
      <c r="B35" s="234" t="s">
        <v>2997</v>
      </c>
      <c r="C35" s="252" t="s">
        <v>2998</v>
      </c>
      <c r="D35" s="235" t="s">
        <v>360</v>
      </c>
      <c r="E35" s="236">
        <v>47.13156</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t="s">
        <v>454</v>
      </c>
      <c r="S35" s="238" t="s">
        <v>294</v>
      </c>
      <c r="T35" s="239" t="s">
        <v>294</v>
      </c>
      <c r="U35" s="222">
        <v>0.63</v>
      </c>
      <c r="V35" s="222">
        <f>ROUND(E35*U35,2)</f>
        <v>29.69</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8" t="s">
        <v>477</v>
      </c>
      <c r="D36" s="265"/>
      <c r="E36" s="265"/>
      <c r="F36" s="265"/>
      <c r="G36" s="265"/>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456</v>
      </c>
      <c r="AH36" s="212"/>
      <c r="AI36" s="212"/>
      <c r="AJ36" s="212"/>
      <c r="AK36" s="212"/>
      <c r="AL36" s="212"/>
      <c r="AM36" s="212"/>
      <c r="AN36" s="212"/>
      <c r="AO36" s="212"/>
      <c r="AP36" s="212"/>
      <c r="AQ36" s="212"/>
      <c r="AR36" s="212"/>
      <c r="AS36" s="212"/>
      <c r="AT36" s="212"/>
      <c r="AU36" s="212"/>
      <c r="AV36" s="212"/>
      <c r="AW36" s="212"/>
      <c r="AX36" s="212"/>
      <c r="AY36" s="212"/>
      <c r="AZ36" s="212"/>
      <c r="BA36" s="241" t="str">
        <f>C36</f>
        <v>bez naložení do dopravní nádoby, ale s vyprázdněním dopravní nádoby na hromadu nebo na dopravní prostředek,</v>
      </c>
      <c r="BB36" s="212"/>
      <c r="BC36" s="212"/>
      <c r="BD36" s="212"/>
      <c r="BE36" s="212"/>
      <c r="BF36" s="212"/>
      <c r="BG36" s="212"/>
      <c r="BH36" s="212"/>
    </row>
    <row r="37" spans="1:60" outlineLevel="1" x14ac:dyDescent="0.25">
      <c r="A37" s="219"/>
      <c r="B37" s="220"/>
      <c r="C37" s="255" t="s">
        <v>2999</v>
      </c>
      <c r="D37" s="224"/>
      <c r="E37" s="225">
        <v>47.13156</v>
      </c>
      <c r="F37" s="222"/>
      <c r="G37" s="222"/>
      <c r="H37" s="222"/>
      <c r="I37" s="222"/>
      <c r="J37" s="222"/>
      <c r="K37" s="222"/>
      <c r="L37" s="222"/>
      <c r="M37" s="222"/>
      <c r="N37" s="222"/>
      <c r="O37" s="222"/>
      <c r="P37" s="222"/>
      <c r="Q37" s="222"/>
      <c r="R37" s="222"/>
      <c r="S37" s="222"/>
      <c r="T37" s="222"/>
      <c r="U37" s="222"/>
      <c r="V37" s="222"/>
      <c r="W37" s="222"/>
      <c r="X37" s="222"/>
      <c r="Y37" s="212"/>
      <c r="Z37" s="212"/>
      <c r="AA37" s="212"/>
      <c r="AB37" s="212"/>
      <c r="AC37" s="212"/>
      <c r="AD37" s="212"/>
      <c r="AE37" s="212"/>
      <c r="AF37" s="212"/>
      <c r="AG37" s="212" t="s">
        <v>310</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33">
        <v>8</v>
      </c>
      <c r="B38" s="234" t="s">
        <v>483</v>
      </c>
      <c r="C38" s="252" t="s">
        <v>484</v>
      </c>
      <c r="D38" s="235" t="s">
        <v>360</v>
      </c>
      <c r="E38" s="236">
        <v>392.76296000000002</v>
      </c>
      <c r="F38" s="237"/>
      <c r="G38" s="238">
        <f>ROUND(E38*F38,2)</f>
        <v>0</v>
      </c>
      <c r="H38" s="237"/>
      <c r="I38" s="238">
        <f>ROUND(E38*H38,2)</f>
        <v>0</v>
      </c>
      <c r="J38" s="237"/>
      <c r="K38" s="238">
        <f>ROUND(E38*J38,2)</f>
        <v>0</v>
      </c>
      <c r="L38" s="238">
        <v>21</v>
      </c>
      <c r="M38" s="238">
        <f>G38*(1+L38/100)</f>
        <v>0</v>
      </c>
      <c r="N38" s="238">
        <v>0</v>
      </c>
      <c r="O38" s="238">
        <f>ROUND(E38*N38,2)</f>
        <v>0</v>
      </c>
      <c r="P38" s="238">
        <v>0</v>
      </c>
      <c r="Q38" s="238">
        <f>ROUND(E38*P38,2)</f>
        <v>0</v>
      </c>
      <c r="R38" s="238" t="s">
        <v>454</v>
      </c>
      <c r="S38" s="238" t="s">
        <v>294</v>
      </c>
      <c r="T38" s="239" t="s">
        <v>294</v>
      </c>
      <c r="U38" s="222">
        <v>0.01</v>
      </c>
      <c r="V38" s="222">
        <f>ROUND(E38*U38,2)</f>
        <v>3.93</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68" t="s">
        <v>481</v>
      </c>
      <c r="D39" s="265"/>
      <c r="E39" s="265"/>
      <c r="F39" s="265"/>
      <c r="G39" s="265"/>
      <c r="H39" s="222"/>
      <c r="I39" s="222"/>
      <c r="J39" s="222"/>
      <c r="K39" s="222"/>
      <c r="L39" s="222"/>
      <c r="M39" s="222"/>
      <c r="N39" s="222"/>
      <c r="O39" s="222"/>
      <c r="P39" s="222"/>
      <c r="Q39" s="222"/>
      <c r="R39" s="222"/>
      <c r="S39" s="222"/>
      <c r="T39" s="222"/>
      <c r="U39" s="222"/>
      <c r="V39" s="222"/>
      <c r="W39" s="222"/>
      <c r="X39" s="222"/>
      <c r="Y39" s="212"/>
      <c r="Z39" s="212"/>
      <c r="AA39" s="212"/>
      <c r="AB39" s="212"/>
      <c r="AC39" s="212"/>
      <c r="AD39" s="212"/>
      <c r="AE39" s="212"/>
      <c r="AF39" s="212"/>
      <c r="AG39" s="212" t="s">
        <v>456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5" t="s">
        <v>3000</v>
      </c>
      <c r="D40" s="224"/>
      <c r="E40" s="225">
        <v>196.38148000000001</v>
      </c>
      <c r="F40" s="222"/>
      <c r="G40" s="222"/>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3001</v>
      </c>
      <c r="D41" s="224"/>
      <c r="E41" s="225">
        <v>16.288</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5" t="s">
        <v>3002</v>
      </c>
      <c r="D42" s="224"/>
      <c r="E42" s="225">
        <v>180.09348</v>
      </c>
      <c r="F42" s="222"/>
      <c r="G42" s="222"/>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310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0.399999999999999" outlineLevel="1" x14ac:dyDescent="0.25">
      <c r="A43" s="233">
        <v>9</v>
      </c>
      <c r="B43" s="234" t="s">
        <v>488</v>
      </c>
      <c r="C43" s="252" t="s">
        <v>489</v>
      </c>
      <c r="D43" s="235" t="s">
        <v>360</v>
      </c>
      <c r="E43" s="236">
        <v>16.288</v>
      </c>
      <c r="F43" s="237"/>
      <c r="G43" s="238">
        <f>ROUND(E43*F43,2)</f>
        <v>0</v>
      </c>
      <c r="H43" s="237"/>
      <c r="I43" s="238">
        <f>ROUND(E43*H43,2)</f>
        <v>0</v>
      </c>
      <c r="J43" s="237"/>
      <c r="K43" s="238">
        <f>ROUND(E43*J43,2)</f>
        <v>0</v>
      </c>
      <c r="L43" s="238">
        <v>21</v>
      </c>
      <c r="M43" s="238">
        <f>G43*(1+L43/100)</f>
        <v>0</v>
      </c>
      <c r="N43" s="238">
        <v>0</v>
      </c>
      <c r="O43" s="238">
        <f>ROUND(E43*N43,2)</f>
        <v>0</v>
      </c>
      <c r="P43" s="238">
        <v>0</v>
      </c>
      <c r="Q43" s="238">
        <f>ROUND(E43*P43,2)</f>
        <v>0</v>
      </c>
      <c r="R43" s="238" t="s">
        <v>454</v>
      </c>
      <c r="S43" s="238" t="s">
        <v>294</v>
      </c>
      <c r="T43" s="239" t="s">
        <v>294</v>
      </c>
      <c r="U43" s="222">
        <v>0.65200000000000002</v>
      </c>
      <c r="V43" s="222">
        <f>ROUND(E43*U43,2)</f>
        <v>10.62</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19"/>
      <c r="B44" s="220"/>
      <c r="C44" s="255" t="s">
        <v>3003</v>
      </c>
      <c r="D44" s="224"/>
      <c r="E44" s="225">
        <v>16.288</v>
      </c>
      <c r="F44" s="222"/>
      <c r="G44" s="222"/>
      <c r="H44" s="222"/>
      <c r="I44" s="222"/>
      <c r="J44" s="222"/>
      <c r="K44" s="222"/>
      <c r="L44" s="222"/>
      <c r="M44" s="222"/>
      <c r="N44" s="222"/>
      <c r="O44" s="222"/>
      <c r="P44" s="222"/>
      <c r="Q44" s="222"/>
      <c r="R44" s="222"/>
      <c r="S44" s="222"/>
      <c r="T44" s="222"/>
      <c r="U44" s="222"/>
      <c r="V44" s="222"/>
      <c r="W44" s="222"/>
      <c r="X44" s="222"/>
      <c r="Y44" s="21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x14ac:dyDescent="0.25">
      <c r="A45" s="233">
        <v>10</v>
      </c>
      <c r="B45" s="234" t="s">
        <v>2369</v>
      </c>
      <c r="C45" s="252" t="s">
        <v>3004</v>
      </c>
      <c r="D45" s="235" t="s">
        <v>360</v>
      </c>
      <c r="E45" s="236">
        <v>180.09348</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t="s">
        <v>454</v>
      </c>
      <c r="S45" s="238" t="s">
        <v>294</v>
      </c>
      <c r="T45" s="239" t="s">
        <v>294</v>
      </c>
      <c r="U45" s="222">
        <v>5.2999999999999999E-2</v>
      </c>
      <c r="V45" s="222">
        <f>ROUND(E45*U45,2)</f>
        <v>9.5399999999999991</v>
      </c>
      <c r="W45" s="222"/>
      <c r="X45" s="222" t="s">
        <v>389</v>
      </c>
      <c r="Y45" s="212"/>
      <c r="Z45" s="212"/>
      <c r="AA45" s="212"/>
      <c r="AB45" s="212"/>
      <c r="AC45" s="212"/>
      <c r="AD45" s="212"/>
      <c r="AE45" s="212"/>
      <c r="AF45" s="212"/>
      <c r="AG45" s="212" t="s">
        <v>430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19"/>
      <c r="B46" s="220"/>
      <c r="C46" s="255" t="s">
        <v>3005</v>
      </c>
      <c r="D46" s="224"/>
      <c r="E46" s="225">
        <v>180.09348</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40.799999999999997" outlineLevel="1" x14ac:dyDescent="0.25">
      <c r="A47" s="233">
        <v>11</v>
      </c>
      <c r="B47" s="234" t="s">
        <v>491</v>
      </c>
      <c r="C47" s="252" t="s">
        <v>492</v>
      </c>
      <c r="D47" s="235" t="s">
        <v>360</v>
      </c>
      <c r="E47" s="236">
        <v>180.09348</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454</v>
      </c>
      <c r="S47" s="238" t="s">
        <v>294</v>
      </c>
      <c r="T47" s="239" t="s">
        <v>294</v>
      </c>
      <c r="U47" s="222">
        <v>6.8000000000000005E-2</v>
      </c>
      <c r="V47" s="222">
        <f>ROUND(E47*U47,2)</f>
        <v>12.25</v>
      </c>
      <c r="W47" s="222"/>
      <c r="X47" s="222" t="s">
        <v>389</v>
      </c>
      <c r="Y47" s="212"/>
      <c r="Z47" s="212"/>
      <c r="AA47" s="212"/>
      <c r="AB47" s="212"/>
      <c r="AC47" s="212"/>
      <c r="AD47" s="212"/>
      <c r="AE47" s="212"/>
      <c r="AF47" s="212"/>
      <c r="AG47" s="212" t="s">
        <v>430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8" t="s">
        <v>493</v>
      </c>
      <c r="D48" s="265"/>
      <c r="E48" s="265"/>
      <c r="F48" s="265"/>
      <c r="G48" s="265"/>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456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3006</v>
      </c>
      <c r="D49" s="224"/>
      <c r="E49" s="225">
        <v>180.09348</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0.399999999999999" outlineLevel="1" x14ac:dyDescent="0.25">
      <c r="A50" s="233">
        <v>12</v>
      </c>
      <c r="B50" s="234" t="s">
        <v>1246</v>
      </c>
      <c r="C50" s="252" t="s">
        <v>1247</v>
      </c>
      <c r="D50" s="235" t="s">
        <v>360</v>
      </c>
      <c r="E50" s="236">
        <v>196.38148000000001</v>
      </c>
      <c r="F50" s="237"/>
      <c r="G50" s="238">
        <f>ROUND(E50*F50,2)</f>
        <v>0</v>
      </c>
      <c r="H50" s="237"/>
      <c r="I50" s="238">
        <f>ROUND(E50*H50,2)</f>
        <v>0</v>
      </c>
      <c r="J50" s="237"/>
      <c r="K50" s="238">
        <f>ROUND(E50*J50,2)</f>
        <v>0</v>
      </c>
      <c r="L50" s="238">
        <v>21</v>
      </c>
      <c r="M50" s="238">
        <f>G50*(1+L50/100)</f>
        <v>0</v>
      </c>
      <c r="N50" s="238">
        <v>0</v>
      </c>
      <c r="O50" s="238">
        <f>ROUND(E50*N50,2)</f>
        <v>0</v>
      </c>
      <c r="P50" s="238">
        <v>0</v>
      </c>
      <c r="Q50" s="238">
        <f>ROUND(E50*P50,2)</f>
        <v>0</v>
      </c>
      <c r="R50" s="238" t="s">
        <v>454</v>
      </c>
      <c r="S50" s="238" t="s">
        <v>294</v>
      </c>
      <c r="T50" s="239" t="s">
        <v>294</v>
      </c>
      <c r="U50" s="222">
        <v>8.9999999999999993E-3</v>
      </c>
      <c r="V50" s="222">
        <f>ROUND(E50*U50,2)</f>
        <v>1.77</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5" t="s">
        <v>3000</v>
      </c>
      <c r="D51" s="224"/>
      <c r="E51" s="225">
        <v>196.38148000000001</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310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33">
        <v>13</v>
      </c>
      <c r="B52" s="234" t="s">
        <v>495</v>
      </c>
      <c r="C52" s="252" t="s">
        <v>496</v>
      </c>
      <c r="D52" s="235" t="s">
        <v>360</v>
      </c>
      <c r="E52" s="236">
        <v>16.288</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t="s">
        <v>454</v>
      </c>
      <c r="S52" s="238" t="s">
        <v>294</v>
      </c>
      <c r="T52" s="239" t="s">
        <v>294</v>
      </c>
      <c r="U52" s="222">
        <v>0.2</v>
      </c>
      <c r="V52" s="222">
        <f>ROUND(E52*U52,2)</f>
        <v>3.26</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8" t="s">
        <v>497</v>
      </c>
      <c r="D53" s="265"/>
      <c r="E53" s="265"/>
      <c r="F53" s="265"/>
      <c r="G53" s="265"/>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456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4" t="s">
        <v>498</v>
      </c>
      <c r="D54" s="242"/>
      <c r="E54" s="242"/>
      <c r="F54" s="242"/>
      <c r="G54" s="24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299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5" t="s">
        <v>3007</v>
      </c>
      <c r="D55" s="224"/>
      <c r="E55" s="225"/>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310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5" t="s">
        <v>3008</v>
      </c>
      <c r="D56" s="224"/>
      <c r="E56" s="225">
        <v>12.1</v>
      </c>
      <c r="F56" s="222"/>
      <c r="G56" s="222"/>
      <c r="H56" s="222"/>
      <c r="I56" s="222"/>
      <c r="J56" s="222"/>
      <c r="K56" s="222"/>
      <c r="L56" s="222"/>
      <c r="M56" s="222"/>
      <c r="N56" s="222"/>
      <c r="O56" s="222"/>
      <c r="P56" s="222"/>
      <c r="Q56" s="222"/>
      <c r="R56" s="222"/>
      <c r="S56" s="222"/>
      <c r="T56" s="222"/>
      <c r="U56" s="222"/>
      <c r="V56" s="222"/>
      <c r="W56" s="222"/>
      <c r="X56" s="222"/>
      <c r="Y56" s="212"/>
      <c r="Z56" s="212"/>
      <c r="AA56" s="212"/>
      <c r="AB56" s="212"/>
      <c r="AC56" s="212"/>
      <c r="AD56" s="212"/>
      <c r="AE56" s="212"/>
      <c r="AF56" s="212"/>
      <c r="AG56" s="212" t="s">
        <v>310</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3009</v>
      </c>
      <c r="D57" s="224"/>
      <c r="E57" s="225">
        <v>-4.59</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3010</v>
      </c>
      <c r="D58" s="224"/>
      <c r="E58" s="225">
        <v>15.525</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5" t="s">
        <v>3011</v>
      </c>
      <c r="D59" s="224"/>
      <c r="E59" s="225">
        <v>-6.7469999999999999</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3">
        <v>14</v>
      </c>
      <c r="B60" s="234" t="s">
        <v>2381</v>
      </c>
      <c r="C60" s="252" t="s">
        <v>3012</v>
      </c>
      <c r="D60" s="235" t="s">
        <v>434</v>
      </c>
      <c r="E60" s="236">
        <v>132.29318000000001</v>
      </c>
      <c r="F60" s="237"/>
      <c r="G60" s="238">
        <f>ROUND(E60*F60,2)</f>
        <v>0</v>
      </c>
      <c r="H60" s="237"/>
      <c r="I60" s="238">
        <f>ROUND(E60*H60,2)</f>
        <v>0</v>
      </c>
      <c r="J60" s="237"/>
      <c r="K60" s="238">
        <f>ROUND(E60*J60,2)</f>
        <v>0</v>
      </c>
      <c r="L60" s="238">
        <v>21</v>
      </c>
      <c r="M60" s="238">
        <f>G60*(1+L60/100)</f>
        <v>0</v>
      </c>
      <c r="N60" s="238">
        <v>0</v>
      </c>
      <c r="O60" s="238">
        <f>ROUND(E60*N60,2)</f>
        <v>0</v>
      </c>
      <c r="P60" s="238">
        <v>0</v>
      </c>
      <c r="Q60" s="238">
        <f>ROUND(E60*P60,2)</f>
        <v>0</v>
      </c>
      <c r="R60" s="238" t="s">
        <v>454</v>
      </c>
      <c r="S60" s="238" t="s">
        <v>294</v>
      </c>
      <c r="T60" s="239" t="s">
        <v>294</v>
      </c>
      <c r="U60" s="222">
        <v>1.7999999999999999E-2</v>
      </c>
      <c r="V60" s="222">
        <f>ROUND(E60*U60,2)</f>
        <v>2.38</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68" t="s">
        <v>3013</v>
      </c>
      <c r="D61" s="265"/>
      <c r="E61" s="265"/>
      <c r="F61" s="265"/>
      <c r="G61" s="265"/>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456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5" t="s">
        <v>3014</v>
      </c>
      <c r="D62" s="224"/>
      <c r="E62" s="225">
        <v>76.313460000000006</v>
      </c>
      <c r="F62" s="222"/>
      <c r="G62" s="222"/>
      <c r="H62" s="222"/>
      <c r="I62" s="222"/>
      <c r="J62" s="222"/>
      <c r="K62" s="222"/>
      <c r="L62" s="222"/>
      <c r="M62" s="222"/>
      <c r="N62" s="222"/>
      <c r="O62" s="222"/>
      <c r="P62" s="222"/>
      <c r="Q62" s="222"/>
      <c r="R62" s="222"/>
      <c r="S62" s="222"/>
      <c r="T62" s="222"/>
      <c r="U62" s="222"/>
      <c r="V62" s="222"/>
      <c r="W62" s="222"/>
      <c r="X62" s="222"/>
      <c r="Y62" s="212"/>
      <c r="Z62" s="212"/>
      <c r="AA62" s="212"/>
      <c r="AB62" s="212"/>
      <c r="AC62" s="212"/>
      <c r="AD62" s="212"/>
      <c r="AE62" s="212"/>
      <c r="AF62" s="212"/>
      <c r="AG62" s="212" t="s">
        <v>310</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5" t="s">
        <v>3015</v>
      </c>
      <c r="D63" s="224"/>
      <c r="E63" s="225">
        <v>55.97972</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33">
        <v>15</v>
      </c>
      <c r="B64" s="234" t="s">
        <v>3016</v>
      </c>
      <c r="C64" s="252" t="s">
        <v>3017</v>
      </c>
      <c r="D64" s="235" t="s">
        <v>434</v>
      </c>
      <c r="E64" s="236">
        <v>190.65763999999999</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454</v>
      </c>
      <c r="S64" s="238" t="s">
        <v>294</v>
      </c>
      <c r="T64" s="239" t="s">
        <v>294</v>
      </c>
      <c r="U64" s="222">
        <v>0.13</v>
      </c>
      <c r="V64" s="222">
        <f>ROUND(E64*U64,2)</f>
        <v>24.79</v>
      </c>
      <c r="W64" s="222"/>
      <c r="X64" s="222" t="s">
        <v>389</v>
      </c>
      <c r="Y64" s="212"/>
      <c r="Z64" s="212"/>
      <c r="AA64" s="212"/>
      <c r="AB64" s="212"/>
      <c r="AC64" s="212"/>
      <c r="AD64" s="212"/>
      <c r="AE64" s="212"/>
      <c r="AF64" s="212"/>
      <c r="AG64" s="212" t="s">
        <v>390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68" t="s">
        <v>3018</v>
      </c>
      <c r="D65" s="265"/>
      <c r="E65" s="265"/>
      <c r="F65" s="265"/>
      <c r="G65" s="265"/>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456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5" t="s">
        <v>3019</v>
      </c>
      <c r="D66" s="224"/>
      <c r="E66" s="225">
        <v>113.19853000000001</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5" t="s">
        <v>3020</v>
      </c>
      <c r="D67" s="224"/>
      <c r="E67" s="225">
        <v>77.459109999999995</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310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0.399999999999999" outlineLevel="1" x14ac:dyDescent="0.25">
      <c r="A68" s="233">
        <v>16</v>
      </c>
      <c r="B68" s="234" t="s">
        <v>3021</v>
      </c>
      <c r="C68" s="252" t="s">
        <v>3022</v>
      </c>
      <c r="D68" s="235" t="s">
        <v>434</v>
      </c>
      <c r="E68" s="236">
        <v>48.578760000000003</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c r="S68" s="238" t="s">
        <v>302</v>
      </c>
      <c r="T68" s="239" t="s">
        <v>295</v>
      </c>
      <c r="U68" s="222">
        <v>0.129</v>
      </c>
      <c r="V68" s="222">
        <f>ROUND(E68*U68,2)</f>
        <v>6.27</v>
      </c>
      <c r="W68" s="222"/>
      <c r="X68" s="222" t="s">
        <v>389</v>
      </c>
      <c r="Y68" s="212"/>
      <c r="Z68" s="212"/>
      <c r="AA68" s="212"/>
      <c r="AB68" s="212"/>
      <c r="AC68" s="212"/>
      <c r="AD68" s="212"/>
      <c r="AE68" s="212"/>
      <c r="AF68" s="212"/>
      <c r="AG68" s="212" t="s">
        <v>430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5" t="s">
        <v>3023</v>
      </c>
      <c r="D69" s="224"/>
      <c r="E69" s="225">
        <v>48.578760000000003</v>
      </c>
      <c r="F69" s="222"/>
      <c r="G69" s="222"/>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5">
      <c r="A70" s="227" t="s">
        <v>289</v>
      </c>
      <c r="B70" s="228" t="s">
        <v>198</v>
      </c>
      <c r="C70" s="251" t="s">
        <v>199</v>
      </c>
      <c r="D70" s="229"/>
      <c r="E70" s="230"/>
      <c r="F70" s="231"/>
      <c r="G70" s="231">
        <f>SUMIF(AG71:AG131,"&lt;&gt;NOR",G71:G131)</f>
        <v>0</v>
      </c>
      <c r="H70" s="231"/>
      <c r="I70" s="231">
        <f>SUM(I71:I131)</f>
        <v>0</v>
      </c>
      <c r="J70" s="231"/>
      <c r="K70" s="231">
        <f>SUM(K71:K131)</f>
        <v>0</v>
      </c>
      <c r="L70" s="231"/>
      <c r="M70" s="231">
        <f>SUM(M71:M131)</f>
        <v>0</v>
      </c>
      <c r="N70" s="231"/>
      <c r="O70" s="231">
        <f>SUM(O71:O131)</f>
        <v>151.13000000000002</v>
      </c>
      <c r="P70" s="231"/>
      <c r="Q70" s="231">
        <f>SUM(Q71:Q131)</f>
        <v>0</v>
      </c>
      <c r="R70" s="231"/>
      <c r="S70" s="231"/>
      <c r="T70" s="232"/>
      <c r="U70" s="226"/>
      <c r="V70" s="226">
        <f>SUM(V71:V131)</f>
        <v>479.43</v>
      </c>
      <c r="W70" s="226"/>
      <c r="X70" s="226"/>
      <c r="AG70" t="s">
        <v>290</v>
      </c>
    </row>
    <row r="71" spans="1:60" outlineLevel="1" x14ac:dyDescent="0.25">
      <c r="A71" s="233">
        <v>17</v>
      </c>
      <c r="B71" s="234" t="s">
        <v>3024</v>
      </c>
      <c r="C71" s="252" t="s">
        <v>3025</v>
      </c>
      <c r="D71" s="235" t="s">
        <v>539</v>
      </c>
      <c r="E71" s="236">
        <v>8</v>
      </c>
      <c r="F71" s="237"/>
      <c r="G71" s="238">
        <f>ROUND(E71*F71,2)</f>
        <v>0</v>
      </c>
      <c r="H71" s="237"/>
      <c r="I71" s="238">
        <f>ROUND(E71*H71,2)</f>
        <v>0</v>
      </c>
      <c r="J71" s="237"/>
      <c r="K71" s="238">
        <f>ROUND(E71*J71,2)</f>
        <v>0</v>
      </c>
      <c r="L71" s="238">
        <v>21</v>
      </c>
      <c r="M71" s="238">
        <f>G71*(1+L71/100)</f>
        <v>0</v>
      </c>
      <c r="N71" s="238">
        <v>7.1300000000000001E-3</v>
      </c>
      <c r="O71" s="238">
        <f>ROUND(E71*N71,2)</f>
        <v>0.06</v>
      </c>
      <c r="P71" s="238">
        <v>0</v>
      </c>
      <c r="Q71" s="238">
        <f>ROUND(E71*P71,2)</f>
        <v>0</v>
      </c>
      <c r="R71" s="238"/>
      <c r="S71" s="238" t="s">
        <v>294</v>
      </c>
      <c r="T71" s="239" t="s">
        <v>294</v>
      </c>
      <c r="U71" s="222">
        <v>0.24199999999999999</v>
      </c>
      <c r="V71" s="222">
        <f>ROUND(E71*U71,2)</f>
        <v>1.94</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5" t="s">
        <v>3026</v>
      </c>
      <c r="D72" s="224"/>
      <c r="E72" s="225"/>
      <c r="F72" s="222"/>
      <c r="G72" s="222"/>
      <c r="H72" s="222"/>
      <c r="I72" s="222"/>
      <c r="J72" s="222"/>
      <c r="K72" s="222"/>
      <c r="L72" s="222"/>
      <c r="M72" s="222"/>
      <c r="N72" s="222"/>
      <c r="O72" s="222"/>
      <c r="P72" s="222"/>
      <c r="Q72" s="222"/>
      <c r="R72" s="222"/>
      <c r="S72" s="222"/>
      <c r="T72" s="222"/>
      <c r="U72" s="222"/>
      <c r="V72" s="222"/>
      <c r="W72" s="222"/>
      <c r="X72" s="222"/>
      <c r="Y72" s="212"/>
      <c r="Z72" s="212"/>
      <c r="AA72" s="212"/>
      <c r="AB72" s="212"/>
      <c r="AC72" s="212"/>
      <c r="AD72" s="212"/>
      <c r="AE72" s="212"/>
      <c r="AF72" s="212"/>
      <c r="AG72" s="212" t="s">
        <v>310</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5" t="s">
        <v>3027</v>
      </c>
      <c r="D73" s="224"/>
      <c r="E73" s="225">
        <v>4</v>
      </c>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5" t="s">
        <v>3028</v>
      </c>
      <c r="D74" s="224"/>
      <c r="E74" s="225">
        <v>4</v>
      </c>
      <c r="F74" s="222"/>
      <c r="G74" s="222"/>
      <c r="H74" s="222"/>
      <c r="I74" s="222"/>
      <c r="J74" s="222"/>
      <c r="K74" s="222"/>
      <c r="L74" s="222"/>
      <c r="M74" s="222"/>
      <c r="N74" s="222"/>
      <c r="O74" s="222"/>
      <c r="P74" s="222"/>
      <c r="Q74" s="222"/>
      <c r="R74" s="222"/>
      <c r="S74" s="222"/>
      <c r="T74" s="222"/>
      <c r="U74" s="222"/>
      <c r="V74" s="222"/>
      <c r="W74" s="222"/>
      <c r="X74" s="222"/>
      <c r="Y74" s="212"/>
      <c r="Z74" s="212"/>
      <c r="AA74" s="212"/>
      <c r="AB74" s="212"/>
      <c r="AC74" s="212"/>
      <c r="AD74" s="212"/>
      <c r="AE74" s="212"/>
      <c r="AF74" s="212"/>
      <c r="AG74" s="212" t="s">
        <v>310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0.399999999999999" outlineLevel="1" x14ac:dyDescent="0.25">
      <c r="A75" s="233">
        <v>18</v>
      </c>
      <c r="B75" s="234" t="s">
        <v>3029</v>
      </c>
      <c r="C75" s="252" t="s">
        <v>3030</v>
      </c>
      <c r="D75" s="235" t="s">
        <v>360</v>
      </c>
      <c r="E75" s="236">
        <v>48.504849999999998</v>
      </c>
      <c r="F75" s="237"/>
      <c r="G75" s="238">
        <f>ROUND(E75*F75,2)</f>
        <v>0</v>
      </c>
      <c r="H75" s="237"/>
      <c r="I75" s="238">
        <f>ROUND(E75*H75,2)</f>
        <v>0</v>
      </c>
      <c r="J75" s="237"/>
      <c r="K75" s="238">
        <f>ROUND(E75*J75,2)</f>
        <v>0</v>
      </c>
      <c r="L75" s="238">
        <v>21</v>
      </c>
      <c r="M75" s="238">
        <f>G75*(1+L75/100)</f>
        <v>0</v>
      </c>
      <c r="N75" s="238">
        <v>2.59138</v>
      </c>
      <c r="O75" s="238">
        <f>ROUND(E75*N75,2)</f>
        <v>125.69</v>
      </c>
      <c r="P75" s="238">
        <v>0</v>
      </c>
      <c r="Q75" s="238">
        <f>ROUND(E75*P75,2)</f>
        <v>0</v>
      </c>
      <c r="R75" s="238" t="s">
        <v>1318</v>
      </c>
      <c r="S75" s="238" t="s">
        <v>294</v>
      </c>
      <c r="T75" s="239" t="s">
        <v>294</v>
      </c>
      <c r="U75" s="222">
        <v>2.0470000000000002</v>
      </c>
      <c r="V75" s="222">
        <f>ROUND(E75*U75,2)</f>
        <v>99.29</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1" outlineLevel="1" x14ac:dyDescent="0.25">
      <c r="A76" s="219"/>
      <c r="B76" s="220"/>
      <c r="C76" s="268" t="s">
        <v>1345</v>
      </c>
      <c r="D76" s="265"/>
      <c r="E76" s="265"/>
      <c r="F76" s="265"/>
      <c r="G76" s="265"/>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456</v>
      </c>
      <c r="AH76" s="212"/>
      <c r="AI76" s="212"/>
      <c r="AJ76" s="212"/>
      <c r="AK76" s="212"/>
      <c r="AL76" s="212"/>
      <c r="AM76" s="212"/>
      <c r="AN76" s="212"/>
      <c r="AO76" s="212"/>
      <c r="AP76" s="212"/>
      <c r="AQ76" s="212"/>
      <c r="AR76" s="212"/>
      <c r="AS76" s="212"/>
      <c r="AT76" s="212"/>
      <c r="AU76" s="212"/>
      <c r="AV76" s="212"/>
      <c r="AW76" s="212"/>
      <c r="AX76" s="212"/>
      <c r="AY76" s="212"/>
      <c r="AZ76" s="212"/>
      <c r="BA76" s="241" t="str">
        <f>C76</f>
        <v>čistíren odpadních vod (mimo budovy), nádrží, vodojemů, žlabů nebo kanálů, včetně pomocného pracovního lešení o výšce podlahy do 1900 mm a pro zatížení do 1,5 kPa,</v>
      </c>
      <c r="BB76" s="212"/>
      <c r="BC76" s="212"/>
      <c r="BD76" s="212"/>
      <c r="BE76" s="212"/>
      <c r="BF76" s="212"/>
      <c r="BG76" s="212"/>
      <c r="BH76" s="212"/>
    </row>
    <row r="77" spans="1:60" outlineLevel="1" x14ac:dyDescent="0.25">
      <c r="A77" s="219"/>
      <c r="B77" s="220"/>
      <c r="C77" s="255" t="s">
        <v>3031</v>
      </c>
      <c r="D77" s="224"/>
      <c r="E77" s="225">
        <v>20.846350000000001</v>
      </c>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5" t="s">
        <v>3032</v>
      </c>
      <c r="D78" s="224"/>
      <c r="E78" s="225">
        <v>19.778490000000001</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310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5" t="s">
        <v>3033</v>
      </c>
      <c r="D79" s="224"/>
      <c r="E79" s="225">
        <v>4.2</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310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3034</v>
      </c>
      <c r="D80" s="224"/>
      <c r="E80" s="225">
        <v>0.06</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5" t="s">
        <v>3035</v>
      </c>
      <c r="D81" s="224"/>
      <c r="E81" s="225">
        <v>-0.32</v>
      </c>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310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5" t="s">
        <v>3036</v>
      </c>
      <c r="D82" s="224"/>
      <c r="E82" s="225">
        <v>4.2</v>
      </c>
      <c r="F82" s="222"/>
      <c r="G82" s="222"/>
      <c r="H82" s="222"/>
      <c r="I82" s="222"/>
      <c r="J82" s="222"/>
      <c r="K82" s="222"/>
      <c r="L82" s="222"/>
      <c r="M82" s="222"/>
      <c r="N82" s="222"/>
      <c r="O82" s="222"/>
      <c r="P82" s="222"/>
      <c r="Q82" s="222"/>
      <c r="R82" s="222"/>
      <c r="S82" s="222"/>
      <c r="T82" s="222"/>
      <c r="U82" s="222"/>
      <c r="V82" s="222"/>
      <c r="W82" s="222"/>
      <c r="X82" s="222"/>
      <c r="Y82" s="212"/>
      <c r="Z82" s="212"/>
      <c r="AA82" s="212"/>
      <c r="AB82" s="212"/>
      <c r="AC82" s="212"/>
      <c r="AD82" s="212"/>
      <c r="AE82" s="212"/>
      <c r="AF82" s="212"/>
      <c r="AG82" s="212" t="s">
        <v>310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5" t="s">
        <v>3034</v>
      </c>
      <c r="D83" s="224"/>
      <c r="E83" s="225">
        <v>0.06</v>
      </c>
      <c r="F83" s="222"/>
      <c r="G83" s="222"/>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5" t="s">
        <v>3035</v>
      </c>
      <c r="D84" s="224"/>
      <c r="E84" s="225">
        <v>-0.32</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310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33">
        <v>19</v>
      </c>
      <c r="B85" s="234" t="s">
        <v>3037</v>
      </c>
      <c r="C85" s="252" t="s">
        <v>3038</v>
      </c>
      <c r="D85" s="235" t="s">
        <v>360</v>
      </c>
      <c r="E85" s="236">
        <v>4.5374999999999996</v>
      </c>
      <c r="F85" s="237"/>
      <c r="G85" s="238">
        <f>ROUND(E85*F85,2)</f>
        <v>0</v>
      </c>
      <c r="H85" s="237"/>
      <c r="I85" s="238">
        <f>ROUND(E85*H85,2)</f>
        <v>0</v>
      </c>
      <c r="J85" s="237"/>
      <c r="K85" s="238">
        <f>ROUND(E85*J85,2)</f>
        <v>0</v>
      </c>
      <c r="L85" s="238">
        <v>21</v>
      </c>
      <c r="M85" s="238">
        <f>G85*(1+L85/100)</f>
        <v>0</v>
      </c>
      <c r="N85" s="238">
        <v>2.5772499999999998</v>
      </c>
      <c r="O85" s="238">
        <f>ROUND(E85*N85,2)</f>
        <v>11.69</v>
      </c>
      <c r="P85" s="238">
        <v>0</v>
      </c>
      <c r="Q85" s="238">
        <f>ROUND(E85*P85,2)</f>
        <v>0</v>
      </c>
      <c r="R85" s="238" t="s">
        <v>1318</v>
      </c>
      <c r="S85" s="238" t="s">
        <v>294</v>
      </c>
      <c r="T85" s="239" t="s">
        <v>294</v>
      </c>
      <c r="U85" s="222">
        <v>1.054</v>
      </c>
      <c r="V85" s="222">
        <f>ROUND(E85*U85,2)</f>
        <v>4.78</v>
      </c>
      <c r="W85" s="222"/>
      <c r="X85" s="222" t="s">
        <v>389</v>
      </c>
      <c r="Y85" s="212"/>
      <c r="Z85" s="212"/>
      <c r="AA85" s="212"/>
      <c r="AB85" s="212"/>
      <c r="AC85" s="212"/>
      <c r="AD85" s="212"/>
      <c r="AE85" s="212"/>
      <c r="AF85" s="212"/>
      <c r="AG85" s="212" t="s">
        <v>390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1" outlineLevel="1" x14ac:dyDescent="0.25">
      <c r="A86" s="219"/>
      <c r="B86" s="220"/>
      <c r="C86" s="268" t="s">
        <v>1345</v>
      </c>
      <c r="D86" s="265"/>
      <c r="E86" s="265"/>
      <c r="F86" s="265"/>
      <c r="G86" s="265"/>
      <c r="H86" s="222"/>
      <c r="I86" s="222"/>
      <c r="J86" s="222"/>
      <c r="K86" s="222"/>
      <c r="L86" s="222"/>
      <c r="M86" s="222"/>
      <c r="N86" s="222"/>
      <c r="O86" s="222"/>
      <c r="P86" s="222"/>
      <c r="Q86" s="222"/>
      <c r="R86" s="222"/>
      <c r="S86" s="222"/>
      <c r="T86" s="222"/>
      <c r="U86" s="222"/>
      <c r="V86" s="222"/>
      <c r="W86" s="222"/>
      <c r="X86" s="222"/>
      <c r="Y86" s="212"/>
      <c r="Z86" s="212"/>
      <c r="AA86" s="212"/>
      <c r="AB86" s="212"/>
      <c r="AC86" s="212"/>
      <c r="AD86" s="212"/>
      <c r="AE86" s="212"/>
      <c r="AF86" s="212"/>
      <c r="AG86" s="212" t="s">
        <v>456</v>
      </c>
      <c r="AH86" s="212"/>
      <c r="AI86" s="212"/>
      <c r="AJ86" s="212"/>
      <c r="AK86" s="212"/>
      <c r="AL86" s="212"/>
      <c r="AM86" s="212"/>
      <c r="AN86" s="212"/>
      <c r="AO86" s="212"/>
      <c r="AP86" s="212"/>
      <c r="AQ86" s="212"/>
      <c r="AR86" s="212"/>
      <c r="AS86" s="212"/>
      <c r="AT86" s="212"/>
      <c r="AU86" s="212"/>
      <c r="AV86" s="212"/>
      <c r="AW86" s="212"/>
      <c r="AX86" s="212"/>
      <c r="AY86" s="212"/>
      <c r="AZ86" s="212"/>
      <c r="BA86" s="241" t="str">
        <f>C86</f>
        <v>čistíren odpadních vod (mimo budovy), nádrží, vodojemů, žlabů nebo kanálů, včetně pomocného pracovního lešení o výšce podlahy do 1900 mm a pro zatížení do 1,5 kPa,</v>
      </c>
      <c r="BB86" s="212"/>
      <c r="BC86" s="212"/>
      <c r="BD86" s="212"/>
      <c r="BE86" s="212"/>
      <c r="BF86" s="212"/>
      <c r="BG86" s="212"/>
      <c r="BH86" s="212"/>
    </row>
    <row r="87" spans="1:60" outlineLevel="1" x14ac:dyDescent="0.25">
      <c r="A87" s="219"/>
      <c r="B87" s="220"/>
      <c r="C87" s="255" t="s">
        <v>3039</v>
      </c>
      <c r="D87" s="224"/>
      <c r="E87" s="225">
        <v>2.2687499999999998</v>
      </c>
      <c r="F87" s="222"/>
      <c r="G87" s="222"/>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310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5" t="s">
        <v>3040</v>
      </c>
      <c r="D88" s="224"/>
      <c r="E88" s="225">
        <v>2.2687499999999998</v>
      </c>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310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0.399999999999999" outlineLevel="1" x14ac:dyDescent="0.25">
      <c r="A89" s="233">
        <v>20</v>
      </c>
      <c r="B89" s="234" t="s">
        <v>1360</v>
      </c>
      <c r="C89" s="252" t="s">
        <v>1361</v>
      </c>
      <c r="D89" s="235" t="s">
        <v>434</v>
      </c>
      <c r="E89" s="236">
        <v>184.04714999999999</v>
      </c>
      <c r="F89" s="237"/>
      <c r="G89" s="238">
        <f>ROUND(E89*F89,2)</f>
        <v>0</v>
      </c>
      <c r="H89" s="237"/>
      <c r="I89" s="238">
        <f>ROUND(E89*H89,2)</f>
        <v>0</v>
      </c>
      <c r="J89" s="237"/>
      <c r="K89" s="238">
        <f>ROUND(E89*J89,2)</f>
        <v>0</v>
      </c>
      <c r="L89" s="238">
        <v>21</v>
      </c>
      <c r="M89" s="238">
        <f>G89*(1+L89/100)</f>
        <v>0</v>
      </c>
      <c r="N89" s="238">
        <v>6.3310000000000005E-2</v>
      </c>
      <c r="O89" s="238">
        <f>ROUND(E89*N89,2)</f>
        <v>11.65</v>
      </c>
      <c r="P89" s="238">
        <v>0</v>
      </c>
      <c r="Q89" s="238">
        <f>ROUND(E89*P89,2)</f>
        <v>0</v>
      </c>
      <c r="R89" s="238" t="s">
        <v>1318</v>
      </c>
      <c r="S89" s="238" t="s">
        <v>294</v>
      </c>
      <c r="T89" s="239" t="s">
        <v>294</v>
      </c>
      <c r="U89" s="222">
        <v>1.57</v>
      </c>
      <c r="V89" s="222">
        <f>ROUND(E89*U89,2)</f>
        <v>288.95</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8" t="s">
        <v>1362</v>
      </c>
      <c r="D90" s="265"/>
      <c r="E90" s="265"/>
      <c r="F90" s="265"/>
      <c r="G90" s="265"/>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456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73" t="s">
        <v>1363</v>
      </c>
      <c r="D91" s="267"/>
      <c r="E91" s="267"/>
      <c r="F91" s="267"/>
      <c r="G91" s="267"/>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456</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73" t="s">
        <v>1364</v>
      </c>
      <c r="D92" s="267"/>
      <c r="E92" s="267"/>
      <c r="F92" s="267"/>
      <c r="G92" s="267"/>
      <c r="H92" s="222"/>
      <c r="I92" s="222"/>
      <c r="J92" s="222"/>
      <c r="K92" s="222"/>
      <c r="L92" s="222"/>
      <c r="M92" s="222"/>
      <c r="N92" s="222"/>
      <c r="O92" s="222"/>
      <c r="P92" s="222"/>
      <c r="Q92" s="222"/>
      <c r="R92" s="222"/>
      <c r="S92" s="222"/>
      <c r="T92" s="222"/>
      <c r="U92" s="222"/>
      <c r="V92" s="222"/>
      <c r="W92" s="222"/>
      <c r="X92" s="222"/>
      <c r="Y92" s="212"/>
      <c r="Z92" s="212"/>
      <c r="AA92" s="212"/>
      <c r="AB92" s="212"/>
      <c r="AC92" s="212"/>
      <c r="AD92" s="212"/>
      <c r="AE92" s="212"/>
      <c r="AF92" s="212"/>
      <c r="AG92" s="212" t="s">
        <v>456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5" t="s">
        <v>3041</v>
      </c>
      <c r="D93" s="224"/>
      <c r="E93" s="225">
        <v>39</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310</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5" t="s">
        <v>3042</v>
      </c>
      <c r="D94" s="224"/>
      <c r="E94" s="225">
        <v>1.6</v>
      </c>
      <c r="F94" s="222"/>
      <c r="G94" s="222"/>
      <c r="H94" s="222"/>
      <c r="I94" s="222"/>
      <c r="J94" s="222"/>
      <c r="K94" s="222"/>
      <c r="L94" s="222"/>
      <c r="M94" s="222"/>
      <c r="N94" s="222"/>
      <c r="O94" s="222"/>
      <c r="P94" s="222"/>
      <c r="Q94" s="222"/>
      <c r="R94" s="222"/>
      <c r="S94" s="222"/>
      <c r="T94" s="222"/>
      <c r="U94" s="222"/>
      <c r="V94" s="222"/>
      <c r="W94" s="222"/>
      <c r="X94" s="222"/>
      <c r="Y94" s="212"/>
      <c r="Z94" s="212"/>
      <c r="AA94" s="212"/>
      <c r="AB94" s="212"/>
      <c r="AC94" s="212"/>
      <c r="AD94" s="212"/>
      <c r="AE94" s="212"/>
      <c r="AF94" s="212"/>
      <c r="AG94" s="212" t="s">
        <v>310</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5" t="s">
        <v>3043</v>
      </c>
      <c r="D95" s="224"/>
      <c r="E95" s="225">
        <v>39</v>
      </c>
      <c r="F95" s="222"/>
      <c r="G95" s="222"/>
      <c r="H95" s="222"/>
      <c r="I95" s="222"/>
      <c r="J95" s="222"/>
      <c r="K95" s="222"/>
      <c r="L95" s="222"/>
      <c r="M95" s="222"/>
      <c r="N95" s="222"/>
      <c r="O95" s="222"/>
      <c r="P95" s="222"/>
      <c r="Q95" s="222"/>
      <c r="R95" s="222"/>
      <c r="S95" s="222"/>
      <c r="T95" s="222"/>
      <c r="U95" s="222"/>
      <c r="V95" s="222"/>
      <c r="W95" s="222"/>
      <c r="X95" s="222"/>
      <c r="Y95" s="21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5" t="s">
        <v>3042</v>
      </c>
      <c r="D96" s="224"/>
      <c r="E96" s="225">
        <v>1.6</v>
      </c>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5" t="s">
        <v>3044</v>
      </c>
      <c r="D97" s="224"/>
      <c r="E97" s="225">
        <v>21.991150000000001</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310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5" t="s">
        <v>3045</v>
      </c>
      <c r="D98" s="224"/>
      <c r="E98" s="225">
        <v>9.9902599999999993</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310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19"/>
      <c r="B99" s="220"/>
      <c r="C99" s="255" t="s">
        <v>3046</v>
      </c>
      <c r="D99" s="224"/>
      <c r="E99" s="225">
        <v>18.293489999999998</v>
      </c>
      <c r="F99" s="222"/>
      <c r="G99" s="222"/>
      <c r="H99" s="222"/>
      <c r="I99" s="222"/>
      <c r="J99" s="222"/>
      <c r="K99" s="222"/>
      <c r="L99" s="222"/>
      <c r="M99" s="222"/>
      <c r="N99" s="222"/>
      <c r="O99" s="222"/>
      <c r="P99" s="222"/>
      <c r="Q99" s="222"/>
      <c r="R99" s="222"/>
      <c r="S99" s="222"/>
      <c r="T99" s="222"/>
      <c r="U99" s="222"/>
      <c r="V99" s="222"/>
      <c r="W99" s="222"/>
      <c r="X99" s="222"/>
      <c r="Y99" s="21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5" t="s">
        <v>3047</v>
      </c>
      <c r="D100" s="224"/>
      <c r="E100" s="225"/>
      <c r="F100" s="222"/>
      <c r="G100" s="222"/>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310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5" t="s">
        <v>3048</v>
      </c>
      <c r="D101" s="224"/>
      <c r="E101" s="225">
        <v>13.19469</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5" t="s">
        <v>3049</v>
      </c>
      <c r="D102" s="224"/>
      <c r="E102" s="225">
        <v>20.527999999999999</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310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5" t="s">
        <v>3050</v>
      </c>
      <c r="D103" s="224"/>
      <c r="E103" s="225">
        <v>18.84956</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310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0.399999999999999" outlineLevel="1" x14ac:dyDescent="0.25">
      <c r="A104" s="233">
        <v>21</v>
      </c>
      <c r="B104" s="234" t="s">
        <v>1372</v>
      </c>
      <c r="C104" s="252" t="s">
        <v>1373</v>
      </c>
      <c r="D104" s="235" t="s">
        <v>434</v>
      </c>
      <c r="E104" s="236">
        <v>131.47490999999999</v>
      </c>
      <c r="F104" s="237"/>
      <c r="G104" s="238">
        <f>ROUND(E104*F104,2)</f>
        <v>0</v>
      </c>
      <c r="H104" s="237"/>
      <c r="I104" s="238">
        <f>ROUND(E104*H104,2)</f>
        <v>0</v>
      </c>
      <c r="J104" s="237"/>
      <c r="K104" s="238">
        <f>ROUND(E104*J104,2)</f>
        <v>0</v>
      </c>
      <c r="L104" s="238">
        <v>21</v>
      </c>
      <c r="M104" s="238">
        <f>G104*(1+L104/100)</f>
        <v>0</v>
      </c>
      <c r="N104" s="238">
        <v>0</v>
      </c>
      <c r="O104" s="238">
        <f>ROUND(E104*N104,2)</f>
        <v>0</v>
      </c>
      <c r="P104" s="238">
        <v>0</v>
      </c>
      <c r="Q104" s="238">
        <f>ROUND(E104*P104,2)</f>
        <v>0</v>
      </c>
      <c r="R104" s="238" t="s">
        <v>1318</v>
      </c>
      <c r="S104" s="238" t="s">
        <v>294</v>
      </c>
      <c r="T104" s="239" t="s">
        <v>294</v>
      </c>
      <c r="U104" s="222">
        <v>0.5</v>
      </c>
      <c r="V104" s="222">
        <f>ROUND(E104*U104,2)</f>
        <v>65.739999999999995</v>
      </c>
      <c r="W104" s="222"/>
      <c r="X104" s="222" t="s">
        <v>389</v>
      </c>
      <c r="Y104" s="212"/>
      <c r="Z104" s="212"/>
      <c r="AA104" s="212"/>
      <c r="AB104" s="212"/>
      <c r="AC104" s="212"/>
      <c r="AD104" s="212"/>
      <c r="AE104" s="212"/>
      <c r="AF104" s="212"/>
      <c r="AG104" s="212" t="s">
        <v>390</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68" t="s">
        <v>1362</v>
      </c>
      <c r="D105" s="265"/>
      <c r="E105" s="265"/>
      <c r="F105" s="265"/>
      <c r="G105" s="265"/>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456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73" t="s">
        <v>1363</v>
      </c>
      <c r="D106" s="267"/>
      <c r="E106" s="267"/>
      <c r="F106" s="267"/>
      <c r="G106" s="267"/>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456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73" t="s">
        <v>1364</v>
      </c>
      <c r="D107" s="267"/>
      <c r="E107" s="267"/>
      <c r="F107" s="267"/>
      <c r="G107" s="267"/>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456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5" t="s">
        <v>3051</v>
      </c>
      <c r="D108" s="224"/>
      <c r="E108" s="225">
        <v>184.04714999999999</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19"/>
      <c r="B109" s="220"/>
      <c r="C109" s="255" t="s">
        <v>3052</v>
      </c>
      <c r="D109" s="224"/>
      <c r="E109" s="225"/>
      <c r="F109" s="222"/>
      <c r="G109" s="222"/>
      <c r="H109" s="222"/>
      <c r="I109" s="222"/>
      <c r="J109" s="222"/>
      <c r="K109" s="222"/>
      <c r="L109" s="222"/>
      <c r="M109" s="222"/>
      <c r="N109" s="222"/>
      <c r="O109" s="222"/>
      <c r="P109" s="222"/>
      <c r="Q109" s="222"/>
      <c r="R109" s="222"/>
      <c r="S109" s="222"/>
      <c r="T109" s="222"/>
      <c r="U109" s="222"/>
      <c r="V109" s="222"/>
      <c r="W109" s="222"/>
      <c r="X109" s="222"/>
      <c r="Y109" s="212"/>
      <c r="Z109" s="212"/>
      <c r="AA109" s="212"/>
      <c r="AB109" s="212"/>
      <c r="AC109" s="212"/>
      <c r="AD109" s="212"/>
      <c r="AE109" s="212"/>
      <c r="AF109" s="212"/>
      <c r="AG109" s="212" t="s">
        <v>310</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5" t="s">
        <v>3053</v>
      </c>
      <c r="D110" s="224"/>
      <c r="E110" s="225">
        <v>-13.19469</v>
      </c>
      <c r="F110" s="222"/>
      <c r="G110" s="222"/>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310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5">
      <c r="A111" s="219"/>
      <c r="B111" s="220"/>
      <c r="C111" s="255" t="s">
        <v>3054</v>
      </c>
      <c r="D111" s="224"/>
      <c r="E111" s="225">
        <v>-20.527999999999999</v>
      </c>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310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5" t="s">
        <v>3055</v>
      </c>
      <c r="D112" s="224"/>
      <c r="E112" s="225">
        <v>-18.84956</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3">
        <v>22</v>
      </c>
      <c r="B113" s="234" t="s">
        <v>1374</v>
      </c>
      <c r="C113" s="252" t="s">
        <v>1375</v>
      </c>
      <c r="D113" s="235" t="s">
        <v>441</v>
      </c>
      <c r="E113" s="236">
        <v>0.84884000000000004</v>
      </c>
      <c r="F113" s="237"/>
      <c r="G113" s="238">
        <f>ROUND(E113*F113,2)</f>
        <v>0</v>
      </c>
      <c r="H113" s="237"/>
      <c r="I113" s="238">
        <f>ROUND(E113*H113,2)</f>
        <v>0</v>
      </c>
      <c r="J113" s="237"/>
      <c r="K113" s="238">
        <f>ROUND(E113*J113,2)</f>
        <v>0</v>
      </c>
      <c r="L113" s="238">
        <v>21</v>
      </c>
      <c r="M113" s="238">
        <f>G113*(1+L113/100)</f>
        <v>0</v>
      </c>
      <c r="N113" s="238">
        <v>1.02535</v>
      </c>
      <c r="O113" s="238">
        <f>ROUND(E113*N113,2)</f>
        <v>0.87</v>
      </c>
      <c r="P113" s="238">
        <v>0</v>
      </c>
      <c r="Q113" s="238">
        <f>ROUND(E113*P113,2)</f>
        <v>0</v>
      </c>
      <c r="R113" s="238" t="s">
        <v>1318</v>
      </c>
      <c r="S113" s="238" t="s">
        <v>294</v>
      </c>
      <c r="T113" s="239" t="s">
        <v>294</v>
      </c>
      <c r="U113" s="222">
        <v>22.07</v>
      </c>
      <c r="V113" s="222">
        <f>ROUND(E113*U113,2)</f>
        <v>18.73</v>
      </c>
      <c r="W113" s="222"/>
      <c r="X113" s="222" t="s">
        <v>389</v>
      </c>
      <c r="Y113" s="212"/>
      <c r="Z113" s="212"/>
      <c r="AA113" s="212"/>
      <c r="AB113" s="212"/>
      <c r="AC113" s="212"/>
      <c r="AD113" s="212"/>
      <c r="AE113" s="212"/>
      <c r="AF113" s="212"/>
      <c r="AG113" s="212" t="s">
        <v>390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1" outlineLevel="1" x14ac:dyDescent="0.25">
      <c r="A114" s="219"/>
      <c r="B114" s="220"/>
      <c r="C114" s="268" t="s">
        <v>1376</v>
      </c>
      <c r="D114" s="265"/>
      <c r="E114" s="265"/>
      <c r="F114" s="265"/>
      <c r="G114" s="265"/>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456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41" t="str">
        <f>C114</f>
        <v>čistíren odpadních vod (mimo budovy), nádrží, vodojemů, žlabů nebo kanálů , včetně pomocného pracovního lešení o výšce podlahy do 1900 mm a pro zatížení do 1,5 kPa,</v>
      </c>
      <c r="BB114" s="212"/>
      <c r="BC114" s="212"/>
      <c r="BD114" s="212"/>
      <c r="BE114" s="212"/>
      <c r="BF114" s="212"/>
      <c r="BG114" s="212"/>
      <c r="BH114" s="212"/>
    </row>
    <row r="115" spans="1:60" outlineLevel="1" x14ac:dyDescent="0.25">
      <c r="A115" s="219"/>
      <c r="B115" s="220"/>
      <c r="C115" s="255" t="s">
        <v>3056</v>
      </c>
      <c r="D115" s="224"/>
      <c r="E115" s="225">
        <v>0.84884000000000004</v>
      </c>
      <c r="F115" s="222"/>
      <c r="G115" s="222"/>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310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69" t="s">
        <v>465</v>
      </c>
      <c r="D116" s="261"/>
      <c r="E116" s="262"/>
      <c r="F116" s="222"/>
      <c r="G116" s="222"/>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310</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70" t="s">
        <v>3057</v>
      </c>
      <c r="D117" s="261"/>
      <c r="E117" s="262"/>
      <c r="F117" s="222"/>
      <c r="G117" s="222"/>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310</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70" t="s">
        <v>3058</v>
      </c>
      <c r="D118" s="261"/>
      <c r="E118" s="262">
        <v>51.4</v>
      </c>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310</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70" t="s">
        <v>3059</v>
      </c>
      <c r="D119" s="261"/>
      <c r="E119" s="262">
        <v>-2.56</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310</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70" t="s">
        <v>3060</v>
      </c>
      <c r="D120" s="261"/>
      <c r="E120" s="262">
        <v>51.4</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310</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70" t="s">
        <v>3059</v>
      </c>
      <c r="D121" s="261"/>
      <c r="E121" s="262">
        <v>-2.56</v>
      </c>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310</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69" t="s">
        <v>471</v>
      </c>
      <c r="D122" s="261"/>
      <c r="E122" s="262"/>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310</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0.399999999999999" outlineLevel="1" x14ac:dyDescent="0.25">
      <c r="A123" s="243">
        <v>23</v>
      </c>
      <c r="B123" s="244" t="s">
        <v>3061</v>
      </c>
      <c r="C123" s="256" t="s">
        <v>3062</v>
      </c>
      <c r="D123" s="245" t="s">
        <v>539</v>
      </c>
      <c r="E123" s="246">
        <v>8.08</v>
      </c>
      <c r="F123" s="247"/>
      <c r="G123" s="248">
        <f>ROUND(E123*F123,2)</f>
        <v>0</v>
      </c>
      <c r="H123" s="247"/>
      <c r="I123" s="248">
        <f>ROUND(E123*H123,2)</f>
        <v>0</v>
      </c>
      <c r="J123" s="247"/>
      <c r="K123" s="248">
        <f>ROUND(E123*J123,2)</f>
        <v>0</v>
      </c>
      <c r="L123" s="248">
        <v>21</v>
      </c>
      <c r="M123" s="248">
        <f>G123*(1+L123/100)</f>
        <v>0</v>
      </c>
      <c r="N123" s="248">
        <v>4.5999999999999999E-2</v>
      </c>
      <c r="O123" s="248">
        <f>ROUND(E123*N123,2)</f>
        <v>0.37</v>
      </c>
      <c r="P123" s="248">
        <v>0</v>
      </c>
      <c r="Q123" s="248">
        <f>ROUND(E123*P123,2)</f>
        <v>0</v>
      </c>
      <c r="R123" s="248" t="s">
        <v>361</v>
      </c>
      <c r="S123" s="248" t="s">
        <v>294</v>
      </c>
      <c r="T123" s="249" t="s">
        <v>294</v>
      </c>
      <c r="U123" s="222">
        <v>0</v>
      </c>
      <c r="V123" s="222">
        <f>ROUND(E123*U123,2)</f>
        <v>0</v>
      </c>
      <c r="W123" s="222"/>
      <c r="X123" s="222" t="s">
        <v>362</v>
      </c>
      <c r="Y123" s="212"/>
      <c r="Z123" s="212"/>
      <c r="AA123" s="212"/>
      <c r="AB123" s="212"/>
      <c r="AC123" s="212"/>
      <c r="AD123" s="212"/>
      <c r="AE123" s="212"/>
      <c r="AF123" s="212"/>
      <c r="AG123" s="212" t="s">
        <v>363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33">
        <v>24</v>
      </c>
      <c r="B124" s="234" t="s">
        <v>3063</v>
      </c>
      <c r="C124" s="252" t="s">
        <v>3064</v>
      </c>
      <c r="D124" s="235" t="s">
        <v>360</v>
      </c>
      <c r="E124" s="236">
        <v>1.44574</v>
      </c>
      <c r="F124" s="237"/>
      <c r="G124" s="238">
        <f>ROUND(E124*F124,2)</f>
        <v>0</v>
      </c>
      <c r="H124" s="237"/>
      <c r="I124" s="238">
        <f>ROUND(E124*H124,2)</f>
        <v>0</v>
      </c>
      <c r="J124" s="237"/>
      <c r="K124" s="238">
        <f>ROUND(E124*J124,2)</f>
        <v>0</v>
      </c>
      <c r="L124" s="238">
        <v>21</v>
      </c>
      <c r="M124" s="238">
        <f>G124*(1+L124/100)</f>
        <v>0</v>
      </c>
      <c r="N124" s="238">
        <v>0.55000000000000004</v>
      </c>
      <c r="O124" s="238">
        <f>ROUND(E124*N124,2)</f>
        <v>0.8</v>
      </c>
      <c r="P124" s="238">
        <v>0</v>
      </c>
      <c r="Q124" s="238">
        <f>ROUND(E124*P124,2)</f>
        <v>0</v>
      </c>
      <c r="R124" s="238" t="s">
        <v>361</v>
      </c>
      <c r="S124" s="238" t="s">
        <v>294</v>
      </c>
      <c r="T124" s="239" t="s">
        <v>294</v>
      </c>
      <c r="U124" s="222">
        <v>0</v>
      </c>
      <c r="V124" s="222">
        <f>ROUND(E124*U124,2)</f>
        <v>0</v>
      </c>
      <c r="W124" s="222"/>
      <c r="X124" s="222" t="s">
        <v>362</v>
      </c>
      <c r="Y124" s="212"/>
      <c r="Z124" s="212"/>
      <c r="AA124" s="212"/>
      <c r="AB124" s="212"/>
      <c r="AC124" s="212"/>
      <c r="AD124" s="212"/>
      <c r="AE124" s="212"/>
      <c r="AF124" s="212"/>
      <c r="AG124" s="212" t="s">
        <v>363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5" t="s">
        <v>3065</v>
      </c>
      <c r="D125" s="224"/>
      <c r="E125" s="225">
        <v>1.44574</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310</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69" t="s">
        <v>465</v>
      </c>
      <c r="D126" s="261"/>
      <c r="E126" s="262"/>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310</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70" t="s">
        <v>3066</v>
      </c>
      <c r="D127" s="261"/>
      <c r="E127" s="262"/>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310</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5">
      <c r="A128" s="219"/>
      <c r="B128" s="220"/>
      <c r="C128" s="270" t="s">
        <v>3067</v>
      </c>
      <c r="D128" s="261"/>
      <c r="E128" s="262">
        <v>13.19469</v>
      </c>
      <c r="F128" s="222"/>
      <c r="G128" s="222"/>
      <c r="H128" s="222"/>
      <c r="I128" s="222"/>
      <c r="J128" s="222"/>
      <c r="K128" s="222"/>
      <c r="L128" s="222"/>
      <c r="M128" s="222"/>
      <c r="N128" s="222"/>
      <c r="O128" s="222"/>
      <c r="P128" s="222"/>
      <c r="Q128" s="222"/>
      <c r="R128" s="222"/>
      <c r="S128" s="222"/>
      <c r="T128" s="222"/>
      <c r="U128" s="222"/>
      <c r="V128" s="222"/>
      <c r="W128" s="222"/>
      <c r="X128" s="222"/>
      <c r="Y128" s="212"/>
      <c r="Z128" s="212"/>
      <c r="AA128" s="212"/>
      <c r="AB128" s="212"/>
      <c r="AC128" s="212"/>
      <c r="AD128" s="212"/>
      <c r="AE128" s="212"/>
      <c r="AF128" s="212"/>
      <c r="AG128" s="212" t="s">
        <v>310</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70" t="s">
        <v>3068</v>
      </c>
      <c r="D129" s="261"/>
      <c r="E129" s="262">
        <v>20.527999999999999</v>
      </c>
      <c r="F129" s="222"/>
      <c r="G129" s="222"/>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310</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70" t="s">
        <v>3069</v>
      </c>
      <c r="D130" s="261"/>
      <c r="E130" s="262">
        <v>18.84956</v>
      </c>
      <c r="F130" s="222"/>
      <c r="G130" s="222"/>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310</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69" t="s">
        <v>471</v>
      </c>
      <c r="D131" s="261"/>
      <c r="E131" s="262"/>
      <c r="F131" s="222"/>
      <c r="G131" s="222"/>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310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5">
      <c r="A132" s="227" t="s">
        <v>289</v>
      </c>
      <c r="B132" s="228" t="s">
        <v>200</v>
      </c>
      <c r="C132" s="251" t="s">
        <v>184</v>
      </c>
      <c r="D132" s="229"/>
      <c r="E132" s="230"/>
      <c r="F132" s="231"/>
      <c r="G132" s="231">
        <f>SUMIF(AG133:AG135,"&lt;&gt;NOR",G133:G135)</f>
        <v>0</v>
      </c>
      <c r="H132" s="231"/>
      <c r="I132" s="231">
        <f>SUM(I133:I135)</f>
        <v>0</v>
      </c>
      <c r="J132" s="231"/>
      <c r="K132" s="231">
        <f>SUM(K133:K135)</f>
        <v>0</v>
      </c>
      <c r="L132" s="231"/>
      <c r="M132" s="231">
        <f>SUM(M133:M135)</f>
        <v>0</v>
      </c>
      <c r="N132" s="231"/>
      <c r="O132" s="231">
        <f>SUM(O133:O135)</f>
        <v>106.94</v>
      </c>
      <c r="P132" s="231"/>
      <c r="Q132" s="231">
        <f>SUM(Q133:Q135)</f>
        <v>0</v>
      </c>
      <c r="R132" s="231"/>
      <c r="S132" s="231"/>
      <c r="T132" s="232"/>
      <c r="U132" s="226"/>
      <c r="V132" s="226">
        <f>SUM(V133:V135)</f>
        <v>107.43</v>
      </c>
      <c r="W132" s="226"/>
      <c r="X132" s="226"/>
      <c r="AG132" t="s">
        <v>290</v>
      </c>
    </row>
    <row r="133" spans="1:60" outlineLevel="1" x14ac:dyDescent="0.25">
      <c r="A133" s="233">
        <v>25</v>
      </c>
      <c r="B133" s="234" t="s">
        <v>3070</v>
      </c>
      <c r="C133" s="252" t="s">
        <v>3071</v>
      </c>
      <c r="D133" s="235" t="s">
        <v>360</v>
      </c>
      <c r="E133" s="236">
        <v>44.28351</v>
      </c>
      <c r="F133" s="237"/>
      <c r="G133" s="238">
        <f>ROUND(E133*F133,2)</f>
        <v>0</v>
      </c>
      <c r="H133" s="237"/>
      <c r="I133" s="238">
        <f>ROUND(E133*H133,2)</f>
        <v>0</v>
      </c>
      <c r="J133" s="237"/>
      <c r="K133" s="238">
        <f>ROUND(E133*J133,2)</f>
        <v>0</v>
      </c>
      <c r="L133" s="238">
        <v>21</v>
      </c>
      <c r="M133" s="238">
        <f>G133*(1+L133/100)</f>
        <v>0</v>
      </c>
      <c r="N133" s="238">
        <v>2.4148700000000001</v>
      </c>
      <c r="O133" s="238">
        <f>ROUND(E133*N133,2)</f>
        <v>106.94</v>
      </c>
      <c r="P133" s="238">
        <v>0</v>
      </c>
      <c r="Q133" s="238">
        <f>ROUND(E133*P133,2)</f>
        <v>0</v>
      </c>
      <c r="R133" s="238" t="s">
        <v>3072</v>
      </c>
      <c r="S133" s="238" t="s">
        <v>294</v>
      </c>
      <c r="T133" s="239" t="s">
        <v>294</v>
      </c>
      <c r="U133" s="222">
        <v>2.4260000000000002</v>
      </c>
      <c r="V133" s="222">
        <f>ROUND(E133*U133,2)</f>
        <v>107.43</v>
      </c>
      <c r="W133" s="222"/>
      <c r="X133" s="222" t="s">
        <v>389</v>
      </c>
      <c r="Y133" s="212"/>
      <c r="Z133" s="212"/>
      <c r="AA133" s="212"/>
      <c r="AB133" s="212"/>
      <c r="AC133" s="212"/>
      <c r="AD133" s="212"/>
      <c r="AE133" s="212"/>
      <c r="AF133" s="212"/>
      <c r="AG133" s="212" t="s">
        <v>390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68" t="s">
        <v>3073</v>
      </c>
      <c r="D134" s="265"/>
      <c r="E134" s="265"/>
      <c r="F134" s="265"/>
      <c r="G134" s="265"/>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456</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5" t="s">
        <v>3074</v>
      </c>
      <c r="D135" s="224"/>
      <c r="E135" s="225">
        <v>44.28351</v>
      </c>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310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x14ac:dyDescent="0.25">
      <c r="A136" s="227" t="s">
        <v>289</v>
      </c>
      <c r="B136" s="228" t="s">
        <v>206</v>
      </c>
      <c r="C136" s="251" t="s">
        <v>207</v>
      </c>
      <c r="D136" s="229"/>
      <c r="E136" s="230"/>
      <c r="F136" s="231"/>
      <c r="G136" s="231">
        <f>SUMIF(AG137:AG148,"&lt;&gt;NOR",G137:G148)</f>
        <v>0</v>
      </c>
      <c r="H136" s="231"/>
      <c r="I136" s="231">
        <f>SUM(I137:I148)</f>
        <v>0</v>
      </c>
      <c r="J136" s="231"/>
      <c r="K136" s="231">
        <f>SUM(K137:K148)</f>
        <v>0</v>
      </c>
      <c r="L136" s="231"/>
      <c r="M136" s="231">
        <f>SUM(M137:M148)</f>
        <v>0</v>
      </c>
      <c r="N136" s="231"/>
      <c r="O136" s="231">
        <f>SUM(O137:O148)</f>
        <v>61.79</v>
      </c>
      <c r="P136" s="231"/>
      <c r="Q136" s="231">
        <f>SUM(Q137:Q148)</f>
        <v>0</v>
      </c>
      <c r="R136" s="231"/>
      <c r="S136" s="231"/>
      <c r="T136" s="232"/>
      <c r="U136" s="226"/>
      <c r="V136" s="226">
        <f>SUM(V137:V148)</f>
        <v>61.76</v>
      </c>
      <c r="W136" s="226"/>
      <c r="X136" s="226"/>
      <c r="AG136" t="s">
        <v>290</v>
      </c>
    </row>
    <row r="137" spans="1:60" ht="20.399999999999999" outlineLevel="1" x14ac:dyDescent="0.25">
      <c r="A137" s="233">
        <v>26</v>
      </c>
      <c r="B137" s="234" t="s">
        <v>1427</v>
      </c>
      <c r="C137" s="252" t="s">
        <v>1428</v>
      </c>
      <c r="D137" s="235" t="s">
        <v>360</v>
      </c>
      <c r="E137" s="236">
        <v>33.638080000000002</v>
      </c>
      <c r="F137" s="237"/>
      <c r="G137" s="238">
        <f>ROUND(E137*F137,2)</f>
        <v>0</v>
      </c>
      <c r="H137" s="237"/>
      <c r="I137" s="238">
        <f>ROUND(E137*H137,2)</f>
        <v>0</v>
      </c>
      <c r="J137" s="237"/>
      <c r="K137" s="238">
        <f>ROUND(E137*J137,2)</f>
        <v>0</v>
      </c>
      <c r="L137" s="238">
        <v>21</v>
      </c>
      <c r="M137" s="238">
        <f>G137*(1+L137/100)</f>
        <v>0</v>
      </c>
      <c r="N137" s="238">
        <v>1.837</v>
      </c>
      <c r="O137" s="238">
        <f>ROUND(E137*N137,2)</f>
        <v>61.79</v>
      </c>
      <c r="P137" s="238">
        <v>0</v>
      </c>
      <c r="Q137" s="238">
        <f>ROUND(E137*P137,2)</f>
        <v>0</v>
      </c>
      <c r="R137" s="238" t="s">
        <v>1305</v>
      </c>
      <c r="S137" s="238" t="s">
        <v>294</v>
      </c>
      <c r="T137" s="239" t="s">
        <v>294</v>
      </c>
      <c r="U137" s="222">
        <v>1.8360000000000001</v>
      </c>
      <c r="V137" s="222">
        <f>ROUND(E137*U137,2)</f>
        <v>61.76</v>
      </c>
      <c r="W137" s="222"/>
      <c r="X137" s="222" t="s">
        <v>389</v>
      </c>
      <c r="Y137" s="212"/>
      <c r="Z137" s="212"/>
      <c r="AA137" s="212"/>
      <c r="AB137" s="212"/>
      <c r="AC137" s="212"/>
      <c r="AD137" s="212"/>
      <c r="AE137" s="212"/>
      <c r="AF137" s="212"/>
      <c r="AG137" s="212" t="s">
        <v>390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68" t="s">
        <v>1429</v>
      </c>
      <c r="D138" s="265"/>
      <c r="E138" s="265"/>
      <c r="F138" s="265"/>
      <c r="G138" s="265"/>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456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41" t="str">
        <f>C138</f>
        <v>pod mazaniny a dlažby, popř. na plochých střechách, vodorovný nebo ve spádu, s udusáním a urovnáním povrchu,</v>
      </c>
      <c r="BB138" s="212"/>
      <c r="BC138" s="212"/>
      <c r="BD138" s="212"/>
      <c r="BE138" s="212"/>
      <c r="BF138" s="212"/>
      <c r="BG138" s="212"/>
      <c r="BH138" s="212"/>
    </row>
    <row r="139" spans="1:60" outlineLevel="1" x14ac:dyDescent="0.25">
      <c r="A139" s="219"/>
      <c r="B139" s="220"/>
      <c r="C139" s="255" t="s">
        <v>3075</v>
      </c>
      <c r="D139" s="224"/>
      <c r="E139" s="225">
        <v>33.638080000000002</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310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9" t="s">
        <v>465</v>
      </c>
      <c r="D140" s="261"/>
      <c r="E140" s="262"/>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310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70" t="s">
        <v>3076</v>
      </c>
      <c r="D141" s="261"/>
      <c r="E141" s="262"/>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310</v>
      </c>
      <c r="AH141" s="212">
        <v>2</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70" t="s">
        <v>3077</v>
      </c>
      <c r="D142" s="261"/>
      <c r="E142" s="262">
        <v>77.459109999999995</v>
      </c>
      <c r="F142" s="222"/>
      <c r="G142" s="222"/>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310</v>
      </c>
      <c r="AH142" s="212">
        <v>2</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70" t="s">
        <v>3078</v>
      </c>
      <c r="D143" s="261"/>
      <c r="E143" s="262">
        <v>78.863460000000003</v>
      </c>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310</v>
      </c>
      <c r="AH143" s="212">
        <v>2</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70" t="s">
        <v>3079</v>
      </c>
      <c r="D144" s="261"/>
      <c r="E144" s="262">
        <v>113.19853000000001</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310</v>
      </c>
      <c r="AH144" s="212">
        <v>2</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70" t="s">
        <v>3080</v>
      </c>
      <c r="D145" s="261"/>
      <c r="E145" s="262">
        <v>55.97972</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310</v>
      </c>
      <c r="AH145" s="212">
        <v>2</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70" t="s">
        <v>3081</v>
      </c>
      <c r="D146" s="261"/>
      <c r="E146" s="262">
        <v>5.44</v>
      </c>
      <c r="F146" s="222"/>
      <c r="G146" s="222"/>
      <c r="H146" s="222"/>
      <c r="I146" s="222"/>
      <c r="J146" s="222"/>
      <c r="K146" s="222"/>
      <c r="L146" s="222"/>
      <c r="M146" s="222"/>
      <c r="N146" s="222"/>
      <c r="O146" s="222"/>
      <c r="P146" s="222"/>
      <c r="Q146" s="222"/>
      <c r="R146" s="222"/>
      <c r="S146" s="222"/>
      <c r="T146" s="222"/>
      <c r="U146" s="222"/>
      <c r="V146" s="222"/>
      <c r="W146" s="222"/>
      <c r="X146" s="222"/>
      <c r="Y146" s="212"/>
      <c r="Z146" s="212"/>
      <c r="AA146" s="212"/>
      <c r="AB146" s="212"/>
      <c r="AC146" s="212"/>
      <c r="AD146" s="212"/>
      <c r="AE146" s="212"/>
      <c r="AF146" s="212"/>
      <c r="AG146" s="212" t="s">
        <v>310</v>
      </c>
      <c r="AH146" s="212">
        <v>2</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70" t="s">
        <v>3082</v>
      </c>
      <c r="D147" s="261"/>
      <c r="E147" s="262">
        <v>5.44</v>
      </c>
      <c r="F147" s="222"/>
      <c r="G147" s="222"/>
      <c r="H147" s="222"/>
      <c r="I147" s="222"/>
      <c r="J147" s="222"/>
      <c r="K147" s="222"/>
      <c r="L147" s="222"/>
      <c r="M147" s="222"/>
      <c r="N147" s="222"/>
      <c r="O147" s="222"/>
      <c r="P147" s="222"/>
      <c r="Q147" s="222"/>
      <c r="R147" s="222"/>
      <c r="S147" s="222"/>
      <c r="T147" s="222"/>
      <c r="U147" s="222"/>
      <c r="V147" s="222"/>
      <c r="W147" s="222"/>
      <c r="X147" s="222"/>
      <c r="Y147" s="212"/>
      <c r="Z147" s="212"/>
      <c r="AA147" s="212"/>
      <c r="AB147" s="212"/>
      <c r="AC147" s="212"/>
      <c r="AD147" s="212"/>
      <c r="AE147" s="212"/>
      <c r="AF147" s="212"/>
      <c r="AG147" s="212" t="s">
        <v>310</v>
      </c>
      <c r="AH147" s="212">
        <v>2</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69" t="s">
        <v>471</v>
      </c>
      <c r="D148" s="261"/>
      <c r="E148" s="262"/>
      <c r="F148" s="222"/>
      <c r="G148" s="222"/>
      <c r="H148" s="222"/>
      <c r="I148" s="222"/>
      <c r="J148" s="222"/>
      <c r="K148" s="222"/>
      <c r="L148" s="222"/>
      <c r="M148" s="222"/>
      <c r="N148" s="222"/>
      <c r="O148" s="222"/>
      <c r="P148" s="222"/>
      <c r="Q148" s="222"/>
      <c r="R148" s="222"/>
      <c r="S148" s="222"/>
      <c r="T148" s="222"/>
      <c r="U148" s="222"/>
      <c r="V148" s="222"/>
      <c r="W148" s="222"/>
      <c r="X148" s="222"/>
      <c r="Y148" s="212"/>
      <c r="Z148" s="212"/>
      <c r="AA148" s="212"/>
      <c r="AB148" s="212"/>
      <c r="AC148" s="212"/>
      <c r="AD148" s="212"/>
      <c r="AE148" s="212"/>
      <c r="AF148" s="212"/>
      <c r="AG148" s="212" t="s">
        <v>310</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5">
      <c r="A149" s="227" t="s">
        <v>289</v>
      </c>
      <c r="B149" s="228" t="s">
        <v>214</v>
      </c>
      <c r="C149" s="251" t="s">
        <v>215</v>
      </c>
      <c r="D149" s="229"/>
      <c r="E149" s="230"/>
      <c r="F149" s="231"/>
      <c r="G149" s="231">
        <f>SUMIF(AG150:AG162,"&lt;&gt;NOR",G150:G162)</f>
        <v>0</v>
      </c>
      <c r="H149" s="231"/>
      <c r="I149" s="231">
        <f>SUM(I150:I162)</f>
        <v>0</v>
      </c>
      <c r="J149" s="231"/>
      <c r="K149" s="231">
        <f>SUM(K150:K162)</f>
        <v>0</v>
      </c>
      <c r="L149" s="231"/>
      <c r="M149" s="231">
        <f>SUM(M150:M162)</f>
        <v>0</v>
      </c>
      <c r="N149" s="231"/>
      <c r="O149" s="231">
        <f>SUM(O150:O162)</f>
        <v>0.18</v>
      </c>
      <c r="P149" s="231"/>
      <c r="Q149" s="231">
        <f>SUM(Q150:Q162)</f>
        <v>0</v>
      </c>
      <c r="R149" s="231"/>
      <c r="S149" s="231"/>
      <c r="T149" s="232"/>
      <c r="U149" s="226"/>
      <c r="V149" s="226">
        <f>SUM(V150:V162)</f>
        <v>11.440000000000001</v>
      </c>
      <c r="W149" s="226"/>
      <c r="X149" s="226"/>
      <c r="AG149" t="s">
        <v>290</v>
      </c>
    </row>
    <row r="150" spans="1:60" ht="20.399999999999999" outlineLevel="1" x14ac:dyDescent="0.25">
      <c r="A150" s="233">
        <v>27</v>
      </c>
      <c r="B150" s="234" t="s">
        <v>3083</v>
      </c>
      <c r="C150" s="252" t="s">
        <v>3084</v>
      </c>
      <c r="D150" s="235" t="s">
        <v>360</v>
      </c>
      <c r="E150" s="236">
        <v>85.289820000000006</v>
      </c>
      <c r="F150" s="237"/>
      <c r="G150" s="238">
        <f>ROUND(E150*F150,2)</f>
        <v>0</v>
      </c>
      <c r="H150" s="237"/>
      <c r="I150" s="238">
        <f>ROUND(E150*H150,2)</f>
        <v>0</v>
      </c>
      <c r="J150" s="237"/>
      <c r="K150" s="238">
        <f>ROUND(E150*J150,2)</f>
        <v>0</v>
      </c>
      <c r="L150" s="238">
        <v>21</v>
      </c>
      <c r="M150" s="238">
        <f>G150*(1+L150/100)</f>
        <v>0</v>
      </c>
      <c r="N150" s="238">
        <v>0</v>
      </c>
      <c r="O150" s="238">
        <f>ROUND(E150*N150,2)</f>
        <v>0</v>
      </c>
      <c r="P150" s="238">
        <v>0</v>
      </c>
      <c r="Q150" s="238">
        <f>ROUND(E150*P150,2)</f>
        <v>0</v>
      </c>
      <c r="R150" s="238" t="s">
        <v>1318</v>
      </c>
      <c r="S150" s="238" t="s">
        <v>294</v>
      </c>
      <c r="T150" s="239" t="s">
        <v>294</v>
      </c>
      <c r="U150" s="222">
        <v>0.114</v>
      </c>
      <c r="V150" s="222">
        <f>ROUND(E150*U150,2)</f>
        <v>9.7200000000000006</v>
      </c>
      <c r="W150" s="222"/>
      <c r="X150" s="222" t="s">
        <v>389</v>
      </c>
      <c r="Y150" s="212"/>
      <c r="Z150" s="212"/>
      <c r="AA150" s="212"/>
      <c r="AB150" s="212"/>
      <c r="AC150" s="212"/>
      <c r="AD150" s="212"/>
      <c r="AE150" s="212"/>
      <c r="AF150" s="212"/>
      <c r="AG150" s="212" t="s">
        <v>390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68" t="s">
        <v>3085</v>
      </c>
      <c r="D151" s="265"/>
      <c r="E151" s="265"/>
      <c r="F151" s="265"/>
      <c r="G151" s="265"/>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456</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4" t="s">
        <v>3086</v>
      </c>
      <c r="D152" s="242"/>
      <c r="E152" s="242"/>
      <c r="F152" s="242"/>
      <c r="G152" s="24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299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5" t="s">
        <v>3087</v>
      </c>
      <c r="D153" s="224"/>
      <c r="E153" s="225">
        <v>78.539820000000006</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310</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5" t="s">
        <v>3088</v>
      </c>
      <c r="D154" s="224"/>
      <c r="E154" s="225">
        <v>6.75</v>
      </c>
      <c r="F154" s="222"/>
      <c r="G154" s="222"/>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310</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0.399999999999999" outlineLevel="1" x14ac:dyDescent="0.25">
      <c r="A155" s="233">
        <v>28</v>
      </c>
      <c r="B155" s="234" t="s">
        <v>3089</v>
      </c>
      <c r="C155" s="252" t="s">
        <v>3090</v>
      </c>
      <c r="D155" s="235" t="s">
        <v>360</v>
      </c>
      <c r="E155" s="236">
        <v>6.8669999999999995E-2</v>
      </c>
      <c r="F155" s="237"/>
      <c r="G155" s="238">
        <f>ROUND(E155*F155,2)</f>
        <v>0</v>
      </c>
      <c r="H155" s="237"/>
      <c r="I155" s="238">
        <f>ROUND(E155*H155,2)</f>
        <v>0</v>
      </c>
      <c r="J155" s="237"/>
      <c r="K155" s="238">
        <f>ROUND(E155*J155,2)</f>
        <v>0</v>
      </c>
      <c r="L155" s="238">
        <v>21</v>
      </c>
      <c r="M155" s="238">
        <f>G155*(1+L155/100)</f>
        <v>0</v>
      </c>
      <c r="N155" s="238">
        <v>2.6198100000000002</v>
      </c>
      <c r="O155" s="238">
        <f>ROUND(E155*N155,2)</f>
        <v>0.18</v>
      </c>
      <c r="P155" s="238">
        <v>0</v>
      </c>
      <c r="Q155" s="238">
        <f>ROUND(E155*P155,2)</f>
        <v>0</v>
      </c>
      <c r="R155" s="238" t="s">
        <v>1318</v>
      </c>
      <c r="S155" s="238" t="s">
        <v>294</v>
      </c>
      <c r="T155" s="239" t="s">
        <v>294</v>
      </c>
      <c r="U155" s="222">
        <v>25.02</v>
      </c>
      <c r="V155" s="222">
        <f>ROUND(E155*U155,2)</f>
        <v>1.72</v>
      </c>
      <c r="W155" s="222"/>
      <c r="X155" s="222" t="s">
        <v>389</v>
      </c>
      <c r="Y155" s="212"/>
      <c r="Z155" s="212"/>
      <c r="AA155" s="212"/>
      <c r="AB155" s="212"/>
      <c r="AC155" s="212"/>
      <c r="AD155" s="212"/>
      <c r="AE155" s="212"/>
      <c r="AF155" s="212"/>
      <c r="AG155" s="212" t="s">
        <v>390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1" outlineLevel="1" x14ac:dyDescent="0.25">
      <c r="A156" s="219"/>
      <c r="B156" s="220"/>
      <c r="C156" s="268" t="s">
        <v>3091</v>
      </c>
      <c r="D156" s="265"/>
      <c r="E156" s="265"/>
      <c r="F156" s="265"/>
      <c r="G156" s="265"/>
      <c r="H156" s="222"/>
      <c r="I156" s="222"/>
      <c r="J156" s="222"/>
      <c r="K156" s="222"/>
      <c r="L156" s="222"/>
      <c r="M156" s="222"/>
      <c r="N156" s="222"/>
      <c r="O156" s="222"/>
      <c r="P156" s="222"/>
      <c r="Q156" s="222"/>
      <c r="R156" s="222"/>
      <c r="S156" s="222"/>
      <c r="T156" s="222"/>
      <c r="U156" s="222"/>
      <c r="V156" s="222"/>
      <c r="W156" s="222"/>
      <c r="X156" s="222"/>
      <c r="Y156" s="212"/>
      <c r="Z156" s="212"/>
      <c r="AA156" s="212"/>
      <c r="AB156" s="212"/>
      <c r="AC156" s="212"/>
      <c r="AD156" s="212"/>
      <c r="AE156" s="212"/>
      <c r="AF156" s="212"/>
      <c r="AG156" s="212" t="s">
        <v>456</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41" t="str">
        <f>C156</f>
        <v>uloženého ve vynechaných otvorech ve dně nebo ve stěnách nádrží z betonu vodostavebního, pevné spojení potrubí nebo trubní zděře s betonem v otvoru, očištění potrubí před betonáží, bednění a odbednění,</v>
      </c>
      <c r="BB156" s="212"/>
      <c r="BC156" s="212"/>
      <c r="BD156" s="212"/>
      <c r="BE156" s="212"/>
      <c r="BF156" s="212"/>
      <c r="BG156" s="212"/>
      <c r="BH156" s="212"/>
    </row>
    <row r="157" spans="1:60" outlineLevel="1" x14ac:dyDescent="0.25">
      <c r="A157" s="219"/>
      <c r="B157" s="220"/>
      <c r="C157" s="255" t="s">
        <v>3092</v>
      </c>
      <c r="D157" s="224"/>
      <c r="E157" s="225">
        <v>0.16</v>
      </c>
      <c r="F157" s="222"/>
      <c r="G157" s="222"/>
      <c r="H157" s="222"/>
      <c r="I157" s="222"/>
      <c r="J157" s="222"/>
      <c r="K157" s="222"/>
      <c r="L157" s="222"/>
      <c r="M157" s="222"/>
      <c r="N157" s="222"/>
      <c r="O157" s="222"/>
      <c r="P157" s="222"/>
      <c r="Q157" s="222"/>
      <c r="R157" s="222"/>
      <c r="S157" s="222"/>
      <c r="T157" s="222"/>
      <c r="U157" s="222"/>
      <c r="V157" s="222"/>
      <c r="W157" s="222"/>
      <c r="X157" s="222"/>
      <c r="Y157" s="212"/>
      <c r="Z157" s="212"/>
      <c r="AA157" s="212"/>
      <c r="AB157" s="212"/>
      <c r="AC157" s="212"/>
      <c r="AD157" s="212"/>
      <c r="AE157" s="212"/>
      <c r="AF157" s="212"/>
      <c r="AG157" s="212" t="s">
        <v>310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55" t="s">
        <v>3093</v>
      </c>
      <c r="D158" s="224"/>
      <c r="E158" s="225">
        <v>-0.12565999999999999</v>
      </c>
      <c r="F158" s="222"/>
      <c r="G158" s="222"/>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310</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5" t="s">
        <v>3094</v>
      </c>
      <c r="D159" s="224"/>
      <c r="E159" s="225">
        <v>0.16</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310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5" t="s">
        <v>3093</v>
      </c>
      <c r="D160" s="224"/>
      <c r="E160" s="225">
        <v>-0.12565999999999999</v>
      </c>
      <c r="F160" s="222"/>
      <c r="G160" s="222"/>
      <c r="H160" s="222"/>
      <c r="I160" s="222"/>
      <c r="J160" s="222"/>
      <c r="K160" s="222"/>
      <c r="L160" s="222"/>
      <c r="M160" s="222"/>
      <c r="N160" s="222"/>
      <c r="O160" s="222"/>
      <c r="P160" s="222"/>
      <c r="Q160" s="222"/>
      <c r="R160" s="222"/>
      <c r="S160" s="222"/>
      <c r="T160" s="222"/>
      <c r="U160" s="222"/>
      <c r="V160" s="222"/>
      <c r="W160" s="222"/>
      <c r="X160" s="222"/>
      <c r="Y160" s="212"/>
      <c r="Z160" s="212"/>
      <c r="AA160" s="212"/>
      <c r="AB160" s="212"/>
      <c r="AC160" s="212"/>
      <c r="AD160" s="212"/>
      <c r="AE160" s="212"/>
      <c r="AF160" s="212"/>
      <c r="AG160" s="212" t="s">
        <v>310</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33">
        <v>29</v>
      </c>
      <c r="B161" s="234" t="s">
        <v>358</v>
      </c>
      <c r="C161" s="252" t="s">
        <v>359</v>
      </c>
      <c r="D161" s="235" t="s">
        <v>360</v>
      </c>
      <c r="E161" s="236">
        <v>87.848510000000005</v>
      </c>
      <c r="F161" s="237"/>
      <c r="G161" s="238">
        <f>ROUND(E161*F161,2)</f>
        <v>0</v>
      </c>
      <c r="H161" s="237"/>
      <c r="I161" s="238">
        <f>ROUND(E161*H161,2)</f>
        <v>0</v>
      </c>
      <c r="J161" s="237"/>
      <c r="K161" s="238">
        <f>ROUND(E161*J161,2)</f>
        <v>0</v>
      </c>
      <c r="L161" s="238">
        <v>21</v>
      </c>
      <c r="M161" s="238">
        <f>G161*(1+L161/100)</f>
        <v>0</v>
      </c>
      <c r="N161" s="238">
        <v>0</v>
      </c>
      <c r="O161" s="238">
        <f>ROUND(E161*N161,2)</f>
        <v>0</v>
      </c>
      <c r="P161" s="238">
        <v>0</v>
      </c>
      <c r="Q161" s="238">
        <f>ROUND(E161*P161,2)</f>
        <v>0</v>
      </c>
      <c r="R161" s="238" t="s">
        <v>361</v>
      </c>
      <c r="S161" s="238" t="s">
        <v>294</v>
      </c>
      <c r="T161" s="239" t="s">
        <v>294</v>
      </c>
      <c r="U161" s="222">
        <v>0</v>
      </c>
      <c r="V161" s="222">
        <f>ROUND(E161*U161,2)</f>
        <v>0</v>
      </c>
      <c r="W161" s="222"/>
      <c r="X161" s="222" t="s">
        <v>362</v>
      </c>
      <c r="Y161" s="212"/>
      <c r="Z161" s="212"/>
      <c r="AA161" s="212"/>
      <c r="AB161" s="212"/>
      <c r="AC161" s="212"/>
      <c r="AD161" s="212"/>
      <c r="AE161" s="212"/>
      <c r="AF161" s="212"/>
      <c r="AG161" s="212" t="s">
        <v>603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55" t="s">
        <v>3095</v>
      </c>
      <c r="D162" s="224"/>
      <c r="E162" s="225">
        <v>87.848510000000005</v>
      </c>
      <c r="F162" s="222"/>
      <c r="G162" s="222"/>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310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x14ac:dyDescent="0.25">
      <c r="A163" s="227" t="s">
        <v>289</v>
      </c>
      <c r="B163" s="228" t="s">
        <v>218</v>
      </c>
      <c r="C163" s="251" t="s">
        <v>219</v>
      </c>
      <c r="D163" s="229"/>
      <c r="E163" s="230"/>
      <c r="F163" s="231"/>
      <c r="G163" s="231">
        <f>SUMIF(AG164:AG172,"&lt;&gt;NOR",G164:G172)</f>
        <v>0</v>
      </c>
      <c r="H163" s="231"/>
      <c r="I163" s="231">
        <f>SUM(I164:I172)</f>
        <v>0</v>
      </c>
      <c r="J163" s="231"/>
      <c r="K163" s="231">
        <f>SUM(K164:K172)</f>
        <v>0</v>
      </c>
      <c r="L163" s="231"/>
      <c r="M163" s="231">
        <f>SUM(M164:M172)</f>
        <v>0</v>
      </c>
      <c r="N163" s="231"/>
      <c r="O163" s="231">
        <f>SUM(O164:O172)</f>
        <v>0</v>
      </c>
      <c r="P163" s="231"/>
      <c r="Q163" s="231">
        <f>SUM(Q164:Q172)</f>
        <v>0</v>
      </c>
      <c r="R163" s="231"/>
      <c r="S163" s="231"/>
      <c r="T163" s="232"/>
      <c r="U163" s="226"/>
      <c r="V163" s="226">
        <f>SUM(V164:V172)</f>
        <v>38.880000000000003</v>
      </c>
      <c r="W163" s="226"/>
      <c r="X163" s="226"/>
      <c r="AG163" t="s">
        <v>290</v>
      </c>
    </row>
    <row r="164" spans="1:60" ht="20.399999999999999" outlineLevel="1" x14ac:dyDescent="0.25">
      <c r="A164" s="233">
        <v>30</v>
      </c>
      <c r="B164" s="234" t="s">
        <v>1498</v>
      </c>
      <c r="C164" s="252" t="s">
        <v>1499</v>
      </c>
      <c r="D164" s="235" t="s">
        <v>434</v>
      </c>
      <c r="E164" s="236">
        <v>201.06192999999999</v>
      </c>
      <c r="F164" s="237"/>
      <c r="G164" s="238">
        <f>ROUND(E164*F164,2)</f>
        <v>0</v>
      </c>
      <c r="H164" s="237"/>
      <c r="I164" s="238">
        <f>ROUND(E164*H164,2)</f>
        <v>0</v>
      </c>
      <c r="J164" s="237"/>
      <c r="K164" s="238">
        <f>ROUND(E164*J164,2)</f>
        <v>0</v>
      </c>
      <c r="L164" s="238">
        <v>21</v>
      </c>
      <c r="M164" s="238">
        <f>G164*(1+L164/100)</f>
        <v>0</v>
      </c>
      <c r="N164" s="238">
        <v>1.0000000000000001E-5</v>
      </c>
      <c r="O164" s="238">
        <f>ROUND(E164*N164,2)</f>
        <v>0</v>
      </c>
      <c r="P164" s="238">
        <v>0</v>
      </c>
      <c r="Q164" s="238">
        <f>ROUND(E164*P164,2)</f>
        <v>0</v>
      </c>
      <c r="R164" s="238" t="s">
        <v>1318</v>
      </c>
      <c r="S164" s="238" t="s">
        <v>294</v>
      </c>
      <c r="T164" s="239" t="s">
        <v>294</v>
      </c>
      <c r="U164" s="222">
        <v>0.17100000000000001</v>
      </c>
      <c r="V164" s="222">
        <f>ROUND(E164*U164,2)</f>
        <v>34.380000000000003</v>
      </c>
      <c r="W164" s="222"/>
      <c r="X164" s="222" t="s">
        <v>389</v>
      </c>
      <c r="Y164" s="212"/>
      <c r="Z164" s="212"/>
      <c r="AA164" s="212"/>
      <c r="AB164" s="212"/>
      <c r="AC164" s="212"/>
      <c r="AD164" s="212"/>
      <c r="AE164" s="212"/>
      <c r="AF164" s="212"/>
      <c r="AG164" s="212" t="s">
        <v>390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68" t="s">
        <v>1500</v>
      </c>
      <c r="D165" s="265"/>
      <c r="E165" s="265"/>
      <c r="F165" s="265"/>
      <c r="G165" s="265"/>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456</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55" t="s">
        <v>3096</v>
      </c>
      <c r="D166" s="224"/>
      <c r="E166" s="225">
        <v>201.06192999999999</v>
      </c>
      <c r="F166" s="222"/>
      <c r="G166" s="222"/>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310</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30.6" outlineLevel="1" x14ac:dyDescent="0.25">
      <c r="A167" s="233">
        <v>31</v>
      </c>
      <c r="B167" s="234" t="s">
        <v>3097</v>
      </c>
      <c r="C167" s="252" t="s">
        <v>3098</v>
      </c>
      <c r="D167" s="235" t="s">
        <v>539</v>
      </c>
      <c r="E167" s="236">
        <v>4</v>
      </c>
      <c r="F167" s="237"/>
      <c r="G167" s="238">
        <f>ROUND(E167*F167,2)</f>
        <v>0</v>
      </c>
      <c r="H167" s="237"/>
      <c r="I167" s="238">
        <f>ROUND(E167*H167,2)</f>
        <v>0</v>
      </c>
      <c r="J167" s="237"/>
      <c r="K167" s="238">
        <f>ROUND(E167*J167,2)</f>
        <v>0</v>
      </c>
      <c r="L167" s="238">
        <v>21</v>
      </c>
      <c r="M167" s="238">
        <f>G167*(1+L167/100)</f>
        <v>0</v>
      </c>
      <c r="N167" s="238">
        <v>2.5000000000000001E-4</v>
      </c>
      <c r="O167" s="238">
        <f>ROUND(E167*N167,2)</f>
        <v>0</v>
      </c>
      <c r="P167" s="238">
        <v>0</v>
      </c>
      <c r="Q167" s="238">
        <f>ROUND(E167*P167,2)</f>
        <v>0</v>
      </c>
      <c r="R167" s="238" t="s">
        <v>1305</v>
      </c>
      <c r="S167" s="238" t="s">
        <v>294</v>
      </c>
      <c r="T167" s="239" t="s">
        <v>294</v>
      </c>
      <c r="U167" s="222">
        <v>0.5</v>
      </c>
      <c r="V167" s="222">
        <f>ROUND(E167*U167,2)</f>
        <v>2</v>
      </c>
      <c r="W167" s="222"/>
      <c r="X167" s="222" t="s">
        <v>389</v>
      </c>
      <c r="Y167" s="212"/>
      <c r="Z167" s="212"/>
      <c r="AA167" s="212"/>
      <c r="AB167" s="212"/>
      <c r="AC167" s="212"/>
      <c r="AD167" s="212"/>
      <c r="AE167" s="212"/>
      <c r="AF167" s="212"/>
      <c r="AG167" s="212" t="s">
        <v>390</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68" t="s">
        <v>1504</v>
      </c>
      <c r="D168" s="265"/>
      <c r="E168" s="265"/>
      <c r="F168" s="265"/>
      <c r="G168" s="265"/>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456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55" t="s">
        <v>3099</v>
      </c>
      <c r="D169" s="224"/>
      <c r="E169" s="225">
        <v>4</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310</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30.6" outlineLevel="1" x14ac:dyDescent="0.25">
      <c r="A170" s="233">
        <v>32</v>
      </c>
      <c r="B170" s="234" t="s">
        <v>3100</v>
      </c>
      <c r="C170" s="252" t="s">
        <v>3101</v>
      </c>
      <c r="D170" s="235" t="s">
        <v>539</v>
      </c>
      <c r="E170" s="236">
        <v>2</v>
      </c>
      <c r="F170" s="237"/>
      <c r="G170" s="238">
        <f>ROUND(E170*F170,2)</f>
        <v>0</v>
      </c>
      <c r="H170" s="237"/>
      <c r="I170" s="238">
        <f>ROUND(E170*H170,2)</f>
        <v>0</v>
      </c>
      <c r="J170" s="237"/>
      <c r="K170" s="238">
        <f>ROUND(E170*J170,2)</f>
        <v>0</v>
      </c>
      <c r="L170" s="238">
        <v>21</v>
      </c>
      <c r="M170" s="238">
        <f>G170*(1+L170/100)</f>
        <v>0</v>
      </c>
      <c r="N170" s="238">
        <v>6.8000000000000005E-4</v>
      </c>
      <c r="O170" s="238">
        <f>ROUND(E170*N170,2)</f>
        <v>0</v>
      </c>
      <c r="P170" s="238">
        <v>0</v>
      </c>
      <c r="Q170" s="238">
        <f>ROUND(E170*P170,2)</f>
        <v>0</v>
      </c>
      <c r="R170" s="238" t="s">
        <v>1305</v>
      </c>
      <c r="S170" s="238" t="s">
        <v>294</v>
      </c>
      <c r="T170" s="239" t="s">
        <v>294</v>
      </c>
      <c r="U170" s="222">
        <v>1.25</v>
      </c>
      <c r="V170" s="222">
        <f>ROUND(E170*U170,2)</f>
        <v>2.5</v>
      </c>
      <c r="W170" s="222"/>
      <c r="X170" s="222" t="s">
        <v>389</v>
      </c>
      <c r="Y170" s="212"/>
      <c r="Z170" s="212"/>
      <c r="AA170" s="212"/>
      <c r="AB170" s="212"/>
      <c r="AC170" s="212"/>
      <c r="AD170" s="212"/>
      <c r="AE170" s="212"/>
      <c r="AF170" s="212"/>
      <c r="AG170" s="212" t="s">
        <v>390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68" t="s">
        <v>1504</v>
      </c>
      <c r="D171" s="265"/>
      <c r="E171" s="265"/>
      <c r="F171" s="265"/>
      <c r="G171" s="265"/>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456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5" t="s">
        <v>3102</v>
      </c>
      <c r="D172" s="224"/>
      <c r="E172" s="225">
        <v>2</v>
      </c>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310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5">
      <c r="A173" s="227" t="s">
        <v>289</v>
      </c>
      <c r="B173" s="228" t="s">
        <v>221</v>
      </c>
      <c r="C173" s="251" t="s">
        <v>222</v>
      </c>
      <c r="D173" s="229"/>
      <c r="E173" s="230"/>
      <c r="F173" s="231"/>
      <c r="G173" s="231">
        <f>SUMIF(AG174:AG175,"&lt;&gt;NOR",G174:G175)</f>
        <v>0</v>
      </c>
      <c r="H173" s="231"/>
      <c r="I173" s="231">
        <f>SUM(I174:I175)</f>
        <v>0</v>
      </c>
      <c r="J173" s="231"/>
      <c r="K173" s="231">
        <f>SUM(K174:K175)</f>
        <v>0</v>
      </c>
      <c r="L173" s="231"/>
      <c r="M173" s="231">
        <f>SUM(M174:M175)</f>
        <v>0</v>
      </c>
      <c r="N173" s="231"/>
      <c r="O173" s="231">
        <f>SUM(O174:O175)</f>
        <v>0</v>
      </c>
      <c r="P173" s="231"/>
      <c r="Q173" s="231">
        <f>SUM(Q174:Q175)</f>
        <v>0</v>
      </c>
      <c r="R173" s="231"/>
      <c r="S173" s="231"/>
      <c r="T173" s="232"/>
      <c r="U173" s="226"/>
      <c r="V173" s="226">
        <f>SUM(V174:V175)</f>
        <v>133.16999999999999</v>
      </c>
      <c r="W173" s="226"/>
      <c r="X173" s="226"/>
      <c r="AG173" t="s">
        <v>290</v>
      </c>
    </row>
    <row r="174" spans="1:60" ht="51" outlineLevel="1" x14ac:dyDescent="0.25">
      <c r="A174" s="233">
        <v>33</v>
      </c>
      <c r="B174" s="234" t="s">
        <v>3103</v>
      </c>
      <c r="C174" s="252" t="s">
        <v>3104</v>
      </c>
      <c r="D174" s="235" t="s">
        <v>441</v>
      </c>
      <c r="E174" s="236">
        <v>320.10978</v>
      </c>
      <c r="F174" s="237"/>
      <c r="G174" s="238">
        <f>ROUND(E174*F174,2)</f>
        <v>0</v>
      </c>
      <c r="H174" s="237"/>
      <c r="I174" s="238">
        <f>ROUND(E174*H174,2)</f>
        <v>0</v>
      </c>
      <c r="J174" s="237"/>
      <c r="K174" s="238">
        <f>ROUND(E174*J174,2)</f>
        <v>0</v>
      </c>
      <c r="L174" s="238">
        <v>21</v>
      </c>
      <c r="M174" s="238">
        <f>G174*(1+L174/100)</f>
        <v>0</v>
      </c>
      <c r="N174" s="238">
        <v>0</v>
      </c>
      <c r="O174" s="238">
        <f>ROUND(E174*N174,2)</f>
        <v>0</v>
      </c>
      <c r="P174" s="238">
        <v>0</v>
      </c>
      <c r="Q174" s="238">
        <f>ROUND(E174*P174,2)</f>
        <v>0</v>
      </c>
      <c r="R174" s="238" t="s">
        <v>1318</v>
      </c>
      <c r="S174" s="238" t="s">
        <v>294</v>
      </c>
      <c r="T174" s="239" t="s">
        <v>294</v>
      </c>
      <c r="U174" s="222">
        <v>0.41599999999999998</v>
      </c>
      <c r="V174" s="222">
        <f>ROUND(E174*U174,2)</f>
        <v>133.16999999999999</v>
      </c>
      <c r="W174" s="222"/>
      <c r="X174" s="222" t="s">
        <v>548</v>
      </c>
      <c r="Y174" s="212"/>
      <c r="Z174" s="212"/>
      <c r="AA174" s="212"/>
      <c r="AB174" s="212"/>
      <c r="AC174" s="212"/>
      <c r="AD174" s="212"/>
      <c r="AE174" s="212"/>
      <c r="AF174" s="212"/>
      <c r="AG174" s="212" t="s">
        <v>549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68" t="s">
        <v>3105</v>
      </c>
      <c r="D175" s="265"/>
      <c r="E175" s="265"/>
      <c r="F175" s="265"/>
      <c r="G175" s="265"/>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456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x14ac:dyDescent="0.25">
      <c r="A176" s="227" t="s">
        <v>289</v>
      </c>
      <c r="B176" s="228" t="s">
        <v>223</v>
      </c>
      <c r="C176" s="251" t="s">
        <v>224</v>
      </c>
      <c r="D176" s="229"/>
      <c r="E176" s="230"/>
      <c r="F176" s="231"/>
      <c r="G176" s="231">
        <f>SUMIF(AG177:AG199,"&lt;&gt;NOR",G177:G199)</f>
        <v>0</v>
      </c>
      <c r="H176" s="231"/>
      <c r="I176" s="231">
        <f>SUM(I177:I199)</f>
        <v>0</v>
      </c>
      <c r="J176" s="231"/>
      <c r="K176" s="231">
        <f>SUM(K177:K199)</f>
        <v>0</v>
      </c>
      <c r="L176" s="231"/>
      <c r="M176" s="231">
        <f>SUM(M177:M199)</f>
        <v>0</v>
      </c>
      <c r="N176" s="231"/>
      <c r="O176" s="231">
        <f>SUM(O177:O199)</f>
        <v>1.32</v>
      </c>
      <c r="P176" s="231"/>
      <c r="Q176" s="231">
        <f>SUM(Q177:Q199)</f>
        <v>0</v>
      </c>
      <c r="R176" s="231"/>
      <c r="S176" s="231"/>
      <c r="T176" s="232"/>
      <c r="U176" s="226"/>
      <c r="V176" s="226">
        <f>SUM(V177:V199)</f>
        <v>269.28999999999996</v>
      </c>
      <c r="W176" s="226"/>
      <c r="X176" s="226"/>
      <c r="AG176" t="s">
        <v>290</v>
      </c>
    </row>
    <row r="177" spans="1:60" outlineLevel="1" x14ac:dyDescent="0.25">
      <c r="A177" s="233">
        <v>34</v>
      </c>
      <c r="B177" s="234" t="s">
        <v>1529</v>
      </c>
      <c r="C177" s="252" t="s">
        <v>1530</v>
      </c>
      <c r="D177" s="235" t="s">
        <v>434</v>
      </c>
      <c r="E177" s="236">
        <v>143.84317999999999</v>
      </c>
      <c r="F177" s="237"/>
      <c r="G177" s="238">
        <f>ROUND(E177*F177,2)</f>
        <v>0</v>
      </c>
      <c r="H177" s="237"/>
      <c r="I177" s="238">
        <f>ROUND(E177*H177,2)</f>
        <v>0</v>
      </c>
      <c r="J177" s="237"/>
      <c r="K177" s="238">
        <f>ROUND(E177*J177,2)</f>
        <v>0</v>
      </c>
      <c r="L177" s="238">
        <v>21</v>
      </c>
      <c r="M177" s="238">
        <f>G177*(1+L177/100)</f>
        <v>0</v>
      </c>
      <c r="N177" s="238">
        <v>0</v>
      </c>
      <c r="O177" s="238">
        <f>ROUND(E177*N177,2)</f>
        <v>0</v>
      </c>
      <c r="P177" s="238">
        <v>0</v>
      </c>
      <c r="Q177" s="238">
        <f>ROUND(E177*P177,2)</f>
        <v>0</v>
      </c>
      <c r="R177" s="238" t="s">
        <v>556</v>
      </c>
      <c r="S177" s="238" t="s">
        <v>294</v>
      </c>
      <c r="T177" s="239" t="s">
        <v>294</v>
      </c>
      <c r="U177" s="222">
        <v>0.36</v>
      </c>
      <c r="V177" s="222">
        <f>ROUND(E177*U177,2)</f>
        <v>51.78</v>
      </c>
      <c r="W177" s="222"/>
      <c r="X177" s="222" t="s">
        <v>389</v>
      </c>
      <c r="Y177" s="212"/>
      <c r="Z177" s="212"/>
      <c r="AA177" s="212"/>
      <c r="AB177" s="212"/>
      <c r="AC177" s="212"/>
      <c r="AD177" s="212"/>
      <c r="AE177" s="212"/>
      <c r="AF177" s="212"/>
      <c r="AG177" s="212" t="s">
        <v>1164</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55" t="s">
        <v>3106</v>
      </c>
      <c r="D178" s="224"/>
      <c r="E178" s="225">
        <v>78.863460000000003</v>
      </c>
      <c r="F178" s="222"/>
      <c r="G178" s="222"/>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310</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5" t="s">
        <v>3015</v>
      </c>
      <c r="D179" s="224"/>
      <c r="E179" s="225">
        <v>55.97972</v>
      </c>
      <c r="F179" s="222"/>
      <c r="G179" s="222"/>
      <c r="H179" s="222"/>
      <c r="I179" s="222"/>
      <c r="J179" s="222"/>
      <c r="K179" s="222"/>
      <c r="L179" s="222"/>
      <c r="M179" s="222"/>
      <c r="N179" s="222"/>
      <c r="O179" s="222"/>
      <c r="P179" s="222"/>
      <c r="Q179" s="222"/>
      <c r="R179" s="222"/>
      <c r="S179" s="222"/>
      <c r="T179" s="222"/>
      <c r="U179" s="222"/>
      <c r="V179" s="222"/>
      <c r="W179" s="222"/>
      <c r="X179" s="222"/>
      <c r="Y179" s="212"/>
      <c r="Z179" s="212"/>
      <c r="AA179" s="212"/>
      <c r="AB179" s="212"/>
      <c r="AC179" s="212"/>
      <c r="AD179" s="212"/>
      <c r="AE179" s="212"/>
      <c r="AF179" s="212"/>
      <c r="AG179" s="212" t="s">
        <v>310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5" t="s">
        <v>3107</v>
      </c>
      <c r="D180" s="224"/>
      <c r="E180" s="225">
        <v>4.5</v>
      </c>
      <c r="F180" s="222"/>
      <c r="G180" s="222"/>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310</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5" t="s">
        <v>3108</v>
      </c>
      <c r="D181" s="224"/>
      <c r="E181" s="225">
        <v>4.5</v>
      </c>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310</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33">
        <v>35</v>
      </c>
      <c r="B182" s="234" t="s">
        <v>1531</v>
      </c>
      <c r="C182" s="252" t="s">
        <v>1532</v>
      </c>
      <c r="D182" s="235" t="s">
        <v>434</v>
      </c>
      <c r="E182" s="236">
        <v>220.35764</v>
      </c>
      <c r="F182" s="237"/>
      <c r="G182" s="238">
        <f>ROUND(E182*F182,2)</f>
        <v>0</v>
      </c>
      <c r="H182" s="237"/>
      <c r="I182" s="238">
        <f>ROUND(E182*H182,2)</f>
        <v>0</v>
      </c>
      <c r="J182" s="237"/>
      <c r="K182" s="238">
        <f>ROUND(E182*J182,2)</f>
        <v>0</v>
      </c>
      <c r="L182" s="238">
        <v>21</v>
      </c>
      <c r="M182" s="238">
        <f>G182*(1+L182/100)</f>
        <v>0</v>
      </c>
      <c r="N182" s="238">
        <v>1.7000000000000001E-4</v>
      </c>
      <c r="O182" s="238">
        <f>ROUND(E182*N182,2)</f>
        <v>0.04</v>
      </c>
      <c r="P182" s="238">
        <v>0</v>
      </c>
      <c r="Q182" s="238">
        <f>ROUND(E182*P182,2)</f>
        <v>0</v>
      </c>
      <c r="R182" s="238" t="s">
        <v>556</v>
      </c>
      <c r="S182" s="238" t="s">
        <v>294</v>
      </c>
      <c r="T182" s="239" t="s">
        <v>294</v>
      </c>
      <c r="U182" s="222">
        <v>0.45600000000000002</v>
      </c>
      <c r="V182" s="222">
        <f>ROUND(E182*U182,2)</f>
        <v>100.48</v>
      </c>
      <c r="W182" s="222"/>
      <c r="X182" s="222" t="s">
        <v>389</v>
      </c>
      <c r="Y182" s="212"/>
      <c r="Z182" s="212"/>
      <c r="AA182" s="212"/>
      <c r="AB182" s="212"/>
      <c r="AC182" s="212"/>
      <c r="AD182" s="212"/>
      <c r="AE182" s="212"/>
      <c r="AF182" s="212"/>
      <c r="AG182" s="212" t="s">
        <v>1164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5" t="s">
        <v>3020</v>
      </c>
      <c r="D183" s="224"/>
      <c r="E183" s="225">
        <v>77.459109999999995</v>
      </c>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310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55" t="s">
        <v>3019</v>
      </c>
      <c r="D184" s="224"/>
      <c r="E184" s="225">
        <v>113.19853000000001</v>
      </c>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310</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5" t="s">
        <v>3109</v>
      </c>
      <c r="D185" s="224"/>
      <c r="E185" s="225">
        <v>14.85</v>
      </c>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310</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5" t="s">
        <v>3110</v>
      </c>
      <c r="D186" s="224"/>
      <c r="E186" s="225">
        <v>14.85</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310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0.399999999999999" outlineLevel="1" x14ac:dyDescent="0.25">
      <c r="A187" s="243">
        <v>36</v>
      </c>
      <c r="B187" s="244" t="s">
        <v>1540</v>
      </c>
      <c r="C187" s="256" t="s">
        <v>1541</v>
      </c>
      <c r="D187" s="245" t="s">
        <v>434</v>
      </c>
      <c r="E187" s="246">
        <v>143.84317999999999</v>
      </c>
      <c r="F187" s="247"/>
      <c r="G187" s="248">
        <f>ROUND(E187*F187,2)</f>
        <v>0</v>
      </c>
      <c r="H187" s="247"/>
      <c r="I187" s="248">
        <f>ROUND(E187*H187,2)</f>
        <v>0</v>
      </c>
      <c r="J187" s="247"/>
      <c r="K187" s="248">
        <f>ROUND(E187*J187,2)</f>
        <v>0</v>
      </c>
      <c r="L187" s="248">
        <v>21</v>
      </c>
      <c r="M187" s="248">
        <f>G187*(1+L187/100)</f>
        <v>0</v>
      </c>
      <c r="N187" s="248">
        <v>0</v>
      </c>
      <c r="O187" s="248">
        <f>ROUND(E187*N187,2)</f>
        <v>0</v>
      </c>
      <c r="P187" s="248">
        <v>0</v>
      </c>
      <c r="Q187" s="248">
        <f>ROUND(E187*P187,2)</f>
        <v>0</v>
      </c>
      <c r="R187" s="248" t="s">
        <v>556</v>
      </c>
      <c r="S187" s="248" t="s">
        <v>294</v>
      </c>
      <c r="T187" s="249" t="s">
        <v>294</v>
      </c>
      <c r="U187" s="222">
        <v>0.09</v>
      </c>
      <c r="V187" s="222">
        <f>ROUND(E187*U187,2)</f>
        <v>12.95</v>
      </c>
      <c r="W187" s="222"/>
      <c r="X187" s="222" t="s">
        <v>389</v>
      </c>
      <c r="Y187" s="212"/>
      <c r="Z187" s="212"/>
      <c r="AA187" s="212"/>
      <c r="AB187" s="212"/>
      <c r="AC187" s="212"/>
      <c r="AD187" s="212"/>
      <c r="AE187" s="212"/>
      <c r="AF187" s="212"/>
      <c r="AG187" s="212" t="s">
        <v>1164</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0.399999999999999" outlineLevel="1" x14ac:dyDescent="0.25">
      <c r="A188" s="243">
        <v>37</v>
      </c>
      <c r="B188" s="244" t="s">
        <v>1542</v>
      </c>
      <c r="C188" s="256" t="s">
        <v>1543</v>
      </c>
      <c r="D188" s="245" t="s">
        <v>434</v>
      </c>
      <c r="E188" s="246">
        <v>143.84317999999999</v>
      </c>
      <c r="F188" s="247"/>
      <c r="G188" s="248">
        <f>ROUND(E188*F188,2)</f>
        <v>0</v>
      </c>
      <c r="H188" s="247"/>
      <c r="I188" s="248">
        <f>ROUND(E188*H188,2)</f>
        <v>0</v>
      </c>
      <c r="J188" s="247"/>
      <c r="K188" s="248">
        <f>ROUND(E188*J188,2)</f>
        <v>0</v>
      </c>
      <c r="L188" s="248">
        <v>21</v>
      </c>
      <c r="M188" s="248">
        <f>G188*(1+L188/100)</f>
        <v>0</v>
      </c>
      <c r="N188" s="248">
        <v>0</v>
      </c>
      <c r="O188" s="248">
        <f>ROUND(E188*N188,2)</f>
        <v>0</v>
      </c>
      <c r="P188" s="248">
        <v>0</v>
      </c>
      <c r="Q188" s="248">
        <f>ROUND(E188*P188,2)</f>
        <v>0</v>
      </c>
      <c r="R188" s="248" t="s">
        <v>556</v>
      </c>
      <c r="S188" s="248" t="s">
        <v>294</v>
      </c>
      <c r="T188" s="249" t="s">
        <v>294</v>
      </c>
      <c r="U188" s="222">
        <v>0.112</v>
      </c>
      <c r="V188" s="222">
        <f>ROUND(E188*U188,2)</f>
        <v>16.11</v>
      </c>
      <c r="W188" s="222"/>
      <c r="X188" s="222" t="s">
        <v>389</v>
      </c>
      <c r="Y188" s="212"/>
      <c r="Z188" s="212"/>
      <c r="AA188" s="212"/>
      <c r="AB188" s="212"/>
      <c r="AC188" s="212"/>
      <c r="AD188" s="212"/>
      <c r="AE188" s="212"/>
      <c r="AF188" s="212"/>
      <c r="AG188" s="212" t="s">
        <v>1164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0.399999999999999" outlineLevel="1" x14ac:dyDescent="0.25">
      <c r="A189" s="243">
        <v>38</v>
      </c>
      <c r="B189" s="244" t="s">
        <v>1550</v>
      </c>
      <c r="C189" s="256" t="s">
        <v>1551</v>
      </c>
      <c r="D189" s="245" t="s">
        <v>434</v>
      </c>
      <c r="E189" s="246">
        <v>220.35764</v>
      </c>
      <c r="F189" s="247"/>
      <c r="G189" s="248">
        <f>ROUND(E189*F189,2)</f>
        <v>0</v>
      </c>
      <c r="H189" s="247"/>
      <c r="I189" s="248">
        <f>ROUND(E189*H189,2)</f>
        <v>0</v>
      </c>
      <c r="J189" s="247"/>
      <c r="K189" s="248">
        <f>ROUND(E189*J189,2)</f>
        <v>0</v>
      </c>
      <c r="L189" s="248">
        <v>21</v>
      </c>
      <c r="M189" s="248">
        <f>G189*(1+L189/100)</f>
        <v>0</v>
      </c>
      <c r="N189" s="248">
        <v>1.7000000000000001E-4</v>
      </c>
      <c r="O189" s="248">
        <f>ROUND(E189*N189,2)</f>
        <v>0.04</v>
      </c>
      <c r="P189" s="248">
        <v>0</v>
      </c>
      <c r="Q189" s="248">
        <f>ROUND(E189*P189,2)</f>
        <v>0</v>
      </c>
      <c r="R189" s="248" t="s">
        <v>556</v>
      </c>
      <c r="S189" s="248" t="s">
        <v>294</v>
      </c>
      <c r="T189" s="249" t="s">
        <v>294</v>
      </c>
      <c r="U189" s="222">
        <v>0.16600000000000001</v>
      </c>
      <c r="V189" s="222">
        <f>ROUND(E189*U189,2)</f>
        <v>36.58</v>
      </c>
      <c r="W189" s="222"/>
      <c r="X189" s="222" t="s">
        <v>389</v>
      </c>
      <c r="Y189" s="212"/>
      <c r="Z189" s="212"/>
      <c r="AA189" s="212"/>
      <c r="AB189" s="212"/>
      <c r="AC189" s="212"/>
      <c r="AD189" s="212"/>
      <c r="AE189" s="212"/>
      <c r="AF189" s="212"/>
      <c r="AG189" s="212" t="s">
        <v>1164</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0.399999999999999" outlineLevel="1" x14ac:dyDescent="0.25">
      <c r="A190" s="243">
        <v>39</v>
      </c>
      <c r="B190" s="244" t="s">
        <v>1552</v>
      </c>
      <c r="C190" s="256" t="s">
        <v>1553</v>
      </c>
      <c r="D190" s="245" t="s">
        <v>434</v>
      </c>
      <c r="E190" s="246">
        <v>220.35764</v>
      </c>
      <c r="F190" s="247"/>
      <c r="G190" s="248">
        <f>ROUND(E190*F190,2)</f>
        <v>0</v>
      </c>
      <c r="H190" s="247"/>
      <c r="I190" s="248">
        <f>ROUND(E190*H190,2)</f>
        <v>0</v>
      </c>
      <c r="J190" s="247"/>
      <c r="K190" s="248">
        <f>ROUND(E190*J190,2)</f>
        <v>0</v>
      </c>
      <c r="L190" s="248">
        <v>21</v>
      </c>
      <c r="M190" s="248">
        <f>G190*(1+L190/100)</f>
        <v>0</v>
      </c>
      <c r="N190" s="248">
        <v>1.9000000000000001E-4</v>
      </c>
      <c r="O190" s="248">
        <f>ROUND(E190*N190,2)</f>
        <v>0.04</v>
      </c>
      <c r="P190" s="248">
        <v>0</v>
      </c>
      <c r="Q190" s="248">
        <f>ROUND(E190*P190,2)</f>
        <v>0</v>
      </c>
      <c r="R190" s="248" t="s">
        <v>556</v>
      </c>
      <c r="S190" s="248" t="s">
        <v>294</v>
      </c>
      <c r="T190" s="249" t="s">
        <v>294</v>
      </c>
      <c r="U190" s="222">
        <v>0.19600000000000001</v>
      </c>
      <c r="V190" s="222">
        <f>ROUND(E190*U190,2)</f>
        <v>43.19</v>
      </c>
      <c r="W190" s="222"/>
      <c r="X190" s="222" t="s">
        <v>389</v>
      </c>
      <c r="Y190" s="212"/>
      <c r="Z190" s="212"/>
      <c r="AA190" s="212"/>
      <c r="AB190" s="212"/>
      <c r="AC190" s="212"/>
      <c r="AD190" s="212"/>
      <c r="AE190" s="212"/>
      <c r="AF190" s="212"/>
      <c r="AG190" s="212" t="s">
        <v>1164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43">
        <v>40</v>
      </c>
      <c r="B191" s="244" t="s">
        <v>3111</v>
      </c>
      <c r="C191" s="256" t="s">
        <v>3112</v>
      </c>
      <c r="D191" s="245" t="s">
        <v>539</v>
      </c>
      <c r="E191" s="246">
        <v>2</v>
      </c>
      <c r="F191" s="247"/>
      <c r="G191" s="248">
        <f>ROUND(E191*F191,2)</f>
        <v>0</v>
      </c>
      <c r="H191" s="247"/>
      <c r="I191" s="248">
        <f>ROUND(E191*H191,2)</f>
        <v>0</v>
      </c>
      <c r="J191" s="247"/>
      <c r="K191" s="248">
        <f>ROUND(E191*J191,2)</f>
        <v>0</v>
      </c>
      <c r="L191" s="248">
        <v>21</v>
      </c>
      <c r="M191" s="248">
        <f>G191*(1+L191/100)</f>
        <v>0</v>
      </c>
      <c r="N191" s="248">
        <v>1.678E-2</v>
      </c>
      <c r="O191" s="248">
        <f>ROUND(E191*N191,2)</f>
        <v>0.03</v>
      </c>
      <c r="P191" s="248">
        <v>0</v>
      </c>
      <c r="Q191" s="248">
        <f>ROUND(E191*P191,2)</f>
        <v>0</v>
      </c>
      <c r="R191" s="248" t="s">
        <v>556</v>
      </c>
      <c r="S191" s="248" t="s">
        <v>294</v>
      </c>
      <c r="T191" s="249" t="s">
        <v>294</v>
      </c>
      <c r="U191" s="222">
        <v>4.0999999999999996</v>
      </c>
      <c r="V191" s="222">
        <f>ROUND(E191*U191,2)</f>
        <v>8.1999999999999993</v>
      </c>
      <c r="W191" s="222"/>
      <c r="X191" s="222" t="s">
        <v>389</v>
      </c>
      <c r="Y191" s="212"/>
      <c r="Z191" s="212"/>
      <c r="AA191" s="212"/>
      <c r="AB191" s="212"/>
      <c r="AC191" s="212"/>
      <c r="AD191" s="212"/>
      <c r="AE191" s="212"/>
      <c r="AF191" s="212"/>
      <c r="AG191" s="212" t="s">
        <v>1164</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0.399999999999999" outlineLevel="1" x14ac:dyDescent="0.25">
      <c r="A192" s="233">
        <v>41</v>
      </c>
      <c r="B192" s="234" t="s">
        <v>3113</v>
      </c>
      <c r="C192" s="252" t="s">
        <v>3114</v>
      </c>
      <c r="D192" s="235" t="s">
        <v>521</v>
      </c>
      <c r="E192" s="236">
        <v>4.8</v>
      </c>
      <c r="F192" s="237"/>
      <c r="G192" s="238">
        <f>ROUND(E192*F192,2)</f>
        <v>0</v>
      </c>
      <c r="H192" s="237"/>
      <c r="I192" s="238">
        <f>ROUND(E192*H192,2)</f>
        <v>0</v>
      </c>
      <c r="J192" s="237"/>
      <c r="K192" s="238">
        <f>ROUND(E192*J192,2)</f>
        <v>0</v>
      </c>
      <c r="L192" s="238">
        <v>21</v>
      </c>
      <c r="M192" s="238">
        <f>G192*(1+L192/100)</f>
        <v>0</v>
      </c>
      <c r="N192" s="238">
        <v>1E-3</v>
      </c>
      <c r="O192" s="238">
        <f>ROUND(E192*N192,2)</f>
        <v>0</v>
      </c>
      <c r="P192" s="238">
        <v>0</v>
      </c>
      <c r="Q192" s="238">
        <f>ROUND(E192*P192,2)</f>
        <v>0</v>
      </c>
      <c r="R192" s="238" t="s">
        <v>361</v>
      </c>
      <c r="S192" s="238" t="s">
        <v>294</v>
      </c>
      <c r="T192" s="239" t="s">
        <v>294</v>
      </c>
      <c r="U192" s="222">
        <v>0</v>
      </c>
      <c r="V192" s="222">
        <f>ROUND(E192*U192,2)</f>
        <v>0</v>
      </c>
      <c r="W192" s="222"/>
      <c r="X192" s="222" t="s">
        <v>362</v>
      </c>
      <c r="Y192" s="212"/>
      <c r="Z192" s="212"/>
      <c r="AA192" s="212"/>
      <c r="AB192" s="212"/>
      <c r="AC192" s="212"/>
      <c r="AD192" s="212"/>
      <c r="AE192" s="212"/>
      <c r="AF192" s="212"/>
      <c r="AG192" s="212" t="s">
        <v>603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5" t="s">
        <v>3115</v>
      </c>
      <c r="D193" s="224"/>
      <c r="E193" s="225">
        <v>4.8</v>
      </c>
      <c r="F193" s="222"/>
      <c r="G193" s="222"/>
      <c r="H193" s="222"/>
      <c r="I193" s="222"/>
      <c r="J193" s="222"/>
      <c r="K193" s="222"/>
      <c r="L193" s="222"/>
      <c r="M193" s="222"/>
      <c r="N193" s="222"/>
      <c r="O193" s="222"/>
      <c r="P193" s="222"/>
      <c r="Q193" s="222"/>
      <c r="R193" s="222"/>
      <c r="S193" s="222"/>
      <c r="T193" s="222"/>
      <c r="U193" s="222"/>
      <c r="V193" s="222"/>
      <c r="W193" s="222"/>
      <c r="X193" s="222"/>
      <c r="Y193" s="212"/>
      <c r="Z193" s="212"/>
      <c r="AA193" s="212"/>
      <c r="AB193" s="212"/>
      <c r="AC193" s="212"/>
      <c r="AD193" s="212"/>
      <c r="AE193" s="212"/>
      <c r="AF193" s="212"/>
      <c r="AG193" s="212" t="s">
        <v>310</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0.399999999999999" outlineLevel="1" x14ac:dyDescent="0.25">
      <c r="A194" s="233">
        <v>42</v>
      </c>
      <c r="B194" s="234" t="s">
        <v>3116</v>
      </c>
      <c r="C194" s="252" t="s">
        <v>3117</v>
      </c>
      <c r="D194" s="235" t="s">
        <v>434</v>
      </c>
      <c r="E194" s="236">
        <v>418.15766000000002</v>
      </c>
      <c r="F194" s="237"/>
      <c r="G194" s="238">
        <f>ROUND(E194*F194,2)</f>
        <v>0</v>
      </c>
      <c r="H194" s="237"/>
      <c r="I194" s="238">
        <f>ROUND(E194*H194,2)</f>
        <v>0</v>
      </c>
      <c r="J194" s="237"/>
      <c r="K194" s="238">
        <f>ROUND(E194*J194,2)</f>
        <v>0</v>
      </c>
      <c r="L194" s="238">
        <v>21</v>
      </c>
      <c r="M194" s="238">
        <f>G194*(1+L194/100)</f>
        <v>0</v>
      </c>
      <c r="N194" s="238">
        <v>1.9E-3</v>
      </c>
      <c r="O194" s="238">
        <f>ROUND(E194*N194,2)</f>
        <v>0.79</v>
      </c>
      <c r="P194" s="238">
        <v>0</v>
      </c>
      <c r="Q194" s="238">
        <f>ROUND(E194*P194,2)</f>
        <v>0</v>
      </c>
      <c r="R194" s="238" t="s">
        <v>361</v>
      </c>
      <c r="S194" s="238" t="s">
        <v>294</v>
      </c>
      <c r="T194" s="239" t="s">
        <v>294</v>
      </c>
      <c r="U194" s="222">
        <v>0</v>
      </c>
      <c r="V194" s="222">
        <f>ROUND(E194*U194,2)</f>
        <v>0</v>
      </c>
      <c r="W194" s="222"/>
      <c r="X194" s="222" t="s">
        <v>362</v>
      </c>
      <c r="Y194" s="212"/>
      <c r="Z194" s="212"/>
      <c r="AA194" s="212"/>
      <c r="AB194" s="212"/>
      <c r="AC194" s="212"/>
      <c r="AD194" s="212"/>
      <c r="AE194" s="212"/>
      <c r="AF194" s="212"/>
      <c r="AG194" s="212" t="s">
        <v>603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5" t="s">
        <v>3118</v>
      </c>
      <c r="D195" s="224"/>
      <c r="E195" s="225">
        <v>418.15766000000002</v>
      </c>
      <c r="F195" s="222"/>
      <c r="G195" s="222"/>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310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0.399999999999999" outlineLevel="1" x14ac:dyDescent="0.25">
      <c r="A196" s="233">
        <v>43</v>
      </c>
      <c r="B196" s="234" t="s">
        <v>3119</v>
      </c>
      <c r="C196" s="252" t="s">
        <v>3120</v>
      </c>
      <c r="D196" s="235" t="s">
        <v>434</v>
      </c>
      <c r="E196" s="236">
        <v>382.41086000000001</v>
      </c>
      <c r="F196" s="237"/>
      <c r="G196" s="238">
        <f>ROUND(E196*F196,2)</f>
        <v>0</v>
      </c>
      <c r="H196" s="237"/>
      <c r="I196" s="238">
        <f>ROUND(E196*H196,2)</f>
        <v>0</v>
      </c>
      <c r="J196" s="237"/>
      <c r="K196" s="238">
        <f>ROUND(E196*J196,2)</f>
        <v>0</v>
      </c>
      <c r="L196" s="238">
        <v>21</v>
      </c>
      <c r="M196" s="238">
        <f>G196*(1+L196/100)</f>
        <v>0</v>
      </c>
      <c r="N196" s="238">
        <v>1E-3</v>
      </c>
      <c r="O196" s="238">
        <f>ROUND(E196*N196,2)</f>
        <v>0.38</v>
      </c>
      <c r="P196" s="238">
        <v>0</v>
      </c>
      <c r="Q196" s="238">
        <f>ROUND(E196*P196,2)</f>
        <v>0</v>
      </c>
      <c r="R196" s="238" t="s">
        <v>361</v>
      </c>
      <c r="S196" s="238" t="s">
        <v>294</v>
      </c>
      <c r="T196" s="239" t="s">
        <v>294</v>
      </c>
      <c r="U196" s="222">
        <v>0</v>
      </c>
      <c r="V196" s="222">
        <f>ROUND(E196*U196,2)</f>
        <v>0</v>
      </c>
      <c r="W196" s="222"/>
      <c r="X196" s="222" t="s">
        <v>362</v>
      </c>
      <c r="Y196" s="212"/>
      <c r="Z196" s="212"/>
      <c r="AA196" s="212"/>
      <c r="AB196" s="212"/>
      <c r="AC196" s="212"/>
      <c r="AD196" s="212"/>
      <c r="AE196" s="212"/>
      <c r="AF196" s="212"/>
      <c r="AG196" s="212" t="s">
        <v>603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5" t="s">
        <v>3121</v>
      </c>
      <c r="D197" s="224"/>
      <c r="E197" s="225">
        <v>382.41086000000001</v>
      </c>
      <c r="F197" s="222"/>
      <c r="G197" s="222"/>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310</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v>44</v>
      </c>
      <c r="B198" s="220" t="s">
        <v>554</v>
      </c>
      <c r="C198" s="272" t="s">
        <v>555</v>
      </c>
      <c r="D198" s="221" t="s">
        <v>0</v>
      </c>
      <c r="E198" s="266"/>
      <c r="F198" s="223"/>
      <c r="G198" s="222">
        <f>ROUND(E198*F198,2)</f>
        <v>0</v>
      </c>
      <c r="H198" s="223"/>
      <c r="I198" s="222">
        <f>ROUND(E198*H198,2)</f>
        <v>0</v>
      </c>
      <c r="J198" s="223"/>
      <c r="K198" s="222">
        <f>ROUND(E198*J198,2)</f>
        <v>0</v>
      </c>
      <c r="L198" s="222">
        <v>21</v>
      </c>
      <c r="M198" s="222">
        <f>G198*(1+L198/100)</f>
        <v>0</v>
      </c>
      <c r="N198" s="222">
        <v>0</v>
      </c>
      <c r="O198" s="222">
        <f>ROUND(E198*N198,2)</f>
        <v>0</v>
      </c>
      <c r="P198" s="222">
        <v>0</v>
      </c>
      <c r="Q198" s="222">
        <f>ROUND(E198*P198,2)</f>
        <v>0</v>
      </c>
      <c r="R198" s="222" t="s">
        <v>556</v>
      </c>
      <c r="S198" s="222" t="s">
        <v>294</v>
      </c>
      <c r="T198" s="222" t="s">
        <v>294</v>
      </c>
      <c r="U198" s="222">
        <v>0</v>
      </c>
      <c r="V198" s="222">
        <f>ROUND(E198*U198,2)</f>
        <v>0</v>
      </c>
      <c r="W198" s="222"/>
      <c r="X198" s="222" t="s">
        <v>548</v>
      </c>
      <c r="Y198" s="212"/>
      <c r="Z198" s="212"/>
      <c r="AA198" s="212"/>
      <c r="AB198" s="212"/>
      <c r="AC198" s="212"/>
      <c r="AD198" s="212"/>
      <c r="AE198" s="212"/>
      <c r="AF198" s="212"/>
      <c r="AG198" s="212" t="s">
        <v>549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19"/>
      <c r="B199" s="220"/>
      <c r="C199" s="273" t="s">
        <v>557</v>
      </c>
      <c r="D199" s="267"/>
      <c r="E199" s="267"/>
      <c r="F199" s="267"/>
      <c r="G199" s="267"/>
      <c r="H199" s="222"/>
      <c r="I199" s="222"/>
      <c r="J199" s="222"/>
      <c r="K199" s="222"/>
      <c r="L199" s="222"/>
      <c r="M199" s="222"/>
      <c r="N199" s="222"/>
      <c r="O199" s="222"/>
      <c r="P199" s="222"/>
      <c r="Q199" s="222"/>
      <c r="R199" s="222"/>
      <c r="S199" s="222"/>
      <c r="T199" s="222"/>
      <c r="U199" s="222"/>
      <c r="V199" s="222"/>
      <c r="W199" s="222"/>
      <c r="X199" s="222"/>
      <c r="Y199" s="212"/>
      <c r="Z199" s="212"/>
      <c r="AA199" s="212"/>
      <c r="AB199" s="212"/>
      <c r="AC199" s="212"/>
      <c r="AD199" s="212"/>
      <c r="AE199" s="212"/>
      <c r="AF199" s="212"/>
      <c r="AG199" s="212" t="s">
        <v>456</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x14ac:dyDescent="0.25">
      <c r="A200" s="227" t="s">
        <v>289</v>
      </c>
      <c r="B200" s="228" t="s">
        <v>235</v>
      </c>
      <c r="C200" s="251" t="s">
        <v>236</v>
      </c>
      <c r="D200" s="229"/>
      <c r="E200" s="230"/>
      <c r="F200" s="231"/>
      <c r="G200" s="231">
        <f>SUMIF(AG201:AG227,"&lt;&gt;NOR",G201:G227)</f>
        <v>0</v>
      </c>
      <c r="H200" s="231"/>
      <c r="I200" s="231">
        <f>SUM(I201:I227)</f>
        <v>0</v>
      </c>
      <c r="J200" s="231"/>
      <c r="K200" s="231">
        <f>SUM(K201:K227)</f>
        <v>0</v>
      </c>
      <c r="L200" s="231"/>
      <c r="M200" s="231">
        <f>SUM(M201:M227)</f>
        <v>0</v>
      </c>
      <c r="N200" s="231"/>
      <c r="O200" s="231">
        <f>SUM(O201:O227)</f>
        <v>0.28999999999999998</v>
      </c>
      <c r="P200" s="231"/>
      <c r="Q200" s="231">
        <f>SUM(Q201:Q227)</f>
        <v>0</v>
      </c>
      <c r="R200" s="231"/>
      <c r="S200" s="231"/>
      <c r="T200" s="232"/>
      <c r="U200" s="226"/>
      <c r="V200" s="226">
        <f>SUM(V201:V227)</f>
        <v>22.279999999999998</v>
      </c>
      <c r="W200" s="226"/>
      <c r="X200" s="226"/>
      <c r="AG200" t="s">
        <v>290</v>
      </c>
    </row>
    <row r="201" spans="1:60" outlineLevel="1" x14ac:dyDescent="0.25">
      <c r="A201" s="233">
        <v>45</v>
      </c>
      <c r="B201" s="234" t="s">
        <v>3122</v>
      </c>
      <c r="C201" s="252" t="s">
        <v>3123</v>
      </c>
      <c r="D201" s="235" t="s">
        <v>521</v>
      </c>
      <c r="E201" s="236">
        <v>212.4</v>
      </c>
      <c r="F201" s="237"/>
      <c r="G201" s="238">
        <f>ROUND(E201*F201,2)</f>
        <v>0</v>
      </c>
      <c r="H201" s="237"/>
      <c r="I201" s="238">
        <f>ROUND(E201*H201,2)</f>
        <v>0</v>
      </c>
      <c r="J201" s="237"/>
      <c r="K201" s="238">
        <f>ROUND(E201*J201,2)</f>
        <v>0</v>
      </c>
      <c r="L201" s="238">
        <v>21</v>
      </c>
      <c r="M201" s="238">
        <f>G201*(1+L201/100)</f>
        <v>0</v>
      </c>
      <c r="N201" s="238">
        <v>6.0000000000000002E-5</v>
      </c>
      <c r="O201" s="238">
        <f>ROUND(E201*N201,2)</f>
        <v>0.01</v>
      </c>
      <c r="P201" s="238">
        <v>0</v>
      </c>
      <c r="Q201" s="238">
        <f>ROUND(E201*P201,2)</f>
        <v>0</v>
      </c>
      <c r="R201" s="238" t="s">
        <v>1591</v>
      </c>
      <c r="S201" s="238" t="s">
        <v>294</v>
      </c>
      <c r="T201" s="239" t="s">
        <v>294</v>
      </c>
      <c r="U201" s="222">
        <v>1.7000000000000001E-2</v>
      </c>
      <c r="V201" s="222">
        <f>ROUND(E201*U201,2)</f>
        <v>3.61</v>
      </c>
      <c r="W201" s="222"/>
      <c r="X201" s="222" t="s">
        <v>389</v>
      </c>
      <c r="Y201" s="212"/>
      <c r="Z201" s="212"/>
      <c r="AA201" s="212"/>
      <c r="AB201" s="212"/>
      <c r="AC201" s="212"/>
      <c r="AD201" s="212"/>
      <c r="AE201" s="212"/>
      <c r="AF201" s="212"/>
      <c r="AG201" s="212" t="s">
        <v>1164</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5" t="s">
        <v>3124</v>
      </c>
      <c r="D202" s="224"/>
      <c r="E202" s="225">
        <v>212.4</v>
      </c>
      <c r="F202" s="222"/>
      <c r="G202" s="222"/>
      <c r="H202" s="222"/>
      <c r="I202" s="222"/>
      <c r="J202" s="222"/>
      <c r="K202" s="222"/>
      <c r="L202" s="222"/>
      <c r="M202" s="222"/>
      <c r="N202" s="222"/>
      <c r="O202" s="222"/>
      <c r="P202" s="222"/>
      <c r="Q202" s="222"/>
      <c r="R202" s="222"/>
      <c r="S202" s="222"/>
      <c r="T202" s="222"/>
      <c r="U202" s="222"/>
      <c r="V202" s="222"/>
      <c r="W202" s="222"/>
      <c r="X202" s="222"/>
      <c r="Y202" s="212"/>
      <c r="Z202" s="212"/>
      <c r="AA202" s="212"/>
      <c r="AB202" s="212"/>
      <c r="AC202" s="212"/>
      <c r="AD202" s="212"/>
      <c r="AE202" s="212"/>
      <c r="AF202" s="212"/>
      <c r="AG202" s="212" t="s">
        <v>310</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33">
        <v>46</v>
      </c>
      <c r="B203" s="234" t="s">
        <v>3125</v>
      </c>
      <c r="C203" s="252" t="s">
        <v>3126</v>
      </c>
      <c r="D203" s="235" t="s">
        <v>521</v>
      </c>
      <c r="E203" s="236">
        <v>50.256</v>
      </c>
      <c r="F203" s="237"/>
      <c r="G203" s="238">
        <f>ROUND(E203*F203,2)</f>
        <v>0</v>
      </c>
      <c r="H203" s="237"/>
      <c r="I203" s="238">
        <f>ROUND(E203*H203,2)</f>
        <v>0</v>
      </c>
      <c r="J203" s="237"/>
      <c r="K203" s="238">
        <f>ROUND(E203*J203,2)</f>
        <v>0</v>
      </c>
      <c r="L203" s="238">
        <v>21</v>
      </c>
      <c r="M203" s="238">
        <f>G203*(1+L203/100)</f>
        <v>0</v>
      </c>
      <c r="N203" s="238">
        <v>6.0000000000000002E-5</v>
      </c>
      <c r="O203" s="238">
        <f>ROUND(E203*N203,2)</f>
        <v>0</v>
      </c>
      <c r="P203" s="238">
        <v>0</v>
      </c>
      <c r="Q203" s="238">
        <f>ROUND(E203*P203,2)</f>
        <v>0</v>
      </c>
      <c r="R203" s="238" t="s">
        <v>1591</v>
      </c>
      <c r="S203" s="238" t="s">
        <v>294</v>
      </c>
      <c r="T203" s="239" t="s">
        <v>294</v>
      </c>
      <c r="U203" s="222">
        <v>0.221</v>
      </c>
      <c r="V203" s="222">
        <f>ROUND(E203*U203,2)</f>
        <v>11.11</v>
      </c>
      <c r="W203" s="222"/>
      <c r="X203" s="222" t="s">
        <v>389</v>
      </c>
      <c r="Y203" s="212"/>
      <c r="Z203" s="212"/>
      <c r="AA203" s="212"/>
      <c r="AB203" s="212"/>
      <c r="AC203" s="212"/>
      <c r="AD203" s="212"/>
      <c r="AE203" s="212"/>
      <c r="AF203" s="212"/>
      <c r="AG203" s="212" t="s">
        <v>430</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55" t="s">
        <v>3127</v>
      </c>
      <c r="D204" s="224"/>
      <c r="E204" s="225"/>
      <c r="F204" s="222"/>
      <c r="G204" s="222"/>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310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55" t="s">
        <v>3128</v>
      </c>
      <c r="D205" s="224"/>
      <c r="E205" s="225">
        <v>43.2</v>
      </c>
      <c r="F205" s="222"/>
      <c r="G205" s="222"/>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310</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55" t="s">
        <v>3129</v>
      </c>
      <c r="D206" s="224"/>
      <c r="E206" s="225">
        <v>7.056</v>
      </c>
      <c r="F206" s="222"/>
      <c r="G206" s="222"/>
      <c r="H206" s="222"/>
      <c r="I206" s="222"/>
      <c r="J206" s="222"/>
      <c r="K206" s="222"/>
      <c r="L206" s="222"/>
      <c r="M206" s="222"/>
      <c r="N206" s="222"/>
      <c r="O206" s="222"/>
      <c r="P206" s="222"/>
      <c r="Q206" s="222"/>
      <c r="R206" s="222"/>
      <c r="S206" s="222"/>
      <c r="T206" s="222"/>
      <c r="U206" s="222"/>
      <c r="V206" s="222"/>
      <c r="W206" s="222"/>
      <c r="X206" s="222"/>
      <c r="Y206" s="212"/>
      <c r="Z206" s="212"/>
      <c r="AA206" s="212"/>
      <c r="AB206" s="212"/>
      <c r="AC206" s="212"/>
      <c r="AD206" s="212"/>
      <c r="AE206" s="212"/>
      <c r="AF206" s="212"/>
      <c r="AG206" s="212" t="s">
        <v>310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33">
        <v>47</v>
      </c>
      <c r="B207" s="234" t="s">
        <v>1599</v>
      </c>
      <c r="C207" s="252" t="s">
        <v>1600</v>
      </c>
      <c r="D207" s="235" t="s">
        <v>521</v>
      </c>
      <c r="E207" s="236">
        <v>75.611999999999995</v>
      </c>
      <c r="F207" s="237"/>
      <c r="G207" s="238">
        <f>ROUND(E207*F207,2)</f>
        <v>0</v>
      </c>
      <c r="H207" s="237"/>
      <c r="I207" s="238">
        <f>ROUND(E207*H207,2)</f>
        <v>0</v>
      </c>
      <c r="J207" s="237"/>
      <c r="K207" s="238">
        <f>ROUND(E207*J207,2)</f>
        <v>0</v>
      </c>
      <c r="L207" s="238">
        <v>21</v>
      </c>
      <c r="M207" s="238">
        <f>G207*(1+L207/100)</f>
        <v>0</v>
      </c>
      <c r="N207" s="238">
        <v>5.0000000000000002E-5</v>
      </c>
      <c r="O207" s="238">
        <f>ROUND(E207*N207,2)</f>
        <v>0</v>
      </c>
      <c r="P207" s="238">
        <v>0</v>
      </c>
      <c r="Q207" s="238">
        <f>ROUND(E207*P207,2)</f>
        <v>0</v>
      </c>
      <c r="R207" s="238" t="s">
        <v>1591</v>
      </c>
      <c r="S207" s="238" t="s">
        <v>294</v>
      </c>
      <c r="T207" s="239" t="s">
        <v>294</v>
      </c>
      <c r="U207" s="222">
        <v>0.1</v>
      </c>
      <c r="V207" s="222">
        <f>ROUND(E207*U207,2)</f>
        <v>7.56</v>
      </c>
      <c r="W207" s="222"/>
      <c r="X207" s="222" t="s">
        <v>389</v>
      </c>
      <c r="Y207" s="212"/>
      <c r="Z207" s="212"/>
      <c r="AA207" s="212"/>
      <c r="AB207" s="212"/>
      <c r="AC207" s="212"/>
      <c r="AD207" s="212"/>
      <c r="AE207" s="212"/>
      <c r="AF207" s="212"/>
      <c r="AG207" s="212" t="s">
        <v>430</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5" t="s">
        <v>3130</v>
      </c>
      <c r="D208" s="224"/>
      <c r="E208" s="225"/>
      <c r="F208" s="222"/>
      <c r="G208" s="222"/>
      <c r="H208" s="222"/>
      <c r="I208" s="222"/>
      <c r="J208" s="222"/>
      <c r="K208" s="222"/>
      <c r="L208" s="222"/>
      <c r="M208" s="222"/>
      <c r="N208" s="222"/>
      <c r="O208" s="222"/>
      <c r="P208" s="222"/>
      <c r="Q208" s="222"/>
      <c r="R208" s="222"/>
      <c r="S208" s="222"/>
      <c r="T208" s="222"/>
      <c r="U208" s="222"/>
      <c r="V208" s="222"/>
      <c r="W208" s="222"/>
      <c r="X208" s="222"/>
      <c r="Y208" s="212"/>
      <c r="Z208" s="212"/>
      <c r="AA208" s="212"/>
      <c r="AB208" s="212"/>
      <c r="AC208" s="212"/>
      <c r="AD208" s="212"/>
      <c r="AE208" s="212"/>
      <c r="AF208" s="212"/>
      <c r="AG208" s="212" t="s">
        <v>310</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5" t="s">
        <v>3131</v>
      </c>
      <c r="D209" s="224"/>
      <c r="E209" s="225">
        <v>61.5</v>
      </c>
      <c r="F209" s="222"/>
      <c r="G209" s="222"/>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310</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5" t="s">
        <v>3132</v>
      </c>
      <c r="D210" s="224"/>
      <c r="E210" s="225">
        <v>14.112</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310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0.399999999999999" outlineLevel="1" x14ac:dyDescent="0.25">
      <c r="A211" s="233">
        <v>48</v>
      </c>
      <c r="B211" s="234" t="s">
        <v>3133</v>
      </c>
      <c r="C211" s="252" t="s">
        <v>3134</v>
      </c>
      <c r="D211" s="235" t="s">
        <v>521</v>
      </c>
      <c r="E211" s="236">
        <v>6.7650000000000002E-2</v>
      </c>
      <c r="F211" s="237"/>
      <c r="G211" s="238">
        <f>ROUND(E211*F211,2)</f>
        <v>0</v>
      </c>
      <c r="H211" s="237"/>
      <c r="I211" s="238">
        <f>ROUND(E211*H211,2)</f>
        <v>0</v>
      </c>
      <c r="J211" s="237"/>
      <c r="K211" s="238">
        <f>ROUND(E211*J211,2)</f>
        <v>0</v>
      </c>
      <c r="L211" s="238">
        <v>21</v>
      </c>
      <c r="M211" s="238">
        <f>G211*(1+L211/100)</f>
        <v>0</v>
      </c>
      <c r="N211" s="238">
        <v>1E-3</v>
      </c>
      <c r="O211" s="238">
        <f>ROUND(E211*N211,2)</f>
        <v>0</v>
      </c>
      <c r="P211" s="238">
        <v>0</v>
      </c>
      <c r="Q211" s="238">
        <f>ROUND(E211*P211,2)</f>
        <v>0</v>
      </c>
      <c r="R211" s="238" t="s">
        <v>361</v>
      </c>
      <c r="S211" s="238" t="s">
        <v>294</v>
      </c>
      <c r="T211" s="239" t="s">
        <v>294</v>
      </c>
      <c r="U211" s="222">
        <v>0</v>
      </c>
      <c r="V211" s="222">
        <f>ROUND(E211*U211,2)</f>
        <v>0</v>
      </c>
      <c r="W211" s="222"/>
      <c r="X211" s="222" t="s">
        <v>362</v>
      </c>
      <c r="Y211" s="212"/>
      <c r="Z211" s="212"/>
      <c r="AA211" s="212"/>
      <c r="AB211" s="212"/>
      <c r="AC211" s="212"/>
      <c r="AD211" s="212"/>
      <c r="AE211" s="212"/>
      <c r="AF211" s="212"/>
      <c r="AG211" s="212" t="s">
        <v>363</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5" t="s">
        <v>3130</v>
      </c>
      <c r="D212" s="224"/>
      <c r="E212" s="225"/>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310</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5" t="s">
        <v>3135</v>
      </c>
      <c r="D213" s="224"/>
      <c r="E213" s="225">
        <v>6.7650000000000002E-2</v>
      </c>
      <c r="F213" s="222"/>
      <c r="G213" s="222"/>
      <c r="H213" s="222"/>
      <c r="I213" s="222"/>
      <c r="J213" s="222"/>
      <c r="K213" s="222"/>
      <c r="L213" s="222"/>
      <c r="M213" s="222"/>
      <c r="N213" s="222"/>
      <c r="O213" s="222"/>
      <c r="P213" s="222"/>
      <c r="Q213" s="222"/>
      <c r="R213" s="222"/>
      <c r="S213" s="222"/>
      <c r="T213" s="222"/>
      <c r="U213" s="222"/>
      <c r="V213" s="222"/>
      <c r="W213" s="222"/>
      <c r="X213" s="222"/>
      <c r="Y213" s="212"/>
      <c r="Z213" s="212"/>
      <c r="AA213" s="212"/>
      <c r="AB213" s="212"/>
      <c r="AC213" s="212"/>
      <c r="AD213" s="212"/>
      <c r="AE213" s="212"/>
      <c r="AF213" s="212"/>
      <c r="AG213" s="212" t="s">
        <v>310</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33">
        <v>49</v>
      </c>
      <c r="B214" s="234" t="s">
        <v>3136</v>
      </c>
      <c r="C214" s="252" t="s">
        <v>3137</v>
      </c>
      <c r="D214" s="235" t="s">
        <v>441</v>
      </c>
      <c r="E214" s="236">
        <v>2.3279999999999999E-2</v>
      </c>
      <c r="F214" s="237"/>
      <c r="G214" s="238">
        <f>ROUND(E214*F214,2)</f>
        <v>0</v>
      </c>
      <c r="H214" s="237"/>
      <c r="I214" s="238">
        <f>ROUND(E214*H214,2)</f>
        <v>0</v>
      </c>
      <c r="J214" s="237"/>
      <c r="K214" s="238">
        <f>ROUND(E214*J214,2)</f>
        <v>0</v>
      </c>
      <c r="L214" s="238">
        <v>21</v>
      </c>
      <c r="M214" s="238">
        <f>G214*(1+L214/100)</f>
        <v>0</v>
      </c>
      <c r="N214" s="238">
        <v>1</v>
      </c>
      <c r="O214" s="238">
        <f>ROUND(E214*N214,2)</f>
        <v>0.02</v>
      </c>
      <c r="P214" s="238">
        <v>0</v>
      </c>
      <c r="Q214" s="238">
        <f>ROUND(E214*P214,2)</f>
        <v>0</v>
      </c>
      <c r="R214" s="238" t="s">
        <v>361</v>
      </c>
      <c r="S214" s="238" t="s">
        <v>294</v>
      </c>
      <c r="T214" s="239" t="s">
        <v>294</v>
      </c>
      <c r="U214" s="222">
        <v>0</v>
      </c>
      <c r="V214" s="222">
        <f>ROUND(E214*U214,2)</f>
        <v>0</v>
      </c>
      <c r="W214" s="222"/>
      <c r="X214" s="222" t="s">
        <v>362</v>
      </c>
      <c r="Y214" s="212"/>
      <c r="Z214" s="212"/>
      <c r="AA214" s="212"/>
      <c r="AB214" s="212"/>
      <c r="AC214" s="212"/>
      <c r="AD214" s="212"/>
      <c r="AE214" s="212"/>
      <c r="AF214" s="212"/>
      <c r="AG214" s="212" t="s">
        <v>363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5" t="s">
        <v>3127</v>
      </c>
      <c r="D215" s="224"/>
      <c r="E215" s="225"/>
      <c r="F215" s="222"/>
      <c r="G215" s="222"/>
      <c r="H215" s="222"/>
      <c r="I215" s="222"/>
      <c r="J215" s="222"/>
      <c r="K215" s="222"/>
      <c r="L215" s="222"/>
      <c r="M215" s="222"/>
      <c r="N215" s="222"/>
      <c r="O215" s="222"/>
      <c r="P215" s="222"/>
      <c r="Q215" s="222"/>
      <c r="R215" s="222"/>
      <c r="S215" s="222"/>
      <c r="T215" s="222"/>
      <c r="U215" s="222"/>
      <c r="V215" s="222"/>
      <c r="W215" s="222"/>
      <c r="X215" s="222"/>
      <c r="Y215" s="212"/>
      <c r="Z215" s="212"/>
      <c r="AA215" s="212"/>
      <c r="AB215" s="212"/>
      <c r="AC215" s="212"/>
      <c r="AD215" s="212"/>
      <c r="AE215" s="212"/>
      <c r="AF215" s="212"/>
      <c r="AG215" s="212" t="s">
        <v>310</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19"/>
      <c r="B216" s="220"/>
      <c r="C216" s="255" t="s">
        <v>3138</v>
      </c>
      <c r="D216" s="224"/>
      <c r="E216" s="225">
        <v>7.7600000000000004E-3</v>
      </c>
      <c r="F216" s="222"/>
      <c r="G216" s="222"/>
      <c r="H216" s="222"/>
      <c r="I216" s="222"/>
      <c r="J216" s="222"/>
      <c r="K216" s="222"/>
      <c r="L216" s="222"/>
      <c r="M216" s="222"/>
      <c r="N216" s="222"/>
      <c r="O216" s="222"/>
      <c r="P216" s="222"/>
      <c r="Q216" s="222"/>
      <c r="R216" s="222"/>
      <c r="S216" s="222"/>
      <c r="T216" s="222"/>
      <c r="U216" s="222"/>
      <c r="V216" s="222"/>
      <c r="W216" s="222"/>
      <c r="X216" s="222"/>
      <c r="Y216" s="212"/>
      <c r="Z216" s="212"/>
      <c r="AA216" s="212"/>
      <c r="AB216" s="212"/>
      <c r="AC216" s="212"/>
      <c r="AD216" s="212"/>
      <c r="AE216" s="212"/>
      <c r="AF216" s="212"/>
      <c r="AG216" s="212" t="s">
        <v>310</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55" t="s">
        <v>3139</v>
      </c>
      <c r="D217" s="224"/>
      <c r="E217" s="225"/>
      <c r="F217" s="222"/>
      <c r="G217" s="222"/>
      <c r="H217" s="222"/>
      <c r="I217" s="222"/>
      <c r="J217" s="222"/>
      <c r="K217" s="222"/>
      <c r="L217" s="222"/>
      <c r="M217" s="222"/>
      <c r="N217" s="222"/>
      <c r="O217" s="222"/>
      <c r="P217" s="222"/>
      <c r="Q217" s="222"/>
      <c r="R217" s="222"/>
      <c r="S217" s="222"/>
      <c r="T217" s="222"/>
      <c r="U217" s="222"/>
      <c r="V217" s="222"/>
      <c r="W217" s="222"/>
      <c r="X217" s="222"/>
      <c r="Y217" s="212"/>
      <c r="Z217" s="212"/>
      <c r="AA217" s="212"/>
      <c r="AB217" s="212"/>
      <c r="AC217" s="212"/>
      <c r="AD217" s="212"/>
      <c r="AE217" s="212"/>
      <c r="AF217" s="212"/>
      <c r="AG217" s="212" t="s">
        <v>310</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55" t="s">
        <v>3140</v>
      </c>
      <c r="D218" s="224"/>
      <c r="E218" s="225">
        <v>1.5520000000000001E-2</v>
      </c>
      <c r="F218" s="222"/>
      <c r="G218" s="222"/>
      <c r="H218" s="222"/>
      <c r="I218" s="222"/>
      <c r="J218" s="222"/>
      <c r="K218" s="222"/>
      <c r="L218" s="222"/>
      <c r="M218" s="222"/>
      <c r="N218" s="222"/>
      <c r="O218" s="222"/>
      <c r="P218" s="222"/>
      <c r="Q218" s="222"/>
      <c r="R218" s="222"/>
      <c r="S218" s="222"/>
      <c r="T218" s="222"/>
      <c r="U218" s="222"/>
      <c r="V218" s="222"/>
      <c r="W218" s="222"/>
      <c r="X218" s="222"/>
      <c r="Y218" s="212"/>
      <c r="Z218" s="212"/>
      <c r="AA218" s="212"/>
      <c r="AB218" s="212"/>
      <c r="AC218" s="212"/>
      <c r="AD218" s="212"/>
      <c r="AE218" s="212"/>
      <c r="AF218" s="212"/>
      <c r="AG218" s="212" t="s">
        <v>310</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33">
        <v>50</v>
      </c>
      <c r="B219" s="234" t="s">
        <v>3141</v>
      </c>
      <c r="C219" s="252" t="s">
        <v>3142</v>
      </c>
      <c r="D219" s="235" t="s">
        <v>441</v>
      </c>
      <c r="E219" s="236">
        <v>4.752E-2</v>
      </c>
      <c r="F219" s="237"/>
      <c r="G219" s="238">
        <f>ROUND(E219*F219,2)</f>
        <v>0</v>
      </c>
      <c r="H219" s="237"/>
      <c r="I219" s="238">
        <f>ROUND(E219*H219,2)</f>
        <v>0</v>
      </c>
      <c r="J219" s="237"/>
      <c r="K219" s="238">
        <f>ROUND(E219*J219,2)</f>
        <v>0</v>
      </c>
      <c r="L219" s="238">
        <v>21</v>
      </c>
      <c r="M219" s="238">
        <f>G219*(1+L219/100)</f>
        <v>0</v>
      </c>
      <c r="N219" s="238">
        <v>1</v>
      </c>
      <c r="O219" s="238">
        <f>ROUND(E219*N219,2)</f>
        <v>0.05</v>
      </c>
      <c r="P219" s="238">
        <v>0</v>
      </c>
      <c r="Q219" s="238">
        <f>ROUND(E219*P219,2)</f>
        <v>0</v>
      </c>
      <c r="R219" s="238" t="s">
        <v>361</v>
      </c>
      <c r="S219" s="238" t="s">
        <v>294</v>
      </c>
      <c r="T219" s="239" t="s">
        <v>294</v>
      </c>
      <c r="U219" s="222">
        <v>0</v>
      </c>
      <c r="V219" s="222">
        <f>ROUND(E219*U219,2)</f>
        <v>0</v>
      </c>
      <c r="W219" s="222"/>
      <c r="X219" s="222" t="s">
        <v>362</v>
      </c>
      <c r="Y219" s="212"/>
      <c r="Z219" s="212"/>
      <c r="AA219" s="212"/>
      <c r="AB219" s="212"/>
      <c r="AC219" s="212"/>
      <c r="AD219" s="212"/>
      <c r="AE219" s="212"/>
      <c r="AF219" s="212"/>
      <c r="AG219" s="212" t="s">
        <v>363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55" t="s">
        <v>3127</v>
      </c>
      <c r="D220" s="224"/>
      <c r="E220" s="225"/>
      <c r="F220" s="222"/>
      <c r="G220" s="222"/>
      <c r="H220" s="222"/>
      <c r="I220" s="222"/>
      <c r="J220" s="222"/>
      <c r="K220" s="222"/>
      <c r="L220" s="222"/>
      <c r="M220" s="222"/>
      <c r="N220" s="222"/>
      <c r="O220" s="222"/>
      <c r="P220" s="222"/>
      <c r="Q220" s="222"/>
      <c r="R220" s="222"/>
      <c r="S220" s="222"/>
      <c r="T220" s="222"/>
      <c r="U220" s="222"/>
      <c r="V220" s="222"/>
      <c r="W220" s="222"/>
      <c r="X220" s="222"/>
      <c r="Y220" s="212"/>
      <c r="Z220" s="212"/>
      <c r="AA220" s="212"/>
      <c r="AB220" s="212"/>
      <c r="AC220" s="212"/>
      <c r="AD220" s="212"/>
      <c r="AE220" s="212"/>
      <c r="AF220" s="212"/>
      <c r="AG220" s="212" t="s">
        <v>310</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55" t="s">
        <v>3143</v>
      </c>
      <c r="D221" s="224"/>
      <c r="E221" s="225">
        <v>4.752E-2</v>
      </c>
      <c r="F221" s="222"/>
      <c r="G221" s="222"/>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310</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33">
        <v>51</v>
      </c>
      <c r="B222" s="234" t="s">
        <v>3144</v>
      </c>
      <c r="C222" s="252" t="s">
        <v>3145</v>
      </c>
      <c r="D222" s="235" t="s">
        <v>521</v>
      </c>
      <c r="E222" s="236">
        <v>125.86799999999999</v>
      </c>
      <c r="F222" s="237"/>
      <c r="G222" s="238">
        <f>ROUND(E222*F222,2)</f>
        <v>0</v>
      </c>
      <c r="H222" s="237"/>
      <c r="I222" s="238">
        <f>ROUND(E222*H222,2)</f>
        <v>0</v>
      </c>
      <c r="J222" s="237"/>
      <c r="K222" s="238">
        <f>ROUND(E222*J222,2)</f>
        <v>0</v>
      </c>
      <c r="L222" s="238">
        <v>21</v>
      </c>
      <c r="M222" s="238">
        <f>G222*(1+L222/100)</f>
        <v>0</v>
      </c>
      <c r="N222" s="238">
        <v>0</v>
      </c>
      <c r="O222" s="238">
        <f>ROUND(E222*N222,2)</f>
        <v>0</v>
      </c>
      <c r="P222" s="238">
        <v>0</v>
      </c>
      <c r="Q222" s="238">
        <f>ROUND(E222*P222,2)</f>
        <v>0</v>
      </c>
      <c r="R222" s="238" t="s">
        <v>361</v>
      </c>
      <c r="S222" s="238" t="s">
        <v>294</v>
      </c>
      <c r="T222" s="239" t="s">
        <v>295</v>
      </c>
      <c r="U222" s="222">
        <v>0</v>
      </c>
      <c r="V222" s="222">
        <f>ROUND(E222*U222,2)</f>
        <v>0</v>
      </c>
      <c r="W222" s="222"/>
      <c r="X222" s="222" t="s">
        <v>362</v>
      </c>
      <c r="Y222" s="212"/>
      <c r="Z222" s="212"/>
      <c r="AA222" s="212"/>
      <c r="AB222" s="212"/>
      <c r="AC222" s="212"/>
      <c r="AD222" s="212"/>
      <c r="AE222" s="212"/>
      <c r="AF222" s="212"/>
      <c r="AG222" s="212" t="s">
        <v>363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55" t="s">
        <v>3146</v>
      </c>
      <c r="D223" s="224"/>
      <c r="E223" s="225">
        <v>50.256</v>
      </c>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310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55" t="s">
        <v>3147</v>
      </c>
      <c r="D224" s="224"/>
      <c r="E224" s="225">
        <v>75.611999999999995</v>
      </c>
      <c r="F224" s="222"/>
      <c r="G224" s="222"/>
      <c r="H224" s="222"/>
      <c r="I224" s="222"/>
      <c r="J224" s="222"/>
      <c r="K224" s="222"/>
      <c r="L224" s="222"/>
      <c r="M224" s="222"/>
      <c r="N224" s="222"/>
      <c r="O224" s="222"/>
      <c r="P224" s="222"/>
      <c r="Q224" s="222"/>
      <c r="R224" s="222"/>
      <c r="S224" s="222"/>
      <c r="T224" s="222"/>
      <c r="U224" s="222"/>
      <c r="V224" s="222"/>
      <c r="W224" s="222"/>
      <c r="X224" s="222"/>
      <c r="Y224" s="212"/>
      <c r="Z224" s="212"/>
      <c r="AA224" s="212"/>
      <c r="AB224" s="212"/>
      <c r="AC224" s="212"/>
      <c r="AD224" s="212"/>
      <c r="AE224" s="212"/>
      <c r="AF224" s="212"/>
      <c r="AG224" s="212" t="s">
        <v>310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0.399999999999999" outlineLevel="1" x14ac:dyDescent="0.25">
      <c r="A225" s="233">
        <v>52</v>
      </c>
      <c r="B225" s="234" t="s">
        <v>3148</v>
      </c>
      <c r="C225" s="252" t="s">
        <v>3149</v>
      </c>
      <c r="D225" s="235" t="s">
        <v>539</v>
      </c>
      <c r="E225" s="236">
        <v>6</v>
      </c>
      <c r="F225" s="237"/>
      <c r="G225" s="238">
        <f>ROUND(E225*F225,2)</f>
        <v>0</v>
      </c>
      <c r="H225" s="237"/>
      <c r="I225" s="238">
        <f>ROUND(E225*H225,2)</f>
        <v>0</v>
      </c>
      <c r="J225" s="237"/>
      <c r="K225" s="238">
        <f>ROUND(E225*J225,2)</f>
        <v>0</v>
      </c>
      <c r="L225" s="238">
        <v>21</v>
      </c>
      <c r="M225" s="238">
        <f>G225*(1+L225/100)</f>
        <v>0</v>
      </c>
      <c r="N225" s="238">
        <v>3.5400000000000001E-2</v>
      </c>
      <c r="O225" s="238">
        <f>ROUND(E225*N225,2)</f>
        <v>0.21</v>
      </c>
      <c r="P225" s="238">
        <v>0</v>
      </c>
      <c r="Q225" s="238">
        <f>ROUND(E225*P225,2)</f>
        <v>0</v>
      </c>
      <c r="R225" s="238" t="s">
        <v>361</v>
      </c>
      <c r="S225" s="238" t="s">
        <v>294</v>
      </c>
      <c r="T225" s="239" t="s">
        <v>294</v>
      </c>
      <c r="U225" s="222">
        <v>0</v>
      </c>
      <c r="V225" s="222">
        <f>ROUND(E225*U225,2)</f>
        <v>0</v>
      </c>
      <c r="W225" s="222"/>
      <c r="X225" s="222" t="s">
        <v>362</v>
      </c>
      <c r="Y225" s="212"/>
      <c r="Z225" s="212"/>
      <c r="AA225" s="212"/>
      <c r="AB225" s="212"/>
      <c r="AC225" s="212"/>
      <c r="AD225" s="212"/>
      <c r="AE225" s="212"/>
      <c r="AF225" s="212"/>
      <c r="AG225" s="212" t="s">
        <v>603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5">
      <c r="A226" s="219">
        <v>53</v>
      </c>
      <c r="B226" s="220" t="s">
        <v>1617</v>
      </c>
      <c r="C226" s="272" t="s">
        <v>1618</v>
      </c>
      <c r="D226" s="221" t="s">
        <v>0</v>
      </c>
      <c r="E226" s="266"/>
      <c r="F226" s="223"/>
      <c r="G226" s="222">
        <f>ROUND(E226*F226,2)</f>
        <v>0</v>
      </c>
      <c r="H226" s="223"/>
      <c r="I226" s="222">
        <f>ROUND(E226*H226,2)</f>
        <v>0</v>
      </c>
      <c r="J226" s="223"/>
      <c r="K226" s="222">
        <f>ROUND(E226*J226,2)</f>
        <v>0</v>
      </c>
      <c r="L226" s="222">
        <v>21</v>
      </c>
      <c r="M226" s="222">
        <f>G226*(1+L226/100)</f>
        <v>0</v>
      </c>
      <c r="N226" s="222">
        <v>0</v>
      </c>
      <c r="O226" s="222">
        <f>ROUND(E226*N226,2)</f>
        <v>0</v>
      </c>
      <c r="P226" s="222">
        <v>0</v>
      </c>
      <c r="Q226" s="222">
        <f>ROUND(E226*P226,2)</f>
        <v>0</v>
      </c>
      <c r="R226" s="222" t="s">
        <v>1591</v>
      </c>
      <c r="S226" s="222" t="s">
        <v>294</v>
      </c>
      <c r="T226" s="222" t="s">
        <v>294</v>
      </c>
      <c r="U226" s="222">
        <v>0</v>
      </c>
      <c r="V226" s="222">
        <f>ROUND(E226*U226,2)</f>
        <v>0</v>
      </c>
      <c r="W226" s="222"/>
      <c r="X226" s="222" t="s">
        <v>548</v>
      </c>
      <c r="Y226" s="212"/>
      <c r="Z226" s="212"/>
      <c r="AA226" s="212"/>
      <c r="AB226" s="212"/>
      <c r="AC226" s="212"/>
      <c r="AD226" s="212"/>
      <c r="AE226" s="212"/>
      <c r="AF226" s="212"/>
      <c r="AG226" s="212" t="s">
        <v>549</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73" t="s">
        <v>1588</v>
      </c>
      <c r="D227" s="267"/>
      <c r="E227" s="267"/>
      <c r="F227" s="267"/>
      <c r="G227" s="267"/>
      <c r="H227" s="222"/>
      <c r="I227" s="222"/>
      <c r="J227" s="222"/>
      <c r="K227" s="222"/>
      <c r="L227" s="222"/>
      <c r="M227" s="222"/>
      <c r="N227" s="222"/>
      <c r="O227" s="222"/>
      <c r="P227" s="222"/>
      <c r="Q227" s="222"/>
      <c r="R227" s="222"/>
      <c r="S227" s="222"/>
      <c r="T227" s="222"/>
      <c r="U227" s="222"/>
      <c r="V227" s="222"/>
      <c r="W227" s="222"/>
      <c r="X227" s="222"/>
      <c r="Y227" s="212"/>
      <c r="Z227" s="212"/>
      <c r="AA227" s="212"/>
      <c r="AB227" s="212"/>
      <c r="AC227" s="212"/>
      <c r="AD227" s="212"/>
      <c r="AE227" s="212"/>
      <c r="AF227" s="212"/>
      <c r="AG227" s="212" t="s">
        <v>456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x14ac:dyDescent="0.25">
      <c r="A228" s="3"/>
      <c r="B228" s="4"/>
      <c r="C228" s="257"/>
      <c r="D228" s="6"/>
      <c r="E228" s="3"/>
      <c r="F228" s="3"/>
      <c r="G228" s="3"/>
      <c r="H228" s="3"/>
      <c r="I228" s="3"/>
      <c r="J228" s="3"/>
      <c r="K228" s="3"/>
      <c r="L228" s="3"/>
      <c r="M228" s="3"/>
      <c r="N228" s="3"/>
      <c r="O228" s="3"/>
      <c r="P228" s="3"/>
      <c r="Q228" s="3"/>
      <c r="R228" s="3"/>
      <c r="S228" s="3"/>
      <c r="T228" s="3"/>
      <c r="U228" s="3"/>
      <c r="V228" s="3"/>
      <c r="W228" s="3"/>
      <c r="X228" s="3"/>
      <c r="AE228">
        <v>15</v>
      </c>
      <c r="AF228">
        <v>21</v>
      </c>
      <c r="AG228" t="s">
        <v>276</v>
      </c>
    </row>
    <row r="229" spans="1:60" x14ac:dyDescent="0.25">
      <c r="A229" s="215"/>
      <c r="B229" s="216" t="s">
        <v>29</v>
      </c>
      <c r="C229" s="258"/>
      <c r="D229" s="217"/>
      <c r="E229" s="218"/>
      <c r="F229" s="218"/>
      <c r="G229" s="250">
        <f>G8+G70+G132+G136+G149+G163+G173+G176+G200</f>
        <v>0</v>
      </c>
      <c r="H229" s="3"/>
      <c r="I229" s="3"/>
      <c r="J229" s="3"/>
      <c r="K229" s="3"/>
      <c r="L229" s="3"/>
      <c r="M229" s="3"/>
      <c r="N229" s="3"/>
      <c r="O229" s="3"/>
      <c r="P229" s="3"/>
      <c r="Q229" s="3"/>
      <c r="R229" s="3"/>
      <c r="S229" s="3"/>
      <c r="T229" s="3"/>
      <c r="U229" s="3"/>
      <c r="V229" s="3"/>
      <c r="W229" s="3"/>
      <c r="X229" s="3"/>
      <c r="AE229">
        <f>SUMIF(L7:L227,AE228,G7:G227)</f>
        <v>0</v>
      </c>
      <c r="AF229">
        <f>SUMIF(L7:L227,AF228,G7:G227)</f>
        <v>0</v>
      </c>
      <c r="AG229" t="s">
        <v>383</v>
      </c>
    </row>
    <row r="230" spans="1:60" x14ac:dyDescent="0.25">
      <c r="A230" s="260" t="s">
        <v>442</v>
      </c>
      <c r="B230" s="260"/>
      <c r="C230" s="257"/>
      <c r="D230" s="6"/>
      <c r="E230" s="3"/>
      <c r="F230" s="3"/>
      <c r="G230" s="3"/>
      <c r="H230" s="3"/>
      <c r="I230" s="3"/>
      <c r="J230" s="3"/>
      <c r="K230" s="3"/>
      <c r="L230" s="3"/>
      <c r="M230" s="3"/>
      <c r="N230" s="3"/>
      <c r="O230" s="3"/>
      <c r="P230" s="3"/>
      <c r="Q230" s="3"/>
      <c r="R230" s="3"/>
      <c r="S230" s="3"/>
      <c r="T230" s="3"/>
      <c r="U230" s="3"/>
      <c r="V230" s="3"/>
      <c r="W230" s="3"/>
      <c r="X230" s="3"/>
    </row>
    <row r="231" spans="1:60" x14ac:dyDescent="0.25">
      <c r="A231" s="3"/>
      <c r="B231" s="4" t="s">
        <v>3150</v>
      </c>
      <c r="C231" s="257" t="s">
        <v>3151</v>
      </c>
      <c r="D231" s="6"/>
      <c r="E231" s="3"/>
      <c r="F231" s="3"/>
      <c r="G231" s="3"/>
      <c r="H231" s="3"/>
      <c r="I231" s="3"/>
      <c r="J231" s="3"/>
      <c r="K231" s="3"/>
      <c r="L231" s="3"/>
      <c r="M231" s="3"/>
      <c r="N231" s="3"/>
      <c r="O231" s="3"/>
      <c r="P231" s="3"/>
      <c r="Q231" s="3"/>
      <c r="R231" s="3"/>
      <c r="S231" s="3"/>
      <c r="T231" s="3"/>
      <c r="U231" s="3"/>
      <c r="V231" s="3"/>
      <c r="W231" s="3"/>
      <c r="X231" s="3"/>
      <c r="AG231" t="s">
        <v>445</v>
      </c>
    </row>
    <row r="232" spans="1:60" x14ac:dyDescent="0.25">
      <c r="A232" s="3"/>
      <c r="B232" s="4" t="s">
        <v>3152</v>
      </c>
      <c r="C232" s="257" t="s">
        <v>3153</v>
      </c>
      <c r="D232" s="6"/>
      <c r="E232" s="3"/>
      <c r="F232" s="3"/>
      <c r="G232" s="3"/>
      <c r="H232" s="3"/>
      <c r="I232" s="3"/>
      <c r="J232" s="3"/>
      <c r="K232" s="3"/>
      <c r="L232" s="3"/>
      <c r="M232" s="3"/>
      <c r="N232" s="3"/>
      <c r="O232" s="3"/>
      <c r="P232" s="3"/>
      <c r="Q232" s="3"/>
      <c r="R232" s="3"/>
      <c r="S232" s="3"/>
      <c r="T232" s="3"/>
      <c r="U232" s="3"/>
      <c r="V232" s="3"/>
      <c r="W232" s="3"/>
      <c r="X232" s="3"/>
      <c r="AG232" t="s">
        <v>448</v>
      </c>
    </row>
    <row r="233" spans="1:60" x14ac:dyDescent="0.25">
      <c r="A233" s="3"/>
      <c r="B233" s="4"/>
      <c r="C233" s="257" t="s">
        <v>449</v>
      </c>
      <c r="D233" s="6"/>
      <c r="E233" s="3"/>
      <c r="F233" s="3"/>
      <c r="G233" s="3"/>
      <c r="H233" s="3"/>
      <c r="I233" s="3"/>
      <c r="J233" s="3"/>
      <c r="K233" s="3"/>
      <c r="L233" s="3"/>
      <c r="M233" s="3"/>
      <c r="N233" s="3"/>
      <c r="O233" s="3"/>
      <c r="P233" s="3"/>
      <c r="Q233" s="3"/>
      <c r="R233" s="3"/>
      <c r="S233" s="3"/>
      <c r="T233" s="3"/>
      <c r="U233" s="3"/>
      <c r="V233" s="3"/>
      <c r="W233" s="3"/>
      <c r="X233" s="3"/>
      <c r="AG233" t="s">
        <v>450</v>
      </c>
    </row>
    <row r="234" spans="1:60" x14ac:dyDescent="0.25">
      <c r="A234" s="3"/>
      <c r="B234" s="4"/>
      <c r="C234" s="257"/>
      <c r="D234" s="6"/>
      <c r="E234" s="3"/>
      <c r="F234" s="3"/>
      <c r="G234" s="3"/>
      <c r="H234" s="3"/>
      <c r="I234" s="3"/>
      <c r="J234" s="3"/>
      <c r="K234" s="3"/>
      <c r="L234" s="3"/>
      <c r="M234" s="3"/>
      <c r="N234" s="3"/>
      <c r="O234" s="3"/>
      <c r="P234" s="3"/>
      <c r="Q234" s="3"/>
      <c r="R234" s="3"/>
      <c r="S234" s="3"/>
      <c r="T234" s="3"/>
      <c r="U234" s="3"/>
      <c r="V234" s="3"/>
      <c r="W234" s="3"/>
      <c r="X234" s="3"/>
    </row>
    <row r="235" spans="1:60" x14ac:dyDescent="0.25">
      <c r="C235" s="259"/>
      <c r="D235" s="10"/>
      <c r="AG235" t="s">
        <v>385</v>
      </c>
    </row>
    <row r="236" spans="1:60" x14ac:dyDescent="0.25">
      <c r="D236" s="10"/>
    </row>
    <row r="237" spans="1:60" x14ac:dyDescent="0.25">
      <c r="D237" s="10"/>
    </row>
    <row r="238" spans="1:60" x14ac:dyDescent="0.25">
      <c r="D238" s="10"/>
    </row>
    <row r="239" spans="1:60" x14ac:dyDescent="0.25">
      <c r="D239" s="10"/>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mvh0HI9cwQ3H0ABTPM4vLM52xT+h2uWEfipq2CZWMDEM3ICC4/uybQVC6sM5hPDPp+GL61Jo0A9wMYSzxFlUQ==" saltValue="4Jh0FSoCGjVu3bmRt3LF7w==" spinCount="100000" sheet="1"/>
  <mergeCells count="37">
    <mergeCell ref="C175:G175"/>
    <mergeCell ref="C199:G199"/>
    <mergeCell ref="C227:G227"/>
    <mergeCell ref="C151:G151"/>
    <mergeCell ref="C152:G152"/>
    <mergeCell ref="C156:G156"/>
    <mergeCell ref="C165:G165"/>
    <mergeCell ref="C168:G168"/>
    <mergeCell ref="C171:G171"/>
    <mergeCell ref="C105:G105"/>
    <mergeCell ref="C106:G106"/>
    <mergeCell ref="C107:G107"/>
    <mergeCell ref="C114:G114"/>
    <mergeCell ref="C134:G134"/>
    <mergeCell ref="C138:G138"/>
    <mergeCell ref="C65:G65"/>
    <mergeCell ref="C76:G76"/>
    <mergeCell ref="C86:G86"/>
    <mergeCell ref="C90:G90"/>
    <mergeCell ref="C91:G91"/>
    <mergeCell ref="C92:G92"/>
    <mergeCell ref="C36:G36"/>
    <mergeCell ref="C39:G39"/>
    <mergeCell ref="C48:G48"/>
    <mergeCell ref="C53:G53"/>
    <mergeCell ref="C54:G54"/>
    <mergeCell ref="C61:G61"/>
    <mergeCell ref="A1:G1"/>
    <mergeCell ref="C2:G2"/>
    <mergeCell ref="C3:G3"/>
    <mergeCell ref="C4:G4"/>
    <mergeCell ref="A230:B230"/>
    <mergeCell ref="C10:G10"/>
    <mergeCell ref="C24:G24"/>
    <mergeCell ref="C30:G30"/>
    <mergeCell ref="C32:G32"/>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F2AD-8C59-46B2-8A65-36C246C0534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112</v>
      </c>
      <c r="C3" s="201" t="s">
        <v>113</v>
      </c>
      <c r="D3" s="199"/>
      <c r="E3" s="199"/>
      <c r="F3" s="199"/>
      <c r="G3" s="200"/>
      <c r="AC3" s="177" t="s">
        <v>264</v>
      </c>
      <c r="AG3" t="s">
        <v>266</v>
      </c>
    </row>
    <row r="4" spans="1:60" ht="25.05" customHeight="1" x14ac:dyDescent="0.25">
      <c r="A4" s="202" t="s">
        <v>9</v>
      </c>
      <c r="B4" s="203" t="s">
        <v>115</v>
      </c>
      <c r="C4" s="204" t="s">
        <v>116</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SUMIF(AG9:AG24,"&lt;&gt;NOR",G9:G24)</f>
        <v>0</v>
      </c>
      <c r="H8" s="231"/>
      <c r="I8" s="231">
        <f>SUM(I9:I24)</f>
        <v>0</v>
      </c>
      <c r="J8" s="231"/>
      <c r="K8" s="231">
        <f>SUM(K9:K24)</f>
        <v>0</v>
      </c>
      <c r="L8" s="231"/>
      <c r="M8" s="231">
        <f>SUM(M9:M24)</f>
        <v>0</v>
      </c>
      <c r="N8" s="231"/>
      <c r="O8" s="231">
        <f>SUM(O9:O24)</f>
        <v>4.75</v>
      </c>
      <c r="P8" s="231"/>
      <c r="Q8" s="231">
        <f>SUM(Q9:Q24)</f>
        <v>0</v>
      </c>
      <c r="R8" s="231"/>
      <c r="S8" s="231"/>
      <c r="T8" s="232"/>
      <c r="U8" s="226"/>
      <c r="V8" s="226">
        <f>SUM(V9:V24)</f>
        <v>11.879999999999999</v>
      </c>
      <c r="W8" s="226"/>
      <c r="X8" s="226"/>
      <c r="AG8" t="s">
        <v>290</v>
      </c>
    </row>
    <row r="9" spans="1:60" outlineLevel="1" x14ac:dyDescent="0.25">
      <c r="A9" s="233">
        <v>1</v>
      </c>
      <c r="B9" s="234" t="s">
        <v>3154</v>
      </c>
      <c r="C9" s="252" t="s">
        <v>3155</v>
      </c>
      <c r="D9" s="235" t="s">
        <v>360</v>
      </c>
      <c r="E9" s="236">
        <v>8.3160000000000007</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0.36499999999999999</v>
      </c>
      <c r="V9" s="222">
        <f>ROUND(E9*U9,2)</f>
        <v>3.04</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3156</v>
      </c>
      <c r="D10" s="224"/>
      <c r="E10" s="225">
        <v>8.32</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2</v>
      </c>
      <c r="B11" s="244" t="s">
        <v>2349</v>
      </c>
      <c r="C11" s="256" t="s">
        <v>2350</v>
      </c>
      <c r="D11" s="245" t="s">
        <v>360</v>
      </c>
      <c r="E11" s="246">
        <v>8.3160000000000007</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0.34499999999999997</v>
      </c>
      <c r="V11" s="222">
        <f>ROUND(E11*U11,2)</f>
        <v>2.87</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3</v>
      </c>
      <c r="B12" s="234" t="s">
        <v>2361</v>
      </c>
      <c r="C12" s="252" t="s">
        <v>2362</v>
      </c>
      <c r="D12" s="235" t="s">
        <v>360</v>
      </c>
      <c r="E12" s="236">
        <v>3.5343</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302</v>
      </c>
      <c r="T12" s="239" t="s">
        <v>295</v>
      </c>
      <c r="U12" s="222">
        <v>1.0999999999999999E-2</v>
      </c>
      <c r="V12" s="222">
        <f>ROUND(E12*U12,2)</f>
        <v>0.04</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5" t="s">
        <v>3157</v>
      </c>
      <c r="D13" s="224"/>
      <c r="E13" s="225">
        <v>3.53</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3">
        <v>4</v>
      </c>
      <c r="B14" s="234" t="s">
        <v>2363</v>
      </c>
      <c r="C14" s="252" t="s">
        <v>2364</v>
      </c>
      <c r="D14" s="235" t="s">
        <v>360</v>
      </c>
      <c r="E14" s="236">
        <v>21.2058</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302</v>
      </c>
      <c r="T14" s="23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5" t="s">
        <v>3158</v>
      </c>
      <c r="D15" s="224"/>
      <c r="E15" s="225">
        <v>21.21</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3">
        <v>5</v>
      </c>
      <c r="B16" s="234" t="s">
        <v>3159</v>
      </c>
      <c r="C16" s="252" t="s">
        <v>425</v>
      </c>
      <c r="D16" s="235" t="s">
        <v>360</v>
      </c>
      <c r="E16" s="236">
        <v>3.5343</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302</v>
      </c>
      <c r="T16" s="239" t="s">
        <v>295</v>
      </c>
      <c r="U16" s="222">
        <v>3.1E-2</v>
      </c>
      <c r="V16" s="222">
        <f>ROUND(E16*U16,2)</f>
        <v>0.11</v>
      </c>
      <c r="W16" s="222"/>
      <c r="X16" s="222" t="s">
        <v>389</v>
      </c>
      <c r="Y16" s="212"/>
      <c r="Z16" s="212"/>
      <c r="AA16" s="212"/>
      <c r="AB16" s="212"/>
      <c r="AC16" s="212"/>
      <c r="AD16" s="212"/>
      <c r="AE16" s="212"/>
      <c r="AF16" s="212"/>
      <c r="AG16" s="212" t="s">
        <v>430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3" t="s">
        <v>3160</v>
      </c>
      <c r="D17" s="240"/>
      <c r="E17" s="240"/>
      <c r="F17" s="240"/>
      <c r="G17" s="240"/>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41" t="str">
        <f>C17</f>
        <v>Uložení sypaniny do násypů nebo na skládku s rozprostřením sypaniny ve vrstvách a s hrubým urovnáním.</v>
      </c>
      <c r="BB17" s="212"/>
      <c r="BC17" s="212"/>
      <c r="BD17" s="212"/>
      <c r="BE17" s="212"/>
      <c r="BF17" s="212"/>
      <c r="BG17" s="212"/>
      <c r="BH17" s="212"/>
    </row>
    <row r="18" spans="1:60" outlineLevel="1" x14ac:dyDescent="0.25">
      <c r="A18" s="233">
        <v>6</v>
      </c>
      <c r="B18" s="234" t="s">
        <v>495</v>
      </c>
      <c r="C18" s="252" t="s">
        <v>2375</v>
      </c>
      <c r="D18" s="235" t="s">
        <v>360</v>
      </c>
      <c r="E18" s="236">
        <v>4.7816999999999998</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302</v>
      </c>
      <c r="T18" s="239" t="s">
        <v>295</v>
      </c>
      <c r="U18" s="222">
        <v>0.29899999999999999</v>
      </c>
      <c r="V18" s="222">
        <f>ROUND(E18*U18,2)</f>
        <v>1.43</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5" t="s">
        <v>3161</v>
      </c>
      <c r="D19" s="224"/>
      <c r="E19" s="225">
        <v>4.78</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3">
        <v>7</v>
      </c>
      <c r="B20" s="234" t="s">
        <v>501</v>
      </c>
      <c r="C20" s="252" t="s">
        <v>3162</v>
      </c>
      <c r="D20" s="235" t="s">
        <v>360</v>
      </c>
      <c r="E20" s="236">
        <v>2.7681499999999999</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c r="S20" s="238" t="s">
        <v>302</v>
      </c>
      <c r="T20" s="239" t="s">
        <v>295</v>
      </c>
      <c r="U20" s="222">
        <v>1.587</v>
      </c>
      <c r="V20" s="222">
        <f>ROUND(E20*U20,2)</f>
        <v>4.3899999999999997</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5" t="s">
        <v>3163</v>
      </c>
      <c r="D21" s="224"/>
      <c r="E21" s="225">
        <v>2.77</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8</v>
      </c>
      <c r="B22" s="244" t="s">
        <v>2385</v>
      </c>
      <c r="C22" s="256" t="s">
        <v>2673</v>
      </c>
      <c r="D22" s="245" t="s">
        <v>360</v>
      </c>
      <c r="E22" s="246">
        <v>3.5343</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9</v>
      </c>
      <c r="B23" s="234" t="s">
        <v>3164</v>
      </c>
      <c r="C23" s="252" t="s">
        <v>3165</v>
      </c>
      <c r="D23" s="235" t="s">
        <v>441</v>
      </c>
      <c r="E23" s="236">
        <v>4.75291</v>
      </c>
      <c r="F23" s="237"/>
      <c r="G23" s="238">
        <f>ROUND(E23*F23,2)</f>
        <v>0</v>
      </c>
      <c r="H23" s="237"/>
      <c r="I23" s="238">
        <f>ROUND(E23*H23,2)</f>
        <v>0</v>
      </c>
      <c r="J23" s="237"/>
      <c r="K23" s="238">
        <f>ROUND(E23*J23,2)</f>
        <v>0</v>
      </c>
      <c r="L23" s="238">
        <v>21</v>
      </c>
      <c r="M23" s="238">
        <f>G23*(1+L23/100)</f>
        <v>0</v>
      </c>
      <c r="N23" s="238">
        <v>1</v>
      </c>
      <c r="O23" s="238">
        <f>ROUND(E23*N23,2)</f>
        <v>4.75</v>
      </c>
      <c r="P23" s="238">
        <v>0</v>
      </c>
      <c r="Q23" s="238">
        <f>ROUND(E23*P23,2)</f>
        <v>0</v>
      </c>
      <c r="R23" s="238"/>
      <c r="S23" s="238" t="s">
        <v>302</v>
      </c>
      <c r="T23" s="239" t="s">
        <v>295</v>
      </c>
      <c r="U23" s="222">
        <v>0</v>
      </c>
      <c r="V23" s="222">
        <f>ROUND(E23*U23,2)</f>
        <v>0</v>
      </c>
      <c r="W23" s="222"/>
      <c r="X23" s="222" t="s">
        <v>362</v>
      </c>
      <c r="Y23" s="212"/>
      <c r="Z23" s="212"/>
      <c r="AA23" s="212"/>
      <c r="AB23" s="212"/>
      <c r="AC23" s="212"/>
      <c r="AD23" s="212"/>
      <c r="AE23" s="212"/>
      <c r="AF23" s="212"/>
      <c r="AG23" s="212" t="s">
        <v>1074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5" t="s">
        <v>3166</v>
      </c>
      <c r="D24" s="224"/>
      <c r="E24" s="225">
        <v>4.75</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5">
      <c r="A25" s="227" t="s">
        <v>289</v>
      </c>
      <c r="B25" s="228" t="s">
        <v>200</v>
      </c>
      <c r="C25" s="251" t="s">
        <v>184</v>
      </c>
      <c r="D25" s="229"/>
      <c r="E25" s="230"/>
      <c r="F25" s="231"/>
      <c r="G25" s="231">
        <f>SUMIF(AG26:AG31,"&lt;&gt;NOR",G26:G31)</f>
        <v>0</v>
      </c>
      <c r="H25" s="231"/>
      <c r="I25" s="231">
        <f>SUM(I26:I31)</f>
        <v>0</v>
      </c>
      <c r="J25" s="231"/>
      <c r="K25" s="231">
        <f>SUM(K26:K31)</f>
        <v>0</v>
      </c>
      <c r="L25" s="231"/>
      <c r="M25" s="231">
        <f>SUM(M26:M31)</f>
        <v>0</v>
      </c>
      <c r="N25" s="231"/>
      <c r="O25" s="231">
        <f>SUM(O26:O31)</f>
        <v>1.61</v>
      </c>
      <c r="P25" s="231"/>
      <c r="Q25" s="231">
        <f>SUM(Q26:Q31)</f>
        <v>0</v>
      </c>
      <c r="R25" s="231"/>
      <c r="S25" s="231"/>
      <c r="T25" s="232"/>
      <c r="U25" s="226"/>
      <c r="V25" s="226">
        <f>SUM(V26:V31)</f>
        <v>1.84</v>
      </c>
      <c r="W25" s="226"/>
      <c r="X25" s="226"/>
      <c r="AG25" t="s">
        <v>290</v>
      </c>
    </row>
    <row r="26" spans="1:60" outlineLevel="1" x14ac:dyDescent="0.25">
      <c r="A26" s="233">
        <v>10</v>
      </c>
      <c r="B26" s="234" t="s">
        <v>2397</v>
      </c>
      <c r="C26" s="252" t="s">
        <v>3167</v>
      </c>
      <c r="D26" s="235" t="s">
        <v>360</v>
      </c>
      <c r="E26" s="236">
        <v>0.69299999999999995</v>
      </c>
      <c r="F26" s="237"/>
      <c r="G26" s="238">
        <f>ROUND(E26*F26,2)</f>
        <v>0</v>
      </c>
      <c r="H26" s="237"/>
      <c r="I26" s="238">
        <f>ROUND(E26*H26,2)</f>
        <v>0</v>
      </c>
      <c r="J26" s="237"/>
      <c r="K26" s="238">
        <f>ROUND(E26*J26,2)</f>
        <v>0</v>
      </c>
      <c r="L26" s="238">
        <v>21</v>
      </c>
      <c r="M26" s="238">
        <f>G26*(1+L26/100)</f>
        <v>0</v>
      </c>
      <c r="N26" s="238">
        <v>1.8907700000000001</v>
      </c>
      <c r="O26" s="238">
        <f>ROUND(E26*N26,2)</f>
        <v>1.31</v>
      </c>
      <c r="P26" s="238">
        <v>0</v>
      </c>
      <c r="Q26" s="238">
        <f>ROUND(E26*P26,2)</f>
        <v>0</v>
      </c>
      <c r="R26" s="238"/>
      <c r="S26" s="238" t="s">
        <v>302</v>
      </c>
      <c r="T26" s="239" t="s">
        <v>295</v>
      </c>
      <c r="U26" s="222">
        <v>1.3169999999999999</v>
      </c>
      <c r="V26" s="222">
        <f>ROUND(E26*U26,2)</f>
        <v>0.91</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5" t="s">
        <v>3168</v>
      </c>
      <c r="D27" s="224"/>
      <c r="E27" s="225">
        <v>0.69</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310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3">
        <v>11</v>
      </c>
      <c r="B28" s="234" t="s">
        <v>3169</v>
      </c>
      <c r="C28" s="252" t="s">
        <v>3170</v>
      </c>
      <c r="D28" s="235" t="s">
        <v>360</v>
      </c>
      <c r="E28" s="236">
        <v>0.12130000000000001</v>
      </c>
      <c r="F28" s="237"/>
      <c r="G28" s="238">
        <f>ROUND(E28*F28,2)</f>
        <v>0</v>
      </c>
      <c r="H28" s="237"/>
      <c r="I28" s="238">
        <f>ROUND(E28*H28,2)</f>
        <v>0</v>
      </c>
      <c r="J28" s="237"/>
      <c r="K28" s="238">
        <f>ROUND(E28*J28,2)</f>
        <v>0</v>
      </c>
      <c r="L28" s="238">
        <v>21</v>
      </c>
      <c r="M28" s="238">
        <f>G28*(1+L28/100)</f>
        <v>0</v>
      </c>
      <c r="N28" s="238">
        <v>2.5</v>
      </c>
      <c r="O28" s="238">
        <f>ROUND(E28*N28,2)</f>
        <v>0.3</v>
      </c>
      <c r="P28" s="238">
        <v>0</v>
      </c>
      <c r="Q28" s="238">
        <f>ROUND(E28*P28,2)</f>
        <v>0</v>
      </c>
      <c r="R28" s="238"/>
      <c r="S28" s="238" t="s">
        <v>302</v>
      </c>
      <c r="T28" s="239" t="s">
        <v>295</v>
      </c>
      <c r="U28" s="222">
        <v>1.1919999999999999</v>
      </c>
      <c r="V28" s="222">
        <f>ROUND(E28*U28,2)</f>
        <v>0.14000000000000001</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3171</v>
      </c>
      <c r="D29" s="224"/>
      <c r="E29" s="225">
        <v>0.12</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12</v>
      </c>
      <c r="B30" s="234" t="s">
        <v>1394</v>
      </c>
      <c r="C30" s="252" t="s">
        <v>3172</v>
      </c>
      <c r="D30" s="235" t="s">
        <v>434</v>
      </c>
      <c r="E30" s="236">
        <v>0.95760000000000001</v>
      </c>
      <c r="F30" s="237"/>
      <c r="G30" s="238">
        <f>ROUND(E30*F30,2)</f>
        <v>0</v>
      </c>
      <c r="H30" s="237"/>
      <c r="I30" s="238">
        <f>ROUND(E30*H30,2)</f>
        <v>0</v>
      </c>
      <c r="J30" s="237"/>
      <c r="K30" s="238">
        <f>ROUND(E30*J30,2)</f>
        <v>0</v>
      </c>
      <c r="L30" s="238">
        <v>21</v>
      </c>
      <c r="M30" s="238">
        <f>G30*(1+L30/100)</f>
        <v>0</v>
      </c>
      <c r="N30" s="238">
        <v>4.7999999999999996E-3</v>
      </c>
      <c r="O30" s="238">
        <f>ROUND(E30*N30,2)</f>
        <v>0</v>
      </c>
      <c r="P30" s="238">
        <v>0</v>
      </c>
      <c r="Q30" s="238">
        <f>ROUND(E30*P30,2)</f>
        <v>0</v>
      </c>
      <c r="R30" s="238"/>
      <c r="S30" s="238" t="s">
        <v>302</v>
      </c>
      <c r="T30" s="239" t="s">
        <v>295</v>
      </c>
      <c r="U30" s="222">
        <v>0.82499999999999996</v>
      </c>
      <c r="V30" s="222">
        <f>ROUND(E30*U30,2)</f>
        <v>0.79</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3173</v>
      </c>
      <c r="D31" s="224"/>
      <c r="E31" s="225">
        <v>0.96</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5">
      <c r="A32" s="227" t="s">
        <v>289</v>
      </c>
      <c r="B32" s="228" t="s">
        <v>208</v>
      </c>
      <c r="C32" s="251" t="s">
        <v>190</v>
      </c>
      <c r="D32" s="229"/>
      <c r="E32" s="230"/>
      <c r="F32" s="231"/>
      <c r="G32" s="231">
        <f>SUMIF(AG33:AG61,"&lt;&gt;NOR",G33:G61)</f>
        <v>0</v>
      </c>
      <c r="H32" s="231"/>
      <c r="I32" s="231">
        <f>SUM(I33:I61)</f>
        <v>0</v>
      </c>
      <c r="J32" s="231"/>
      <c r="K32" s="231">
        <f>SUM(K33:K61)</f>
        <v>0</v>
      </c>
      <c r="L32" s="231"/>
      <c r="M32" s="231">
        <f>SUM(M33:M61)</f>
        <v>0</v>
      </c>
      <c r="N32" s="231"/>
      <c r="O32" s="231">
        <f>SUM(O33:O61)</f>
        <v>0.13</v>
      </c>
      <c r="P32" s="231"/>
      <c r="Q32" s="231">
        <f>SUM(Q33:Q61)</f>
        <v>0</v>
      </c>
      <c r="R32" s="231"/>
      <c r="S32" s="231"/>
      <c r="T32" s="232"/>
      <c r="U32" s="226"/>
      <c r="V32" s="226">
        <f>SUM(V33:V61)</f>
        <v>25.17</v>
      </c>
      <c r="W32" s="226"/>
      <c r="X32" s="226"/>
      <c r="AG32" t="s">
        <v>290</v>
      </c>
    </row>
    <row r="33" spans="1:60" outlineLevel="1" x14ac:dyDescent="0.25">
      <c r="A33" s="243">
        <v>13</v>
      </c>
      <c r="B33" s="244" t="s">
        <v>3174</v>
      </c>
      <c r="C33" s="256" t="s">
        <v>3175</v>
      </c>
      <c r="D33" s="245" t="s">
        <v>539</v>
      </c>
      <c r="E33" s="246">
        <v>1</v>
      </c>
      <c r="F33" s="247"/>
      <c r="G33" s="248">
        <f>ROUND(E33*F33,2)</f>
        <v>0</v>
      </c>
      <c r="H33" s="247"/>
      <c r="I33" s="248">
        <f>ROUND(E33*H33,2)</f>
        <v>0</v>
      </c>
      <c r="J33" s="247"/>
      <c r="K33" s="248">
        <f>ROUND(E33*J33,2)</f>
        <v>0</v>
      </c>
      <c r="L33" s="248">
        <v>21</v>
      </c>
      <c r="M33" s="248">
        <f>G33*(1+L33/100)</f>
        <v>0</v>
      </c>
      <c r="N33" s="248">
        <v>4.0999999999999999E-4</v>
      </c>
      <c r="O33" s="248">
        <f>ROUND(E33*N33,2)</f>
        <v>0</v>
      </c>
      <c r="P33" s="248">
        <v>0</v>
      </c>
      <c r="Q33" s="248">
        <f>ROUND(E33*P33,2)</f>
        <v>0</v>
      </c>
      <c r="R33" s="248"/>
      <c r="S33" s="248" t="s">
        <v>302</v>
      </c>
      <c r="T33" s="249" t="s">
        <v>295</v>
      </c>
      <c r="U33" s="222">
        <v>1.5169999999999999</v>
      </c>
      <c r="V33" s="222">
        <f>ROUND(E33*U33,2)</f>
        <v>1.52</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14</v>
      </c>
      <c r="B34" s="244" t="s">
        <v>3176</v>
      </c>
      <c r="C34" s="256" t="s">
        <v>3177</v>
      </c>
      <c r="D34" s="245" t="s">
        <v>539</v>
      </c>
      <c r="E34" s="246">
        <v>6</v>
      </c>
      <c r="F34" s="247"/>
      <c r="G34" s="248">
        <f>ROUND(E34*F34,2)</f>
        <v>0</v>
      </c>
      <c r="H34" s="247"/>
      <c r="I34" s="248">
        <f>ROUND(E34*H34,2)</f>
        <v>0</v>
      </c>
      <c r="J34" s="247"/>
      <c r="K34" s="248">
        <f>ROUND(E34*J34,2)</f>
        <v>0</v>
      </c>
      <c r="L34" s="248">
        <v>21</v>
      </c>
      <c r="M34" s="248">
        <f>G34*(1+L34/100)</f>
        <v>0</v>
      </c>
      <c r="N34" s="248">
        <v>4.0999999999999999E-4</v>
      </c>
      <c r="O34" s="248">
        <f>ROUND(E34*N34,2)</f>
        <v>0</v>
      </c>
      <c r="P34" s="248">
        <v>0</v>
      </c>
      <c r="Q34" s="248">
        <f>ROUND(E34*P34,2)</f>
        <v>0</v>
      </c>
      <c r="R34" s="248"/>
      <c r="S34" s="248" t="s">
        <v>302</v>
      </c>
      <c r="T34" s="249" t="s">
        <v>295</v>
      </c>
      <c r="U34" s="222">
        <v>0.85599999999999998</v>
      </c>
      <c r="V34" s="222">
        <f>ROUND(E34*U34,2)</f>
        <v>5.14</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15</v>
      </c>
      <c r="B35" s="244" t="s">
        <v>3178</v>
      </c>
      <c r="C35" s="256" t="s">
        <v>3179</v>
      </c>
      <c r="D35" s="245" t="s">
        <v>453</v>
      </c>
      <c r="E35" s="246">
        <v>14.5</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0.17199999999999999</v>
      </c>
      <c r="V35" s="222">
        <f>ROUND(E35*U35,2)</f>
        <v>2.4900000000000002</v>
      </c>
      <c r="W35" s="222"/>
      <c r="X35" s="222" t="s">
        <v>389</v>
      </c>
      <c r="Y35" s="212"/>
      <c r="Z35" s="212"/>
      <c r="AA35" s="212"/>
      <c r="AB35" s="212"/>
      <c r="AC35" s="212"/>
      <c r="AD35" s="212"/>
      <c r="AE35" s="212"/>
      <c r="AF35" s="212"/>
      <c r="AG35" s="212" t="s">
        <v>430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16</v>
      </c>
      <c r="B36" s="244" t="s">
        <v>3180</v>
      </c>
      <c r="C36" s="256" t="s">
        <v>3181</v>
      </c>
      <c r="D36" s="245" t="s">
        <v>539</v>
      </c>
      <c r="E36" s="246">
        <v>12</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0.32328000000000001</v>
      </c>
      <c r="V36" s="222">
        <f>ROUND(E36*U36,2)</f>
        <v>3.88</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17</v>
      </c>
      <c r="B37" s="244" t="s">
        <v>3182</v>
      </c>
      <c r="C37" s="256" t="s">
        <v>3183</v>
      </c>
      <c r="D37" s="245" t="s">
        <v>539</v>
      </c>
      <c r="E37" s="246">
        <v>1</v>
      </c>
      <c r="F37" s="247"/>
      <c r="G37" s="248">
        <f>ROUND(E37*F37,2)</f>
        <v>0</v>
      </c>
      <c r="H37" s="247"/>
      <c r="I37" s="248">
        <f>ROUND(E37*H37,2)</f>
        <v>0</v>
      </c>
      <c r="J37" s="247"/>
      <c r="K37" s="248">
        <f>ROUND(E37*J37,2)</f>
        <v>0</v>
      </c>
      <c r="L37" s="248">
        <v>21</v>
      </c>
      <c r="M37" s="248">
        <f>G37*(1+L37/100)</f>
        <v>0</v>
      </c>
      <c r="N37" s="248">
        <v>2.1000000000000001E-4</v>
      </c>
      <c r="O37" s="248">
        <f>ROUND(E37*N37,2)</f>
        <v>0</v>
      </c>
      <c r="P37" s="248">
        <v>0</v>
      </c>
      <c r="Q37" s="248">
        <f>ROUND(E37*P37,2)</f>
        <v>0</v>
      </c>
      <c r="R37" s="248"/>
      <c r="S37" s="248" t="s">
        <v>302</v>
      </c>
      <c r="T37" s="249" t="s">
        <v>295</v>
      </c>
      <c r="U37" s="222">
        <v>0.93</v>
      </c>
      <c r="V37" s="222">
        <f>ROUND(E37*U37,2)</f>
        <v>0.93</v>
      </c>
      <c r="W37" s="222"/>
      <c r="X37" s="222" t="s">
        <v>389</v>
      </c>
      <c r="Y37" s="212"/>
      <c r="Z37" s="212"/>
      <c r="AA37" s="212"/>
      <c r="AB37" s="212"/>
      <c r="AC37" s="212"/>
      <c r="AD37" s="212"/>
      <c r="AE37" s="212"/>
      <c r="AF37" s="212"/>
      <c r="AG37" s="212" t="s">
        <v>430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18</v>
      </c>
      <c r="B38" s="244" t="s">
        <v>3184</v>
      </c>
      <c r="C38" s="256" t="s">
        <v>3185</v>
      </c>
      <c r="D38" s="245" t="s">
        <v>453</v>
      </c>
      <c r="E38" s="246">
        <v>15.5</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4.3999999999999997E-2</v>
      </c>
      <c r="V38" s="222">
        <f>ROUND(E38*U38,2)</f>
        <v>0.68</v>
      </c>
      <c r="W38" s="222"/>
      <c r="X38" s="222" t="s">
        <v>389</v>
      </c>
      <c r="Y38" s="212"/>
      <c r="Z38" s="212"/>
      <c r="AA38" s="212"/>
      <c r="AB38" s="212"/>
      <c r="AC38" s="212"/>
      <c r="AD38" s="212"/>
      <c r="AE38" s="212"/>
      <c r="AF38" s="212"/>
      <c r="AG38" s="212" t="s">
        <v>430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19</v>
      </c>
      <c r="B39" s="244" t="s">
        <v>1925</v>
      </c>
      <c r="C39" s="256" t="s">
        <v>1926</v>
      </c>
      <c r="D39" s="245" t="s">
        <v>1927</v>
      </c>
      <c r="E39" s="246">
        <v>1</v>
      </c>
      <c r="F39" s="247"/>
      <c r="G39" s="248">
        <f>ROUND(E39*F39,2)</f>
        <v>0</v>
      </c>
      <c r="H39" s="247"/>
      <c r="I39" s="248">
        <f>ROUND(E39*H39,2)</f>
        <v>0</v>
      </c>
      <c r="J39" s="247"/>
      <c r="K39" s="248">
        <f>ROUND(E39*J39,2)</f>
        <v>0</v>
      </c>
      <c r="L39" s="248">
        <v>21</v>
      </c>
      <c r="M39" s="248">
        <f>G39*(1+L39/100)</f>
        <v>0</v>
      </c>
      <c r="N39" s="248">
        <v>3.5029999999999999E-2</v>
      </c>
      <c r="O39" s="248">
        <f>ROUND(E39*N39,2)</f>
        <v>0.04</v>
      </c>
      <c r="P39" s="248">
        <v>0</v>
      </c>
      <c r="Q39" s="248">
        <f>ROUND(E39*P39,2)</f>
        <v>0</v>
      </c>
      <c r="R39" s="248"/>
      <c r="S39" s="248" t="s">
        <v>302</v>
      </c>
      <c r="T39" s="249" t="s">
        <v>295</v>
      </c>
      <c r="U39" s="222">
        <v>10.130000000000001</v>
      </c>
      <c r="V39" s="222">
        <f>ROUND(E39*U39,2)</f>
        <v>10.130000000000001</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3">
        <v>20</v>
      </c>
      <c r="B40" s="234" t="s">
        <v>3186</v>
      </c>
      <c r="C40" s="252" t="s">
        <v>3187</v>
      </c>
      <c r="D40" s="235" t="s">
        <v>539</v>
      </c>
      <c r="E40" s="236">
        <v>1</v>
      </c>
      <c r="F40" s="237"/>
      <c r="G40" s="238">
        <f>ROUND(E40*F40,2)</f>
        <v>0</v>
      </c>
      <c r="H40" s="237"/>
      <c r="I40" s="238">
        <f>ROUND(E40*H40,2)</f>
        <v>0</v>
      </c>
      <c r="J40" s="237"/>
      <c r="K40" s="238">
        <f>ROUND(E40*J40,2)</f>
        <v>0</v>
      </c>
      <c r="L40" s="238">
        <v>21</v>
      </c>
      <c r="M40" s="238">
        <f>G40*(1+L40/100)</f>
        <v>0</v>
      </c>
      <c r="N40" s="238">
        <v>2.4000000000000001E-4</v>
      </c>
      <c r="O40" s="238">
        <f>ROUND(E40*N40,2)</f>
        <v>0</v>
      </c>
      <c r="P40" s="238">
        <v>0</v>
      </c>
      <c r="Q40" s="238">
        <f>ROUND(E40*P40,2)</f>
        <v>0</v>
      </c>
      <c r="R40" s="238"/>
      <c r="S40" s="238" t="s">
        <v>302</v>
      </c>
      <c r="T40" s="239" t="s">
        <v>295</v>
      </c>
      <c r="U40" s="222">
        <v>0.40300000000000002</v>
      </c>
      <c r="V40" s="222">
        <f>ROUND(E40*U40,2)</f>
        <v>0.4</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3" t="s">
        <v>3188</v>
      </c>
      <c r="D41" s="240"/>
      <c r="E41" s="240"/>
      <c r="F41" s="240"/>
      <c r="G41" s="240"/>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3">
        <v>21</v>
      </c>
      <c r="B42" s="234" t="s">
        <v>3189</v>
      </c>
      <c r="C42" s="252" t="s">
        <v>3190</v>
      </c>
      <c r="D42" s="235" t="s">
        <v>539</v>
      </c>
      <c r="E42" s="236">
        <v>2.0299999999999998</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302</v>
      </c>
      <c r="T42" s="239" t="s">
        <v>295</v>
      </c>
      <c r="U42" s="222">
        <v>0</v>
      </c>
      <c r="V42" s="222">
        <f>ROUND(E42*U42,2)</f>
        <v>0</v>
      </c>
      <c r="W42" s="222"/>
      <c r="X42" s="222" t="s">
        <v>362</v>
      </c>
      <c r="Y42" s="212"/>
      <c r="Z42" s="212"/>
      <c r="AA42" s="212"/>
      <c r="AB42" s="212"/>
      <c r="AC42" s="212"/>
      <c r="AD42" s="212"/>
      <c r="AE42" s="212"/>
      <c r="AF42" s="212"/>
      <c r="AG42" s="212" t="s">
        <v>1074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5" t="s">
        <v>3191</v>
      </c>
      <c r="D43" s="224"/>
      <c r="E43" s="225">
        <v>2.0299999999999998</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3">
        <v>22</v>
      </c>
      <c r="B44" s="234" t="s">
        <v>3192</v>
      </c>
      <c r="C44" s="252" t="s">
        <v>3193</v>
      </c>
      <c r="D44" s="235" t="s">
        <v>453</v>
      </c>
      <c r="E44" s="236">
        <v>14.717499999999999</v>
      </c>
      <c r="F44" s="237"/>
      <c r="G44" s="238">
        <f>ROUND(E44*F44,2)</f>
        <v>0</v>
      </c>
      <c r="H44" s="237"/>
      <c r="I44" s="238">
        <f>ROUND(E44*H44,2)</f>
        <v>0</v>
      </c>
      <c r="J44" s="237"/>
      <c r="K44" s="238">
        <f>ROUND(E44*J44,2)</f>
        <v>0</v>
      </c>
      <c r="L44" s="238">
        <v>21</v>
      </c>
      <c r="M44" s="238">
        <f>G44*(1+L44/100)</f>
        <v>0</v>
      </c>
      <c r="N44" s="238">
        <v>2.1700000000000001E-3</v>
      </c>
      <c r="O44" s="238">
        <f>ROUND(E44*N44,2)</f>
        <v>0.03</v>
      </c>
      <c r="P44" s="238">
        <v>0</v>
      </c>
      <c r="Q44" s="238">
        <f>ROUND(E44*P44,2)</f>
        <v>0</v>
      </c>
      <c r="R44" s="238"/>
      <c r="S44" s="238" t="s">
        <v>302</v>
      </c>
      <c r="T44" s="239" t="s">
        <v>295</v>
      </c>
      <c r="U44" s="222">
        <v>0</v>
      </c>
      <c r="V44" s="222">
        <f>ROUND(E44*U44,2)</f>
        <v>0</v>
      </c>
      <c r="W44" s="222"/>
      <c r="X44" s="222" t="s">
        <v>362</v>
      </c>
      <c r="Y44" s="212"/>
      <c r="Z44" s="212"/>
      <c r="AA44" s="212"/>
      <c r="AB44" s="212"/>
      <c r="AC44" s="212"/>
      <c r="AD44" s="212"/>
      <c r="AE44" s="212"/>
      <c r="AF44" s="212"/>
      <c r="AG44" s="212" t="s">
        <v>1074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5" t="s">
        <v>3194</v>
      </c>
      <c r="D45" s="224"/>
      <c r="E45" s="225">
        <v>14.72</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310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33">
        <v>23</v>
      </c>
      <c r="B46" s="234" t="s">
        <v>3195</v>
      </c>
      <c r="C46" s="252" t="s">
        <v>3196</v>
      </c>
      <c r="D46" s="235" t="s">
        <v>539</v>
      </c>
      <c r="E46" s="236">
        <v>3.0449999999999999</v>
      </c>
      <c r="F46" s="237"/>
      <c r="G46" s="238">
        <f>ROUND(E46*F46,2)</f>
        <v>0</v>
      </c>
      <c r="H46" s="237"/>
      <c r="I46" s="238">
        <f>ROUND(E46*H46,2)</f>
        <v>0</v>
      </c>
      <c r="J46" s="237"/>
      <c r="K46" s="238">
        <f>ROUND(E46*J46,2)</f>
        <v>0</v>
      </c>
      <c r="L46" s="238">
        <v>21</v>
      </c>
      <c r="M46" s="238">
        <f>G46*(1+L46/100)</f>
        <v>0</v>
      </c>
      <c r="N46" s="238">
        <v>1.0499999999999999E-3</v>
      </c>
      <c r="O46" s="238">
        <f>ROUND(E46*N46,2)</f>
        <v>0</v>
      </c>
      <c r="P46" s="238">
        <v>0</v>
      </c>
      <c r="Q46" s="238">
        <f>ROUND(E46*P46,2)</f>
        <v>0</v>
      </c>
      <c r="R46" s="238"/>
      <c r="S46" s="238" t="s">
        <v>302</v>
      </c>
      <c r="T46" s="239" t="s">
        <v>295</v>
      </c>
      <c r="U46" s="222">
        <v>0</v>
      </c>
      <c r="V46" s="222">
        <f>ROUND(E46*U46,2)</f>
        <v>0</v>
      </c>
      <c r="W46" s="222"/>
      <c r="X46" s="222" t="s">
        <v>362</v>
      </c>
      <c r="Y46" s="212"/>
      <c r="Z46" s="212"/>
      <c r="AA46" s="212"/>
      <c r="AB46" s="212"/>
      <c r="AC46" s="212"/>
      <c r="AD46" s="212"/>
      <c r="AE46" s="212"/>
      <c r="AF46" s="212"/>
      <c r="AG46" s="212" t="s">
        <v>363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5" t="s">
        <v>3197</v>
      </c>
      <c r="D47" s="224"/>
      <c r="E47" s="225">
        <v>3.04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24</v>
      </c>
      <c r="B48" s="234" t="s">
        <v>3198</v>
      </c>
      <c r="C48" s="252" t="s">
        <v>3199</v>
      </c>
      <c r="D48" s="235" t="s">
        <v>339</v>
      </c>
      <c r="E48" s="236">
        <v>2.0299999999999998</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302</v>
      </c>
      <c r="T48" s="239" t="s">
        <v>295</v>
      </c>
      <c r="U48" s="222">
        <v>0</v>
      </c>
      <c r="V48" s="222">
        <f>ROUND(E48*U48,2)</f>
        <v>0</v>
      </c>
      <c r="W48" s="222"/>
      <c r="X48" s="222" t="s">
        <v>362</v>
      </c>
      <c r="Y48" s="212"/>
      <c r="Z48" s="212"/>
      <c r="AA48" s="212"/>
      <c r="AB48" s="212"/>
      <c r="AC48" s="212"/>
      <c r="AD48" s="212"/>
      <c r="AE48" s="212"/>
      <c r="AF48" s="212"/>
      <c r="AG48" s="212" t="s">
        <v>1074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3191</v>
      </c>
      <c r="D49" s="224"/>
      <c r="E49" s="225">
        <v>2.0299999999999998</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25</v>
      </c>
      <c r="B50" s="244" t="s">
        <v>3200</v>
      </c>
      <c r="C50" s="256" t="s">
        <v>3201</v>
      </c>
      <c r="D50" s="245" t="s">
        <v>3202</v>
      </c>
      <c r="E50" s="246">
        <v>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362</v>
      </c>
      <c r="Y50" s="212"/>
      <c r="Z50" s="212"/>
      <c r="AA50" s="212"/>
      <c r="AB50" s="212"/>
      <c r="AC50" s="212"/>
      <c r="AD50" s="212"/>
      <c r="AE50" s="212"/>
      <c r="AF50" s="212"/>
      <c r="AG50" s="212" t="s">
        <v>1074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26</v>
      </c>
      <c r="B51" s="244" t="s">
        <v>3203</v>
      </c>
      <c r="C51" s="256" t="s">
        <v>3204</v>
      </c>
      <c r="D51" s="245" t="s">
        <v>539</v>
      </c>
      <c r="E51" s="246">
        <v>1</v>
      </c>
      <c r="F51" s="247"/>
      <c r="G51" s="248">
        <f>ROUND(E51*F51,2)</f>
        <v>0</v>
      </c>
      <c r="H51" s="247"/>
      <c r="I51" s="248">
        <f>ROUND(E51*H51,2)</f>
        <v>0</v>
      </c>
      <c r="J51" s="247"/>
      <c r="K51" s="248">
        <f>ROUND(E51*J51,2)</f>
        <v>0</v>
      </c>
      <c r="L51" s="248">
        <v>21</v>
      </c>
      <c r="M51" s="248">
        <f>G51*(1+L51/100)</f>
        <v>0</v>
      </c>
      <c r="N51" s="248">
        <v>2.3E-3</v>
      </c>
      <c r="O51" s="248">
        <f>ROUND(E51*N51,2)</f>
        <v>0</v>
      </c>
      <c r="P51" s="248">
        <v>0</v>
      </c>
      <c r="Q51" s="248">
        <f>ROUND(E51*P51,2)</f>
        <v>0</v>
      </c>
      <c r="R51" s="248"/>
      <c r="S51" s="248" t="s">
        <v>302</v>
      </c>
      <c r="T51" s="249" t="s">
        <v>295</v>
      </c>
      <c r="U51" s="222">
        <v>0</v>
      </c>
      <c r="V51" s="222">
        <f>ROUND(E51*U51,2)</f>
        <v>0</v>
      </c>
      <c r="W51" s="222"/>
      <c r="X51" s="222" t="s">
        <v>362</v>
      </c>
      <c r="Y51" s="212"/>
      <c r="Z51" s="212"/>
      <c r="AA51" s="212"/>
      <c r="AB51" s="212"/>
      <c r="AC51" s="212"/>
      <c r="AD51" s="212"/>
      <c r="AE51" s="212"/>
      <c r="AF51" s="212"/>
      <c r="AG51" s="212" t="s">
        <v>363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27</v>
      </c>
      <c r="B52" s="244" t="s">
        <v>3205</v>
      </c>
      <c r="C52" s="256" t="s">
        <v>3206</v>
      </c>
      <c r="D52" s="245" t="s">
        <v>539</v>
      </c>
      <c r="E52" s="246">
        <v>1</v>
      </c>
      <c r="F52" s="247"/>
      <c r="G52" s="248">
        <f>ROUND(E52*F52,2)</f>
        <v>0</v>
      </c>
      <c r="H52" s="247"/>
      <c r="I52" s="248">
        <f>ROUND(E52*H52,2)</f>
        <v>0</v>
      </c>
      <c r="J52" s="247"/>
      <c r="K52" s="248">
        <f>ROUND(E52*J52,2)</f>
        <v>0</v>
      </c>
      <c r="L52" s="248">
        <v>21</v>
      </c>
      <c r="M52" s="248">
        <f>G52*(1+L52/100)</f>
        <v>0</v>
      </c>
      <c r="N52" s="248">
        <v>7.2000000000000005E-4</v>
      </c>
      <c r="O52" s="248">
        <f>ROUND(E52*N52,2)</f>
        <v>0</v>
      </c>
      <c r="P52" s="248">
        <v>0</v>
      </c>
      <c r="Q52" s="248">
        <f>ROUND(E52*P52,2)</f>
        <v>0</v>
      </c>
      <c r="R52" s="248"/>
      <c r="S52" s="248" t="s">
        <v>302</v>
      </c>
      <c r="T52" s="249" t="s">
        <v>295</v>
      </c>
      <c r="U52" s="222">
        <v>0</v>
      </c>
      <c r="V52" s="222">
        <f>ROUND(E52*U52,2)</f>
        <v>0</v>
      </c>
      <c r="W52" s="222"/>
      <c r="X52" s="222" t="s">
        <v>362</v>
      </c>
      <c r="Y52" s="212"/>
      <c r="Z52" s="212"/>
      <c r="AA52" s="212"/>
      <c r="AB52" s="212"/>
      <c r="AC52" s="212"/>
      <c r="AD52" s="212"/>
      <c r="AE52" s="212"/>
      <c r="AF52" s="212"/>
      <c r="AG52" s="212" t="s">
        <v>363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28</v>
      </c>
      <c r="B53" s="244" t="s">
        <v>3207</v>
      </c>
      <c r="C53" s="256" t="s">
        <v>3208</v>
      </c>
      <c r="D53" s="245" t="s">
        <v>539</v>
      </c>
      <c r="E53" s="246">
        <v>1</v>
      </c>
      <c r="F53" s="247"/>
      <c r="G53" s="248">
        <f>ROUND(E53*F53,2)</f>
        <v>0</v>
      </c>
      <c r="H53" s="247"/>
      <c r="I53" s="248">
        <f>ROUND(E53*H53,2)</f>
        <v>0</v>
      </c>
      <c r="J53" s="247"/>
      <c r="K53" s="248">
        <f>ROUND(E53*J53,2)</f>
        <v>0</v>
      </c>
      <c r="L53" s="248">
        <v>21</v>
      </c>
      <c r="M53" s="248">
        <f>G53*(1+L53/100)</f>
        <v>0</v>
      </c>
      <c r="N53" s="248">
        <v>3.2000000000000002E-3</v>
      </c>
      <c r="O53" s="248">
        <f>ROUND(E53*N53,2)</f>
        <v>0</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363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29</v>
      </c>
      <c r="B54" s="244" t="s">
        <v>3209</v>
      </c>
      <c r="C54" s="256" t="s">
        <v>3210</v>
      </c>
      <c r="D54" s="245" t="s">
        <v>539</v>
      </c>
      <c r="E54" s="246">
        <v>1</v>
      </c>
      <c r="F54" s="247"/>
      <c r="G54" s="248">
        <f>ROUND(E54*F54,2)</f>
        <v>0</v>
      </c>
      <c r="H54" s="247"/>
      <c r="I54" s="248">
        <f>ROUND(E54*H54,2)</f>
        <v>0</v>
      </c>
      <c r="J54" s="247"/>
      <c r="K54" s="248">
        <f>ROUND(E54*J54,2)</f>
        <v>0</v>
      </c>
      <c r="L54" s="248">
        <v>21</v>
      </c>
      <c r="M54" s="248">
        <f>G54*(1+L54/100)</f>
        <v>0</v>
      </c>
      <c r="N54" s="248">
        <v>1.0499999999999999E-3</v>
      </c>
      <c r="O54" s="248">
        <f>ROUND(E54*N54,2)</f>
        <v>0</v>
      </c>
      <c r="P54" s="248">
        <v>0</v>
      </c>
      <c r="Q54" s="248">
        <f>ROUND(E54*P54,2)</f>
        <v>0</v>
      </c>
      <c r="R54" s="248"/>
      <c r="S54" s="248" t="s">
        <v>302</v>
      </c>
      <c r="T54" s="249" t="s">
        <v>295</v>
      </c>
      <c r="U54" s="222">
        <v>0</v>
      </c>
      <c r="V54" s="222">
        <f>ROUND(E54*U54,2)</f>
        <v>0</v>
      </c>
      <c r="W54" s="222"/>
      <c r="X54" s="222" t="s">
        <v>362</v>
      </c>
      <c r="Y54" s="212"/>
      <c r="Z54" s="212"/>
      <c r="AA54" s="212"/>
      <c r="AB54" s="212"/>
      <c r="AC54" s="212"/>
      <c r="AD54" s="212"/>
      <c r="AE54" s="212"/>
      <c r="AF54" s="212"/>
      <c r="AG54" s="212" t="s">
        <v>363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30</v>
      </c>
      <c r="B55" s="244" t="s">
        <v>1072</v>
      </c>
      <c r="C55" s="256" t="s">
        <v>1073</v>
      </c>
      <c r="D55" s="245" t="s">
        <v>339</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362</v>
      </c>
      <c r="Y55" s="212"/>
      <c r="Z55" s="212"/>
      <c r="AA55" s="212"/>
      <c r="AB55" s="212"/>
      <c r="AC55" s="212"/>
      <c r="AD55" s="212"/>
      <c r="AE55" s="212"/>
      <c r="AF55" s="212"/>
      <c r="AG55" s="212" t="s">
        <v>1074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3">
        <v>31</v>
      </c>
      <c r="B56" s="234" t="s">
        <v>3211</v>
      </c>
      <c r="C56" s="252" t="s">
        <v>3212</v>
      </c>
      <c r="D56" s="235" t="s">
        <v>539</v>
      </c>
      <c r="E56" s="236">
        <v>1.01</v>
      </c>
      <c r="F56" s="237"/>
      <c r="G56" s="238">
        <f>ROUND(E56*F56,2)</f>
        <v>0</v>
      </c>
      <c r="H56" s="237"/>
      <c r="I56" s="238">
        <f>ROUND(E56*H56,2)</f>
        <v>0</v>
      </c>
      <c r="J56" s="237"/>
      <c r="K56" s="238">
        <f>ROUND(E56*J56,2)</f>
        <v>0</v>
      </c>
      <c r="L56" s="238">
        <v>21</v>
      </c>
      <c r="M56" s="238">
        <f>G56*(1+L56/100)</f>
        <v>0</v>
      </c>
      <c r="N56" s="238">
        <v>2.6800000000000001E-2</v>
      </c>
      <c r="O56" s="238">
        <f>ROUND(E56*N56,2)</f>
        <v>0.03</v>
      </c>
      <c r="P56" s="238">
        <v>0</v>
      </c>
      <c r="Q56" s="238">
        <f>ROUND(E56*P56,2)</f>
        <v>0</v>
      </c>
      <c r="R56" s="238"/>
      <c r="S56" s="238" t="s">
        <v>302</v>
      </c>
      <c r="T56" s="239" t="s">
        <v>295</v>
      </c>
      <c r="U56" s="222">
        <v>0</v>
      </c>
      <c r="V56" s="222">
        <f>ROUND(E56*U56,2)</f>
        <v>0</v>
      </c>
      <c r="W56" s="222"/>
      <c r="X56" s="222" t="s">
        <v>362</v>
      </c>
      <c r="Y56" s="212"/>
      <c r="Z56" s="212"/>
      <c r="AA56" s="212"/>
      <c r="AB56" s="212"/>
      <c r="AC56" s="212"/>
      <c r="AD56" s="212"/>
      <c r="AE56" s="212"/>
      <c r="AF56" s="212"/>
      <c r="AG56" s="212" t="s">
        <v>363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3213</v>
      </c>
      <c r="D57" s="224"/>
      <c r="E57" s="225">
        <v>1.01</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33">
        <v>32</v>
      </c>
      <c r="B58" s="234" t="s">
        <v>3214</v>
      </c>
      <c r="C58" s="252" t="s">
        <v>3215</v>
      </c>
      <c r="D58" s="235" t="s">
        <v>539</v>
      </c>
      <c r="E58" s="236">
        <v>1.01</v>
      </c>
      <c r="F58" s="237"/>
      <c r="G58" s="238">
        <f>ROUND(E58*F58,2)</f>
        <v>0</v>
      </c>
      <c r="H58" s="237"/>
      <c r="I58" s="238">
        <f>ROUND(E58*H58,2)</f>
        <v>0</v>
      </c>
      <c r="J58" s="237"/>
      <c r="K58" s="238">
        <f>ROUND(E58*J58,2)</f>
        <v>0</v>
      </c>
      <c r="L58" s="238">
        <v>21</v>
      </c>
      <c r="M58" s="238">
        <f>G58*(1+L58/100)</f>
        <v>0</v>
      </c>
      <c r="N58" s="238">
        <v>1.21E-2</v>
      </c>
      <c r="O58" s="238">
        <f>ROUND(E58*N58,2)</f>
        <v>0.01</v>
      </c>
      <c r="P58" s="238">
        <v>0</v>
      </c>
      <c r="Q58" s="238">
        <f>ROUND(E58*P58,2)</f>
        <v>0</v>
      </c>
      <c r="R58" s="238"/>
      <c r="S58" s="238" t="s">
        <v>302</v>
      </c>
      <c r="T58" s="239" t="s">
        <v>295</v>
      </c>
      <c r="U58" s="222">
        <v>0</v>
      </c>
      <c r="V58" s="222">
        <f>ROUND(E58*U58,2)</f>
        <v>0</v>
      </c>
      <c r="W58" s="222"/>
      <c r="X58" s="222" t="s">
        <v>362</v>
      </c>
      <c r="Y58" s="212"/>
      <c r="Z58" s="212"/>
      <c r="AA58" s="212"/>
      <c r="AB58" s="212"/>
      <c r="AC58" s="212"/>
      <c r="AD58" s="212"/>
      <c r="AE58" s="212"/>
      <c r="AF58" s="212"/>
      <c r="AG58" s="212" t="s">
        <v>363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5" t="s">
        <v>3213</v>
      </c>
      <c r="D59" s="224"/>
      <c r="E59" s="225">
        <v>1.01</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3">
        <v>33</v>
      </c>
      <c r="B60" s="234" t="s">
        <v>3216</v>
      </c>
      <c r="C60" s="252" t="s">
        <v>3217</v>
      </c>
      <c r="D60" s="235" t="s">
        <v>539</v>
      </c>
      <c r="E60" s="236">
        <v>1.01</v>
      </c>
      <c r="F60" s="237"/>
      <c r="G60" s="238">
        <f>ROUND(E60*F60,2)</f>
        <v>0</v>
      </c>
      <c r="H60" s="237"/>
      <c r="I60" s="238">
        <f>ROUND(E60*H60,2)</f>
        <v>0</v>
      </c>
      <c r="J60" s="237"/>
      <c r="K60" s="238">
        <f>ROUND(E60*J60,2)</f>
        <v>0</v>
      </c>
      <c r="L60" s="238">
        <v>21</v>
      </c>
      <c r="M60" s="238">
        <f>G60*(1+L60/100)</f>
        <v>0</v>
      </c>
      <c r="N60" s="238">
        <v>1.6799999999999999E-2</v>
      </c>
      <c r="O60" s="238">
        <f>ROUND(E60*N60,2)</f>
        <v>0.02</v>
      </c>
      <c r="P60" s="238">
        <v>0</v>
      </c>
      <c r="Q60" s="238">
        <f>ROUND(E60*P60,2)</f>
        <v>0</v>
      </c>
      <c r="R60" s="238"/>
      <c r="S60" s="238" t="s">
        <v>302</v>
      </c>
      <c r="T60" s="239" t="s">
        <v>295</v>
      </c>
      <c r="U60" s="222">
        <v>0</v>
      </c>
      <c r="V60" s="222">
        <f>ROUND(E60*U60,2)</f>
        <v>0</v>
      </c>
      <c r="W60" s="222"/>
      <c r="X60" s="222" t="s">
        <v>362</v>
      </c>
      <c r="Y60" s="212"/>
      <c r="Z60" s="212"/>
      <c r="AA60" s="212"/>
      <c r="AB60" s="212"/>
      <c r="AC60" s="212"/>
      <c r="AD60" s="212"/>
      <c r="AE60" s="212"/>
      <c r="AF60" s="212"/>
      <c r="AG60" s="212" t="s">
        <v>1074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5" t="s">
        <v>3213</v>
      </c>
      <c r="D61" s="224"/>
      <c r="E61" s="225">
        <v>1.01</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5">
      <c r="A62" s="227" t="s">
        <v>289</v>
      </c>
      <c r="B62" s="228" t="s">
        <v>212</v>
      </c>
      <c r="C62" s="251" t="s">
        <v>213</v>
      </c>
      <c r="D62" s="229"/>
      <c r="E62" s="230"/>
      <c r="F62" s="231"/>
      <c r="G62" s="231">
        <f>SUMIF(AG63:AG66,"&lt;&gt;NOR",G63:G66)</f>
        <v>0</v>
      </c>
      <c r="H62" s="231"/>
      <c r="I62" s="231">
        <f>SUM(I63:I66)</f>
        <v>0</v>
      </c>
      <c r="J62" s="231"/>
      <c r="K62" s="231">
        <f>SUM(K63:K66)</f>
        <v>0</v>
      </c>
      <c r="L62" s="231"/>
      <c r="M62" s="231">
        <f>SUM(M63:M66)</f>
        <v>0</v>
      </c>
      <c r="N62" s="231"/>
      <c r="O62" s="231">
        <f>SUM(O63:O66)</f>
        <v>0.64</v>
      </c>
      <c r="P62" s="231"/>
      <c r="Q62" s="231">
        <f>SUM(Q63:Q66)</f>
        <v>0</v>
      </c>
      <c r="R62" s="231"/>
      <c r="S62" s="231"/>
      <c r="T62" s="232"/>
      <c r="U62" s="226"/>
      <c r="V62" s="226">
        <f>SUM(V63:V66)</f>
        <v>0.53</v>
      </c>
      <c r="W62" s="226"/>
      <c r="X62" s="226"/>
      <c r="AG62" t="s">
        <v>290</v>
      </c>
    </row>
    <row r="63" spans="1:60" ht="20.399999999999999" outlineLevel="1" x14ac:dyDescent="0.25">
      <c r="A63" s="233">
        <v>34</v>
      </c>
      <c r="B63" s="234" t="s">
        <v>2779</v>
      </c>
      <c r="C63" s="252" t="s">
        <v>3218</v>
      </c>
      <c r="D63" s="235" t="s">
        <v>453</v>
      </c>
      <c r="E63" s="236">
        <v>3.4</v>
      </c>
      <c r="F63" s="237"/>
      <c r="G63" s="238">
        <f>ROUND(E63*F63,2)</f>
        <v>0</v>
      </c>
      <c r="H63" s="237"/>
      <c r="I63" s="238">
        <f>ROUND(E63*H63,2)</f>
        <v>0</v>
      </c>
      <c r="J63" s="237"/>
      <c r="K63" s="238">
        <f>ROUND(E63*J63,2)</f>
        <v>0</v>
      </c>
      <c r="L63" s="238">
        <v>21</v>
      </c>
      <c r="M63" s="238">
        <f>G63*(1+L63/100)</f>
        <v>0</v>
      </c>
      <c r="N63" s="238">
        <v>0.12471</v>
      </c>
      <c r="O63" s="238">
        <f>ROUND(E63*N63,2)</f>
        <v>0.42</v>
      </c>
      <c r="P63" s="238">
        <v>0</v>
      </c>
      <c r="Q63" s="238">
        <f>ROUND(E63*P63,2)</f>
        <v>0</v>
      </c>
      <c r="R63" s="238"/>
      <c r="S63" s="238" t="s">
        <v>302</v>
      </c>
      <c r="T63" s="239" t="s">
        <v>295</v>
      </c>
      <c r="U63" s="222">
        <v>0.11899999999999999</v>
      </c>
      <c r="V63" s="222">
        <f>ROUND(E63*U63,2)</f>
        <v>0.4</v>
      </c>
      <c r="W63" s="222"/>
      <c r="X63" s="222" t="s">
        <v>389</v>
      </c>
      <c r="Y63" s="212"/>
      <c r="Z63" s="212"/>
      <c r="AA63" s="212"/>
      <c r="AB63" s="212"/>
      <c r="AC63" s="212"/>
      <c r="AD63" s="212"/>
      <c r="AE63" s="212"/>
      <c r="AF63" s="212"/>
      <c r="AG63" s="212" t="s">
        <v>430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5" t="s">
        <v>3219</v>
      </c>
      <c r="D64" s="224"/>
      <c r="E64" s="225">
        <v>3.4</v>
      </c>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33">
        <v>35</v>
      </c>
      <c r="B65" s="234" t="s">
        <v>2783</v>
      </c>
      <c r="C65" s="252" t="s">
        <v>2784</v>
      </c>
      <c r="D65" s="235" t="s">
        <v>360</v>
      </c>
      <c r="E65" s="236">
        <v>8.6999999999999994E-2</v>
      </c>
      <c r="F65" s="237"/>
      <c r="G65" s="238">
        <f>ROUND(E65*F65,2)</f>
        <v>0</v>
      </c>
      <c r="H65" s="237"/>
      <c r="I65" s="238">
        <f>ROUND(E65*H65,2)</f>
        <v>0</v>
      </c>
      <c r="J65" s="237"/>
      <c r="K65" s="238">
        <f>ROUND(E65*J65,2)</f>
        <v>0</v>
      </c>
      <c r="L65" s="238">
        <v>21</v>
      </c>
      <c r="M65" s="238">
        <f>G65*(1+L65/100)</f>
        <v>0</v>
      </c>
      <c r="N65" s="238">
        <v>2.5249999999999999</v>
      </c>
      <c r="O65" s="238">
        <f>ROUND(E65*N65,2)</f>
        <v>0.22</v>
      </c>
      <c r="P65" s="238">
        <v>0</v>
      </c>
      <c r="Q65" s="238">
        <f>ROUND(E65*P65,2)</f>
        <v>0</v>
      </c>
      <c r="R65" s="238"/>
      <c r="S65" s="238" t="s">
        <v>302</v>
      </c>
      <c r="T65" s="239" t="s">
        <v>295</v>
      </c>
      <c r="U65" s="222">
        <v>1.4419999999999999</v>
      </c>
      <c r="V65" s="222">
        <f>ROUND(E65*U65,2)</f>
        <v>0.13</v>
      </c>
      <c r="W65" s="222"/>
      <c r="X65" s="222" t="s">
        <v>389</v>
      </c>
      <c r="Y65" s="212"/>
      <c r="Z65" s="212"/>
      <c r="AA65" s="212"/>
      <c r="AB65" s="212"/>
      <c r="AC65" s="212"/>
      <c r="AD65" s="212"/>
      <c r="AE65" s="212"/>
      <c r="AF65" s="212"/>
      <c r="AG65" s="212" t="s">
        <v>430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5" t="s">
        <v>3220</v>
      </c>
      <c r="D66" s="224"/>
      <c r="E66" s="225">
        <v>0.09</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5">
      <c r="A67" s="227" t="s">
        <v>289</v>
      </c>
      <c r="B67" s="228" t="s">
        <v>221</v>
      </c>
      <c r="C67" s="251" t="s">
        <v>222</v>
      </c>
      <c r="D67" s="229"/>
      <c r="E67" s="230"/>
      <c r="F67" s="231"/>
      <c r="G67" s="231">
        <f>SUMIF(AG68:AG68,"&lt;&gt;NOR",G68:G68)</f>
        <v>0</v>
      </c>
      <c r="H67" s="231"/>
      <c r="I67" s="231">
        <f>SUM(I68:I68)</f>
        <v>0</v>
      </c>
      <c r="J67" s="231"/>
      <c r="K67" s="231">
        <f>SUM(K68:K68)</f>
        <v>0</v>
      </c>
      <c r="L67" s="231"/>
      <c r="M67" s="231">
        <f>SUM(M68:M68)</f>
        <v>0</v>
      </c>
      <c r="N67" s="231"/>
      <c r="O67" s="231">
        <f>SUM(O68:O68)</f>
        <v>0</v>
      </c>
      <c r="P67" s="231"/>
      <c r="Q67" s="231">
        <f>SUM(Q68:Q68)</f>
        <v>0</v>
      </c>
      <c r="R67" s="231"/>
      <c r="S67" s="231"/>
      <c r="T67" s="232"/>
      <c r="U67" s="226"/>
      <c r="V67" s="226">
        <f>SUM(V68:V68)</f>
        <v>1.51</v>
      </c>
      <c r="W67" s="226"/>
      <c r="X67" s="226"/>
      <c r="AG67" t="s">
        <v>290</v>
      </c>
    </row>
    <row r="68" spans="1:60" outlineLevel="1" x14ac:dyDescent="0.25">
      <c r="A68" s="233">
        <v>36</v>
      </c>
      <c r="B68" s="234" t="s">
        <v>1516</v>
      </c>
      <c r="C68" s="252" t="s">
        <v>2576</v>
      </c>
      <c r="D68" s="235" t="s">
        <v>441</v>
      </c>
      <c r="E68" s="236">
        <v>7.1517600000000003</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c r="S68" s="238" t="s">
        <v>302</v>
      </c>
      <c r="T68" s="239" t="s">
        <v>295</v>
      </c>
      <c r="U68" s="222">
        <v>0.21149999999999999</v>
      </c>
      <c r="V68" s="222">
        <f>ROUND(E68*U68,2)</f>
        <v>1.51</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5">
      <c r="A69" s="3"/>
      <c r="B69" s="4"/>
      <c r="C69" s="257"/>
      <c r="D69" s="6"/>
      <c r="E69" s="3"/>
      <c r="F69" s="3"/>
      <c r="G69" s="3"/>
      <c r="H69" s="3"/>
      <c r="I69" s="3"/>
      <c r="J69" s="3"/>
      <c r="K69" s="3"/>
      <c r="L69" s="3"/>
      <c r="M69" s="3"/>
      <c r="N69" s="3"/>
      <c r="O69" s="3"/>
      <c r="P69" s="3"/>
      <c r="Q69" s="3"/>
      <c r="R69" s="3"/>
      <c r="S69" s="3"/>
      <c r="T69" s="3"/>
      <c r="U69" s="3"/>
      <c r="V69" s="3"/>
      <c r="W69" s="3"/>
      <c r="X69" s="3"/>
      <c r="AE69">
        <v>15</v>
      </c>
      <c r="AF69">
        <v>21</v>
      </c>
      <c r="AG69" t="s">
        <v>276</v>
      </c>
    </row>
    <row r="70" spans="1:60" x14ac:dyDescent="0.25">
      <c r="A70" s="215"/>
      <c r="B70" s="216" t="s">
        <v>29</v>
      </c>
      <c r="C70" s="258"/>
      <c r="D70" s="217"/>
      <c r="E70" s="218"/>
      <c r="F70" s="218"/>
      <c r="G70" s="250">
        <f>G8+G25+G32+G62+G67</f>
        <v>0</v>
      </c>
      <c r="H70" s="3"/>
      <c r="I70" s="3"/>
      <c r="J70" s="3"/>
      <c r="K70" s="3"/>
      <c r="L70" s="3"/>
      <c r="M70" s="3"/>
      <c r="N70" s="3"/>
      <c r="O70" s="3"/>
      <c r="P70" s="3"/>
      <c r="Q70" s="3"/>
      <c r="R70" s="3"/>
      <c r="S70" s="3"/>
      <c r="T70" s="3"/>
      <c r="U70" s="3"/>
      <c r="V70" s="3"/>
      <c r="W70" s="3"/>
      <c r="X70" s="3"/>
      <c r="AE70">
        <f>SUMIF(L7:L68,AE69,G7:G68)</f>
        <v>0</v>
      </c>
      <c r="AF70">
        <f>SUMIF(L7:L68,AF69,G7:G68)</f>
        <v>0</v>
      </c>
      <c r="AG70" t="s">
        <v>383</v>
      </c>
    </row>
    <row r="71" spans="1:60" x14ac:dyDescent="0.25">
      <c r="A71" s="260" t="s">
        <v>442</v>
      </c>
      <c r="B71" s="260"/>
      <c r="C71" s="257"/>
      <c r="D71" s="6"/>
      <c r="E71" s="3"/>
      <c r="F71" s="3"/>
      <c r="G71" s="3"/>
      <c r="H71" s="3"/>
      <c r="I71" s="3"/>
      <c r="J71" s="3"/>
      <c r="K71" s="3"/>
      <c r="L71" s="3"/>
      <c r="M71" s="3"/>
      <c r="N71" s="3"/>
      <c r="O71" s="3"/>
      <c r="P71" s="3"/>
      <c r="Q71" s="3"/>
      <c r="R71" s="3"/>
      <c r="S71" s="3"/>
      <c r="T71" s="3"/>
      <c r="U71" s="3"/>
      <c r="V71" s="3"/>
      <c r="W71" s="3"/>
      <c r="X71" s="3"/>
    </row>
    <row r="72" spans="1:60" x14ac:dyDescent="0.25">
      <c r="A72" s="3"/>
      <c r="B72" s="4" t="s">
        <v>3150</v>
      </c>
      <c r="C72" s="257" t="s">
        <v>3151</v>
      </c>
      <c r="D72" s="6"/>
      <c r="E72" s="3"/>
      <c r="F72" s="3"/>
      <c r="G72" s="3"/>
      <c r="H72" s="3"/>
      <c r="I72" s="3"/>
      <c r="J72" s="3"/>
      <c r="K72" s="3"/>
      <c r="L72" s="3"/>
      <c r="M72" s="3"/>
      <c r="N72" s="3"/>
      <c r="O72" s="3"/>
      <c r="P72" s="3"/>
      <c r="Q72" s="3"/>
      <c r="R72" s="3"/>
      <c r="S72" s="3"/>
      <c r="T72" s="3"/>
      <c r="U72" s="3"/>
      <c r="V72" s="3"/>
      <c r="W72" s="3"/>
      <c r="X72" s="3"/>
      <c r="AG72" t="s">
        <v>445</v>
      </c>
    </row>
    <row r="73" spans="1:60" x14ac:dyDescent="0.25">
      <c r="A73" s="3"/>
      <c r="B73" s="4" t="s">
        <v>3152</v>
      </c>
      <c r="C73" s="257" t="s">
        <v>3153</v>
      </c>
      <c r="D73" s="6"/>
      <c r="E73" s="3"/>
      <c r="F73" s="3"/>
      <c r="G73" s="3"/>
      <c r="H73" s="3"/>
      <c r="I73" s="3"/>
      <c r="J73" s="3"/>
      <c r="K73" s="3"/>
      <c r="L73" s="3"/>
      <c r="M73" s="3"/>
      <c r="N73" s="3"/>
      <c r="O73" s="3"/>
      <c r="P73" s="3"/>
      <c r="Q73" s="3"/>
      <c r="R73" s="3"/>
      <c r="S73" s="3"/>
      <c r="T73" s="3"/>
      <c r="U73" s="3"/>
      <c r="V73" s="3"/>
      <c r="W73" s="3"/>
      <c r="X73" s="3"/>
      <c r="AG73" t="s">
        <v>448</v>
      </c>
    </row>
    <row r="74" spans="1:60" x14ac:dyDescent="0.25">
      <c r="A74" s="3"/>
      <c r="B74" s="4"/>
      <c r="C74" s="257" t="s">
        <v>449</v>
      </c>
      <c r="D74" s="6"/>
      <c r="E74" s="3"/>
      <c r="F74" s="3"/>
      <c r="G74" s="3"/>
      <c r="H74" s="3"/>
      <c r="I74" s="3"/>
      <c r="J74" s="3"/>
      <c r="K74" s="3"/>
      <c r="L74" s="3"/>
      <c r="M74" s="3"/>
      <c r="N74" s="3"/>
      <c r="O74" s="3"/>
      <c r="P74" s="3"/>
      <c r="Q74" s="3"/>
      <c r="R74" s="3"/>
      <c r="S74" s="3"/>
      <c r="T74" s="3"/>
      <c r="U74" s="3"/>
      <c r="V74" s="3"/>
      <c r="W74" s="3"/>
      <c r="X74" s="3"/>
      <c r="AG74" t="s">
        <v>450</v>
      </c>
    </row>
    <row r="75" spans="1:60" x14ac:dyDescent="0.25">
      <c r="A75" s="3"/>
      <c r="B75" s="4"/>
      <c r="C75" s="257"/>
      <c r="D75" s="6"/>
      <c r="E75" s="3"/>
      <c r="F75" s="3"/>
      <c r="G75" s="3"/>
      <c r="H75" s="3"/>
      <c r="I75" s="3"/>
      <c r="J75" s="3"/>
      <c r="K75" s="3"/>
      <c r="L75" s="3"/>
      <c r="M75" s="3"/>
      <c r="N75" s="3"/>
      <c r="O75" s="3"/>
      <c r="P75" s="3"/>
      <c r="Q75" s="3"/>
      <c r="R75" s="3"/>
      <c r="S75" s="3"/>
      <c r="T75" s="3"/>
      <c r="U75" s="3"/>
      <c r="V75" s="3"/>
      <c r="W75" s="3"/>
      <c r="X75" s="3"/>
    </row>
    <row r="76" spans="1:60" x14ac:dyDescent="0.25">
      <c r="C76" s="259"/>
      <c r="D76" s="10"/>
      <c r="AG76" t="s">
        <v>385</v>
      </c>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WA2OSqSjv5OcRjPFGZU4rTRqSsD9VYnKWEVka5uKOJZMDqpdmtolag83KdXsDFAG3xIc52L/4ewCvnwIEn1qA==" saltValue="mcbANYEW4JarmG5vpkdWww==" spinCount="100000" sheet="1"/>
  <mergeCells count="7">
    <mergeCell ref="A1:G1"/>
    <mergeCell ref="C2:G2"/>
    <mergeCell ref="C3:G3"/>
    <mergeCell ref="C4:G4"/>
    <mergeCell ref="A71:B71"/>
    <mergeCell ref="C17:G17"/>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8C99-4062-4C27-BBAB-E2B3D8EBE03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117</v>
      </c>
      <c r="C3" s="201" t="s">
        <v>118</v>
      </c>
      <c r="D3" s="199"/>
      <c r="E3" s="199"/>
      <c r="F3" s="199"/>
      <c r="G3" s="200"/>
      <c r="AC3" s="177" t="s">
        <v>264</v>
      </c>
      <c r="AG3" t="s">
        <v>266</v>
      </c>
    </row>
    <row r="4" spans="1:60" ht="25.05" customHeight="1" x14ac:dyDescent="0.25">
      <c r="A4" s="202" t="s">
        <v>9</v>
      </c>
      <c r="B4" s="203" t="s">
        <v>119</v>
      </c>
      <c r="C4" s="204" t="s">
        <v>82</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SUMIF(AG9:AG93,"&lt;&gt;NOR",G9:G93)</f>
        <v>0</v>
      </c>
      <c r="H8" s="231"/>
      <c r="I8" s="231">
        <f>SUM(I9:I93)</f>
        <v>0</v>
      </c>
      <c r="J8" s="231"/>
      <c r="K8" s="231">
        <f>SUM(K9:K93)</f>
        <v>0</v>
      </c>
      <c r="L8" s="231"/>
      <c r="M8" s="231">
        <f>SUM(M9:M93)</f>
        <v>0</v>
      </c>
      <c r="N8" s="231"/>
      <c r="O8" s="231">
        <f>SUM(O9:O93)</f>
        <v>0.08</v>
      </c>
      <c r="P8" s="231"/>
      <c r="Q8" s="231">
        <f>SUM(Q9:Q93)</f>
        <v>0</v>
      </c>
      <c r="R8" s="231"/>
      <c r="S8" s="231"/>
      <c r="T8" s="232"/>
      <c r="U8" s="226"/>
      <c r="V8" s="226">
        <f>SUM(V9:V93)</f>
        <v>395.02</v>
      </c>
      <c r="W8" s="226"/>
      <c r="X8" s="226"/>
      <c r="AG8" t="s">
        <v>290</v>
      </c>
    </row>
    <row r="9" spans="1:60" outlineLevel="1" x14ac:dyDescent="0.25">
      <c r="A9" s="233">
        <v>1</v>
      </c>
      <c r="B9" s="234" t="s">
        <v>2980</v>
      </c>
      <c r="C9" s="252" t="s">
        <v>2981</v>
      </c>
      <c r="D9" s="235" t="s">
        <v>360</v>
      </c>
      <c r="E9" s="236">
        <v>37.834919999999997</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454</v>
      </c>
      <c r="S9" s="238" t="s">
        <v>294</v>
      </c>
      <c r="T9" s="239" t="s">
        <v>294</v>
      </c>
      <c r="U9" s="222">
        <v>0.09</v>
      </c>
      <c r="V9" s="222">
        <f>ROUND(E9*U9,2)</f>
        <v>3.41</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68" t="s">
        <v>2982</v>
      </c>
      <c r="D10" s="265"/>
      <c r="E10" s="265"/>
      <c r="F10" s="265"/>
      <c r="G10" s="265"/>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456</v>
      </c>
      <c r="AH10" s="212"/>
      <c r="AI10" s="212"/>
      <c r="AJ10" s="212"/>
      <c r="AK10" s="212"/>
      <c r="AL10" s="212"/>
      <c r="AM10" s="212"/>
      <c r="AN10" s="212"/>
      <c r="AO10" s="212"/>
      <c r="AP10" s="212"/>
      <c r="AQ10" s="212"/>
      <c r="AR10" s="212"/>
      <c r="AS10" s="212"/>
      <c r="AT10" s="212"/>
      <c r="AU10" s="212"/>
      <c r="AV10" s="212"/>
      <c r="AW10" s="212"/>
      <c r="AX10" s="212"/>
      <c r="AY10" s="212"/>
      <c r="AZ10" s="212"/>
      <c r="BA10" s="241"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1" x14ac:dyDescent="0.25">
      <c r="A11" s="219"/>
      <c r="B11" s="220"/>
      <c r="C11" s="255" t="s">
        <v>3221</v>
      </c>
      <c r="D11" s="224"/>
      <c r="E11" s="225">
        <v>37.834919999999997</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69" t="s">
        <v>465</v>
      </c>
      <c r="D12" s="261"/>
      <c r="E12" s="262"/>
      <c r="F12" s="222"/>
      <c r="G12" s="222"/>
      <c r="H12" s="222"/>
      <c r="I12" s="222"/>
      <c r="J12" s="222"/>
      <c r="K12" s="222"/>
      <c r="L12" s="222"/>
      <c r="M12" s="222"/>
      <c r="N12" s="222"/>
      <c r="O12" s="222"/>
      <c r="P12" s="222"/>
      <c r="Q12" s="222"/>
      <c r="R12" s="222"/>
      <c r="S12" s="222"/>
      <c r="T12" s="222"/>
      <c r="U12" s="222"/>
      <c r="V12" s="222"/>
      <c r="W12" s="222"/>
      <c r="X12" s="222"/>
      <c r="Y12" s="212"/>
      <c r="Z12" s="212"/>
      <c r="AA12" s="212"/>
      <c r="AB12" s="212"/>
      <c r="AC12" s="212"/>
      <c r="AD12" s="212"/>
      <c r="AE12" s="212"/>
      <c r="AF12" s="212"/>
      <c r="AG12" s="212" t="s">
        <v>310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70" t="s">
        <v>3222</v>
      </c>
      <c r="D13" s="261"/>
      <c r="E13" s="262"/>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70" t="s">
        <v>2985</v>
      </c>
      <c r="D14" s="261"/>
      <c r="E14" s="262">
        <v>70.907839999999993</v>
      </c>
      <c r="F14" s="222"/>
      <c r="G14" s="222"/>
      <c r="H14" s="222"/>
      <c r="I14" s="222"/>
      <c r="J14" s="222"/>
      <c r="K14" s="222"/>
      <c r="L14" s="222"/>
      <c r="M14" s="222"/>
      <c r="N14" s="222"/>
      <c r="O14" s="222"/>
      <c r="P14" s="222"/>
      <c r="Q14" s="222"/>
      <c r="R14" s="222"/>
      <c r="S14" s="222"/>
      <c r="T14" s="222"/>
      <c r="U14" s="222"/>
      <c r="V14" s="222"/>
      <c r="W14" s="222"/>
      <c r="X14" s="222"/>
      <c r="Y14" s="212"/>
      <c r="Z14" s="212"/>
      <c r="AA14" s="212"/>
      <c r="AB14" s="212"/>
      <c r="AC14" s="212"/>
      <c r="AD14" s="212"/>
      <c r="AE14" s="212"/>
      <c r="AF14" s="212"/>
      <c r="AG14" s="212" t="s">
        <v>310</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70" t="s">
        <v>2986</v>
      </c>
      <c r="D15" s="261"/>
      <c r="E15" s="262">
        <v>92.827780000000004</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70" t="s">
        <v>2987</v>
      </c>
      <c r="D16" s="261"/>
      <c r="E16" s="262">
        <v>5.0208599999999999</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70" t="s">
        <v>3223</v>
      </c>
      <c r="D17" s="261"/>
      <c r="E17" s="262">
        <v>18.149999999999999</v>
      </c>
      <c r="F17" s="222"/>
      <c r="G17" s="222"/>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310</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70" t="s">
        <v>3224</v>
      </c>
      <c r="D18" s="261"/>
      <c r="E18" s="262">
        <v>23.287500000000001</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69" t="s">
        <v>471</v>
      </c>
      <c r="D19" s="261"/>
      <c r="E19" s="262"/>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3">
        <v>2</v>
      </c>
      <c r="B20" s="234" t="s">
        <v>2992</v>
      </c>
      <c r="C20" s="252" t="s">
        <v>2993</v>
      </c>
      <c r="D20" s="235" t="s">
        <v>360</v>
      </c>
      <c r="E20" s="236">
        <v>29.427160000000001</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t="s">
        <v>454</v>
      </c>
      <c r="S20" s="238" t="s">
        <v>294</v>
      </c>
      <c r="T20" s="239" t="s">
        <v>294</v>
      </c>
      <c r="U20" s="222">
        <v>0.11</v>
      </c>
      <c r="V20" s="222">
        <f>ROUND(E20*U20,2)</f>
        <v>3.24</v>
      </c>
      <c r="W20" s="222"/>
      <c r="X20" s="222" t="s">
        <v>389</v>
      </c>
      <c r="Y20" s="212"/>
      <c r="Z20" s="212"/>
      <c r="AA20" s="212"/>
      <c r="AB20" s="212"/>
      <c r="AC20" s="212"/>
      <c r="AD20" s="212"/>
      <c r="AE20" s="212"/>
      <c r="AF20" s="212"/>
      <c r="AG20" s="212" t="s">
        <v>430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1" outlineLevel="1" x14ac:dyDescent="0.25">
      <c r="A21" s="219"/>
      <c r="B21" s="220"/>
      <c r="C21" s="268" t="s">
        <v>2982</v>
      </c>
      <c r="D21" s="265"/>
      <c r="E21" s="265"/>
      <c r="F21" s="265"/>
      <c r="G21" s="265"/>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456</v>
      </c>
      <c r="AH21" s="212"/>
      <c r="AI21" s="212"/>
      <c r="AJ21" s="212"/>
      <c r="AK21" s="212"/>
      <c r="AL21" s="212"/>
      <c r="AM21" s="212"/>
      <c r="AN21" s="212"/>
      <c r="AO21" s="212"/>
      <c r="AP21" s="212"/>
      <c r="AQ21" s="212"/>
      <c r="AR21" s="212"/>
      <c r="AS21" s="212"/>
      <c r="AT21" s="212"/>
      <c r="AU21" s="212"/>
      <c r="AV21" s="212"/>
      <c r="AW21" s="212"/>
      <c r="AX21" s="212"/>
      <c r="AY21" s="212"/>
      <c r="AZ21" s="212"/>
      <c r="BA21" s="241" t="str">
        <f>C21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1" s="212"/>
      <c r="BC21" s="212"/>
      <c r="BD21" s="212"/>
      <c r="BE21" s="212"/>
      <c r="BF21" s="212"/>
      <c r="BG21" s="212"/>
      <c r="BH21" s="212"/>
    </row>
    <row r="22" spans="1:60" outlineLevel="1" x14ac:dyDescent="0.25">
      <c r="A22" s="219"/>
      <c r="B22" s="220"/>
      <c r="C22" s="255" t="s">
        <v>3225</v>
      </c>
      <c r="D22" s="224"/>
      <c r="E22" s="225">
        <v>29.427160000000001</v>
      </c>
      <c r="F22" s="222"/>
      <c r="G22" s="222"/>
      <c r="H22" s="222"/>
      <c r="I22" s="222"/>
      <c r="J22" s="222"/>
      <c r="K22" s="222"/>
      <c r="L22" s="222"/>
      <c r="M22" s="222"/>
      <c r="N22" s="222"/>
      <c r="O22" s="222"/>
      <c r="P22" s="222"/>
      <c r="Q22" s="222"/>
      <c r="R22" s="222"/>
      <c r="S22" s="222"/>
      <c r="T22" s="222"/>
      <c r="U22" s="222"/>
      <c r="V22" s="222"/>
      <c r="W22" s="222"/>
      <c r="X22" s="222"/>
      <c r="Y22" s="212"/>
      <c r="Z22" s="212"/>
      <c r="AA22" s="212"/>
      <c r="AB22" s="212"/>
      <c r="AC22" s="212"/>
      <c r="AD22" s="212"/>
      <c r="AE22" s="212"/>
      <c r="AF22" s="212"/>
      <c r="AG22" s="212" t="s">
        <v>310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3</v>
      </c>
      <c r="B23" s="234" t="s">
        <v>3226</v>
      </c>
      <c r="C23" s="252" t="s">
        <v>3227</v>
      </c>
      <c r="D23" s="235" t="s">
        <v>360</v>
      </c>
      <c r="E23" s="236">
        <v>50.446559999999998</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t="s">
        <v>454</v>
      </c>
      <c r="S23" s="238" t="s">
        <v>294</v>
      </c>
      <c r="T23" s="239" t="s">
        <v>294</v>
      </c>
      <c r="U23" s="222">
        <v>0.16</v>
      </c>
      <c r="V23" s="222">
        <f>ROUND(E23*U23,2)</f>
        <v>8.07</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1" outlineLevel="1" x14ac:dyDescent="0.25">
      <c r="A24" s="219"/>
      <c r="B24" s="220"/>
      <c r="C24" s="268" t="s">
        <v>2982</v>
      </c>
      <c r="D24" s="265"/>
      <c r="E24" s="265"/>
      <c r="F24" s="265"/>
      <c r="G24" s="265"/>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456</v>
      </c>
      <c r="AH24" s="212"/>
      <c r="AI24" s="212"/>
      <c r="AJ24" s="212"/>
      <c r="AK24" s="212"/>
      <c r="AL24" s="212"/>
      <c r="AM24" s="212"/>
      <c r="AN24" s="212"/>
      <c r="AO24" s="212"/>
      <c r="AP24" s="212"/>
      <c r="AQ24" s="212"/>
      <c r="AR24" s="212"/>
      <c r="AS24" s="212"/>
      <c r="AT24" s="212"/>
      <c r="AU24" s="212"/>
      <c r="AV24" s="212"/>
      <c r="AW24" s="212"/>
      <c r="AX24" s="212"/>
      <c r="AY24" s="212"/>
      <c r="AZ24" s="212"/>
      <c r="BA24" s="241"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212"/>
      <c r="BC24" s="212"/>
      <c r="BD24" s="212"/>
      <c r="BE24" s="212"/>
      <c r="BF24" s="212"/>
      <c r="BG24" s="212"/>
      <c r="BH24" s="212"/>
    </row>
    <row r="25" spans="1:60" outlineLevel="1" x14ac:dyDescent="0.25">
      <c r="A25" s="219"/>
      <c r="B25" s="220"/>
      <c r="C25" s="255" t="s">
        <v>3228</v>
      </c>
      <c r="D25" s="224"/>
      <c r="E25" s="225">
        <v>50.446559999999998</v>
      </c>
      <c r="F25" s="222"/>
      <c r="G25" s="222"/>
      <c r="H25" s="222"/>
      <c r="I25" s="222"/>
      <c r="J25" s="222"/>
      <c r="K25" s="222"/>
      <c r="L25" s="222"/>
      <c r="M25" s="222"/>
      <c r="N25" s="222"/>
      <c r="O25" s="222"/>
      <c r="P25" s="222"/>
      <c r="Q25" s="222"/>
      <c r="R25" s="222"/>
      <c r="S25" s="222"/>
      <c r="T25" s="222"/>
      <c r="U25" s="222"/>
      <c r="V25" s="222"/>
      <c r="W25" s="222"/>
      <c r="X25" s="222"/>
      <c r="Y25" s="21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33">
        <v>4</v>
      </c>
      <c r="B26" s="234" t="s">
        <v>3229</v>
      </c>
      <c r="C26" s="252" t="s">
        <v>3230</v>
      </c>
      <c r="D26" s="235" t="s">
        <v>360</v>
      </c>
      <c r="E26" s="236">
        <v>46.24268</v>
      </c>
      <c r="F26" s="237"/>
      <c r="G26" s="238">
        <f>ROUND(E26*F26,2)</f>
        <v>0</v>
      </c>
      <c r="H26" s="237"/>
      <c r="I26" s="238">
        <f>ROUND(E26*H26,2)</f>
        <v>0</v>
      </c>
      <c r="J26" s="237"/>
      <c r="K26" s="238">
        <f>ROUND(E26*J26,2)</f>
        <v>0</v>
      </c>
      <c r="L26" s="238">
        <v>21</v>
      </c>
      <c r="M26" s="238">
        <f>G26*(1+L26/100)</f>
        <v>0</v>
      </c>
      <c r="N26" s="238">
        <v>0</v>
      </c>
      <c r="O26" s="238">
        <f>ROUND(E26*N26,2)</f>
        <v>0</v>
      </c>
      <c r="P26" s="238">
        <v>0</v>
      </c>
      <c r="Q26" s="238">
        <f>ROUND(E26*P26,2)</f>
        <v>0</v>
      </c>
      <c r="R26" s="238" t="s">
        <v>454</v>
      </c>
      <c r="S26" s="238" t="s">
        <v>294</v>
      </c>
      <c r="T26" s="239" t="s">
        <v>294</v>
      </c>
      <c r="U26" s="222">
        <v>0.26</v>
      </c>
      <c r="V26" s="222">
        <f>ROUND(E26*U26,2)</f>
        <v>12.02</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1" outlineLevel="1" x14ac:dyDescent="0.25">
      <c r="A27" s="219"/>
      <c r="B27" s="220"/>
      <c r="C27" s="268" t="s">
        <v>2982</v>
      </c>
      <c r="D27" s="265"/>
      <c r="E27" s="265"/>
      <c r="F27" s="265"/>
      <c r="G27" s="265"/>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456</v>
      </c>
      <c r="AH27" s="212"/>
      <c r="AI27" s="212"/>
      <c r="AJ27" s="212"/>
      <c r="AK27" s="212"/>
      <c r="AL27" s="212"/>
      <c r="AM27" s="212"/>
      <c r="AN27" s="212"/>
      <c r="AO27" s="212"/>
      <c r="AP27" s="212"/>
      <c r="AQ27" s="212"/>
      <c r="AR27" s="212"/>
      <c r="AS27" s="212"/>
      <c r="AT27" s="212"/>
      <c r="AU27" s="212"/>
      <c r="AV27" s="212"/>
      <c r="AW27" s="212"/>
      <c r="AX27" s="212"/>
      <c r="AY27" s="212"/>
      <c r="AZ27" s="212"/>
      <c r="BA27" s="241" t="str">
        <f>C27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7" s="212"/>
      <c r="BC27" s="212"/>
      <c r="BD27" s="212"/>
      <c r="BE27" s="212"/>
      <c r="BF27" s="212"/>
      <c r="BG27" s="212"/>
      <c r="BH27" s="212"/>
    </row>
    <row r="28" spans="1:60" outlineLevel="1" x14ac:dyDescent="0.25">
      <c r="A28" s="219"/>
      <c r="B28" s="220"/>
      <c r="C28" s="255" t="s">
        <v>3231</v>
      </c>
      <c r="D28" s="224"/>
      <c r="E28" s="225">
        <v>46.24268</v>
      </c>
      <c r="F28" s="222"/>
      <c r="G28" s="222"/>
      <c r="H28" s="222"/>
      <c r="I28" s="222"/>
      <c r="J28" s="222"/>
      <c r="K28" s="222"/>
      <c r="L28" s="222"/>
      <c r="M28" s="222"/>
      <c r="N28" s="222"/>
      <c r="O28" s="222"/>
      <c r="P28" s="222"/>
      <c r="Q28" s="222"/>
      <c r="R28" s="222"/>
      <c r="S28" s="222"/>
      <c r="T28" s="222"/>
      <c r="U28" s="222"/>
      <c r="V28" s="222"/>
      <c r="W28" s="222"/>
      <c r="X28" s="222"/>
      <c r="Y28" s="21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x14ac:dyDescent="0.25">
      <c r="A29" s="233">
        <v>5</v>
      </c>
      <c r="B29" s="234" t="s">
        <v>1211</v>
      </c>
      <c r="C29" s="252" t="s">
        <v>1212</v>
      </c>
      <c r="D29" s="235" t="s">
        <v>360</v>
      </c>
      <c r="E29" s="236">
        <v>46.24268</v>
      </c>
      <c r="F29" s="237"/>
      <c r="G29" s="238">
        <f>ROUND(E29*F29,2)</f>
        <v>0</v>
      </c>
      <c r="H29" s="237"/>
      <c r="I29" s="238">
        <f>ROUND(E29*H29,2)</f>
        <v>0</v>
      </c>
      <c r="J29" s="237"/>
      <c r="K29" s="238">
        <f>ROUND(E29*J29,2)</f>
        <v>0</v>
      </c>
      <c r="L29" s="238">
        <v>21</v>
      </c>
      <c r="M29" s="238">
        <f>G29*(1+L29/100)</f>
        <v>0</v>
      </c>
      <c r="N29" s="238">
        <v>0</v>
      </c>
      <c r="O29" s="238">
        <f>ROUND(E29*N29,2)</f>
        <v>0</v>
      </c>
      <c r="P29" s="238">
        <v>0</v>
      </c>
      <c r="Q29" s="238">
        <f>ROUND(E29*P29,2)</f>
        <v>0</v>
      </c>
      <c r="R29" s="238" t="s">
        <v>454</v>
      </c>
      <c r="S29" s="238" t="s">
        <v>294</v>
      </c>
      <c r="T29" s="239" t="s">
        <v>294</v>
      </c>
      <c r="U29" s="222">
        <v>4.5030000000000001</v>
      </c>
      <c r="V29" s="222">
        <f>ROUND(E29*U29,2)</f>
        <v>208.23</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1" outlineLevel="1" x14ac:dyDescent="0.25">
      <c r="A30" s="219"/>
      <c r="B30" s="220"/>
      <c r="C30" s="268" t="s">
        <v>1213</v>
      </c>
      <c r="D30" s="265"/>
      <c r="E30" s="265"/>
      <c r="F30" s="265"/>
      <c r="G30" s="265"/>
      <c r="H30" s="222"/>
      <c r="I30" s="222"/>
      <c r="J30" s="222"/>
      <c r="K30" s="222"/>
      <c r="L30" s="222"/>
      <c r="M30" s="222"/>
      <c r="N30" s="222"/>
      <c r="O30" s="222"/>
      <c r="P30" s="222"/>
      <c r="Q30" s="222"/>
      <c r="R30" s="222"/>
      <c r="S30" s="222"/>
      <c r="T30" s="222"/>
      <c r="U30" s="222"/>
      <c r="V30" s="222"/>
      <c r="W30" s="222"/>
      <c r="X30" s="222"/>
      <c r="Y30" s="212"/>
      <c r="Z30" s="212"/>
      <c r="AA30" s="212"/>
      <c r="AB30" s="212"/>
      <c r="AC30" s="212"/>
      <c r="AD30" s="212"/>
      <c r="AE30" s="212"/>
      <c r="AF30" s="212"/>
      <c r="AG30" s="212" t="s">
        <v>456</v>
      </c>
      <c r="AH30" s="212"/>
      <c r="AI30" s="212"/>
      <c r="AJ30" s="212"/>
      <c r="AK30" s="212"/>
      <c r="AL30" s="212"/>
      <c r="AM30" s="212"/>
      <c r="AN30" s="212"/>
      <c r="AO30" s="212"/>
      <c r="AP30" s="212"/>
      <c r="AQ30" s="212"/>
      <c r="AR30" s="212"/>
      <c r="AS30" s="212"/>
      <c r="AT30" s="212"/>
      <c r="AU30" s="212"/>
      <c r="AV30" s="212"/>
      <c r="AW30" s="212"/>
      <c r="AX30" s="212"/>
      <c r="AY30" s="212"/>
      <c r="AZ30" s="212"/>
      <c r="BA30" s="241" t="str">
        <f>C30</f>
        <v>zapažených i nezapažených v hornině tř. 5 - 7 s případným nutným přemístěním výkopku ve výkopišti, bez naložení, s přehozením výkopku na přilehlém terénu na vzdálenost do 3 m od okraje jámy nebo zářezu, nebo do 5 m od osy rýhy, nebo do 5 m od hrany šachty.</v>
      </c>
      <c r="BB30" s="212"/>
      <c r="BC30" s="212"/>
      <c r="BD30" s="212"/>
      <c r="BE30" s="212"/>
      <c r="BF30" s="212"/>
      <c r="BG30" s="212"/>
      <c r="BH30" s="212"/>
    </row>
    <row r="31" spans="1:60" outlineLevel="1" x14ac:dyDescent="0.25">
      <c r="A31" s="219"/>
      <c r="B31" s="220"/>
      <c r="C31" s="255" t="s">
        <v>3231</v>
      </c>
      <c r="D31" s="224"/>
      <c r="E31" s="225">
        <v>46.24268</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33">
        <v>6</v>
      </c>
      <c r="B32" s="234" t="s">
        <v>1215</v>
      </c>
      <c r="C32" s="252" t="s">
        <v>1216</v>
      </c>
      <c r="D32" s="235" t="s">
        <v>434</v>
      </c>
      <c r="E32" s="236">
        <v>75.525000000000006</v>
      </c>
      <c r="F32" s="237"/>
      <c r="G32" s="238">
        <f>ROUND(E32*F32,2)</f>
        <v>0</v>
      </c>
      <c r="H32" s="237"/>
      <c r="I32" s="238">
        <f>ROUND(E32*H32,2)</f>
        <v>0</v>
      </c>
      <c r="J32" s="237"/>
      <c r="K32" s="238">
        <f>ROUND(E32*J32,2)</f>
        <v>0</v>
      </c>
      <c r="L32" s="238">
        <v>21</v>
      </c>
      <c r="M32" s="238">
        <f>G32*(1+L32/100)</f>
        <v>0</v>
      </c>
      <c r="N32" s="238">
        <v>6.9999999999999999E-4</v>
      </c>
      <c r="O32" s="238">
        <f>ROUND(E32*N32,2)</f>
        <v>0.05</v>
      </c>
      <c r="P32" s="238">
        <v>0</v>
      </c>
      <c r="Q32" s="238">
        <f>ROUND(E32*P32,2)</f>
        <v>0</v>
      </c>
      <c r="R32" s="238" t="s">
        <v>454</v>
      </c>
      <c r="S32" s="238" t="s">
        <v>294</v>
      </c>
      <c r="T32" s="239" t="s">
        <v>294</v>
      </c>
      <c r="U32" s="222">
        <v>0.156</v>
      </c>
      <c r="V32" s="222">
        <f>ROUND(E32*U32,2)</f>
        <v>11.78</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5" t="s">
        <v>3232</v>
      </c>
      <c r="D33" s="224"/>
      <c r="E33" s="225">
        <v>31.02</v>
      </c>
      <c r="F33" s="222"/>
      <c r="G33" s="222"/>
      <c r="H33" s="222"/>
      <c r="I33" s="222"/>
      <c r="J33" s="222"/>
      <c r="K33" s="222"/>
      <c r="L33" s="222"/>
      <c r="M33" s="222"/>
      <c r="N33" s="222"/>
      <c r="O33" s="222"/>
      <c r="P33" s="222"/>
      <c r="Q33" s="222"/>
      <c r="R33" s="222"/>
      <c r="S33" s="222"/>
      <c r="T33" s="222"/>
      <c r="U33" s="222"/>
      <c r="V33" s="222"/>
      <c r="W33" s="222"/>
      <c r="X33" s="222"/>
      <c r="Y33" s="21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5" t="s">
        <v>3233</v>
      </c>
      <c r="D34" s="224"/>
      <c r="E34" s="225">
        <v>44.505000000000003</v>
      </c>
      <c r="F34" s="222"/>
      <c r="G34" s="222"/>
      <c r="H34" s="222"/>
      <c r="I34" s="222"/>
      <c r="J34" s="222"/>
      <c r="K34" s="222"/>
      <c r="L34" s="222"/>
      <c r="M34" s="222"/>
      <c r="N34" s="222"/>
      <c r="O34" s="222"/>
      <c r="P34" s="222"/>
      <c r="Q34" s="222"/>
      <c r="R34" s="222"/>
      <c r="S34" s="222"/>
      <c r="T34" s="222"/>
      <c r="U34" s="222"/>
      <c r="V34" s="222"/>
      <c r="W34" s="222"/>
      <c r="X34" s="222"/>
      <c r="Y34" s="212"/>
      <c r="Z34" s="212"/>
      <c r="AA34" s="212"/>
      <c r="AB34" s="212"/>
      <c r="AC34" s="212"/>
      <c r="AD34" s="212"/>
      <c r="AE34" s="212"/>
      <c r="AF34" s="212"/>
      <c r="AG34" s="212" t="s">
        <v>310</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33">
        <v>7</v>
      </c>
      <c r="B35" s="234" t="s">
        <v>1219</v>
      </c>
      <c r="C35" s="252" t="s">
        <v>1220</v>
      </c>
      <c r="D35" s="235" t="s">
        <v>434</v>
      </c>
      <c r="E35" s="236">
        <v>75.525000000000006</v>
      </c>
      <c r="F35" s="237"/>
      <c r="G35" s="238">
        <f>ROUND(E35*F35,2)</f>
        <v>0</v>
      </c>
      <c r="H35" s="237"/>
      <c r="I35" s="238">
        <f>ROUND(E35*H35,2)</f>
        <v>0</v>
      </c>
      <c r="J35" s="237"/>
      <c r="K35" s="238">
        <f>ROUND(E35*J35,2)</f>
        <v>0</v>
      </c>
      <c r="L35" s="238">
        <v>21</v>
      </c>
      <c r="M35" s="238">
        <f>G35*(1+L35/100)</f>
        <v>0</v>
      </c>
      <c r="N35" s="238">
        <v>0</v>
      </c>
      <c r="O35" s="238">
        <f>ROUND(E35*N35,2)</f>
        <v>0</v>
      </c>
      <c r="P35" s="238">
        <v>0</v>
      </c>
      <c r="Q35" s="238">
        <f>ROUND(E35*P35,2)</f>
        <v>0</v>
      </c>
      <c r="R35" s="238" t="s">
        <v>454</v>
      </c>
      <c r="S35" s="238" t="s">
        <v>294</v>
      </c>
      <c r="T35" s="239" t="s">
        <v>294</v>
      </c>
      <c r="U35" s="222">
        <v>9.5000000000000001E-2</v>
      </c>
      <c r="V35" s="222">
        <f>ROUND(E35*U35,2)</f>
        <v>7.17</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68" t="s">
        <v>1221</v>
      </c>
      <c r="D36" s="265"/>
      <c r="E36" s="265"/>
      <c r="F36" s="265"/>
      <c r="G36" s="265"/>
      <c r="H36" s="222"/>
      <c r="I36" s="222"/>
      <c r="J36" s="222"/>
      <c r="K36" s="222"/>
      <c r="L36" s="222"/>
      <c r="M36" s="222"/>
      <c r="N36" s="222"/>
      <c r="O36" s="222"/>
      <c r="P36" s="222"/>
      <c r="Q36" s="222"/>
      <c r="R36" s="222"/>
      <c r="S36" s="222"/>
      <c r="T36" s="222"/>
      <c r="U36" s="222"/>
      <c r="V36" s="222"/>
      <c r="W36" s="222"/>
      <c r="X36" s="222"/>
      <c r="Y36" s="212"/>
      <c r="Z36" s="212"/>
      <c r="AA36" s="212"/>
      <c r="AB36" s="212"/>
      <c r="AC36" s="212"/>
      <c r="AD36" s="212"/>
      <c r="AE36" s="212"/>
      <c r="AF36" s="212"/>
      <c r="AG36" s="212" t="s">
        <v>456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33">
        <v>8</v>
      </c>
      <c r="B37" s="234" t="s">
        <v>1222</v>
      </c>
      <c r="C37" s="252" t="s">
        <v>1223</v>
      </c>
      <c r="D37" s="235" t="s">
        <v>360</v>
      </c>
      <c r="E37" s="236">
        <v>75.525000000000006</v>
      </c>
      <c r="F37" s="237"/>
      <c r="G37" s="238">
        <f>ROUND(E37*F37,2)</f>
        <v>0</v>
      </c>
      <c r="H37" s="237"/>
      <c r="I37" s="238">
        <f>ROUND(E37*H37,2)</f>
        <v>0</v>
      </c>
      <c r="J37" s="237"/>
      <c r="K37" s="238">
        <f>ROUND(E37*J37,2)</f>
        <v>0</v>
      </c>
      <c r="L37" s="238">
        <v>21</v>
      </c>
      <c r="M37" s="238">
        <f>G37*(1+L37/100)</f>
        <v>0</v>
      </c>
      <c r="N37" s="238">
        <v>4.6000000000000001E-4</v>
      </c>
      <c r="O37" s="238">
        <f>ROUND(E37*N37,2)</f>
        <v>0.03</v>
      </c>
      <c r="P37" s="238">
        <v>0</v>
      </c>
      <c r="Q37" s="238">
        <f>ROUND(E37*P37,2)</f>
        <v>0</v>
      </c>
      <c r="R37" s="238" t="s">
        <v>454</v>
      </c>
      <c r="S37" s="238" t="s">
        <v>294</v>
      </c>
      <c r="T37" s="239" t="s">
        <v>294</v>
      </c>
      <c r="U37" s="222">
        <v>0.126</v>
      </c>
      <c r="V37" s="222">
        <f>ROUND(E37*U37,2)</f>
        <v>9.52</v>
      </c>
      <c r="W37" s="222"/>
      <c r="X37" s="222" t="s">
        <v>389</v>
      </c>
      <c r="Y37" s="212"/>
      <c r="Z37" s="212"/>
      <c r="AA37" s="212"/>
      <c r="AB37" s="212"/>
      <c r="AC37" s="212"/>
      <c r="AD37" s="212"/>
      <c r="AE37" s="212"/>
      <c r="AF37" s="212"/>
      <c r="AG37" s="212" t="s">
        <v>430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68" t="s">
        <v>1224</v>
      </c>
      <c r="D38" s="265"/>
      <c r="E38" s="265"/>
      <c r="F38" s="265"/>
      <c r="G38" s="265"/>
      <c r="H38" s="222"/>
      <c r="I38" s="222"/>
      <c r="J38" s="222"/>
      <c r="K38" s="222"/>
      <c r="L38" s="222"/>
      <c r="M38" s="222"/>
      <c r="N38" s="222"/>
      <c r="O38" s="222"/>
      <c r="P38" s="222"/>
      <c r="Q38" s="222"/>
      <c r="R38" s="222"/>
      <c r="S38" s="222"/>
      <c r="T38" s="222"/>
      <c r="U38" s="222"/>
      <c r="V38" s="222"/>
      <c r="W38" s="222"/>
      <c r="X38" s="222"/>
      <c r="Y38" s="212"/>
      <c r="Z38" s="212"/>
      <c r="AA38" s="212"/>
      <c r="AB38" s="212"/>
      <c r="AC38" s="212"/>
      <c r="AD38" s="212"/>
      <c r="AE38" s="212"/>
      <c r="AF38" s="212"/>
      <c r="AG38" s="212" t="s">
        <v>456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3">
        <v>9</v>
      </c>
      <c r="B39" s="234" t="s">
        <v>1225</v>
      </c>
      <c r="C39" s="252" t="s">
        <v>1226</v>
      </c>
      <c r="D39" s="235" t="s">
        <v>360</v>
      </c>
      <c r="E39" s="236">
        <v>75.525000000000006</v>
      </c>
      <c r="F39" s="237"/>
      <c r="G39" s="238">
        <f>ROUND(E39*F39,2)</f>
        <v>0</v>
      </c>
      <c r="H39" s="237"/>
      <c r="I39" s="238">
        <f>ROUND(E39*H39,2)</f>
        <v>0</v>
      </c>
      <c r="J39" s="237"/>
      <c r="K39" s="238">
        <f>ROUND(E39*J39,2)</f>
        <v>0</v>
      </c>
      <c r="L39" s="238">
        <v>21</v>
      </c>
      <c r="M39" s="238">
        <f>G39*(1+L39/100)</f>
        <v>0</v>
      </c>
      <c r="N39" s="238">
        <v>0</v>
      </c>
      <c r="O39" s="238">
        <f>ROUND(E39*N39,2)</f>
        <v>0</v>
      </c>
      <c r="P39" s="238">
        <v>0</v>
      </c>
      <c r="Q39" s="238">
        <f>ROUND(E39*P39,2)</f>
        <v>0</v>
      </c>
      <c r="R39" s="238" t="s">
        <v>454</v>
      </c>
      <c r="S39" s="238" t="s">
        <v>294</v>
      </c>
      <c r="T39" s="239" t="s">
        <v>294</v>
      </c>
      <c r="U39" s="222">
        <v>3.7999999999999999E-2</v>
      </c>
      <c r="V39" s="222">
        <f>ROUND(E39*U39,2)</f>
        <v>2.87</v>
      </c>
      <c r="W39" s="222"/>
      <c r="X39" s="222" t="s">
        <v>389</v>
      </c>
      <c r="Y39" s="212"/>
      <c r="Z39" s="212"/>
      <c r="AA39" s="212"/>
      <c r="AB39" s="212"/>
      <c r="AC39" s="212"/>
      <c r="AD39" s="212"/>
      <c r="AE39" s="212"/>
      <c r="AF39" s="212"/>
      <c r="AG39" s="212" t="s">
        <v>430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68" t="s">
        <v>1227</v>
      </c>
      <c r="D40" s="265"/>
      <c r="E40" s="265"/>
      <c r="F40" s="265"/>
      <c r="G40" s="265"/>
      <c r="H40" s="222"/>
      <c r="I40" s="222"/>
      <c r="J40" s="222"/>
      <c r="K40" s="222"/>
      <c r="L40" s="222"/>
      <c r="M40" s="222"/>
      <c r="N40" s="222"/>
      <c r="O40" s="222"/>
      <c r="P40" s="222"/>
      <c r="Q40" s="222"/>
      <c r="R40" s="222"/>
      <c r="S40" s="222"/>
      <c r="T40" s="222"/>
      <c r="U40" s="222"/>
      <c r="V40" s="222"/>
      <c r="W40" s="222"/>
      <c r="X40" s="222"/>
      <c r="Y40" s="212"/>
      <c r="Z40" s="212"/>
      <c r="AA40" s="212"/>
      <c r="AB40" s="212"/>
      <c r="AC40" s="212"/>
      <c r="AD40" s="212"/>
      <c r="AE40" s="212"/>
      <c r="AF40" s="212"/>
      <c r="AG40" s="212" t="s">
        <v>456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33">
        <v>10</v>
      </c>
      <c r="B41" s="234" t="s">
        <v>2997</v>
      </c>
      <c r="C41" s="252" t="s">
        <v>2998</v>
      </c>
      <c r="D41" s="235" t="s">
        <v>360</v>
      </c>
      <c r="E41" s="236">
        <v>28.250070000000001</v>
      </c>
      <c r="F41" s="237"/>
      <c r="G41" s="238">
        <f>ROUND(E41*F41,2)</f>
        <v>0</v>
      </c>
      <c r="H41" s="237"/>
      <c r="I41" s="238">
        <f>ROUND(E41*H41,2)</f>
        <v>0</v>
      </c>
      <c r="J41" s="237"/>
      <c r="K41" s="238">
        <f>ROUND(E41*J41,2)</f>
        <v>0</v>
      </c>
      <c r="L41" s="238">
        <v>21</v>
      </c>
      <c r="M41" s="238">
        <f>G41*(1+L41/100)</f>
        <v>0</v>
      </c>
      <c r="N41" s="238">
        <v>0</v>
      </c>
      <c r="O41" s="238">
        <f>ROUND(E41*N41,2)</f>
        <v>0</v>
      </c>
      <c r="P41" s="238">
        <v>0</v>
      </c>
      <c r="Q41" s="238">
        <f>ROUND(E41*P41,2)</f>
        <v>0</v>
      </c>
      <c r="R41" s="238" t="s">
        <v>454</v>
      </c>
      <c r="S41" s="238" t="s">
        <v>294</v>
      </c>
      <c r="T41" s="239" t="s">
        <v>294</v>
      </c>
      <c r="U41" s="222">
        <v>0.626</v>
      </c>
      <c r="V41" s="222">
        <f>ROUND(E41*U41,2)</f>
        <v>17.68</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68" t="s">
        <v>477</v>
      </c>
      <c r="D42" s="265"/>
      <c r="E42" s="265"/>
      <c r="F42" s="265"/>
      <c r="G42" s="265"/>
      <c r="H42" s="222"/>
      <c r="I42" s="222"/>
      <c r="J42" s="222"/>
      <c r="K42" s="222"/>
      <c r="L42" s="222"/>
      <c r="M42" s="222"/>
      <c r="N42" s="222"/>
      <c r="O42" s="222"/>
      <c r="P42" s="222"/>
      <c r="Q42" s="222"/>
      <c r="R42" s="222"/>
      <c r="S42" s="222"/>
      <c r="T42" s="222"/>
      <c r="U42" s="222"/>
      <c r="V42" s="222"/>
      <c r="W42" s="222"/>
      <c r="X42" s="222"/>
      <c r="Y42" s="212"/>
      <c r="Z42" s="212"/>
      <c r="AA42" s="212"/>
      <c r="AB42" s="212"/>
      <c r="AC42" s="212"/>
      <c r="AD42" s="212"/>
      <c r="AE42" s="212"/>
      <c r="AF42" s="212"/>
      <c r="AG42" s="212" t="s">
        <v>456</v>
      </c>
      <c r="AH42" s="212"/>
      <c r="AI42" s="212"/>
      <c r="AJ42" s="212"/>
      <c r="AK42" s="212"/>
      <c r="AL42" s="212"/>
      <c r="AM42" s="212"/>
      <c r="AN42" s="212"/>
      <c r="AO42" s="212"/>
      <c r="AP42" s="212"/>
      <c r="AQ42" s="212"/>
      <c r="AR42" s="212"/>
      <c r="AS42" s="212"/>
      <c r="AT42" s="212"/>
      <c r="AU42" s="212"/>
      <c r="AV42" s="212"/>
      <c r="AW42" s="212"/>
      <c r="AX42" s="212"/>
      <c r="AY42" s="212"/>
      <c r="AZ42" s="212"/>
      <c r="BA42" s="241" t="str">
        <f>C42</f>
        <v>bez naložení do dopravní nádoby, ale s vyprázdněním dopravní nádoby na hromadu nebo na dopravní prostředek,</v>
      </c>
      <c r="BB42" s="212"/>
      <c r="BC42" s="212"/>
      <c r="BD42" s="212"/>
      <c r="BE42" s="212"/>
      <c r="BF42" s="212"/>
      <c r="BG42" s="212"/>
      <c r="BH42" s="212"/>
    </row>
    <row r="43" spans="1:60" outlineLevel="1" x14ac:dyDescent="0.25">
      <c r="A43" s="219"/>
      <c r="B43" s="220"/>
      <c r="C43" s="255" t="s">
        <v>3234</v>
      </c>
      <c r="D43" s="224"/>
      <c r="E43" s="225">
        <v>28.250070000000001</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3">
        <v>11</v>
      </c>
      <c r="B44" s="234" t="s">
        <v>3235</v>
      </c>
      <c r="C44" s="252" t="s">
        <v>3236</v>
      </c>
      <c r="D44" s="235" t="s">
        <v>360</v>
      </c>
      <c r="E44" s="236">
        <v>22.196480000000001</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t="s">
        <v>454</v>
      </c>
      <c r="S44" s="238" t="s">
        <v>294</v>
      </c>
      <c r="T44" s="239" t="s">
        <v>294</v>
      </c>
      <c r="U44" s="222">
        <v>0.91300000000000003</v>
      </c>
      <c r="V44" s="222">
        <f>ROUND(E44*U44,2)</f>
        <v>20.27</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68" t="s">
        <v>477</v>
      </c>
      <c r="D45" s="265"/>
      <c r="E45" s="265"/>
      <c r="F45" s="265"/>
      <c r="G45" s="265"/>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456</v>
      </c>
      <c r="AH45" s="212"/>
      <c r="AI45" s="212"/>
      <c r="AJ45" s="212"/>
      <c r="AK45" s="212"/>
      <c r="AL45" s="212"/>
      <c r="AM45" s="212"/>
      <c r="AN45" s="212"/>
      <c r="AO45" s="212"/>
      <c r="AP45" s="212"/>
      <c r="AQ45" s="212"/>
      <c r="AR45" s="212"/>
      <c r="AS45" s="212"/>
      <c r="AT45" s="212"/>
      <c r="AU45" s="212"/>
      <c r="AV45" s="212"/>
      <c r="AW45" s="212"/>
      <c r="AX45" s="212"/>
      <c r="AY45" s="212"/>
      <c r="AZ45" s="212"/>
      <c r="BA45" s="241" t="str">
        <f>C45</f>
        <v>bez naložení do dopravní nádoby, ale s vyprázdněním dopravní nádoby na hromadu nebo na dopravní prostředek,</v>
      </c>
      <c r="BB45" s="212"/>
      <c r="BC45" s="212"/>
      <c r="BD45" s="212"/>
      <c r="BE45" s="212"/>
      <c r="BF45" s="212"/>
      <c r="BG45" s="212"/>
      <c r="BH45" s="212"/>
    </row>
    <row r="46" spans="1:60" outlineLevel="1" x14ac:dyDescent="0.25">
      <c r="A46" s="219"/>
      <c r="B46" s="220"/>
      <c r="C46" s="255" t="s">
        <v>3237</v>
      </c>
      <c r="D46" s="224"/>
      <c r="E46" s="225">
        <v>22.196480000000001</v>
      </c>
      <c r="F46" s="222"/>
      <c r="G46" s="222"/>
      <c r="H46" s="222"/>
      <c r="I46" s="222"/>
      <c r="J46" s="222"/>
      <c r="K46" s="222"/>
      <c r="L46" s="222"/>
      <c r="M46" s="222"/>
      <c r="N46" s="222"/>
      <c r="O46" s="222"/>
      <c r="P46" s="222"/>
      <c r="Q46" s="222"/>
      <c r="R46" s="222"/>
      <c r="S46" s="222"/>
      <c r="T46" s="222"/>
      <c r="U46" s="222"/>
      <c r="V46" s="222"/>
      <c r="W46" s="222"/>
      <c r="X46" s="222"/>
      <c r="Y46" s="21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33">
        <v>12</v>
      </c>
      <c r="B47" s="234" t="s">
        <v>483</v>
      </c>
      <c r="C47" s="252" t="s">
        <v>484</v>
      </c>
      <c r="D47" s="235" t="s">
        <v>360</v>
      </c>
      <c r="E47" s="236">
        <v>235.41726</v>
      </c>
      <c r="F47" s="237"/>
      <c r="G47" s="238">
        <f>ROUND(E47*F47,2)</f>
        <v>0</v>
      </c>
      <c r="H47" s="237"/>
      <c r="I47" s="238">
        <f>ROUND(E47*H47,2)</f>
        <v>0</v>
      </c>
      <c r="J47" s="237"/>
      <c r="K47" s="238">
        <f>ROUND(E47*J47,2)</f>
        <v>0</v>
      </c>
      <c r="L47" s="238">
        <v>21</v>
      </c>
      <c r="M47" s="238">
        <f>G47*(1+L47/100)</f>
        <v>0</v>
      </c>
      <c r="N47" s="238">
        <v>0</v>
      </c>
      <c r="O47" s="238">
        <f>ROUND(E47*N47,2)</f>
        <v>0</v>
      </c>
      <c r="P47" s="238">
        <v>0</v>
      </c>
      <c r="Q47" s="238">
        <f>ROUND(E47*P47,2)</f>
        <v>0</v>
      </c>
      <c r="R47" s="238" t="s">
        <v>454</v>
      </c>
      <c r="S47" s="238" t="s">
        <v>294</v>
      </c>
      <c r="T47" s="239" t="s">
        <v>294</v>
      </c>
      <c r="U47" s="222">
        <v>0.01</v>
      </c>
      <c r="V47" s="222">
        <f>ROUND(E47*U47,2)</f>
        <v>2.35</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68" t="s">
        <v>481</v>
      </c>
      <c r="D48" s="265"/>
      <c r="E48" s="265"/>
      <c r="F48" s="265"/>
      <c r="G48" s="265"/>
      <c r="H48" s="222"/>
      <c r="I48" s="222"/>
      <c r="J48" s="222"/>
      <c r="K48" s="222"/>
      <c r="L48" s="222"/>
      <c r="M48" s="222"/>
      <c r="N48" s="222"/>
      <c r="O48" s="222"/>
      <c r="P48" s="222"/>
      <c r="Q48" s="222"/>
      <c r="R48" s="222"/>
      <c r="S48" s="222"/>
      <c r="T48" s="222"/>
      <c r="U48" s="222"/>
      <c r="V48" s="222"/>
      <c r="W48" s="222"/>
      <c r="X48" s="222"/>
      <c r="Y48" s="212"/>
      <c r="Z48" s="212"/>
      <c r="AA48" s="212"/>
      <c r="AB48" s="212"/>
      <c r="AC48" s="212"/>
      <c r="AD48" s="212"/>
      <c r="AE48" s="212"/>
      <c r="AF48" s="212"/>
      <c r="AG48" s="212" t="s">
        <v>456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3238</v>
      </c>
      <c r="D49" s="224"/>
      <c r="E49" s="225">
        <v>117.70863</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5" t="s">
        <v>3239</v>
      </c>
      <c r="D50" s="224"/>
      <c r="E50" s="225">
        <v>24.431999999999999</v>
      </c>
      <c r="F50" s="222"/>
      <c r="G50" s="222"/>
      <c r="H50" s="222"/>
      <c r="I50" s="222"/>
      <c r="J50" s="222"/>
      <c r="K50" s="222"/>
      <c r="L50" s="222"/>
      <c r="M50" s="222"/>
      <c r="N50" s="222"/>
      <c r="O50" s="222"/>
      <c r="P50" s="222"/>
      <c r="Q50" s="222"/>
      <c r="R50" s="222"/>
      <c r="S50" s="222"/>
      <c r="T50" s="222"/>
      <c r="U50" s="222"/>
      <c r="V50" s="222"/>
      <c r="W50" s="222"/>
      <c r="X50" s="222"/>
      <c r="Y50" s="212"/>
      <c r="Z50" s="212"/>
      <c r="AA50" s="212"/>
      <c r="AB50" s="212"/>
      <c r="AC50" s="212"/>
      <c r="AD50" s="212"/>
      <c r="AE50" s="212"/>
      <c r="AF50" s="212"/>
      <c r="AG50" s="212" t="s">
        <v>310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5" t="s">
        <v>3240</v>
      </c>
      <c r="D51" s="224"/>
      <c r="E51" s="225">
        <v>93.276629999999997</v>
      </c>
      <c r="F51" s="222"/>
      <c r="G51" s="222"/>
      <c r="H51" s="222"/>
      <c r="I51" s="222"/>
      <c r="J51" s="222"/>
      <c r="K51" s="222"/>
      <c r="L51" s="222"/>
      <c r="M51" s="222"/>
      <c r="N51" s="222"/>
      <c r="O51" s="222"/>
      <c r="P51" s="222"/>
      <c r="Q51" s="222"/>
      <c r="R51" s="222"/>
      <c r="S51" s="222"/>
      <c r="T51" s="222"/>
      <c r="U51" s="222"/>
      <c r="V51" s="222"/>
      <c r="W51" s="222"/>
      <c r="X51" s="222"/>
      <c r="Y51" s="212"/>
      <c r="Z51" s="212"/>
      <c r="AA51" s="212"/>
      <c r="AB51" s="212"/>
      <c r="AC51" s="212"/>
      <c r="AD51" s="212"/>
      <c r="AE51" s="212"/>
      <c r="AF51" s="212"/>
      <c r="AG51" s="212" t="s">
        <v>310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33">
        <v>13</v>
      </c>
      <c r="B52" s="234" t="s">
        <v>1239</v>
      </c>
      <c r="C52" s="252" t="s">
        <v>1240</v>
      </c>
      <c r="D52" s="235" t="s">
        <v>360</v>
      </c>
      <c r="E52" s="236">
        <v>184.97069999999999</v>
      </c>
      <c r="F52" s="237"/>
      <c r="G52" s="238">
        <f>ROUND(E52*F52,2)</f>
        <v>0</v>
      </c>
      <c r="H52" s="237"/>
      <c r="I52" s="238">
        <f>ROUND(E52*H52,2)</f>
        <v>0</v>
      </c>
      <c r="J52" s="237"/>
      <c r="K52" s="238">
        <f>ROUND(E52*J52,2)</f>
        <v>0</v>
      </c>
      <c r="L52" s="238">
        <v>21</v>
      </c>
      <c r="M52" s="238">
        <f>G52*(1+L52/100)</f>
        <v>0</v>
      </c>
      <c r="N52" s="238">
        <v>0</v>
      </c>
      <c r="O52" s="238">
        <f>ROUND(E52*N52,2)</f>
        <v>0</v>
      </c>
      <c r="P52" s="238">
        <v>0</v>
      </c>
      <c r="Q52" s="238">
        <f>ROUND(E52*P52,2)</f>
        <v>0</v>
      </c>
      <c r="R52" s="238" t="s">
        <v>454</v>
      </c>
      <c r="S52" s="238" t="s">
        <v>294</v>
      </c>
      <c r="T52" s="239" t="s">
        <v>294</v>
      </c>
      <c r="U52" s="222">
        <v>0.01</v>
      </c>
      <c r="V52" s="222">
        <f>ROUND(E52*U52,2)</f>
        <v>1.85</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68" t="s">
        <v>481</v>
      </c>
      <c r="D53" s="265"/>
      <c r="E53" s="265"/>
      <c r="F53" s="265"/>
      <c r="G53" s="265"/>
      <c r="H53" s="222"/>
      <c r="I53" s="222"/>
      <c r="J53" s="222"/>
      <c r="K53" s="222"/>
      <c r="L53" s="222"/>
      <c r="M53" s="222"/>
      <c r="N53" s="222"/>
      <c r="O53" s="222"/>
      <c r="P53" s="222"/>
      <c r="Q53" s="222"/>
      <c r="R53" s="222"/>
      <c r="S53" s="222"/>
      <c r="T53" s="222"/>
      <c r="U53" s="222"/>
      <c r="V53" s="222"/>
      <c r="W53" s="222"/>
      <c r="X53" s="222"/>
      <c r="Y53" s="212"/>
      <c r="Z53" s="212"/>
      <c r="AA53" s="212"/>
      <c r="AB53" s="212"/>
      <c r="AC53" s="212"/>
      <c r="AD53" s="212"/>
      <c r="AE53" s="212"/>
      <c r="AF53" s="212"/>
      <c r="AG53" s="212" t="s">
        <v>456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5" t="s">
        <v>3241</v>
      </c>
      <c r="D54" s="224"/>
      <c r="E54" s="225">
        <v>92.485349999999997</v>
      </c>
      <c r="F54" s="222"/>
      <c r="G54" s="222"/>
      <c r="H54" s="222"/>
      <c r="I54" s="222"/>
      <c r="J54" s="222"/>
      <c r="K54" s="222"/>
      <c r="L54" s="222"/>
      <c r="M54" s="222"/>
      <c r="N54" s="222"/>
      <c r="O54" s="222"/>
      <c r="P54" s="222"/>
      <c r="Q54" s="222"/>
      <c r="R54" s="222"/>
      <c r="S54" s="222"/>
      <c r="T54" s="222"/>
      <c r="U54" s="222"/>
      <c r="V54" s="222"/>
      <c r="W54" s="222"/>
      <c r="X54" s="222"/>
      <c r="Y54" s="212"/>
      <c r="Z54" s="212"/>
      <c r="AA54" s="212"/>
      <c r="AB54" s="212"/>
      <c r="AC54" s="212"/>
      <c r="AD54" s="212"/>
      <c r="AE54" s="212"/>
      <c r="AF54" s="212"/>
      <c r="AG54" s="212" t="s">
        <v>310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5" t="s">
        <v>3242</v>
      </c>
      <c r="D55" s="224"/>
      <c r="E55" s="225">
        <v>92.485349999999997</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310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30.6" outlineLevel="1" x14ac:dyDescent="0.25">
      <c r="A56" s="233">
        <v>14</v>
      </c>
      <c r="B56" s="234" t="s">
        <v>2363</v>
      </c>
      <c r="C56" s="252" t="s">
        <v>3243</v>
      </c>
      <c r="D56" s="235" t="s">
        <v>360</v>
      </c>
      <c r="E56" s="236">
        <v>559.65977999999996</v>
      </c>
      <c r="F56" s="237"/>
      <c r="G56" s="238">
        <f>ROUND(E56*F56,2)</f>
        <v>0</v>
      </c>
      <c r="H56" s="237"/>
      <c r="I56" s="238">
        <f>ROUND(E56*H56,2)</f>
        <v>0</v>
      </c>
      <c r="J56" s="237"/>
      <c r="K56" s="238">
        <f>ROUND(E56*J56,2)</f>
        <v>0</v>
      </c>
      <c r="L56" s="238">
        <v>21</v>
      </c>
      <c r="M56" s="238">
        <f>G56*(1+L56/100)</f>
        <v>0</v>
      </c>
      <c r="N56" s="238">
        <v>0</v>
      </c>
      <c r="O56" s="238">
        <f>ROUND(E56*N56,2)</f>
        <v>0</v>
      </c>
      <c r="P56" s="238">
        <v>0</v>
      </c>
      <c r="Q56" s="238">
        <f>ROUND(E56*P56,2)</f>
        <v>0</v>
      </c>
      <c r="R56" s="238" t="s">
        <v>454</v>
      </c>
      <c r="S56" s="238" t="s">
        <v>294</v>
      </c>
      <c r="T56" s="239" t="s">
        <v>294</v>
      </c>
      <c r="U56" s="222">
        <v>0</v>
      </c>
      <c r="V56" s="222">
        <f>ROUND(E56*U56,2)</f>
        <v>0</v>
      </c>
      <c r="W56" s="222"/>
      <c r="X56" s="222" t="s">
        <v>389</v>
      </c>
      <c r="Y56" s="212"/>
      <c r="Z56" s="212"/>
      <c r="AA56" s="212"/>
      <c r="AB56" s="212"/>
      <c r="AC56" s="212"/>
      <c r="AD56" s="212"/>
      <c r="AE56" s="212"/>
      <c r="AF56" s="212"/>
      <c r="AG56" s="212" t="s">
        <v>430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68" t="s">
        <v>481</v>
      </c>
      <c r="D57" s="265"/>
      <c r="E57" s="265"/>
      <c r="F57" s="265"/>
      <c r="G57" s="265"/>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456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3244</v>
      </c>
      <c r="D58" s="224"/>
      <c r="E58" s="225">
        <v>559.65977999999996</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0.6" outlineLevel="1" x14ac:dyDescent="0.25">
      <c r="A59" s="233">
        <v>15</v>
      </c>
      <c r="B59" s="234" t="s">
        <v>2367</v>
      </c>
      <c r="C59" s="252" t="s">
        <v>3245</v>
      </c>
      <c r="D59" s="235" t="s">
        <v>360</v>
      </c>
      <c r="E59" s="236">
        <v>554.91210000000001</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t="s">
        <v>454</v>
      </c>
      <c r="S59" s="238" t="s">
        <v>294</v>
      </c>
      <c r="T59" s="239" t="s">
        <v>294</v>
      </c>
      <c r="U59" s="222">
        <v>0</v>
      </c>
      <c r="V59" s="222">
        <f>ROUND(E59*U59,2)</f>
        <v>0</v>
      </c>
      <c r="W59" s="222"/>
      <c r="X59" s="222" t="s">
        <v>389</v>
      </c>
      <c r="Y59" s="212"/>
      <c r="Z59" s="212"/>
      <c r="AA59" s="212"/>
      <c r="AB59" s="212"/>
      <c r="AC59" s="212"/>
      <c r="AD59" s="212"/>
      <c r="AE59" s="212"/>
      <c r="AF59" s="212"/>
      <c r="AG59" s="212" t="s">
        <v>430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68" t="s">
        <v>481</v>
      </c>
      <c r="D60" s="265"/>
      <c r="E60" s="265"/>
      <c r="F60" s="265"/>
      <c r="G60" s="265"/>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456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5" t="s">
        <v>3246</v>
      </c>
      <c r="D61" s="224"/>
      <c r="E61" s="225">
        <v>554.91210000000001</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x14ac:dyDescent="0.25">
      <c r="A62" s="233">
        <v>16</v>
      </c>
      <c r="B62" s="234" t="s">
        <v>488</v>
      </c>
      <c r="C62" s="252" t="s">
        <v>489</v>
      </c>
      <c r="D62" s="235" t="s">
        <v>360</v>
      </c>
      <c r="E62" s="236">
        <v>24.431999999999999</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t="s">
        <v>454</v>
      </c>
      <c r="S62" s="238" t="s">
        <v>294</v>
      </c>
      <c r="T62" s="239" t="s">
        <v>294</v>
      </c>
      <c r="U62" s="222">
        <v>0.65200000000000002</v>
      </c>
      <c r="V62" s="222">
        <f>ROUND(E62*U62,2)</f>
        <v>15.93</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5" t="s">
        <v>3247</v>
      </c>
      <c r="D63" s="224"/>
      <c r="E63" s="225">
        <v>24.431999999999999</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33">
        <v>17</v>
      </c>
      <c r="B64" s="234" t="s">
        <v>2369</v>
      </c>
      <c r="C64" s="252" t="s">
        <v>3004</v>
      </c>
      <c r="D64" s="235" t="s">
        <v>360</v>
      </c>
      <c r="E64" s="236">
        <v>93.276629999999997</v>
      </c>
      <c r="F64" s="237"/>
      <c r="G64" s="238">
        <f>ROUND(E64*F64,2)</f>
        <v>0</v>
      </c>
      <c r="H64" s="237"/>
      <c r="I64" s="238">
        <f>ROUND(E64*H64,2)</f>
        <v>0</v>
      </c>
      <c r="J64" s="237"/>
      <c r="K64" s="238">
        <f>ROUND(E64*J64,2)</f>
        <v>0</v>
      </c>
      <c r="L64" s="238">
        <v>21</v>
      </c>
      <c r="M64" s="238">
        <f>G64*(1+L64/100)</f>
        <v>0</v>
      </c>
      <c r="N64" s="238">
        <v>0</v>
      </c>
      <c r="O64" s="238">
        <f>ROUND(E64*N64,2)</f>
        <v>0</v>
      </c>
      <c r="P64" s="238">
        <v>0</v>
      </c>
      <c r="Q64" s="238">
        <f>ROUND(E64*P64,2)</f>
        <v>0</v>
      </c>
      <c r="R64" s="238" t="s">
        <v>454</v>
      </c>
      <c r="S64" s="238" t="s">
        <v>294</v>
      </c>
      <c r="T64" s="239" t="s">
        <v>294</v>
      </c>
      <c r="U64" s="222">
        <v>5.2999999999999999E-2</v>
      </c>
      <c r="V64" s="222">
        <f>ROUND(E64*U64,2)</f>
        <v>4.9400000000000004</v>
      </c>
      <c r="W64" s="222"/>
      <c r="X64" s="222" t="s">
        <v>389</v>
      </c>
      <c r="Y64" s="212"/>
      <c r="Z64" s="212"/>
      <c r="AA64" s="212"/>
      <c r="AB64" s="212"/>
      <c r="AC64" s="212"/>
      <c r="AD64" s="212"/>
      <c r="AE64" s="212"/>
      <c r="AF64" s="212"/>
      <c r="AG64" s="212" t="s">
        <v>430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5" t="s">
        <v>3248</v>
      </c>
      <c r="D65" s="224"/>
      <c r="E65" s="225">
        <v>93.276629999999997</v>
      </c>
      <c r="F65" s="222"/>
      <c r="G65" s="222"/>
      <c r="H65" s="222"/>
      <c r="I65" s="222"/>
      <c r="J65" s="222"/>
      <c r="K65" s="222"/>
      <c r="L65" s="222"/>
      <c r="M65" s="222"/>
      <c r="N65" s="222"/>
      <c r="O65" s="222"/>
      <c r="P65" s="222"/>
      <c r="Q65" s="222"/>
      <c r="R65" s="222"/>
      <c r="S65" s="222"/>
      <c r="T65" s="222"/>
      <c r="U65" s="222"/>
      <c r="V65" s="222"/>
      <c r="W65" s="222"/>
      <c r="X65" s="222"/>
      <c r="Y65" s="212"/>
      <c r="Z65" s="212"/>
      <c r="AA65" s="212"/>
      <c r="AB65" s="212"/>
      <c r="AC65" s="212"/>
      <c r="AD65" s="212"/>
      <c r="AE65" s="212"/>
      <c r="AF65" s="212"/>
      <c r="AG65" s="212" t="s">
        <v>310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0.399999999999999" outlineLevel="1" x14ac:dyDescent="0.25">
      <c r="A66" s="233">
        <v>18</v>
      </c>
      <c r="B66" s="234" t="s">
        <v>2371</v>
      </c>
      <c r="C66" s="252" t="s">
        <v>3249</v>
      </c>
      <c r="D66" s="235" t="s">
        <v>360</v>
      </c>
      <c r="E66" s="236">
        <v>92.485349999999997</v>
      </c>
      <c r="F66" s="237"/>
      <c r="G66" s="238">
        <f>ROUND(E66*F66,2)</f>
        <v>0</v>
      </c>
      <c r="H66" s="237"/>
      <c r="I66" s="238">
        <f>ROUND(E66*H66,2)</f>
        <v>0</v>
      </c>
      <c r="J66" s="237"/>
      <c r="K66" s="238">
        <f>ROUND(E66*J66,2)</f>
        <v>0</v>
      </c>
      <c r="L66" s="238">
        <v>21</v>
      </c>
      <c r="M66" s="238">
        <f>G66*(1+L66/100)</f>
        <v>0</v>
      </c>
      <c r="N66" s="238">
        <v>0</v>
      </c>
      <c r="O66" s="238">
        <f>ROUND(E66*N66,2)</f>
        <v>0</v>
      </c>
      <c r="P66" s="238">
        <v>0</v>
      </c>
      <c r="Q66" s="238">
        <f>ROUND(E66*P66,2)</f>
        <v>0</v>
      </c>
      <c r="R66" s="238" t="s">
        <v>454</v>
      </c>
      <c r="S66" s="238" t="s">
        <v>294</v>
      </c>
      <c r="T66" s="239" t="s">
        <v>294</v>
      </c>
      <c r="U66" s="222">
        <v>6.0999999999999999E-2</v>
      </c>
      <c r="V66" s="222">
        <f>ROUND(E66*U66,2)</f>
        <v>5.64</v>
      </c>
      <c r="W66" s="222"/>
      <c r="X66" s="222" t="s">
        <v>389</v>
      </c>
      <c r="Y66" s="212"/>
      <c r="Z66" s="212"/>
      <c r="AA66" s="212"/>
      <c r="AB66" s="212"/>
      <c r="AC66" s="212"/>
      <c r="AD66" s="212"/>
      <c r="AE66" s="212"/>
      <c r="AF66" s="212"/>
      <c r="AG66" s="212" t="s">
        <v>430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5" t="s">
        <v>3250</v>
      </c>
      <c r="D67" s="224"/>
      <c r="E67" s="225">
        <v>92.485349999999997</v>
      </c>
      <c r="F67" s="222"/>
      <c r="G67" s="222"/>
      <c r="H67" s="222"/>
      <c r="I67" s="222"/>
      <c r="J67" s="222"/>
      <c r="K67" s="222"/>
      <c r="L67" s="222"/>
      <c r="M67" s="222"/>
      <c r="N67" s="222"/>
      <c r="O67" s="222"/>
      <c r="P67" s="222"/>
      <c r="Q67" s="222"/>
      <c r="R67" s="222"/>
      <c r="S67" s="222"/>
      <c r="T67" s="222"/>
      <c r="U67" s="222"/>
      <c r="V67" s="222"/>
      <c r="W67" s="222"/>
      <c r="X67" s="222"/>
      <c r="Y67" s="212"/>
      <c r="Z67" s="212"/>
      <c r="AA67" s="212"/>
      <c r="AB67" s="212"/>
      <c r="AC67" s="212"/>
      <c r="AD67" s="212"/>
      <c r="AE67" s="212"/>
      <c r="AF67" s="212"/>
      <c r="AG67" s="212" t="s">
        <v>310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40.799999999999997" outlineLevel="1" x14ac:dyDescent="0.25">
      <c r="A68" s="233">
        <v>19</v>
      </c>
      <c r="B68" s="234" t="s">
        <v>491</v>
      </c>
      <c r="C68" s="252" t="s">
        <v>492</v>
      </c>
      <c r="D68" s="235" t="s">
        <v>360</v>
      </c>
      <c r="E68" s="236">
        <v>185.76197999999999</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t="s">
        <v>454</v>
      </c>
      <c r="S68" s="238" t="s">
        <v>294</v>
      </c>
      <c r="T68" s="239" t="s">
        <v>294</v>
      </c>
      <c r="U68" s="222">
        <v>6.8000000000000005E-2</v>
      </c>
      <c r="V68" s="222">
        <f>ROUND(E68*U68,2)</f>
        <v>12.63</v>
      </c>
      <c r="W68" s="222"/>
      <c r="X68" s="222" t="s">
        <v>389</v>
      </c>
      <c r="Y68" s="212"/>
      <c r="Z68" s="212"/>
      <c r="AA68" s="212"/>
      <c r="AB68" s="212"/>
      <c r="AC68" s="212"/>
      <c r="AD68" s="212"/>
      <c r="AE68" s="212"/>
      <c r="AF68" s="212"/>
      <c r="AG68" s="212" t="s">
        <v>430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68" t="s">
        <v>493</v>
      </c>
      <c r="D69" s="265"/>
      <c r="E69" s="265"/>
      <c r="F69" s="265"/>
      <c r="G69" s="265"/>
      <c r="H69" s="222"/>
      <c r="I69" s="222"/>
      <c r="J69" s="222"/>
      <c r="K69" s="222"/>
      <c r="L69" s="222"/>
      <c r="M69" s="222"/>
      <c r="N69" s="222"/>
      <c r="O69" s="222"/>
      <c r="P69" s="222"/>
      <c r="Q69" s="222"/>
      <c r="R69" s="222"/>
      <c r="S69" s="222"/>
      <c r="T69" s="222"/>
      <c r="U69" s="222"/>
      <c r="V69" s="222"/>
      <c r="W69" s="222"/>
      <c r="X69" s="222"/>
      <c r="Y69" s="212"/>
      <c r="Z69" s="212"/>
      <c r="AA69" s="212"/>
      <c r="AB69" s="212"/>
      <c r="AC69" s="212"/>
      <c r="AD69" s="212"/>
      <c r="AE69" s="212"/>
      <c r="AF69" s="212"/>
      <c r="AG69" s="212" t="s">
        <v>456</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19"/>
      <c r="B70" s="220"/>
      <c r="C70" s="255" t="s">
        <v>3251</v>
      </c>
      <c r="D70" s="224"/>
      <c r="E70" s="225">
        <v>93.276629999999997</v>
      </c>
      <c r="F70" s="222"/>
      <c r="G70" s="222"/>
      <c r="H70" s="222"/>
      <c r="I70" s="222"/>
      <c r="J70" s="222"/>
      <c r="K70" s="222"/>
      <c r="L70" s="222"/>
      <c r="M70" s="222"/>
      <c r="N70" s="222"/>
      <c r="O70" s="222"/>
      <c r="P70" s="222"/>
      <c r="Q70" s="222"/>
      <c r="R70" s="222"/>
      <c r="S70" s="222"/>
      <c r="T70" s="222"/>
      <c r="U70" s="222"/>
      <c r="V70" s="222"/>
      <c r="W70" s="222"/>
      <c r="X70" s="222"/>
      <c r="Y70" s="212"/>
      <c r="Z70" s="212"/>
      <c r="AA70" s="212"/>
      <c r="AB70" s="212"/>
      <c r="AC70" s="212"/>
      <c r="AD70" s="212"/>
      <c r="AE70" s="212"/>
      <c r="AF70" s="212"/>
      <c r="AG70" s="212" t="s">
        <v>310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5" t="s">
        <v>3252</v>
      </c>
      <c r="D71" s="224"/>
      <c r="E71" s="225">
        <v>92.485349999999997</v>
      </c>
      <c r="F71" s="222"/>
      <c r="G71" s="222"/>
      <c r="H71" s="222"/>
      <c r="I71" s="222"/>
      <c r="J71" s="222"/>
      <c r="K71" s="222"/>
      <c r="L71" s="222"/>
      <c r="M71" s="222"/>
      <c r="N71" s="222"/>
      <c r="O71" s="222"/>
      <c r="P71" s="222"/>
      <c r="Q71" s="222"/>
      <c r="R71" s="222"/>
      <c r="S71" s="222"/>
      <c r="T71" s="222"/>
      <c r="U71" s="222"/>
      <c r="V71" s="222"/>
      <c r="W71" s="222"/>
      <c r="X71" s="222"/>
      <c r="Y71" s="212"/>
      <c r="Z71" s="212"/>
      <c r="AA71" s="212"/>
      <c r="AB71" s="212"/>
      <c r="AC71" s="212"/>
      <c r="AD71" s="212"/>
      <c r="AE71" s="212"/>
      <c r="AF71" s="212"/>
      <c r="AG71" s="212" t="s">
        <v>310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0.399999999999999" outlineLevel="1" x14ac:dyDescent="0.25">
      <c r="A72" s="233">
        <v>20</v>
      </c>
      <c r="B72" s="234" t="s">
        <v>1246</v>
      </c>
      <c r="C72" s="252" t="s">
        <v>1247</v>
      </c>
      <c r="D72" s="235" t="s">
        <v>360</v>
      </c>
      <c r="E72" s="236">
        <v>210.19398000000001</v>
      </c>
      <c r="F72" s="237"/>
      <c r="G72" s="238">
        <f>ROUND(E72*F72,2)</f>
        <v>0</v>
      </c>
      <c r="H72" s="237"/>
      <c r="I72" s="238">
        <f>ROUND(E72*H72,2)</f>
        <v>0</v>
      </c>
      <c r="J72" s="237"/>
      <c r="K72" s="238">
        <f>ROUND(E72*J72,2)</f>
        <v>0</v>
      </c>
      <c r="L72" s="238">
        <v>21</v>
      </c>
      <c r="M72" s="238">
        <f>G72*(1+L72/100)</f>
        <v>0</v>
      </c>
      <c r="N72" s="238">
        <v>0</v>
      </c>
      <c r="O72" s="238">
        <f>ROUND(E72*N72,2)</f>
        <v>0</v>
      </c>
      <c r="P72" s="238">
        <v>0</v>
      </c>
      <c r="Q72" s="238">
        <f>ROUND(E72*P72,2)</f>
        <v>0</v>
      </c>
      <c r="R72" s="238" t="s">
        <v>454</v>
      </c>
      <c r="S72" s="238" t="s">
        <v>294</v>
      </c>
      <c r="T72" s="239" t="s">
        <v>294</v>
      </c>
      <c r="U72" s="222">
        <v>8.9999999999999993E-3</v>
      </c>
      <c r="V72" s="222">
        <f>ROUND(E72*U72,2)</f>
        <v>1.89</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5" t="s">
        <v>3253</v>
      </c>
      <c r="D73" s="224"/>
      <c r="E73" s="225">
        <v>210.19398000000001</v>
      </c>
      <c r="F73" s="222"/>
      <c r="G73" s="222"/>
      <c r="H73" s="222"/>
      <c r="I73" s="222"/>
      <c r="J73" s="222"/>
      <c r="K73" s="222"/>
      <c r="L73" s="222"/>
      <c r="M73" s="222"/>
      <c r="N73" s="222"/>
      <c r="O73" s="222"/>
      <c r="P73" s="222"/>
      <c r="Q73" s="222"/>
      <c r="R73" s="222"/>
      <c r="S73" s="222"/>
      <c r="T73" s="222"/>
      <c r="U73" s="222"/>
      <c r="V73" s="222"/>
      <c r="W73" s="222"/>
      <c r="X73" s="222"/>
      <c r="Y73" s="21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33">
        <v>21</v>
      </c>
      <c r="B74" s="234" t="s">
        <v>495</v>
      </c>
      <c r="C74" s="252" t="s">
        <v>496</v>
      </c>
      <c r="D74" s="235" t="s">
        <v>360</v>
      </c>
      <c r="E74" s="236">
        <v>24.431999999999999</v>
      </c>
      <c r="F74" s="237"/>
      <c r="G74" s="238">
        <f>ROUND(E74*F74,2)</f>
        <v>0</v>
      </c>
      <c r="H74" s="237"/>
      <c r="I74" s="238">
        <f>ROUND(E74*H74,2)</f>
        <v>0</v>
      </c>
      <c r="J74" s="237"/>
      <c r="K74" s="238">
        <f>ROUND(E74*J74,2)</f>
        <v>0</v>
      </c>
      <c r="L74" s="238">
        <v>21</v>
      </c>
      <c r="M74" s="238">
        <f>G74*(1+L74/100)</f>
        <v>0</v>
      </c>
      <c r="N74" s="238">
        <v>0</v>
      </c>
      <c r="O74" s="238">
        <f>ROUND(E74*N74,2)</f>
        <v>0</v>
      </c>
      <c r="P74" s="238">
        <v>0</v>
      </c>
      <c r="Q74" s="238">
        <f>ROUND(E74*P74,2)</f>
        <v>0</v>
      </c>
      <c r="R74" s="238" t="s">
        <v>454</v>
      </c>
      <c r="S74" s="238" t="s">
        <v>294</v>
      </c>
      <c r="T74" s="239" t="s">
        <v>294</v>
      </c>
      <c r="U74" s="222">
        <v>0.20200000000000001</v>
      </c>
      <c r="V74" s="222">
        <f>ROUND(E74*U74,2)</f>
        <v>4.9400000000000004</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68" t="s">
        <v>497</v>
      </c>
      <c r="D75" s="265"/>
      <c r="E75" s="265"/>
      <c r="F75" s="265"/>
      <c r="G75" s="265"/>
      <c r="H75" s="222"/>
      <c r="I75" s="222"/>
      <c r="J75" s="222"/>
      <c r="K75" s="222"/>
      <c r="L75" s="222"/>
      <c r="M75" s="222"/>
      <c r="N75" s="222"/>
      <c r="O75" s="222"/>
      <c r="P75" s="222"/>
      <c r="Q75" s="222"/>
      <c r="R75" s="222"/>
      <c r="S75" s="222"/>
      <c r="T75" s="222"/>
      <c r="U75" s="222"/>
      <c r="V75" s="222"/>
      <c r="W75" s="222"/>
      <c r="X75" s="222"/>
      <c r="Y75" s="212"/>
      <c r="Z75" s="212"/>
      <c r="AA75" s="212"/>
      <c r="AB75" s="212"/>
      <c r="AC75" s="212"/>
      <c r="AD75" s="212"/>
      <c r="AE75" s="212"/>
      <c r="AF75" s="212"/>
      <c r="AG75" s="212" t="s">
        <v>456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4" t="s">
        <v>498</v>
      </c>
      <c r="D76" s="242"/>
      <c r="E76" s="242"/>
      <c r="F76" s="242"/>
      <c r="G76" s="242"/>
      <c r="H76" s="222"/>
      <c r="I76" s="222"/>
      <c r="J76" s="222"/>
      <c r="K76" s="222"/>
      <c r="L76" s="222"/>
      <c r="M76" s="222"/>
      <c r="N76" s="222"/>
      <c r="O76" s="222"/>
      <c r="P76" s="222"/>
      <c r="Q76" s="222"/>
      <c r="R76" s="222"/>
      <c r="S76" s="222"/>
      <c r="T76" s="222"/>
      <c r="U76" s="222"/>
      <c r="V76" s="222"/>
      <c r="W76" s="222"/>
      <c r="X76" s="222"/>
      <c r="Y76" s="212"/>
      <c r="Z76" s="212"/>
      <c r="AA76" s="212"/>
      <c r="AB76" s="212"/>
      <c r="AC76" s="212"/>
      <c r="AD76" s="212"/>
      <c r="AE76" s="212"/>
      <c r="AF76" s="212"/>
      <c r="AG76" s="212" t="s">
        <v>299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5" t="s">
        <v>3007</v>
      </c>
      <c r="D77" s="224"/>
      <c r="E77" s="225"/>
      <c r="F77" s="222"/>
      <c r="G77" s="222"/>
      <c r="H77" s="222"/>
      <c r="I77" s="222"/>
      <c r="J77" s="222"/>
      <c r="K77" s="222"/>
      <c r="L77" s="222"/>
      <c r="M77" s="222"/>
      <c r="N77" s="222"/>
      <c r="O77" s="222"/>
      <c r="P77" s="222"/>
      <c r="Q77" s="222"/>
      <c r="R77" s="222"/>
      <c r="S77" s="222"/>
      <c r="T77" s="222"/>
      <c r="U77" s="222"/>
      <c r="V77" s="222"/>
      <c r="W77" s="222"/>
      <c r="X77" s="222"/>
      <c r="Y77" s="21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19"/>
      <c r="B78" s="220"/>
      <c r="C78" s="255" t="s">
        <v>3254</v>
      </c>
      <c r="D78" s="224"/>
      <c r="E78" s="225">
        <v>18.149999999999999</v>
      </c>
      <c r="F78" s="222"/>
      <c r="G78" s="222"/>
      <c r="H78" s="222"/>
      <c r="I78" s="222"/>
      <c r="J78" s="222"/>
      <c r="K78" s="222"/>
      <c r="L78" s="222"/>
      <c r="M78" s="222"/>
      <c r="N78" s="222"/>
      <c r="O78" s="222"/>
      <c r="P78" s="222"/>
      <c r="Q78" s="222"/>
      <c r="R78" s="222"/>
      <c r="S78" s="222"/>
      <c r="T78" s="222"/>
      <c r="U78" s="222"/>
      <c r="V78" s="222"/>
      <c r="W78" s="222"/>
      <c r="X78" s="222"/>
      <c r="Y78" s="212"/>
      <c r="Z78" s="212"/>
      <c r="AA78" s="212"/>
      <c r="AB78" s="212"/>
      <c r="AC78" s="212"/>
      <c r="AD78" s="212"/>
      <c r="AE78" s="212"/>
      <c r="AF78" s="212"/>
      <c r="AG78" s="212" t="s">
        <v>310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5" t="s">
        <v>3255</v>
      </c>
      <c r="D79" s="224"/>
      <c r="E79" s="225">
        <v>-6.8849999999999998</v>
      </c>
      <c r="F79" s="222"/>
      <c r="G79" s="222"/>
      <c r="H79" s="222"/>
      <c r="I79" s="222"/>
      <c r="J79" s="222"/>
      <c r="K79" s="222"/>
      <c r="L79" s="222"/>
      <c r="M79" s="222"/>
      <c r="N79" s="222"/>
      <c r="O79" s="222"/>
      <c r="P79" s="222"/>
      <c r="Q79" s="222"/>
      <c r="R79" s="222"/>
      <c r="S79" s="222"/>
      <c r="T79" s="222"/>
      <c r="U79" s="222"/>
      <c r="V79" s="222"/>
      <c r="W79" s="222"/>
      <c r="X79" s="222"/>
      <c r="Y79" s="212"/>
      <c r="Z79" s="212"/>
      <c r="AA79" s="212"/>
      <c r="AB79" s="212"/>
      <c r="AC79" s="212"/>
      <c r="AD79" s="212"/>
      <c r="AE79" s="212"/>
      <c r="AF79" s="212"/>
      <c r="AG79" s="212" t="s">
        <v>310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5" t="s">
        <v>3256</v>
      </c>
      <c r="D80" s="224"/>
      <c r="E80" s="225">
        <v>23.287500000000001</v>
      </c>
      <c r="F80" s="222"/>
      <c r="G80" s="222"/>
      <c r="H80" s="222"/>
      <c r="I80" s="222"/>
      <c r="J80" s="222"/>
      <c r="K80" s="222"/>
      <c r="L80" s="222"/>
      <c r="M80" s="222"/>
      <c r="N80" s="222"/>
      <c r="O80" s="222"/>
      <c r="P80" s="222"/>
      <c r="Q80" s="222"/>
      <c r="R80" s="222"/>
      <c r="S80" s="222"/>
      <c r="T80" s="222"/>
      <c r="U80" s="222"/>
      <c r="V80" s="222"/>
      <c r="W80" s="222"/>
      <c r="X80" s="222"/>
      <c r="Y80" s="21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5" t="s">
        <v>3257</v>
      </c>
      <c r="D81" s="224"/>
      <c r="E81" s="225">
        <v>-10.1205</v>
      </c>
      <c r="F81" s="222"/>
      <c r="G81" s="222"/>
      <c r="H81" s="222"/>
      <c r="I81" s="222"/>
      <c r="J81" s="222"/>
      <c r="K81" s="222"/>
      <c r="L81" s="222"/>
      <c r="M81" s="222"/>
      <c r="N81" s="222"/>
      <c r="O81" s="222"/>
      <c r="P81" s="222"/>
      <c r="Q81" s="222"/>
      <c r="R81" s="222"/>
      <c r="S81" s="222"/>
      <c r="T81" s="222"/>
      <c r="U81" s="222"/>
      <c r="V81" s="222"/>
      <c r="W81" s="222"/>
      <c r="X81" s="222"/>
      <c r="Y81" s="212"/>
      <c r="Z81" s="212"/>
      <c r="AA81" s="212"/>
      <c r="AB81" s="212"/>
      <c r="AC81" s="212"/>
      <c r="AD81" s="212"/>
      <c r="AE81" s="212"/>
      <c r="AF81" s="212"/>
      <c r="AG81" s="212" t="s">
        <v>310</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33">
        <v>22</v>
      </c>
      <c r="B82" s="234" t="s">
        <v>2381</v>
      </c>
      <c r="C82" s="252" t="s">
        <v>3012</v>
      </c>
      <c r="D82" s="235" t="s">
        <v>434</v>
      </c>
      <c r="E82" s="236">
        <v>132.29318000000001</v>
      </c>
      <c r="F82" s="237"/>
      <c r="G82" s="238">
        <f>ROUND(E82*F82,2)</f>
        <v>0</v>
      </c>
      <c r="H82" s="237"/>
      <c r="I82" s="238">
        <f>ROUND(E82*H82,2)</f>
        <v>0</v>
      </c>
      <c r="J82" s="237"/>
      <c r="K82" s="238">
        <f>ROUND(E82*J82,2)</f>
        <v>0</v>
      </c>
      <c r="L82" s="238">
        <v>21</v>
      </c>
      <c r="M82" s="238">
        <f>G82*(1+L82/100)</f>
        <v>0</v>
      </c>
      <c r="N82" s="238">
        <v>0</v>
      </c>
      <c r="O82" s="238">
        <f>ROUND(E82*N82,2)</f>
        <v>0</v>
      </c>
      <c r="P82" s="238">
        <v>0</v>
      </c>
      <c r="Q82" s="238">
        <f>ROUND(E82*P82,2)</f>
        <v>0</v>
      </c>
      <c r="R82" s="238" t="s">
        <v>454</v>
      </c>
      <c r="S82" s="238" t="s">
        <v>294</v>
      </c>
      <c r="T82" s="239" t="s">
        <v>294</v>
      </c>
      <c r="U82" s="222">
        <v>1.7999999999999999E-2</v>
      </c>
      <c r="V82" s="222">
        <f>ROUND(E82*U82,2)</f>
        <v>2.38</v>
      </c>
      <c r="W82" s="222"/>
      <c r="X82" s="222" t="s">
        <v>389</v>
      </c>
      <c r="Y82" s="212"/>
      <c r="Z82" s="212"/>
      <c r="AA82" s="212"/>
      <c r="AB82" s="212"/>
      <c r="AC82" s="212"/>
      <c r="AD82" s="212"/>
      <c r="AE82" s="212"/>
      <c r="AF82" s="212"/>
      <c r="AG82" s="212" t="s">
        <v>390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68" t="s">
        <v>3013</v>
      </c>
      <c r="D83" s="265"/>
      <c r="E83" s="265"/>
      <c r="F83" s="265"/>
      <c r="G83" s="265"/>
      <c r="H83" s="222"/>
      <c r="I83" s="222"/>
      <c r="J83" s="222"/>
      <c r="K83" s="222"/>
      <c r="L83" s="222"/>
      <c r="M83" s="222"/>
      <c r="N83" s="222"/>
      <c r="O83" s="222"/>
      <c r="P83" s="222"/>
      <c r="Q83" s="222"/>
      <c r="R83" s="222"/>
      <c r="S83" s="222"/>
      <c r="T83" s="222"/>
      <c r="U83" s="222"/>
      <c r="V83" s="222"/>
      <c r="W83" s="222"/>
      <c r="X83" s="222"/>
      <c r="Y83" s="212"/>
      <c r="Z83" s="212"/>
      <c r="AA83" s="212"/>
      <c r="AB83" s="212"/>
      <c r="AC83" s="212"/>
      <c r="AD83" s="212"/>
      <c r="AE83" s="212"/>
      <c r="AF83" s="212"/>
      <c r="AG83" s="212" t="s">
        <v>456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5" t="s">
        <v>3014</v>
      </c>
      <c r="D84" s="224"/>
      <c r="E84" s="225">
        <v>76.313460000000006</v>
      </c>
      <c r="F84" s="222"/>
      <c r="G84" s="222"/>
      <c r="H84" s="222"/>
      <c r="I84" s="222"/>
      <c r="J84" s="222"/>
      <c r="K84" s="222"/>
      <c r="L84" s="222"/>
      <c r="M84" s="222"/>
      <c r="N84" s="222"/>
      <c r="O84" s="222"/>
      <c r="P84" s="222"/>
      <c r="Q84" s="222"/>
      <c r="R84" s="222"/>
      <c r="S84" s="222"/>
      <c r="T84" s="222"/>
      <c r="U84" s="222"/>
      <c r="V84" s="222"/>
      <c r="W84" s="222"/>
      <c r="X84" s="222"/>
      <c r="Y84" s="212"/>
      <c r="Z84" s="212"/>
      <c r="AA84" s="212"/>
      <c r="AB84" s="212"/>
      <c r="AC84" s="212"/>
      <c r="AD84" s="212"/>
      <c r="AE84" s="212"/>
      <c r="AF84" s="212"/>
      <c r="AG84" s="212" t="s">
        <v>310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5" t="s">
        <v>3015</v>
      </c>
      <c r="D85" s="224"/>
      <c r="E85" s="225">
        <v>55.97972</v>
      </c>
      <c r="F85" s="222"/>
      <c r="G85" s="222"/>
      <c r="H85" s="222"/>
      <c r="I85" s="222"/>
      <c r="J85" s="222"/>
      <c r="K85" s="222"/>
      <c r="L85" s="222"/>
      <c r="M85" s="222"/>
      <c r="N85" s="222"/>
      <c r="O85" s="222"/>
      <c r="P85" s="222"/>
      <c r="Q85" s="222"/>
      <c r="R85" s="222"/>
      <c r="S85" s="222"/>
      <c r="T85" s="222"/>
      <c r="U85" s="222"/>
      <c r="V85" s="222"/>
      <c r="W85" s="222"/>
      <c r="X85" s="222"/>
      <c r="Y85" s="21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33">
        <v>23</v>
      </c>
      <c r="B86" s="234" t="s">
        <v>3016</v>
      </c>
      <c r="C86" s="252" t="s">
        <v>3017</v>
      </c>
      <c r="D86" s="235" t="s">
        <v>434</v>
      </c>
      <c r="E86" s="236">
        <v>111.24853</v>
      </c>
      <c r="F86" s="237"/>
      <c r="G86" s="238">
        <f>ROUND(E86*F86,2)</f>
        <v>0</v>
      </c>
      <c r="H86" s="237"/>
      <c r="I86" s="238">
        <f>ROUND(E86*H86,2)</f>
        <v>0</v>
      </c>
      <c r="J86" s="237"/>
      <c r="K86" s="238">
        <f>ROUND(E86*J86,2)</f>
        <v>0</v>
      </c>
      <c r="L86" s="238">
        <v>21</v>
      </c>
      <c r="M86" s="238">
        <f>G86*(1+L86/100)</f>
        <v>0</v>
      </c>
      <c r="N86" s="238">
        <v>0</v>
      </c>
      <c r="O86" s="238">
        <f>ROUND(E86*N86,2)</f>
        <v>0</v>
      </c>
      <c r="P86" s="238">
        <v>0</v>
      </c>
      <c r="Q86" s="238">
        <f>ROUND(E86*P86,2)</f>
        <v>0</v>
      </c>
      <c r="R86" s="238" t="s">
        <v>454</v>
      </c>
      <c r="S86" s="238" t="s">
        <v>294</v>
      </c>
      <c r="T86" s="239" t="s">
        <v>294</v>
      </c>
      <c r="U86" s="222">
        <v>0.128</v>
      </c>
      <c r="V86" s="222">
        <f>ROUND(E86*U86,2)</f>
        <v>14.24</v>
      </c>
      <c r="W86" s="222"/>
      <c r="X86" s="222" t="s">
        <v>389</v>
      </c>
      <c r="Y86" s="212"/>
      <c r="Z86" s="212"/>
      <c r="AA86" s="212"/>
      <c r="AB86" s="212"/>
      <c r="AC86" s="212"/>
      <c r="AD86" s="212"/>
      <c r="AE86" s="212"/>
      <c r="AF86" s="212"/>
      <c r="AG86" s="212" t="s">
        <v>390</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68" t="s">
        <v>3018</v>
      </c>
      <c r="D87" s="265"/>
      <c r="E87" s="265"/>
      <c r="F87" s="265"/>
      <c r="G87" s="265"/>
      <c r="H87" s="222"/>
      <c r="I87" s="222"/>
      <c r="J87" s="222"/>
      <c r="K87" s="222"/>
      <c r="L87" s="222"/>
      <c r="M87" s="222"/>
      <c r="N87" s="222"/>
      <c r="O87" s="222"/>
      <c r="P87" s="222"/>
      <c r="Q87" s="222"/>
      <c r="R87" s="222"/>
      <c r="S87" s="222"/>
      <c r="T87" s="222"/>
      <c r="U87" s="222"/>
      <c r="V87" s="222"/>
      <c r="W87" s="222"/>
      <c r="X87" s="222"/>
      <c r="Y87" s="212"/>
      <c r="Z87" s="212"/>
      <c r="AA87" s="212"/>
      <c r="AB87" s="212"/>
      <c r="AC87" s="212"/>
      <c r="AD87" s="212"/>
      <c r="AE87" s="212"/>
      <c r="AF87" s="212"/>
      <c r="AG87" s="212" t="s">
        <v>456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5" t="s">
        <v>3258</v>
      </c>
      <c r="D88" s="224"/>
      <c r="E88" s="225">
        <v>111.24853</v>
      </c>
      <c r="F88" s="222"/>
      <c r="G88" s="222"/>
      <c r="H88" s="222"/>
      <c r="I88" s="222"/>
      <c r="J88" s="222"/>
      <c r="K88" s="222"/>
      <c r="L88" s="222"/>
      <c r="M88" s="222"/>
      <c r="N88" s="222"/>
      <c r="O88" s="222"/>
      <c r="P88" s="222"/>
      <c r="Q88" s="222"/>
      <c r="R88" s="222"/>
      <c r="S88" s="222"/>
      <c r="T88" s="222"/>
      <c r="U88" s="222"/>
      <c r="V88" s="222"/>
      <c r="W88" s="222"/>
      <c r="X88" s="222"/>
      <c r="Y88" s="212"/>
      <c r="Z88" s="212"/>
      <c r="AA88" s="212"/>
      <c r="AB88" s="212"/>
      <c r="AC88" s="212"/>
      <c r="AD88" s="212"/>
      <c r="AE88" s="212"/>
      <c r="AF88" s="212"/>
      <c r="AG88" s="212" t="s">
        <v>310</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33">
        <v>24</v>
      </c>
      <c r="B89" s="234" t="s">
        <v>3259</v>
      </c>
      <c r="C89" s="252" t="s">
        <v>3260</v>
      </c>
      <c r="D89" s="235" t="s">
        <v>434</v>
      </c>
      <c r="E89" s="236">
        <v>77.459109999999995</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454</v>
      </c>
      <c r="S89" s="238" t="s">
        <v>294</v>
      </c>
      <c r="T89" s="239" t="s">
        <v>294</v>
      </c>
      <c r="U89" s="222">
        <v>0.23200000000000001</v>
      </c>
      <c r="V89" s="222">
        <f>ROUND(E89*U89,2)</f>
        <v>17.97</v>
      </c>
      <c r="W89" s="222"/>
      <c r="X89" s="222" t="s">
        <v>389</v>
      </c>
      <c r="Y89" s="212"/>
      <c r="Z89" s="212"/>
      <c r="AA89" s="212"/>
      <c r="AB89" s="212"/>
      <c r="AC89" s="212"/>
      <c r="AD89" s="212"/>
      <c r="AE89" s="212"/>
      <c r="AF89" s="212"/>
      <c r="AG89" s="212" t="s">
        <v>390</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68" t="s">
        <v>3018</v>
      </c>
      <c r="D90" s="265"/>
      <c r="E90" s="265"/>
      <c r="F90" s="265"/>
      <c r="G90" s="265"/>
      <c r="H90" s="222"/>
      <c r="I90" s="222"/>
      <c r="J90" s="222"/>
      <c r="K90" s="222"/>
      <c r="L90" s="222"/>
      <c r="M90" s="222"/>
      <c r="N90" s="222"/>
      <c r="O90" s="222"/>
      <c r="P90" s="222"/>
      <c r="Q90" s="222"/>
      <c r="R90" s="222"/>
      <c r="S90" s="222"/>
      <c r="T90" s="222"/>
      <c r="U90" s="222"/>
      <c r="V90" s="222"/>
      <c r="W90" s="222"/>
      <c r="X90" s="222"/>
      <c r="Y90" s="212"/>
      <c r="Z90" s="212"/>
      <c r="AA90" s="212"/>
      <c r="AB90" s="212"/>
      <c r="AC90" s="212"/>
      <c r="AD90" s="212"/>
      <c r="AE90" s="212"/>
      <c r="AF90" s="212"/>
      <c r="AG90" s="212" t="s">
        <v>456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5" t="s">
        <v>3020</v>
      </c>
      <c r="D91" s="224"/>
      <c r="E91" s="225">
        <v>77.459109999999995</v>
      </c>
      <c r="F91" s="222"/>
      <c r="G91" s="222"/>
      <c r="H91" s="222"/>
      <c r="I91" s="222"/>
      <c r="J91" s="222"/>
      <c r="K91" s="222"/>
      <c r="L91" s="222"/>
      <c r="M91" s="222"/>
      <c r="N91" s="222"/>
      <c r="O91" s="222"/>
      <c r="P91" s="222"/>
      <c r="Q91" s="222"/>
      <c r="R91" s="222"/>
      <c r="S91" s="222"/>
      <c r="T91" s="222"/>
      <c r="U91" s="222"/>
      <c r="V91" s="222"/>
      <c r="W91" s="222"/>
      <c r="X91" s="222"/>
      <c r="Y91" s="212"/>
      <c r="Z91" s="212"/>
      <c r="AA91" s="212"/>
      <c r="AB91" s="212"/>
      <c r="AC91" s="212"/>
      <c r="AD91" s="212"/>
      <c r="AE91" s="212"/>
      <c r="AF91" s="212"/>
      <c r="AG91" s="212" t="s">
        <v>310</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0.399999999999999" outlineLevel="1" x14ac:dyDescent="0.25">
      <c r="A92" s="233">
        <v>25</v>
      </c>
      <c r="B92" s="234" t="s">
        <v>3021</v>
      </c>
      <c r="C92" s="252" t="s">
        <v>3022</v>
      </c>
      <c r="D92" s="235" t="s">
        <v>434</v>
      </c>
      <c r="E92" s="236">
        <v>46.478760000000001</v>
      </c>
      <c r="F92" s="237"/>
      <c r="G92" s="238">
        <f>ROUND(E92*F92,2)</f>
        <v>0</v>
      </c>
      <c r="H92" s="237"/>
      <c r="I92" s="238">
        <f>ROUND(E92*H92,2)</f>
        <v>0</v>
      </c>
      <c r="J92" s="237"/>
      <c r="K92" s="238">
        <f>ROUND(E92*J92,2)</f>
        <v>0</v>
      </c>
      <c r="L92" s="238">
        <v>21</v>
      </c>
      <c r="M92" s="238">
        <f>G92*(1+L92/100)</f>
        <v>0</v>
      </c>
      <c r="N92" s="238">
        <v>0</v>
      </c>
      <c r="O92" s="238">
        <f>ROUND(E92*N92,2)</f>
        <v>0</v>
      </c>
      <c r="P92" s="238">
        <v>0</v>
      </c>
      <c r="Q92" s="238">
        <f>ROUND(E92*P92,2)</f>
        <v>0</v>
      </c>
      <c r="R92" s="238"/>
      <c r="S92" s="238" t="s">
        <v>302</v>
      </c>
      <c r="T92" s="239" t="s">
        <v>295</v>
      </c>
      <c r="U92" s="222">
        <v>0.129</v>
      </c>
      <c r="V92" s="222">
        <f>ROUND(E92*U92,2)</f>
        <v>6</v>
      </c>
      <c r="W92" s="222"/>
      <c r="X92" s="222" t="s">
        <v>389</v>
      </c>
      <c r="Y92" s="212"/>
      <c r="Z92" s="212"/>
      <c r="AA92" s="212"/>
      <c r="AB92" s="212"/>
      <c r="AC92" s="212"/>
      <c r="AD92" s="212"/>
      <c r="AE92" s="212"/>
      <c r="AF92" s="212"/>
      <c r="AG92" s="212" t="s">
        <v>430</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5" t="s">
        <v>3261</v>
      </c>
      <c r="D93" s="224"/>
      <c r="E93" s="225">
        <v>46.478760000000001</v>
      </c>
      <c r="F93" s="222"/>
      <c r="G93" s="222"/>
      <c r="H93" s="222"/>
      <c r="I93" s="222"/>
      <c r="J93" s="222"/>
      <c r="K93" s="222"/>
      <c r="L93" s="222"/>
      <c r="M93" s="222"/>
      <c r="N93" s="222"/>
      <c r="O93" s="222"/>
      <c r="P93" s="222"/>
      <c r="Q93" s="222"/>
      <c r="R93" s="222"/>
      <c r="S93" s="222"/>
      <c r="T93" s="222"/>
      <c r="U93" s="222"/>
      <c r="V93" s="222"/>
      <c r="W93" s="222"/>
      <c r="X93" s="222"/>
      <c r="Y93" s="212"/>
      <c r="Z93" s="212"/>
      <c r="AA93" s="212"/>
      <c r="AB93" s="212"/>
      <c r="AC93" s="212"/>
      <c r="AD93" s="212"/>
      <c r="AE93" s="212"/>
      <c r="AF93" s="212"/>
      <c r="AG93" s="212" t="s">
        <v>310</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5">
      <c r="A94" s="227" t="s">
        <v>289</v>
      </c>
      <c r="B94" s="228" t="s">
        <v>198</v>
      </c>
      <c r="C94" s="251" t="s">
        <v>199</v>
      </c>
      <c r="D94" s="229"/>
      <c r="E94" s="230"/>
      <c r="F94" s="231"/>
      <c r="G94" s="231">
        <f>SUMIF(AG95:AG155,"&lt;&gt;NOR",G95:G155)</f>
        <v>0</v>
      </c>
      <c r="H94" s="231"/>
      <c r="I94" s="231">
        <f>SUM(I95:I155)</f>
        <v>0</v>
      </c>
      <c r="J94" s="231"/>
      <c r="K94" s="231">
        <f>SUM(K95:K155)</f>
        <v>0</v>
      </c>
      <c r="L94" s="231"/>
      <c r="M94" s="231">
        <f>SUM(M95:M155)</f>
        <v>0</v>
      </c>
      <c r="N94" s="231"/>
      <c r="O94" s="231">
        <f>SUM(O95:O155)</f>
        <v>168.21</v>
      </c>
      <c r="P94" s="231"/>
      <c r="Q94" s="231">
        <f>SUM(Q95:Q155)</f>
        <v>0</v>
      </c>
      <c r="R94" s="231"/>
      <c r="S94" s="231"/>
      <c r="T94" s="232"/>
      <c r="U94" s="226"/>
      <c r="V94" s="226">
        <f>SUM(V95:V155)</f>
        <v>582.51</v>
      </c>
      <c r="W94" s="226"/>
      <c r="X94" s="226"/>
      <c r="AG94" t="s">
        <v>290</v>
      </c>
    </row>
    <row r="95" spans="1:60" outlineLevel="1" x14ac:dyDescent="0.25">
      <c r="A95" s="233">
        <v>26</v>
      </c>
      <c r="B95" s="234" t="s">
        <v>3024</v>
      </c>
      <c r="C95" s="252" t="s">
        <v>3025</v>
      </c>
      <c r="D95" s="235" t="s">
        <v>539</v>
      </c>
      <c r="E95" s="236">
        <v>12</v>
      </c>
      <c r="F95" s="237"/>
      <c r="G95" s="238">
        <f>ROUND(E95*F95,2)</f>
        <v>0</v>
      </c>
      <c r="H95" s="237"/>
      <c r="I95" s="238">
        <f>ROUND(E95*H95,2)</f>
        <v>0</v>
      </c>
      <c r="J95" s="237"/>
      <c r="K95" s="238">
        <f>ROUND(E95*J95,2)</f>
        <v>0</v>
      </c>
      <c r="L95" s="238">
        <v>21</v>
      </c>
      <c r="M95" s="238">
        <f>G95*(1+L95/100)</f>
        <v>0</v>
      </c>
      <c r="N95" s="238">
        <v>7.1300000000000001E-3</v>
      </c>
      <c r="O95" s="238">
        <f>ROUND(E95*N95,2)</f>
        <v>0.09</v>
      </c>
      <c r="P95" s="238">
        <v>0</v>
      </c>
      <c r="Q95" s="238">
        <f>ROUND(E95*P95,2)</f>
        <v>0</v>
      </c>
      <c r="R95" s="238"/>
      <c r="S95" s="238" t="s">
        <v>294</v>
      </c>
      <c r="T95" s="239" t="s">
        <v>294</v>
      </c>
      <c r="U95" s="222">
        <v>0.24199999999999999</v>
      </c>
      <c r="V95" s="222">
        <f>ROUND(E95*U95,2)</f>
        <v>2.9</v>
      </c>
      <c r="W95" s="222"/>
      <c r="X95" s="222" t="s">
        <v>389</v>
      </c>
      <c r="Y95" s="212"/>
      <c r="Z95" s="212"/>
      <c r="AA95" s="212"/>
      <c r="AB95" s="212"/>
      <c r="AC95" s="212"/>
      <c r="AD95" s="212"/>
      <c r="AE95" s="212"/>
      <c r="AF95" s="212"/>
      <c r="AG95" s="212" t="s">
        <v>390</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19"/>
      <c r="B96" s="220"/>
      <c r="C96" s="255" t="s">
        <v>3026</v>
      </c>
      <c r="D96" s="224"/>
      <c r="E96" s="225"/>
      <c r="F96" s="222"/>
      <c r="G96" s="222"/>
      <c r="H96" s="222"/>
      <c r="I96" s="222"/>
      <c r="J96" s="222"/>
      <c r="K96" s="222"/>
      <c r="L96" s="222"/>
      <c r="M96" s="222"/>
      <c r="N96" s="222"/>
      <c r="O96" s="222"/>
      <c r="P96" s="222"/>
      <c r="Q96" s="222"/>
      <c r="R96" s="222"/>
      <c r="S96" s="222"/>
      <c r="T96" s="222"/>
      <c r="U96" s="222"/>
      <c r="V96" s="222"/>
      <c r="W96" s="222"/>
      <c r="X96" s="222"/>
      <c r="Y96" s="212"/>
      <c r="Z96" s="212"/>
      <c r="AA96" s="212"/>
      <c r="AB96" s="212"/>
      <c r="AC96" s="212"/>
      <c r="AD96" s="212"/>
      <c r="AE96" s="212"/>
      <c r="AF96" s="212"/>
      <c r="AG96" s="212" t="s">
        <v>310</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5" t="s">
        <v>3262</v>
      </c>
      <c r="D97" s="224"/>
      <c r="E97" s="225">
        <v>8</v>
      </c>
      <c r="F97" s="222"/>
      <c r="G97" s="222"/>
      <c r="H97" s="222"/>
      <c r="I97" s="222"/>
      <c r="J97" s="222"/>
      <c r="K97" s="222"/>
      <c r="L97" s="222"/>
      <c r="M97" s="222"/>
      <c r="N97" s="222"/>
      <c r="O97" s="222"/>
      <c r="P97" s="222"/>
      <c r="Q97" s="222"/>
      <c r="R97" s="222"/>
      <c r="S97" s="222"/>
      <c r="T97" s="222"/>
      <c r="U97" s="222"/>
      <c r="V97" s="222"/>
      <c r="W97" s="222"/>
      <c r="X97" s="222"/>
      <c r="Y97" s="212"/>
      <c r="Z97" s="212"/>
      <c r="AA97" s="212"/>
      <c r="AB97" s="212"/>
      <c r="AC97" s="212"/>
      <c r="AD97" s="212"/>
      <c r="AE97" s="212"/>
      <c r="AF97" s="212"/>
      <c r="AG97" s="212" t="s">
        <v>310</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5">
      <c r="A98" s="219"/>
      <c r="B98" s="220"/>
      <c r="C98" s="255" t="s">
        <v>3028</v>
      </c>
      <c r="D98" s="224"/>
      <c r="E98" s="225">
        <v>4</v>
      </c>
      <c r="F98" s="222"/>
      <c r="G98" s="222"/>
      <c r="H98" s="222"/>
      <c r="I98" s="222"/>
      <c r="J98" s="222"/>
      <c r="K98" s="222"/>
      <c r="L98" s="222"/>
      <c r="M98" s="222"/>
      <c r="N98" s="222"/>
      <c r="O98" s="222"/>
      <c r="P98" s="222"/>
      <c r="Q98" s="222"/>
      <c r="R98" s="222"/>
      <c r="S98" s="222"/>
      <c r="T98" s="222"/>
      <c r="U98" s="222"/>
      <c r="V98" s="222"/>
      <c r="W98" s="222"/>
      <c r="X98" s="222"/>
      <c r="Y98" s="212"/>
      <c r="Z98" s="212"/>
      <c r="AA98" s="212"/>
      <c r="AB98" s="212"/>
      <c r="AC98" s="212"/>
      <c r="AD98" s="212"/>
      <c r="AE98" s="212"/>
      <c r="AF98" s="212"/>
      <c r="AG98" s="212" t="s">
        <v>310</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0.399999999999999" outlineLevel="1" x14ac:dyDescent="0.25">
      <c r="A99" s="233">
        <v>27</v>
      </c>
      <c r="B99" s="234" t="s">
        <v>3029</v>
      </c>
      <c r="C99" s="252" t="s">
        <v>3030</v>
      </c>
      <c r="D99" s="235" t="s">
        <v>360</v>
      </c>
      <c r="E99" s="236">
        <v>51.589849999999998</v>
      </c>
      <c r="F99" s="237"/>
      <c r="G99" s="238">
        <f>ROUND(E99*F99,2)</f>
        <v>0</v>
      </c>
      <c r="H99" s="237"/>
      <c r="I99" s="238">
        <f>ROUND(E99*H99,2)</f>
        <v>0</v>
      </c>
      <c r="J99" s="237"/>
      <c r="K99" s="238">
        <f>ROUND(E99*J99,2)</f>
        <v>0</v>
      </c>
      <c r="L99" s="238">
        <v>21</v>
      </c>
      <c r="M99" s="238">
        <f>G99*(1+L99/100)</f>
        <v>0</v>
      </c>
      <c r="N99" s="238">
        <v>2.59138</v>
      </c>
      <c r="O99" s="238">
        <f>ROUND(E99*N99,2)</f>
        <v>133.69</v>
      </c>
      <c r="P99" s="238">
        <v>0</v>
      </c>
      <c r="Q99" s="238">
        <f>ROUND(E99*P99,2)</f>
        <v>0</v>
      </c>
      <c r="R99" s="238" t="s">
        <v>1318</v>
      </c>
      <c r="S99" s="238" t="s">
        <v>294</v>
      </c>
      <c r="T99" s="239" t="s">
        <v>294</v>
      </c>
      <c r="U99" s="222">
        <v>2.0470000000000002</v>
      </c>
      <c r="V99" s="222">
        <f>ROUND(E99*U99,2)</f>
        <v>105.6</v>
      </c>
      <c r="W99" s="222"/>
      <c r="X99" s="222" t="s">
        <v>389</v>
      </c>
      <c r="Y99" s="212"/>
      <c r="Z99" s="212"/>
      <c r="AA99" s="212"/>
      <c r="AB99" s="212"/>
      <c r="AC99" s="212"/>
      <c r="AD99" s="212"/>
      <c r="AE99" s="212"/>
      <c r="AF99" s="212"/>
      <c r="AG99" s="212" t="s">
        <v>390</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1" outlineLevel="1" x14ac:dyDescent="0.25">
      <c r="A100" s="219"/>
      <c r="B100" s="220"/>
      <c r="C100" s="268" t="s">
        <v>1345</v>
      </c>
      <c r="D100" s="265"/>
      <c r="E100" s="265"/>
      <c r="F100" s="265"/>
      <c r="G100" s="265"/>
      <c r="H100" s="222"/>
      <c r="I100" s="222"/>
      <c r="J100" s="222"/>
      <c r="K100" s="222"/>
      <c r="L100" s="222"/>
      <c r="M100" s="222"/>
      <c r="N100" s="222"/>
      <c r="O100" s="222"/>
      <c r="P100" s="222"/>
      <c r="Q100" s="222"/>
      <c r="R100" s="222"/>
      <c r="S100" s="222"/>
      <c r="T100" s="222"/>
      <c r="U100" s="222"/>
      <c r="V100" s="222"/>
      <c r="W100" s="222"/>
      <c r="X100" s="222"/>
      <c r="Y100" s="212"/>
      <c r="Z100" s="212"/>
      <c r="AA100" s="212"/>
      <c r="AB100" s="212"/>
      <c r="AC100" s="212"/>
      <c r="AD100" s="212"/>
      <c r="AE100" s="212"/>
      <c r="AF100" s="212"/>
      <c r="AG100" s="212" t="s">
        <v>456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1" t="str">
        <f>C100</f>
        <v>čistíren odpadních vod (mimo budovy), nádrží, vodojemů, žlabů nebo kanálů, včetně pomocného pracovního lešení o výšce podlahy do 1900 mm a pro zatížení do 1,5 kPa,</v>
      </c>
      <c r="BB100" s="212"/>
      <c r="BC100" s="212"/>
      <c r="BD100" s="212"/>
      <c r="BE100" s="212"/>
      <c r="BF100" s="212"/>
      <c r="BG100" s="212"/>
      <c r="BH100" s="212"/>
    </row>
    <row r="101" spans="1:60" outlineLevel="1" x14ac:dyDescent="0.25">
      <c r="A101" s="219"/>
      <c r="B101" s="220"/>
      <c r="C101" s="255" t="s">
        <v>3031</v>
      </c>
      <c r="D101" s="224"/>
      <c r="E101" s="225">
        <v>20.846350000000001</v>
      </c>
      <c r="F101" s="222"/>
      <c r="G101" s="222"/>
      <c r="H101" s="222"/>
      <c r="I101" s="222"/>
      <c r="J101" s="222"/>
      <c r="K101" s="222"/>
      <c r="L101" s="222"/>
      <c r="M101" s="222"/>
      <c r="N101" s="222"/>
      <c r="O101" s="222"/>
      <c r="P101" s="222"/>
      <c r="Q101" s="222"/>
      <c r="R101" s="222"/>
      <c r="S101" s="222"/>
      <c r="T101" s="222"/>
      <c r="U101" s="222"/>
      <c r="V101" s="222"/>
      <c r="W101" s="222"/>
      <c r="X101" s="222"/>
      <c r="Y101" s="21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5" t="s">
        <v>3263</v>
      </c>
      <c r="D102" s="224"/>
      <c r="E102" s="225">
        <v>18.923490000000001</v>
      </c>
      <c r="F102" s="222"/>
      <c r="G102" s="222"/>
      <c r="H102" s="222"/>
      <c r="I102" s="222"/>
      <c r="J102" s="222"/>
      <c r="K102" s="222"/>
      <c r="L102" s="222"/>
      <c r="M102" s="222"/>
      <c r="N102" s="222"/>
      <c r="O102" s="222"/>
      <c r="P102" s="222"/>
      <c r="Q102" s="222"/>
      <c r="R102" s="222"/>
      <c r="S102" s="222"/>
      <c r="T102" s="222"/>
      <c r="U102" s="222"/>
      <c r="V102" s="222"/>
      <c r="W102" s="222"/>
      <c r="X102" s="222"/>
      <c r="Y102" s="212"/>
      <c r="Z102" s="212"/>
      <c r="AA102" s="212"/>
      <c r="AB102" s="212"/>
      <c r="AC102" s="212"/>
      <c r="AD102" s="212"/>
      <c r="AE102" s="212"/>
      <c r="AF102" s="212"/>
      <c r="AG102" s="212" t="s">
        <v>310</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5" t="s">
        <v>3264</v>
      </c>
      <c r="D103" s="224"/>
      <c r="E103" s="225">
        <v>8.4</v>
      </c>
      <c r="F103" s="222"/>
      <c r="G103" s="222"/>
      <c r="H103" s="222"/>
      <c r="I103" s="222"/>
      <c r="J103" s="222"/>
      <c r="K103" s="222"/>
      <c r="L103" s="222"/>
      <c r="M103" s="222"/>
      <c r="N103" s="222"/>
      <c r="O103" s="222"/>
      <c r="P103" s="222"/>
      <c r="Q103" s="222"/>
      <c r="R103" s="222"/>
      <c r="S103" s="222"/>
      <c r="T103" s="222"/>
      <c r="U103" s="222"/>
      <c r="V103" s="222"/>
      <c r="W103" s="222"/>
      <c r="X103" s="222"/>
      <c r="Y103" s="212"/>
      <c r="Z103" s="212"/>
      <c r="AA103" s="212"/>
      <c r="AB103" s="212"/>
      <c r="AC103" s="212"/>
      <c r="AD103" s="212"/>
      <c r="AE103" s="212"/>
      <c r="AF103" s="212"/>
      <c r="AG103" s="212" t="s">
        <v>310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5" t="s">
        <v>3265</v>
      </c>
      <c r="D104" s="224"/>
      <c r="E104" s="225">
        <v>0.12</v>
      </c>
      <c r="F104" s="222"/>
      <c r="G104" s="222"/>
      <c r="H104" s="222"/>
      <c r="I104" s="222"/>
      <c r="J104" s="222"/>
      <c r="K104" s="222"/>
      <c r="L104" s="222"/>
      <c r="M104" s="222"/>
      <c r="N104" s="222"/>
      <c r="O104" s="222"/>
      <c r="P104" s="222"/>
      <c r="Q104" s="222"/>
      <c r="R104" s="222"/>
      <c r="S104" s="222"/>
      <c r="T104" s="222"/>
      <c r="U104" s="222"/>
      <c r="V104" s="222"/>
      <c r="W104" s="222"/>
      <c r="X104" s="222"/>
      <c r="Y104" s="212"/>
      <c r="Z104" s="212"/>
      <c r="AA104" s="212"/>
      <c r="AB104" s="212"/>
      <c r="AC104" s="212"/>
      <c r="AD104" s="212"/>
      <c r="AE104" s="212"/>
      <c r="AF104" s="212"/>
      <c r="AG104" s="212" t="s">
        <v>310</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5" t="s">
        <v>3266</v>
      </c>
      <c r="D105" s="224"/>
      <c r="E105" s="225">
        <v>-0.64</v>
      </c>
      <c r="F105" s="222"/>
      <c r="G105" s="222"/>
      <c r="H105" s="222"/>
      <c r="I105" s="222"/>
      <c r="J105" s="222"/>
      <c r="K105" s="222"/>
      <c r="L105" s="222"/>
      <c r="M105" s="222"/>
      <c r="N105" s="222"/>
      <c r="O105" s="222"/>
      <c r="P105" s="222"/>
      <c r="Q105" s="222"/>
      <c r="R105" s="222"/>
      <c r="S105" s="222"/>
      <c r="T105" s="222"/>
      <c r="U105" s="222"/>
      <c r="V105" s="222"/>
      <c r="W105" s="222"/>
      <c r="X105" s="222"/>
      <c r="Y105" s="21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19"/>
      <c r="B106" s="220"/>
      <c r="C106" s="255" t="s">
        <v>3036</v>
      </c>
      <c r="D106" s="224"/>
      <c r="E106" s="225">
        <v>4.2</v>
      </c>
      <c r="F106" s="222"/>
      <c r="G106" s="222"/>
      <c r="H106" s="222"/>
      <c r="I106" s="222"/>
      <c r="J106" s="222"/>
      <c r="K106" s="222"/>
      <c r="L106" s="222"/>
      <c r="M106" s="222"/>
      <c r="N106" s="222"/>
      <c r="O106" s="222"/>
      <c r="P106" s="222"/>
      <c r="Q106" s="222"/>
      <c r="R106" s="222"/>
      <c r="S106" s="222"/>
      <c r="T106" s="222"/>
      <c r="U106" s="222"/>
      <c r="V106" s="222"/>
      <c r="W106" s="222"/>
      <c r="X106" s="222"/>
      <c r="Y106" s="212"/>
      <c r="Z106" s="212"/>
      <c r="AA106" s="212"/>
      <c r="AB106" s="212"/>
      <c r="AC106" s="212"/>
      <c r="AD106" s="212"/>
      <c r="AE106" s="212"/>
      <c r="AF106" s="212"/>
      <c r="AG106" s="212" t="s">
        <v>310</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5" t="s">
        <v>3034</v>
      </c>
      <c r="D107" s="224"/>
      <c r="E107" s="225">
        <v>0.06</v>
      </c>
      <c r="F107" s="222"/>
      <c r="G107" s="222"/>
      <c r="H107" s="222"/>
      <c r="I107" s="222"/>
      <c r="J107" s="222"/>
      <c r="K107" s="222"/>
      <c r="L107" s="222"/>
      <c r="M107" s="222"/>
      <c r="N107" s="222"/>
      <c r="O107" s="222"/>
      <c r="P107" s="222"/>
      <c r="Q107" s="222"/>
      <c r="R107" s="222"/>
      <c r="S107" s="222"/>
      <c r="T107" s="222"/>
      <c r="U107" s="222"/>
      <c r="V107" s="222"/>
      <c r="W107" s="222"/>
      <c r="X107" s="222"/>
      <c r="Y107" s="212"/>
      <c r="Z107" s="212"/>
      <c r="AA107" s="212"/>
      <c r="AB107" s="212"/>
      <c r="AC107" s="212"/>
      <c r="AD107" s="212"/>
      <c r="AE107" s="212"/>
      <c r="AF107" s="212"/>
      <c r="AG107" s="212" t="s">
        <v>310</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5" t="s">
        <v>3035</v>
      </c>
      <c r="D108" s="224"/>
      <c r="E108" s="225">
        <v>-0.32</v>
      </c>
      <c r="F108" s="222"/>
      <c r="G108" s="222"/>
      <c r="H108" s="222"/>
      <c r="I108" s="222"/>
      <c r="J108" s="222"/>
      <c r="K108" s="222"/>
      <c r="L108" s="222"/>
      <c r="M108" s="222"/>
      <c r="N108" s="222"/>
      <c r="O108" s="222"/>
      <c r="P108" s="222"/>
      <c r="Q108" s="222"/>
      <c r="R108" s="222"/>
      <c r="S108" s="222"/>
      <c r="T108" s="222"/>
      <c r="U108" s="222"/>
      <c r="V108" s="222"/>
      <c r="W108" s="222"/>
      <c r="X108" s="222"/>
      <c r="Y108" s="21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5">
      <c r="A109" s="233">
        <v>28</v>
      </c>
      <c r="B109" s="234" t="s">
        <v>3037</v>
      </c>
      <c r="C109" s="252" t="s">
        <v>3038</v>
      </c>
      <c r="D109" s="235" t="s">
        <v>360</v>
      </c>
      <c r="E109" s="236">
        <v>6.8062500000000004</v>
      </c>
      <c r="F109" s="237"/>
      <c r="G109" s="238">
        <f>ROUND(E109*F109,2)</f>
        <v>0</v>
      </c>
      <c r="H109" s="237"/>
      <c r="I109" s="238">
        <f>ROUND(E109*H109,2)</f>
        <v>0</v>
      </c>
      <c r="J109" s="237"/>
      <c r="K109" s="238">
        <f>ROUND(E109*J109,2)</f>
        <v>0</v>
      </c>
      <c r="L109" s="238">
        <v>21</v>
      </c>
      <c r="M109" s="238">
        <f>G109*(1+L109/100)</f>
        <v>0</v>
      </c>
      <c r="N109" s="238">
        <v>2.5772499999999998</v>
      </c>
      <c r="O109" s="238">
        <f>ROUND(E109*N109,2)</f>
        <v>17.54</v>
      </c>
      <c r="P109" s="238">
        <v>0</v>
      </c>
      <c r="Q109" s="238">
        <f>ROUND(E109*P109,2)</f>
        <v>0</v>
      </c>
      <c r="R109" s="238" t="s">
        <v>1318</v>
      </c>
      <c r="S109" s="238" t="s">
        <v>294</v>
      </c>
      <c r="T109" s="239" t="s">
        <v>294</v>
      </c>
      <c r="U109" s="222">
        <v>1.054</v>
      </c>
      <c r="V109" s="222">
        <f>ROUND(E109*U109,2)</f>
        <v>7.17</v>
      </c>
      <c r="W109" s="222"/>
      <c r="X109" s="222" t="s">
        <v>389</v>
      </c>
      <c r="Y109" s="212"/>
      <c r="Z109" s="212"/>
      <c r="AA109" s="212"/>
      <c r="AB109" s="212"/>
      <c r="AC109" s="212"/>
      <c r="AD109" s="212"/>
      <c r="AE109" s="212"/>
      <c r="AF109" s="212"/>
      <c r="AG109" s="212" t="s">
        <v>390</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1" outlineLevel="1" x14ac:dyDescent="0.25">
      <c r="A110" s="219"/>
      <c r="B110" s="220"/>
      <c r="C110" s="268" t="s">
        <v>1345</v>
      </c>
      <c r="D110" s="265"/>
      <c r="E110" s="265"/>
      <c r="F110" s="265"/>
      <c r="G110" s="265"/>
      <c r="H110" s="222"/>
      <c r="I110" s="222"/>
      <c r="J110" s="222"/>
      <c r="K110" s="222"/>
      <c r="L110" s="222"/>
      <c r="M110" s="222"/>
      <c r="N110" s="222"/>
      <c r="O110" s="222"/>
      <c r="P110" s="222"/>
      <c r="Q110" s="222"/>
      <c r="R110" s="222"/>
      <c r="S110" s="222"/>
      <c r="T110" s="222"/>
      <c r="U110" s="222"/>
      <c r="V110" s="222"/>
      <c r="W110" s="222"/>
      <c r="X110" s="222"/>
      <c r="Y110" s="212"/>
      <c r="Z110" s="212"/>
      <c r="AA110" s="212"/>
      <c r="AB110" s="212"/>
      <c r="AC110" s="212"/>
      <c r="AD110" s="212"/>
      <c r="AE110" s="212"/>
      <c r="AF110" s="212"/>
      <c r="AG110" s="212" t="s">
        <v>456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1" t="str">
        <f>C110</f>
        <v>čistíren odpadních vod (mimo budovy), nádrží, vodojemů, žlabů nebo kanálů, včetně pomocného pracovního lešení o výšce podlahy do 1900 mm a pro zatížení do 1,5 kPa,</v>
      </c>
      <c r="BB110" s="212"/>
      <c r="BC110" s="212"/>
      <c r="BD110" s="212"/>
      <c r="BE110" s="212"/>
      <c r="BF110" s="212"/>
      <c r="BG110" s="212"/>
      <c r="BH110" s="212"/>
    </row>
    <row r="111" spans="1:60" outlineLevel="1" x14ac:dyDescent="0.25">
      <c r="A111" s="219"/>
      <c r="B111" s="220"/>
      <c r="C111" s="255" t="s">
        <v>3267</v>
      </c>
      <c r="D111" s="224"/>
      <c r="E111" s="225">
        <v>4.5374999999999996</v>
      </c>
      <c r="F111" s="222"/>
      <c r="G111" s="222"/>
      <c r="H111" s="222"/>
      <c r="I111" s="222"/>
      <c r="J111" s="222"/>
      <c r="K111" s="222"/>
      <c r="L111" s="222"/>
      <c r="M111" s="222"/>
      <c r="N111" s="222"/>
      <c r="O111" s="222"/>
      <c r="P111" s="222"/>
      <c r="Q111" s="222"/>
      <c r="R111" s="222"/>
      <c r="S111" s="222"/>
      <c r="T111" s="222"/>
      <c r="U111" s="222"/>
      <c r="V111" s="222"/>
      <c r="W111" s="222"/>
      <c r="X111" s="222"/>
      <c r="Y111" s="212"/>
      <c r="Z111" s="212"/>
      <c r="AA111" s="212"/>
      <c r="AB111" s="212"/>
      <c r="AC111" s="212"/>
      <c r="AD111" s="212"/>
      <c r="AE111" s="212"/>
      <c r="AF111" s="212"/>
      <c r="AG111" s="212" t="s">
        <v>310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5" t="s">
        <v>3040</v>
      </c>
      <c r="D112" s="224"/>
      <c r="E112" s="225">
        <v>2.2687499999999998</v>
      </c>
      <c r="F112" s="222"/>
      <c r="G112" s="222"/>
      <c r="H112" s="222"/>
      <c r="I112" s="222"/>
      <c r="J112" s="222"/>
      <c r="K112" s="222"/>
      <c r="L112" s="222"/>
      <c r="M112" s="222"/>
      <c r="N112" s="222"/>
      <c r="O112" s="222"/>
      <c r="P112" s="222"/>
      <c r="Q112" s="222"/>
      <c r="R112" s="222"/>
      <c r="S112" s="222"/>
      <c r="T112" s="222"/>
      <c r="U112" s="222"/>
      <c r="V112" s="222"/>
      <c r="W112" s="222"/>
      <c r="X112" s="222"/>
      <c r="Y112" s="21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0.399999999999999" outlineLevel="1" x14ac:dyDescent="0.25">
      <c r="A113" s="233">
        <v>29</v>
      </c>
      <c r="B113" s="234" t="s">
        <v>1360</v>
      </c>
      <c r="C113" s="252" t="s">
        <v>1361</v>
      </c>
      <c r="D113" s="235" t="s">
        <v>434</v>
      </c>
      <c r="E113" s="236">
        <v>224.64715000000001</v>
      </c>
      <c r="F113" s="237"/>
      <c r="G113" s="238">
        <f>ROUND(E113*F113,2)</f>
        <v>0</v>
      </c>
      <c r="H113" s="237"/>
      <c r="I113" s="238">
        <f>ROUND(E113*H113,2)</f>
        <v>0</v>
      </c>
      <c r="J113" s="237"/>
      <c r="K113" s="238">
        <f>ROUND(E113*J113,2)</f>
        <v>0</v>
      </c>
      <c r="L113" s="238">
        <v>21</v>
      </c>
      <c r="M113" s="238">
        <f>G113*(1+L113/100)</f>
        <v>0</v>
      </c>
      <c r="N113" s="238">
        <v>6.3310000000000005E-2</v>
      </c>
      <c r="O113" s="238">
        <f>ROUND(E113*N113,2)</f>
        <v>14.22</v>
      </c>
      <c r="P113" s="238">
        <v>0</v>
      </c>
      <c r="Q113" s="238">
        <f>ROUND(E113*P113,2)</f>
        <v>0</v>
      </c>
      <c r="R113" s="238" t="s">
        <v>1318</v>
      </c>
      <c r="S113" s="238" t="s">
        <v>294</v>
      </c>
      <c r="T113" s="239" t="s">
        <v>294</v>
      </c>
      <c r="U113" s="222">
        <v>1.57</v>
      </c>
      <c r="V113" s="222">
        <f>ROUND(E113*U113,2)</f>
        <v>352.7</v>
      </c>
      <c r="W113" s="222"/>
      <c r="X113" s="222" t="s">
        <v>389</v>
      </c>
      <c r="Y113" s="212"/>
      <c r="Z113" s="212"/>
      <c r="AA113" s="212"/>
      <c r="AB113" s="212"/>
      <c r="AC113" s="212"/>
      <c r="AD113" s="212"/>
      <c r="AE113" s="212"/>
      <c r="AF113" s="212"/>
      <c r="AG113" s="212" t="s">
        <v>390</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68" t="s">
        <v>1362</v>
      </c>
      <c r="D114" s="265"/>
      <c r="E114" s="265"/>
      <c r="F114" s="265"/>
      <c r="G114" s="265"/>
      <c r="H114" s="222"/>
      <c r="I114" s="222"/>
      <c r="J114" s="222"/>
      <c r="K114" s="222"/>
      <c r="L114" s="222"/>
      <c r="M114" s="222"/>
      <c r="N114" s="222"/>
      <c r="O114" s="222"/>
      <c r="P114" s="222"/>
      <c r="Q114" s="222"/>
      <c r="R114" s="222"/>
      <c r="S114" s="222"/>
      <c r="T114" s="222"/>
      <c r="U114" s="222"/>
      <c r="V114" s="222"/>
      <c r="W114" s="222"/>
      <c r="X114" s="222"/>
      <c r="Y114" s="212"/>
      <c r="Z114" s="212"/>
      <c r="AA114" s="212"/>
      <c r="AB114" s="212"/>
      <c r="AC114" s="212"/>
      <c r="AD114" s="212"/>
      <c r="AE114" s="212"/>
      <c r="AF114" s="212"/>
      <c r="AG114" s="212" t="s">
        <v>456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5">
      <c r="A115" s="219"/>
      <c r="B115" s="220"/>
      <c r="C115" s="273" t="s">
        <v>1363</v>
      </c>
      <c r="D115" s="267"/>
      <c r="E115" s="267"/>
      <c r="F115" s="267"/>
      <c r="G115" s="267"/>
      <c r="H115" s="222"/>
      <c r="I115" s="222"/>
      <c r="J115" s="222"/>
      <c r="K115" s="222"/>
      <c r="L115" s="222"/>
      <c r="M115" s="222"/>
      <c r="N115" s="222"/>
      <c r="O115" s="222"/>
      <c r="P115" s="222"/>
      <c r="Q115" s="222"/>
      <c r="R115" s="222"/>
      <c r="S115" s="222"/>
      <c r="T115" s="222"/>
      <c r="U115" s="222"/>
      <c r="V115" s="222"/>
      <c r="W115" s="222"/>
      <c r="X115" s="222"/>
      <c r="Y115" s="212"/>
      <c r="Z115" s="212"/>
      <c r="AA115" s="212"/>
      <c r="AB115" s="212"/>
      <c r="AC115" s="212"/>
      <c r="AD115" s="212"/>
      <c r="AE115" s="212"/>
      <c r="AF115" s="212"/>
      <c r="AG115" s="212" t="s">
        <v>456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73" t="s">
        <v>1364</v>
      </c>
      <c r="D116" s="267"/>
      <c r="E116" s="267"/>
      <c r="F116" s="267"/>
      <c r="G116" s="267"/>
      <c r="H116" s="222"/>
      <c r="I116" s="222"/>
      <c r="J116" s="222"/>
      <c r="K116" s="222"/>
      <c r="L116" s="222"/>
      <c r="M116" s="222"/>
      <c r="N116" s="222"/>
      <c r="O116" s="222"/>
      <c r="P116" s="222"/>
      <c r="Q116" s="222"/>
      <c r="R116" s="222"/>
      <c r="S116" s="222"/>
      <c r="T116" s="222"/>
      <c r="U116" s="222"/>
      <c r="V116" s="222"/>
      <c r="W116" s="222"/>
      <c r="X116" s="222"/>
      <c r="Y116" s="212"/>
      <c r="Z116" s="212"/>
      <c r="AA116" s="212"/>
      <c r="AB116" s="212"/>
      <c r="AC116" s="212"/>
      <c r="AD116" s="212"/>
      <c r="AE116" s="212"/>
      <c r="AF116" s="212"/>
      <c r="AG116" s="212" t="s">
        <v>456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5" t="s">
        <v>3268</v>
      </c>
      <c r="D117" s="224"/>
      <c r="E117" s="225">
        <v>78</v>
      </c>
      <c r="F117" s="222"/>
      <c r="G117" s="222"/>
      <c r="H117" s="222"/>
      <c r="I117" s="222"/>
      <c r="J117" s="222"/>
      <c r="K117" s="222"/>
      <c r="L117" s="222"/>
      <c r="M117" s="222"/>
      <c r="N117" s="222"/>
      <c r="O117" s="222"/>
      <c r="P117" s="222"/>
      <c r="Q117" s="222"/>
      <c r="R117" s="222"/>
      <c r="S117" s="222"/>
      <c r="T117" s="222"/>
      <c r="U117" s="222"/>
      <c r="V117" s="222"/>
      <c r="W117" s="222"/>
      <c r="X117" s="222"/>
      <c r="Y117" s="212"/>
      <c r="Z117" s="212"/>
      <c r="AA117" s="212"/>
      <c r="AB117" s="212"/>
      <c r="AC117" s="212"/>
      <c r="AD117" s="212"/>
      <c r="AE117" s="212"/>
      <c r="AF117" s="212"/>
      <c r="AG117" s="212" t="s">
        <v>310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5" t="s">
        <v>3269</v>
      </c>
      <c r="D118" s="224"/>
      <c r="E118" s="225">
        <v>3.2</v>
      </c>
      <c r="F118" s="222"/>
      <c r="G118" s="222"/>
      <c r="H118" s="222"/>
      <c r="I118" s="222"/>
      <c r="J118" s="222"/>
      <c r="K118" s="222"/>
      <c r="L118" s="222"/>
      <c r="M118" s="222"/>
      <c r="N118" s="222"/>
      <c r="O118" s="222"/>
      <c r="P118" s="222"/>
      <c r="Q118" s="222"/>
      <c r="R118" s="222"/>
      <c r="S118" s="222"/>
      <c r="T118" s="222"/>
      <c r="U118" s="222"/>
      <c r="V118" s="222"/>
      <c r="W118" s="222"/>
      <c r="X118" s="222"/>
      <c r="Y118" s="212"/>
      <c r="Z118" s="212"/>
      <c r="AA118" s="212"/>
      <c r="AB118" s="212"/>
      <c r="AC118" s="212"/>
      <c r="AD118" s="212"/>
      <c r="AE118" s="212"/>
      <c r="AF118" s="212"/>
      <c r="AG118" s="212" t="s">
        <v>310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5" t="s">
        <v>3043</v>
      </c>
      <c r="D119" s="224"/>
      <c r="E119" s="225">
        <v>39</v>
      </c>
      <c r="F119" s="222"/>
      <c r="G119" s="222"/>
      <c r="H119" s="222"/>
      <c r="I119" s="222"/>
      <c r="J119" s="222"/>
      <c r="K119" s="222"/>
      <c r="L119" s="222"/>
      <c r="M119" s="222"/>
      <c r="N119" s="222"/>
      <c r="O119" s="222"/>
      <c r="P119" s="222"/>
      <c r="Q119" s="222"/>
      <c r="R119" s="222"/>
      <c r="S119" s="222"/>
      <c r="T119" s="222"/>
      <c r="U119" s="222"/>
      <c r="V119" s="222"/>
      <c r="W119" s="222"/>
      <c r="X119" s="222"/>
      <c r="Y119" s="212"/>
      <c r="Z119" s="212"/>
      <c r="AA119" s="212"/>
      <c r="AB119" s="212"/>
      <c r="AC119" s="212"/>
      <c r="AD119" s="212"/>
      <c r="AE119" s="212"/>
      <c r="AF119" s="212"/>
      <c r="AG119" s="212" t="s">
        <v>310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19"/>
      <c r="B120" s="220"/>
      <c r="C120" s="255" t="s">
        <v>3042</v>
      </c>
      <c r="D120" s="224"/>
      <c r="E120" s="225">
        <v>1.6</v>
      </c>
      <c r="F120" s="222"/>
      <c r="G120" s="222"/>
      <c r="H120" s="222"/>
      <c r="I120" s="222"/>
      <c r="J120" s="222"/>
      <c r="K120" s="222"/>
      <c r="L120" s="222"/>
      <c r="M120" s="222"/>
      <c r="N120" s="222"/>
      <c r="O120" s="222"/>
      <c r="P120" s="222"/>
      <c r="Q120" s="222"/>
      <c r="R120" s="222"/>
      <c r="S120" s="222"/>
      <c r="T120" s="222"/>
      <c r="U120" s="222"/>
      <c r="V120" s="222"/>
      <c r="W120" s="222"/>
      <c r="X120" s="222"/>
      <c r="Y120" s="212"/>
      <c r="Z120" s="212"/>
      <c r="AA120" s="212"/>
      <c r="AB120" s="212"/>
      <c r="AC120" s="212"/>
      <c r="AD120" s="212"/>
      <c r="AE120" s="212"/>
      <c r="AF120" s="212"/>
      <c r="AG120" s="212" t="s">
        <v>310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55" t="s">
        <v>3044</v>
      </c>
      <c r="D121" s="224"/>
      <c r="E121" s="225">
        <v>21.991150000000001</v>
      </c>
      <c r="F121" s="222"/>
      <c r="G121" s="222"/>
      <c r="H121" s="222"/>
      <c r="I121" s="222"/>
      <c r="J121" s="222"/>
      <c r="K121" s="222"/>
      <c r="L121" s="222"/>
      <c r="M121" s="222"/>
      <c r="N121" s="222"/>
      <c r="O121" s="222"/>
      <c r="P121" s="222"/>
      <c r="Q121" s="222"/>
      <c r="R121" s="222"/>
      <c r="S121" s="222"/>
      <c r="T121" s="222"/>
      <c r="U121" s="222"/>
      <c r="V121" s="222"/>
      <c r="W121" s="222"/>
      <c r="X121" s="222"/>
      <c r="Y121" s="212"/>
      <c r="Z121" s="212"/>
      <c r="AA121" s="212"/>
      <c r="AB121" s="212"/>
      <c r="AC121" s="212"/>
      <c r="AD121" s="212"/>
      <c r="AE121" s="212"/>
      <c r="AF121" s="212"/>
      <c r="AG121" s="212" t="s">
        <v>310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5" t="s">
        <v>3045</v>
      </c>
      <c r="D122" s="224"/>
      <c r="E122" s="225">
        <v>9.9902599999999993</v>
      </c>
      <c r="F122" s="222"/>
      <c r="G122" s="222"/>
      <c r="H122" s="222"/>
      <c r="I122" s="222"/>
      <c r="J122" s="222"/>
      <c r="K122" s="222"/>
      <c r="L122" s="222"/>
      <c r="M122" s="222"/>
      <c r="N122" s="222"/>
      <c r="O122" s="222"/>
      <c r="P122" s="222"/>
      <c r="Q122" s="222"/>
      <c r="R122" s="222"/>
      <c r="S122" s="222"/>
      <c r="T122" s="222"/>
      <c r="U122" s="222"/>
      <c r="V122" s="222"/>
      <c r="W122" s="222"/>
      <c r="X122" s="222"/>
      <c r="Y122" s="212"/>
      <c r="Z122" s="212"/>
      <c r="AA122" s="212"/>
      <c r="AB122" s="212"/>
      <c r="AC122" s="212"/>
      <c r="AD122" s="212"/>
      <c r="AE122" s="212"/>
      <c r="AF122" s="212"/>
      <c r="AG122" s="212" t="s">
        <v>310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5" t="s">
        <v>3046</v>
      </c>
      <c r="D123" s="224"/>
      <c r="E123" s="225">
        <v>18.293489999999998</v>
      </c>
      <c r="F123" s="222"/>
      <c r="G123" s="222"/>
      <c r="H123" s="222"/>
      <c r="I123" s="222"/>
      <c r="J123" s="222"/>
      <c r="K123" s="222"/>
      <c r="L123" s="222"/>
      <c r="M123" s="222"/>
      <c r="N123" s="222"/>
      <c r="O123" s="222"/>
      <c r="P123" s="222"/>
      <c r="Q123" s="222"/>
      <c r="R123" s="222"/>
      <c r="S123" s="222"/>
      <c r="T123" s="222"/>
      <c r="U123" s="222"/>
      <c r="V123" s="222"/>
      <c r="W123" s="222"/>
      <c r="X123" s="222"/>
      <c r="Y123" s="212"/>
      <c r="Z123" s="212"/>
      <c r="AA123" s="212"/>
      <c r="AB123" s="212"/>
      <c r="AC123" s="212"/>
      <c r="AD123" s="212"/>
      <c r="AE123" s="212"/>
      <c r="AF123" s="212"/>
      <c r="AG123" s="212" t="s">
        <v>310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5" t="s">
        <v>3047</v>
      </c>
      <c r="D124" s="224"/>
      <c r="E124" s="225"/>
      <c r="F124" s="222"/>
      <c r="G124" s="222"/>
      <c r="H124" s="222"/>
      <c r="I124" s="222"/>
      <c r="J124" s="222"/>
      <c r="K124" s="222"/>
      <c r="L124" s="222"/>
      <c r="M124" s="222"/>
      <c r="N124" s="222"/>
      <c r="O124" s="222"/>
      <c r="P124" s="222"/>
      <c r="Q124" s="222"/>
      <c r="R124" s="222"/>
      <c r="S124" s="222"/>
      <c r="T124" s="222"/>
      <c r="U124" s="222"/>
      <c r="V124" s="222"/>
      <c r="W124" s="222"/>
      <c r="X124" s="222"/>
      <c r="Y124" s="212"/>
      <c r="Z124" s="212"/>
      <c r="AA124" s="212"/>
      <c r="AB124" s="212"/>
      <c r="AC124" s="212"/>
      <c r="AD124" s="212"/>
      <c r="AE124" s="212"/>
      <c r="AF124" s="212"/>
      <c r="AG124" s="212" t="s">
        <v>310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5" t="s">
        <v>3048</v>
      </c>
      <c r="D125" s="224"/>
      <c r="E125" s="225">
        <v>13.19469</v>
      </c>
      <c r="F125" s="222"/>
      <c r="G125" s="222"/>
      <c r="H125" s="222"/>
      <c r="I125" s="222"/>
      <c r="J125" s="222"/>
      <c r="K125" s="222"/>
      <c r="L125" s="222"/>
      <c r="M125" s="222"/>
      <c r="N125" s="222"/>
      <c r="O125" s="222"/>
      <c r="P125" s="222"/>
      <c r="Q125" s="222"/>
      <c r="R125" s="222"/>
      <c r="S125" s="222"/>
      <c r="T125" s="222"/>
      <c r="U125" s="222"/>
      <c r="V125" s="222"/>
      <c r="W125" s="222"/>
      <c r="X125" s="222"/>
      <c r="Y125" s="212"/>
      <c r="Z125" s="212"/>
      <c r="AA125" s="212"/>
      <c r="AB125" s="212"/>
      <c r="AC125" s="212"/>
      <c r="AD125" s="212"/>
      <c r="AE125" s="212"/>
      <c r="AF125" s="212"/>
      <c r="AG125" s="212" t="s">
        <v>310</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5" t="s">
        <v>3049</v>
      </c>
      <c r="D126" s="224"/>
      <c r="E126" s="225">
        <v>20.527999999999999</v>
      </c>
      <c r="F126" s="222"/>
      <c r="G126" s="222"/>
      <c r="H126" s="222"/>
      <c r="I126" s="222"/>
      <c r="J126" s="222"/>
      <c r="K126" s="222"/>
      <c r="L126" s="222"/>
      <c r="M126" s="222"/>
      <c r="N126" s="222"/>
      <c r="O126" s="222"/>
      <c r="P126" s="222"/>
      <c r="Q126" s="222"/>
      <c r="R126" s="222"/>
      <c r="S126" s="222"/>
      <c r="T126" s="222"/>
      <c r="U126" s="222"/>
      <c r="V126" s="222"/>
      <c r="W126" s="222"/>
      <c r="X126" s="222"/>
      <c r="Y126" s="212"/>
      <c r="Z126" s="212"/>
      <c r="AA126" s="212"/>
      <c r="AB126" s="212"/>
      <c r="AC126" s="212"/>
      <c r="AD126" s="212"/>
      <c r="AE126" s="212"/>
      <c r="AF126" s="212"/>
      <c r="AG126" s="212" t="s">
        <v>310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5" t="s">
        <v>3050</v>
      </c>
      <c r="D127" s="224"/>
      <c r="E127" s="225">
        <v>18.84956</v>
      </c>
      <c r="F127" s="222"/>
      <c r="G127" s="222"/>
      <c r="H127" s="222"/>
      <c r="I127" s="222"/>
      <c r="J127" s="222"/>
      <c r="K127" s="222"/>
      <c r="L127" s="222"/>
      <c r="M127" s="222"/>
      <c r="N127" s="222"/>
      <c r="O127" s="222"/>
      <c r="P127" s="222"/>
      <c r="Q127" s="222"/>
      <c r="R127" s="222"/>
      <c r="S127" s="222"/>
      <c r="T127" s="222"/>
      <c r="U127" s="222"/>
      <c r="V127" s="222"/>
      <c r="W127" s="222"/>
      <c r="X127" s="222"/>
      <c r="Y127" s="212"/>
      <c r="Z127" s="212"/>
      <c r="AA127" s="212"/>
      <c r="AB127" s="212"/>
      <c r="AC127" s="212"/>
      <c r="AD127" s="212"/>
      <c r="AE127" s="212"/>
      <c r="AF127" s="212"/>
      <c r="AG127" s="212" t="s">
        <v>310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0.399999999999999" outlineLevel="1" x14ac:dyDescent="0.25">
      <c r="A128" s="233">
        <v>30</v>
      </c>
      <c r="B128" s="234" t="s">
        <v>1372</v>
      </c>
      <c r="C128" s="252" t="s">
        <v>1373</v>
      </c>
      <c r="D128" s="235" t="s">
        <v>434</v>
      </c>
      <c r="E128" s="236">
        <v>172.07490999999999</v>
      </c>
      <c r="F128" s="237"/>
      <c r="G128" s="238">
        <f>ROUND(E128*F128,2)</f>
        <v>0</v>
      </c>
      <c r="H128" s="237"/>
      <c r="I128" s="238">
        <f>ROUND(E128*H128,2)</f>
        <v>0</v>
      </c>
      <c r="J128" s="237"/>
      <c r="K128" s="238">
        <f>ROUND(E128*J128,2)</f>
        <v>0</v>
      </c>
      <c r="L128" s="238">
        <v>21</v>
      </c>
      <c r="M128" s="238">
        <f>G128*(1+L128/100)</f>
        <v>0</v>
      </c>
      <c r="N128" s="238">
        <v>0</v>
      </c>
      <c r="O128" s="238">
        <f>ROUND(E128*N128,2)</f>
        <v>0</v>
      </c>
      <c r="P128" s="238">
        <v>0</v>
      </c>
      <c r="Q128" s="238">
        <f>ROUND(E128*P128,2)</f>
        <v>0</v>
      </c>
      <c r="R128" s="238" t="s">
        <v>1318</v>
      </c>
      <c r="S128" s="238" t="s">
        <v>294</v>
      </c>
      <c r="T128" s="239" t="s">
        <v>294</v>
      </c>
      <c r="U128" s="222">
        <v>0.5</v>
      </c>
      <c r="V128" s="222">
        <f>ROUND(E128*U128,2)</f>
        <v>86.04</v>
      </c>
      <c r="W128" s="222"/>
      <c r="X128" s="222" t="s">
        <v>389</v>
      </c>
      <c r="Y128" s="212"/>
      <c r="Z128" s="212"/>
      <c r="AA128" s="212"/>
      <c r="AB128" s="212"/>
      <c r="AC128" s="212"/>
      <c r="AD128" s="212"/>
      <c r="AE128" s="212"/>
      <c r="AF128" s="212"/>
      <c r="AG128" s="212" t="s">
        <v>390</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5">
      <c r="A129" s="219"/>
      <c r="B129" s="220"/>
      <c r="C129" s="268" t="s">
        <v>1362</v>
      </c>
      <c r="D129" s="265"/>
      <c r="E129" s="265"/>
      <c r="F129" s="265"/>
      <c r="G129" s="265"/>
      <c r="H129" s="222"/>
      <c r="I129" s="222"/>
      <c r="J129" s="222"/>
      <c r="K129" s="222"/>
      <c r="L129" s="222"/>
      <c r="M129" s="222"/>
      <c r="N129" s="222"/>
      <c r="O129" s="222"/>
      <c r="P129" s="222"/>
      <c r="Q129" s="222"/>
      <c r="R129" s="222"/>
      <c r="S129" s="222"/>
      <c r="T129" s="222"/>
      <c r="U129" s="222"/>
      <c r="V129" s="222"/>
      <c r="W129" s="222"/>
      <c r="X129" s="222"/>
      <c r="Y129" s="212"/>
      <c r="Z129" s="212"/>
      <c r="AA129" s="212"/>
      <c r="AB129" s="212"/>
      <c r="AC129" s="212"/>
      <c r="AD129" s="212"/>
      <c r="AE129" s="212"/>
      <c r="AF129" s="212"/>
      <c r="AG129" s="212" t="s">
        <v>456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73" t="s">
        <v>1363</v>
      </c>
      <c r="D130" s="267"/>
      <c r="E130" s="267"/>
      <c r="F130" s="267"/>
      <c r="G130" s="267"/>
      <c r="H130" s="222"/>
      <c r="I130" s="222"/>
      <c r="J130" s="222"/>
      <c r="K130" s="222"/>
      <c r="L130" s="222"/>
      <c r="M130" s="222"/>
      <c r="N130" s="222"/>
      <c r="O130" s="222"/>
      <c r="P130" s="222"/>
      <c r="Q130" s="222"/>
      <c r="R130" s="222"/>
      <c r="S130" s="222"/>
      <c r="T130" s="222"/>
      <c r="U130" s="222"/>
      <c r="V130" s="222"/>
      <c r="W130" s="222"/>
      <c r="X130" s="222"/>
      <c r="Y130" s="212"/>
      <c r="Z130" s="212"/>
      <c r="AA130" s="212"/>
      <c r="AB130" s="212"/>
      <c r="AC130" s="212"/>
      <c r="AD130" s="212"/>
      <c r="AE130" s="212"/>
      <c r="AF130" s="212"/>
      <c r="AG130" s="212" t="s">
        <v>456</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73" t="s">
        <v>1364</v>
      </c>
      <c r="D131" s="267"/>
      <c r="E131" s="267"/>
      <c r="F131" s="267"/>
      <c r="G131" s="267"/>
      <c r="H131" s="222"/>
      <c r="I131" s="222"/>
      <c r="J131" s="222"/>
      <c r="K131" s="222"/>
      <c r="L131" s="222"/>
      <c r="M131" s="222"/>
      <c r="N131" s="222"/>
      <c r="O131" s="222"/>
      <c r="P131" s="222"/>
      <c r="Q131" s="222"/>
      <c r="R131" s="222"/>
      <c r="S131" s="222"/>
      <c r="T131" s="222"/>
      <c r="U131" s="222"/>
      <c r="V131" s="222"/>
      <c r="W131" s="222"/>
      <c r="X131" s="222"/>
      <c r="Y131" s="212"/>
      <c r="Z131" s="212"/>
      <c r="AA131" s="212"/>
      <c r="AB131" s="212"/>
      <c r="AC131" s="212"/>
      <c r="AD131" s="212"/>
      <c r="AE131" s="212"/>
      <c r="AF131" s="212"/>
      <c r="AG131" s="212" t="s">
        <v>456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5">
      <c r="A132" s="219"/>
      <c r="B132" s="220"/>
      <c r="C132" s="255" t="s">
        <v>3270</v>
      </c>
      <c r="D132" s="224"/>
      <c r="E132" s="225">
        <v>224.64715000000001</v>
      </c>
      <c r="F132" s="222"/>
      <c r="G132" s="222"/>
      <c r="H132" s="222"/>
      <c r="I132" s="222"/>
      <c r="J132" s="222"/>
      <c r="K132" s="222"/>
      <c r="L132" s="222"/>
      <c r="M132" s="222"/>
      <c r="N132" s="222"/>
      <c r="O132" s="222"/>
      <c r="P132" s="222"/>
      <c r="Q132" s="222"/>
      <c r="R132" s="222"/>
      <c r="S132" s="222"/>
      <c r="T132" s="222"/>
      <c r="U132" s="222"/>
      <c r="V132" s="222"/>
      <c r="W132" s="222"/>
      <c r="X132" s="222"/>
      <c r="Y132" s="212"/>
      <c r="Z132" s="212"/>
      <c r="AA132" s="212"/>
      <c r="AB132" s="212"/>
      <c r="AC132" s="212"/>
      <c r="AD132" s="212"/>
      <c r="AE132" s="212"/>
      <c r="AF132" s="212"/>
      <c r="AG132" s="212" t="s">
        <v>310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5" t="s">
        <v>3052</v>
      </c>
      <c r="D133" s="224"/>
      <c r="E133" s="225"/>
      <c r="F133" s="222"/>
      <c r="G133" s="222"/>
      <c r="H133" s="222"/>
      <c r="I133" s="222"/>
      <c r="J133" s="222"/>
      <c r="K133" s="222"/>
      <c r="L133" s="222"/>
      <c r="M133" s="222"/>
      <c r="N133" s="222"/>
      <c r="O133" s="222"/>
      <c r="P133" s="222"/>
      <c r="Q133" s="222"/>
      <c r="R133" s="222"/>
      <c r="S133" s="222"/>
      <c r="T133" s="222"/>
      <c r="U133" s="222"/>
      <c r="V133" s="222"/>
      <c r="W133" s="222"/>
      <c r="X133" s="222"/>
      <c r="Y133" s="212"/>
      <c r="Z133" s="212"/>
      <c r="AA133" s="212"/>
      <c r="AB133" s="212"/>
      <c r="AC133" s="212"/>
      <c r="AD133" s="212"/>
      <c r="AE133" s="212"/>
      <c r="AF133" s="212"/>
      <c r="AG133" s="212" t="s">
        <v>310</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5" t="s">
        <v>3053</v>
      </c>
      <c r="D134" s="224"/>
      <c r="E134" s="225">
        <v>-13.19469</v>
      </c>
      <c r="F134" s="222"/>
      <c r="G134" s="222"/>
      <c r="H134" s="222"/>
      <c r="I134" s="222"/>
      <c r="J134" s="222"/>
      <c r="K134" s="222"/>
      <c r="L134" s="222"/>
      <c r="M134" s="222"/>
      <c r="N134" s="222"/>
      <c r="O134" s="222"/>
      <c r="P134" s="222"/>
      <c r="Q134" s="222"/>
      <c r="R134" s="222"/>
      <c r="S134" s="222"/>
      <c r="T134" s="222"/>
      <c r="U134" s="222"/>
      <c r="V134" s="222"/>
      <c r="W134" s="222"/>
      <c r="X134" s="222"/>
      <c r="Y134" s="212"/>
      <c r="Z134" s="212"/>
      <c r="AA134" s="212"/>
      <c r="AB134" s="212"/>
      <c r="AC134" s="212"/>
      <c r="AD134" s="212"/>
      <c r="AE134" s="212"/>
      <c r="AF134" s="212"/>
      <c r="AG134" s="212" t="s">
        <v>310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5" t="s">
        <v>3054</v>
      </c>
      <c r="D135" s="224"/>
      <c r="E135" s="225">
        <v>-20.527999999999999</v>
      </c>
      <c r="F135" s="222"/>
      <c r="G135" s="222"/>
      <c r="H135" s="222"/>
      <c r="I135" s="222"/>
      <c r="J135" s="222"/>
      <c r="K135" s="222"/>
      <c r="L135" s="222"/>
      <c r="M135" s="222"/>
      <c r="N135" s="222"/>
      <c r="O135" s="222"/>
      <c r="P135" s="222"/>
      <c r="Q135" s="222"/>
      <c r="R135" s="222"/>
      <c r="S135" s="222"/>
      <c r="T135" s="222"/>
      <c r="U135" s="222"/>
      <c r="V135" s="222"/>
      <c r="W135" s="222"/>
      <c r="X135" s="222"/>
      <c r="Y135" s="212"/>
      <c r="Z135" s="212"/>
      <c r="AA135" s="212"/>
      <c r="AB135" s="212"/>
      <c r="AC135" s="212"/>
      <c r="AD135" s="212"/>
      <c r="AE135" s="212"/>
      <c r="AF135" s="212"/>
      <c r="AG135" s="212" t="s">
        <v>310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5" t="s">
        <v>3055</v>
      </c>
      <c r="D136" s="224"/>
      <c r="E136" s="225">
        <v>-18.84956</v>
      </c>
      <c r="F136" s="222"/>
      <c r="G136" s="222"/>
      <c r="H136" s="222"/>
      <c r="I136" s="222"/>
      <c r="J136" s="222"/>
      <c r="K136" s="222"/>
      <c r="L136" s="222"/>
      <c r="M136" s="222"/>
      <c r="N136" s="222"/>
      <c r="O136" s="222"/>
      <c r="P136" s="222"/>
      <c r="Q136" s="222"/>
      <c r="R136" s="222"/>
      <c r="S136" s="222"/>
      <c r="T136" s="222"/>
      <c r="U136" s="222"/>
      <c r="V136" s="222"/>
      <c r="W136" s="222"/>
      <c r="X136" s="222"/>
      <c r="Y136" s="212"/>
      <c r="Z136" s="212"/>
      <c r="AA136" s="212"/>
      <c r="AB136" s="212"/>
      <c r="AC136" s="212"/>
      <c r="AD136" s="212"/>
      <c r="AE136" s="212"/>
      <c r="AF136" s="212"/>
      <c r="AG136" s="212" t="s">
        <v>310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33">
        <v>31</v>
      </c>
      <c r="B137" s="234" t="s">
        <v>1374</v>
      </c>
      <c r="C137" s="252" t="s">
        <v>1375</v>
      </c>
      <c r="D137" s="235" t="s">
        <v>441</v>
      </c>
      <c r="E137" s="236">
        <v>1.2732600000000001</v>
      </c>
      <c r="F137" s="237"/>
      <c r="G137" s="238">
        <f>ROUND(E137*F137,2)</f>
        <v>0</v>
      </c>
      <c r="H137" s="237"/>
      <c r="I137" s="238">
        <f>ROUND(E137*H137,2)</f>
        <v>0</v>
      </c>
      <c r="J137" s="237"/>
      <c r="K137" s="238">
        <f>ROUND(E137*J137,2)</f>
        <v>0</v>
      </c>
      <c r="L137" s="238">
        <v>21</v>
      </c>
      <c r="M137" s="238">
        <f>G137*(1+L137/100)</f>
        <v>0</v>
      </c>
      <c r="N137" s="238">
        <v>1.02535</v>
      </c>
      <c r="O137" s="238">
        <f>ROUND(E137*N137,2)</f>
        <v>1.31</v>
      </c>
      <c r="P137" s="238">
        <v>0</v>
      </c>
      <c r="Q137" s="238">
        <f>ROUND(E137*P137,2)</f>
        <v>0</v>
      </c>
      <c r="R137" s="238" t="s">
        <v>1318</v>
      </c>
      <c r="S137" s="238" t="s">
        <v>294</v>
      </c>
      <c r="T137" s="239" t="s">
        <v>294</v>
      </c>
      <c r="U137" s="222">
        <v>22.07</v>
      </c>
      <c r="V137" s="222">
        <f>ROUND(E137*U137,2)</f>
        <v>28.1</v>
      </c>
      <c r="W137" s="222"/>
      <c r="X137" s="222" t="s">
        <v>389</v>
      </c>
      <c r="Y137" s="212"/>
      <c r="Z137" s="212"/>
      <c r="AA137" s="212"/>
      <c r="AB137" s="212"/>
      <c r="AC137" s="212"/>
      <c r="AD137" s="212"/>
      <c r="AE137" s="212"/>
      <c r="AF137" s="212"/>
      <c r="AG137" s="212" t="s">
        <v>390</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1" outlineLevel="1" x14ac:dyDescent="0.25">
      <c r="A138" s="219"/>
      <c r="B138" s="220"/>
      <c r="C138" s="268" t="s">
        <v>1376</v>
      </c>
      <c r="D138" s="265"/>
      <c r="E138" s="265"/>
      <c r="F138" s="265"/>
      <c r="G138" s="265"/>
      <c r="H138" s="222"/>
      <c r="I138" s="222"/>
      <c r="J138" s="222"/>
      <c r="K138" s="222"/>
      <c r="L138" s="222"/>
      <c r="M138" s="222"/>
      <c r="N138" s="222"/>
      <c r="O138" s="222"/>
      <c r="P138" s="222"/>
      <c r="Q138" s="222"/>
      <c r="R138" s="222"/>
      <c r="S138" s="222"/>
      <c r="T138" s="222"/>
      <c r="U138" s="222"/>
      <c r="V138" s="222"/>
      <c r="W138" s="222"/>
      <c r="X138" s="222"/>
      <c r="Y138" s="212"/>
      <c r="Z138" s="212"/>
      <c r="AA138" s="212"/>
      <c r="AB138" s="212"/>
      <c r="AC138" s="212"/>
      <c r="AD138" s="212"/>
      <c r="AE138" s="212"/>
      <c r="AF138" s="212"/>
      <c r="AG138" s="212" t="s">
        <v>456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41" t="str">
        <f>C138</f>
        <v>čistíren odpadních vod (mimo budovy), nádrží, vodojemů, žlabů nebo kanálů , včetně pomocného pracovního lešení o výšce podlahy do 1900 mm a pro zatížení do 1,5 kPa,</v>
      </c>
      <c r="BB138" s="212"/>
      <c r="BC138" s="212"/>
      <c r="BD138" s="212"/>
      <c r="BE138" s="212"/>
      <c r="BF138" s="212"/>
      <c r="BG138" s="212"/>
      <c r="BH138" s="212"/>
    </row>
    <row r="139" spans="1:60" outlineLevel="1" x14ac:dyDescent="0.25">
      <c r="A139" s="219"/>
      <c r="B139" s="220"/>
      <c r="C139" s="255" t="s">
        <v>3271</v>
      </c>
      <c r="D139" s="224"/>
      <c r="E139" s="225">
        <v>1.2732600000000001</v>
      </c>
      <c r="F139" s="222"/>
      <c r="G139" s="222"/>
      <c r="H139" s="222"/>
      <c r="I139" s="222"/>
      <c r="J139" s="222"/>
      <c r="K139" s="222"/>
      <c r="L139" s="222"/>
      <c r="M139" s="222"/>
      <c r="N139" s="222"/>
      <c r="O139" s="222"/>
      <c r="P139" s="222"/>
      <c r="Q139" s="222"/>
      <c r="R139" s="222"/>
      <c r="S139" s="222"/>
      <c r="T139" s="222"/>
      <c r="U139" s="222"/>
      <c r="V139" s="222"/>
      <c r="W139" s="222"/>
      <c r="X139" s="222"/>
      <c r="Y139" s="212"/>
      <c r="Z139" s="212"/>
      <c r="AA139" s="212"/>
      <c r="AB139" s="212"/>
      <c r="AC139" s="212"/>
      <c r="AD139" s="212"/>
      <c r="AE139" s="212"/>
      <c r="AF139" s="212"/>
      <c r="AG139" s="212" t="s">
        <v>310</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69" t="s">
        <v>465</v>
      </c>
      <c r="D140" s="261"/>
      <c r="E140" s="262"/>
      <c r="F140" s="222"/>
      <c r="G140" s="222"/>
      <c r="H140" s="222"/>
      <c r="I140" s="222"/>
      <c r="J140" s="222"/>
      <c r="K140" s="222"/>
      <c r="L140" s="222"/>
      <c r="M140" s="222"/>
      <c r="N140" s="222"/>
      <c r="O140" s="222"/>
      <c r="P140" s="222"/>
      <c r="Q140" s="222"/>
      <c r="R140" s="222"/>
      <c r="S140" s="222"/>
      <c r="T140" s="222"/>
      <c r="U140" s="222"/>
      <c r="V140" s="222"/>
      <c r="W140" s="222"/>
      <c r="X140" s="222"/>
      <c r="Y140" s="212"/>
      <c r="Z140" s="212"/>
      <c r="AA140" s="212"/>
      <c r="AB140" s="212"/>
      <c r="AC140" s="212"/>
      <c r="AD140" s="212"/>
      <c r="AE140" s="212"/>
      <c r="AF140" s="212"/>
      <c r="AG140" s="212" t="s">
        <v>310</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70" t="s">
        <v>3057</v>
      </c>
      <c r="D141" s="261"/>
      <c r="E141" s="262"/>
      <c r="F141" s="222"/>
      <c r="G141" s="222"/>
      <c r="H141" s="222"/>
      <c r="I141" s="222"/>
      <c r="J141" s="222"/>
      <c r="K141" s="222"/>
      <c r="L141" s="222"/>
      <c r="M141" s="222"/>
      <c r="N141" s="222"/>
      <c r="O141" s="222"/>
      <c r="P141" s="222"/>
      <c r="Q141" s="222"/>
      <c r="R141" s="222"/>
      <c r="S141" s="222"/>
      <c r="T141" s="222"/>
      <c r="U141" s="222"/>
      <c r="V141" s="222"/>
      <c r="W141" s="222"/>
      <c r="X141" s="222"/>
      <c r="Y141" s="212"/>
      <c r="Z141" s="212"/>
      <c r="AA141" s="212"/>
      <c r="AB141" s="212"/>
      <c r="AC141" s="212"/>
      <c r="AD141" s="212"/>
      <c r="AE141" s="212"/>
      <c r="AF141" s="212"/>
      <c r="AG141" s="212" t="s">
        <v>310</v>
      </c>
      <c r="AH141" s="212">
        <v>2</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70" t="s">
        <v>3272</v>
      </c>
      <c r="D142" s="261"/>
      <c r="E142" s="262">
        <v>102.8</v>
      </c>
      <c r="F142" s="222"/>
      <c r="G142" s="222"/>
      <c r="H142" s="222"/>
      <c r="I142" s="222"/>
      <c r="J142" s="222"/>
      <c r="K142" s="222"/>
      <c r="L142" s="222"/>
      <c r="M142" s="222"/>
      <c r="N142" s="222"/>
      <c r="O142" s="222"/>
      <c r="P142" s="222"/>
      <c r="Q142" s="222"/>
      <c r="R142" s="222"/>
      <c r="S142" s="222"/>
      <c r="T142" s="222"/>
      <c r="U142" s="222"/>
      <c r="V142" s="222"/>
      <c r="W142" s="222"/>
      <c r="X142" s="222"/>
      <c r="Y142" s="212"/>
      <c r="Z142" s="212"/>
      <c r="AA142" s="212"/>
      <c r="AB142" s="212"/>
      <c r="AC142" s="212"/>
      <c r="AD142" s="212"/>
      <c r="AE142" s="212"/>
      <c r="AF142" s="212"/>
      <c r="AG142" s="212" t="s">
        <v>310</v>
      </c>
      <c r="AH142" s="212">
        <v>2</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70" t="s">
        <v>3273</v>
      </c>
      <c r="D143" s="261"/>
      <c r="E143" s="262">
        <v>-5.12</v>
      </c>
      <c r="F143" s="222"/>
      <c r="G143" s="222"/>
      <c r="H143" s="222"/>
      <c r="I143" s="222"/>
      <c r="J143" s="222"/>
      <c r="K143" s="222"/>
      <c r="L143" s="222"/>
      <c r="M143" s="222"/>
      <c r="N143" s="222"/>
      <c r="O143" s="222"/>
      <c r="P143" s="222"/>
      <c r="Q143" s="222"/>
      <c r="R143" s="222"/>
      <c r="S143" s="222"/>
      <c r="T143" s="222"/>
      <c r="U143" s="222"/>
      <c r="V143" s="222"/>
      <c r="W143" s="222"/>
      <c r="X143" s="222"/>
      <c r="Y143" s="212"/>
      <c r="Z143" s="212"/>
      <c r="AA143" s="212"/>
      <c r="AB143" s="212"/>
      <c r="AC143" s="212"/>
      <c r="AD143" s="212"/>
      <c r="AE143" s="212"/>
      <c r="AF143" s="212"/>
      <c r="AG143" s="212" t="s">
        <v>310</v>
      </c>
      <c r="AH143" s="212">
        <v>2</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70" t="s">
        <v>3060</v>
      </c>
      <c r="D144" s="261"/>
      <c r="E144" s="262">
        <v>51.4</v>
      </c>
      <c r="F144" s="222"/>
      <c r="G144" s="222"/>
      <c r="H144" s="222"/>
      <c r="I144" s="222"/>
      <c r="J144" s="222"/>
      <c r="K144" s="222"/>
      <c r="L144" s="222"/>
      <c r="M144" s="222"/>
      <c r="N144" s="222"/>
      <c r="O144" s="222"/>
      <c r="P144" s="222"/>
      <c r="Q144" s="222"/>
      <c r="R144" s="222"/>
      <c r="S144" s="222"/>
      <c r="T144" s="222"/>
      <c r="U144" s="222"/>
      <c r="V144" s="222"/>
      <c r="W144" s="222"/>
      <c r="X144" s="222"/>
      <c r="Y144" s="212"/>
      <c r="Z144" s="212"/>
      <c r="AA144" s="212"/>
      <c r="AB144" s="212"/>
      <c r="AC144" s="212"/>
      <c r="AD144" s="212"/>
      <c r="AE144" s="212"/>
      <c r="AF144" s="212"/>
      <c r="AG144" s="212" t="s">
        <v>310</v>
      </c>
      <c r="AH144" s="212">
        <v>2</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70" t="s">
        <v>3059</v>
      </c>
      <c r="D145" s="261"/>
      <c r="E145" s="262">
        <v>-2.56</v>
      </c>
      <c r="F145" s="222"/>
      <c r="G145" s="222"/>
      <c r="H145" s="222"/>
      <c r="I145" s="222"/>
      <c r="J145" s="222"/>
      <c r="K145" s="222"/>
      <c r="L145" s="222"/>
      <c r="M145" s="222"/>
      <c r="N145" s="222"/>
      <c r="O145" s="222"/>
      <c r="P145" s="222"/>
      <c r="Q145" s="222"/>
      <c r="R145" s="222"/>
      <c r="S145" s="222"/>
      <c r="T145" s="222"/>
      <c r="U145" s="222"/>
      <c r="V145" s="222"/>
      <c r="W145" s="222"/>
      <c r="X145" s="222"/>
      <c r="Y145" s="212"/>
      <c r="Z145" s="212"/>
      <c r="AA145" s="212"/>
      <c r="AB145" s="212"/>
      <c r="AC145" s="212"/>
      <c r="AD145" s="212"/>
      <c r="AE145" s="212"/>
      <c r="AF145" s="212"/>
      <c r="AG145" s="212" t="s">
        <v>310</v>
      </c>
      <c r="AH145" s="212">
        <v>2</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69" t="s">
        <v>471</v>
      </c>
      <c r="D146" s="261"/>
      <c r="E146" s="262"/>
      <c r="F146" s="222"/>
      <c r="G146" s="222"/>
      <c r="H146" s="222"/>
      <c r="I146" s="222"/>
      <c r="J146" s="222"/>
      <c r="K146" s="222"/>
      <c r="L146" s="222"/>
      <c r="M146" s="222"/>
      <c r="N146" s="222"/>
      <c r="O146" s="222"/>
      <c r="P146" s="222"/>
      <c r="Q146" s="222"/>
      <c r="R146" s="222"/>
      <c r="S146" s="222"/>
      <c r="T146" s="222"/>
      <c r="U146" s="222"/>
      <c r="V146" s="222"/>
      <c r="W146" s="222"/>
      <c r="X146" s="222"/>
      <c r="Y146" s="212"/>
      <c r="Z146" s="212"/>
      <c r="AA146" s="212"/>
      <c r="AB146" s="212"/>
      <c r="AC146" s="212"/>
      <c r="AD146" s="212"/>
      <c r="AE146" s="212"/>
      <c r="AF146" s="212"/>
      <c r="AG146" s="212" t="s">
        <v>310</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0.399999999999999" outlineLevel="1" x14ac:dyDescent="0.25">
      <c r="A147" s="243">
        <v>32</v>
      </c>
      <c r="B147" s="244" t="s">
        <v>3061</v>
      </c>
      <c r="C147" s="256" t="s">
        <v>3062</v>
      </c>
      <c r="D147" s="245" t="s">
        <v>539</v>
      </c>
      <c r="E147" s="246">
        <v>12.12</v>
      </c>
      <c r="F147" s="247"/>
      <c r="G147" s="248">
        <f>ROUND(E147*F147,2)</f>
        <v>0</v>
      </c>
      <c r="H147" s="247"/>
      <c r="I147" s="248">
        <f>ROUND(E147*H147,2)</f>
        <v>0</v>
      </c>
      <c r="J147" s="247"/>
      <c r="K147" s="248">
        <f>ROUND(E147*J147,2)</f>
        <v>0</v>
      </c>
      <c r="L147" s="248">
        <v>21</v>
      </c>
      <c r="M147" s="248">
        <f>G147*(1+L147/100)</f>
        <v>0</v>
      </c>
      <c r="N147" s="248">
        <v>4.5999999999999999E-2</v>
      </c>
      <c r="O147" s="248">
        <f>ROUND(E147*N147,2)</f>
        <v>0.56000000000000005</v>
      </c>
      <c r="P147" s="248">
        <v>0</v>
      </c>
      <c r="Q147" s="248">
        <f>ROUND(E147*P147,2)</f>
        <v>0</v>
      </c>
      <c r="R147" s="248" t="s">
        <v>361</v>
      </c>
      <c r="S147" s="248" t="s">
        <v>294</v>
      </c>
      <c r="T147" s="249" t="s">
        <v>294</v>
      </c>
      <c r="U147" s="222">
        <v>0</v>
      </c>
      <c r="V147" s="222">
        <f>ROUND(E147*U147,2)</f>
        <v>0</v>
      </c>
      <c r="W147" s="222"/>
      <c r="X147" s="222" t="s">
        <v>362</v>
      </c>
      <c r="Y147" s="212"/>
      <c r="Z147" s="212"/>
      <c r="AA147" s="212"/>
      <c r="AB147" s="212"/>
      <c r="AC147" s="212"/>
      <c r="AD147" s="212"/>
      <c r="AE147" s="212"/>
      <c r="AF147" s="212"/>
      <c r="AG147" s="212" t="s">
        <v>363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33">
        <v>33</v>
      </c>
      <c r="B148" s="234" t="s">
        <v>3063</v>
      </c>
      <c r="C148" s="252" t="s">
        <v>3064</v>
      </c>
      <c r="D148" s="235" t="s">
        <v>360</v>
      </c>
      <c r="E148" s="236">
        <v>1.44574</v>
      </c>
      <c r="F148" s="237"/>
      <c r="G148" s="238">
        <f>ROUND(E148*F148,2)</f>
        <v>0</v>
      </c>
      <c r="H148" s="237"/>
      <c r="I148" s="238">
        <f>ROUND(E148*H148,2)</f>
        <v>0</v>
      </c>
      <c r="J148" s="237"/>
      <c r="K148" s="238">
        <f>ROUND(E148*J148,2)</f>
        <v>0</v>
      </c>
      <c r="L148" s="238">
        <v>21</v>
      </c>
      <c r="M148" s="238">
        <f>G148*(1+L148/100)</f>
        <v>0</v>
      </c>
      <c r="N148" s="238">
        <v>0.55000000000000004</v>
      </c>
      <c r="O148" s="238">
        <f>ROUND(E148*N148,2)</f>
        <v>0.8</v>
      </c>
      <c r="P148" s="238">
        <v>0</v>
      </c>
      <c r="Q148" s="238">
        <f>ROUND(E148*P148,2)</f>
        <v>0</v>
      </c>
      <c r="R148" s="238" t="s">
        <v>361</v>
      </c>
      <c r="S148" s="238" t="s">
        <v>294</v>
      </c>
      <c r="T148" s="239" t="s">
        <v>294</v>
      </c>
      <c r="U148" s="222">
        <v>0</v>
      </c>
      <c r="V148" s="222">
        <f>ROUND(E148*U148,2)</f>
        <v>0</v>
      </c>
      <c r="W148" s="222"/>
      <c r="X148" s="222" t="s">
        <v>362</v>
      </c>
      <c r="Y148" s="212"/>
      <c r="Z148" s="212"/>
      <c r="AA148" s="212"/>
      <c r="AB148" s="212"/>
      <c r="AC148" s="212"/>
      <c r="AD148" s="212"/>
      <c r="AE148" s="212"/>
      <c r="AF148" s="212"/>
      <c r="AG148" s="212" t="s">
        <v>363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5" t="s">
        <v>3065</v>
      </c>
      <c r="D149" s="224"/>
      <c r="E149" s="225">
        <v>1.44574</v>
      </c>
      <c r="F149" s="222"/>
      <c r="G149" s="222"/>
      <c r="H149" s="222"/>
      <c r="I149" s="222"/>
      <c r="J149" s="222"/>
      <c r="K149" s="222"/>
      <c r="L149" s="222"/>
      <c r="M149" s="222"/>
      <c r="N149" s="222"/>
      <c r="O149" s="222"/>
      <c r="P149" s="222"/>
      <c r="Q149" s="222"/>
      <c r="R149" s="222"/>
      <c r="S149" s="222"/>
      <c r="T149" s="222"/>
      <c r="U149" s="222"/>
      <c r="V149" s="222"/>
      <c r="W149" s="222"/>
      <c r="X149" s="222"/>
      <c r="Y149" s="212"/>
      <c r="Z149" s="212"/>
      <c r="AA149" s="212"/>
      <c r="AB149" s="212"/>
      <c r="AC149" s="212"/>
      <c r="AD149" s="212"/>
      <c r="AE149" s="212"/>
      <c r="AF149" s="212"/>
      <c r="AG149" s="212" t="s">
        <v>310</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69" t="s">
        <v>465</v>
      </c>
      <c r="D150" s="261"/>
      <c r="E150" s="262"/>
      <c r="F150" s="222"/>
      <c r="G150" s="222"/>
      <c r="H150" s="222"/>
      <c r="I150" s="222"/>
      <c r="J150" s="222"/>
      <c r="K150" s="222"/>
      <c r="L150" s="222"/>
      <c r="M150" s="222"/>
      <c r="N150" s="222"/>
      <c r="O150" s="222"/>
      <c r="P150" s="222"/>
      <c r="Q150" s="222"/>
      <c r="R150" s="222"/>
      <c r="S150" s="222"/>
      <c r="T150" s="222"/>
      <c r="U150" s="222"/>
      <c r="V150" s="222"/>
      <c r="W150" s="222"/>
      <c r="X150" s="222"/>
      <c r="Y150" s="212"/>
      <c r="Z150" s="212"/>
      <c r="AA150" s="212"/>
      <c r="AB150" s="212"/>
      <c r="AC150" s="212"/>
      <c r="AD150" s="212"/>
      <c r="AE150" s="212"/>
      <c r="AF150" s="212"/>
      <c r="AG150" s="212" t="s">
        <v>310</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19"/>
      <c r="B151" s="220"/>
      <c r="C151" s="270" t="s">
        <v>3066</v>
      </c>
      <c r="D151" s="261"/>
      <c r="E151" s="262"/>
      <c r="F151" s="222"/>
      <c r="G151" s="222"/>
      <c r="H151" s="222"/>
      <c r="I151" s="222"/>
      <c r="J151" s="222"/>
      <c r="K151" s="222"/>
      <c r="L151" s="222"/>
      <c r="M151" s="222"/>
      <c r="N151" s="222"/>
      <c r="O151" s="222"/>
      <c r="P151" s="222"/>
      <c r="Q151" s="222"/>
      <c r="R151" s="222"/>
      <c r="S151" s="222"/>
      <c r="T151" s="222"/>
      <c r="U151" s="222"/>
      <c r="V151" s="222"/>
      <c r="W151" s="222"/>
      <c r="X151" s="222"/>
      <c r="Y151" s="212"/>
      <c r="Z151" s="212"/>
      <c r="AA151" s="212"/>
      <c r="AB151" s="212"/>
      <c r="AC151" s="212"/>
      <c r="AD151" s="212"/>
      <c r="AE151" s="212"/>
      <c r="AF151" s="212"/>
      <c r="AG151" s="212" t="s">
        <v>310</v>
      </c>
      <c r="AH151" s="212">
        <v>2</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70" t="s">
        <v>3067</v>
      </c>
      <c r="D152" s="261"/>
      <c r="E152" s="262">
        <v>13.19469</v>
      </c>
      <c r="F152" s="222"/>
      <c r="G152" s="222"/>
      <c r="H152" s="222"/>
      <c r="I152" s="222"/>
      <c r="J152" s="222"/>
      <c r="K152" s="222"/>
      <c r="L152" s="222"/>
      <c r="M152" s="222"/>
      <c r="N152" s="222"/>
      <c r="O152" s="222"/>
      <c r="P152" s="222"/>
      <c r="Q152" s="222"/>
      <c r="R152" s="222"/>
      <c r="S152" s="222"/>
      <c r="T152" s="222"/>
      <c r="U152" s="222"/>
      <c r="V152" s="222"/>
      <c r="W152" s="222"/>
      <c r="X152" s="222"/>
      <c r="Y152" s="212"/>
      <c r="Z152" s="212"/>
      <c r="AA152" s="212"/>
      <c r="AB152" s="212"/>
      <c r="AC152" s="212"/>
      <c r="AD152" s="212"/>
      <c r="AE152" s="212"/>
      <c r="AF152" s="212"/>
      <c r="AG152" s="212" t="s">
        <v>310</v>
      </c>
      <c r="AH152" s="212">
        <v>2</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70" t="s">
        <v>3068</v>
      </c>
      <c r="D153" s="261"/>
      <c r="E153" s="262">
        <v>20.527999999999999</v>
      </c>
      <c r="F153" s="222"/>
      <c r="G153" s="222"/>
      <c r="H153" s="222"/>
      <c r="I153" s="222"/>
      <c r="J153" s="222"/>
      <c r="K153" s="222"/>
      <c r="L153" s="222"/>
      <c r="M153" s="222"/>
      <c r="N153" s="222"/>
      <c r="O153" s="222"/>
      <c r="P153" s="222"/>
      <c r="Q153" s="222"/>
      <c r="R153" s="222"/>
      <c r="S153" s="222"/>
      <c r="T153" s="222"/>
      <c r="U153" s="222"/>
      <c r="V153" s="222"/>
      <c r="W153" s="222"/>
      <c r="X153" s="222"/>
      <c r="Y153" s="212"/>
      <c r="Z153" s="212"/>
      <c r="AA153" s="212"/>
      <c r="AB153" s="212"/>
      <c r="AC153" s="212"/>
      <c r="AD153" s="212"/>
      <c r="AE153" s="212"/>
      <c r="AF153" s="212"/>
      <c r="AG153" s="212" t="s">
        <v>310</v>
      </c>
      <c r="AH153" s="212">
        <v>2</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70" t="s">
        <v>3069</v>
      </c>
      <c r="D154" s="261"/>
      <c r="E154" s="262">
        <v>18.84956</v>
      </c>
      <c r="F154" s="222"/>
      <c r="G154" s="222"/>
      <c r="H154" s="222"/>
      <c r="I154" s="222"/>
      <c r="J154" s="222"/>
      <c r="K154" s="222"/>
      <c r="L154" s="222"/>
      <c r="M154" s="222"/>
      <c r="N154" s="222"/>
      <c r="O154" s="222"/>
      <c r="P154" s="222"/>
      <c r="Q154" s="222"/>
      <c r="R154" s="222"/>
      <c r="S154" s="222"/>
      <c r="T154" s="222"/>
      <c r="U154" s="222"/>
      <c r="V154" s="222"/>
      <c r="W154" s="222"/>
      <c r="X154" s="222"/>
      <c r="Y154" s="212"/>
      <c r="Z154" s="212"/>
      <c r="AA154" s="212"/>
      <c r="AB154" s="212"/>
      <c r="AC154" s="212"/>
      <c r="AD154" s="212"/>
      <c r="AE154" s="212"/>
      <c r="AF154" s="212"/>
      <c r="AG154" s="212" t="s">
        <v>310</v>
      </c>
      <c r="AH154" s="212">
        <v>2</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69" t="s">
        <v>471</v>
      </c>
      <c r="D155" s="261"/>
      <c r="E155" s="262"/>
      <c r="F155" s="222"/>
      <c r="G155" s="222"/>
      <c r="H155" s="222"/>
      <c r="I155" s="222"/>
      <c r="J155" s="222"/>
      <c r="K155" s="222"/>
      <c r="L155" s="222"/>
      <c r="M155" s="222"/>
      <c r="N155" s="222"/>
      <c r="O155" s="222"/>
      <c r="P155" s="222"/>
      <c r="Q155" s="222"/>
      <c r="R155" s="222"/>
      <c r="S155" s="222"/>
      <c r="T155" s="222"/>
      <c r="U155" s="222"/>
      <c r="V155" s="222"/>
      <c r="W155" s="222"/>
      <c r="X155" s="222"/>
      <c r="Y155" s="212"/>
      <c r="Z155" s="212"/>
      <c r="AA155" s="212"/>
      <c r="AB155" s="212"/>
      <c r="AC155" s="212"/>
      <c r="AD155" s="212"/>
      <c r="AE155" s="212"/>
      <c r="AF155" s="212"/>
      <c r="AG155" s="212" t="s">
        <v>310</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x14ac:dyDescent="0.25">
      <c r="A156" s="227" t="s">
        <v>289</v>
      </c>
      <c r="B156" s="228" t="s">
        <v>200</v>
      </c>
      <c r="C156" s="251" t="s">
        <v>184</v>
      </c>
      <c r="D156" s="229"/>
      <c r="E156" s="230"/>
      <c r="F156" s="231"/>
      <c r="G156" s="231">
        <f>SUMIF(AG157:AG159,"&lt;&gt;NOR",G157:G159)</f>
        <v>0</v>
      </c>
      <c r="H156" s="231"/>
      <c r="I156" s="231">
        <f>SUM(I157:I159)</f>
        <v>0</v>
      </c>
      <c r="J156" s="231"/>
      <c r="K156" s="231">
        <f>SUM(K157:K159)</f>
        <v>0</v>
      </c>
      <c r="L156" s="231"/>
      <c r="M156" s="231">
        <f>SUM(M157:M159)</f>
        <v>0</v>
      </c>
      <c r="N156" s="231"/>
      <c r="O156" s="231">
        <f>SUM(O157:O159)</f>
        <v>103.45</v>
      </c>
      <c r="P156" s="231"/>
      <c r="Q156" s="231">
        <f>SUM(Q157:Q159)</f>
        <v>0</v>
      </c>
      <c r="R156" s="231"/>
      <c r="S156" s="231"/>
      <c r="T156" s="232"/>
      <c r="U156" s="226"/>
      <c r="V156" s="226">
        <f>SUM(V157:V159)</f>
        <v>103.93</v>
      </c>
      <c r="W156" s="226"/>
      <c r="X156" s="226"/>
      <c r="AG156" t="s">
        <v>290</v>
      </c>
    </row>
    <row r="157" spans="1:60" outlineLevel="1" x14ac:dyDescent="0.25">
      <c r="A157" s="233">
        <v>34</v>
      </c>
      <c r="B157" s="234" t="s">
        <v>3070</v>
      </c>
      <c r="C157" s="252" t="s">
        <v>3071</v>
      </c>
      <c r="D157" s="235" t="s">
        <v>360</v>
      </c>
      <c r="E157" s="236">
        <v>42.839759999999998</v>
      </c>
      <c r="F157" s="237"/>
      <c r="G157" s="238">
        <f>ROUND(E157*F157,2)</f>
        <v>0</v>
      </c>
      <c r="H157" s="237"/>
      <c r="I157" s="238">
        <f>ROUND(E157*H157,2)</f>
        <v>0</v>
      </c>
      <c r="J157" s="237"/>
      <c r="K157" s="238">
        <f>ROUND(E157*J157,2)</f>
        <v>0</v>
      </c>
      <c r="L157" s="238">
        <v>21</v>
      </c>
      <c r="M157" s="238">
        <f>G157*(1+L157/100)</f>
        <v>0</v>
      </c>
      <c r="N157" s="238">
        <v>2.4148700000000001</v>
      </c>
      <c r="O157" s="238">
        <f>ROUND(E157*N157,2)</f>
        <v>103.45</v>
      </c>
      <c r="P157" s="238">
        <v>0</v>
      </c>
      <c r="Q157" s="238">
        <f>ROUND(E157*P157,2)</f>
        <v>0</v>
      </c>
      <c r="R157" s="238" t="s">
        <v>3072</v>
      </c>
      <c r="S157" s="238" t="s">
        <v>294</v>
      </c>
      <c r="T157" s="239" t="s">
        <v>294</v>
      </c>
      <c r="U157" s="222">
        <v>2.4260000000000002</v>
      </c>
      <c r="V157" s="222">
        <f>ROUND(E157*U157,2)</f>
        <v>103.93</v>
      </c>
      <c r="W157" s="222"/>
      <c r="X157" s="222" t="s">
        <v>389</v>
      </c>
      <c r="Y157" s="212"/>
      <c r="Z157" s="212"/>
      <c r="AA157" s="212"/>
      <c r="AB157" s="212"/>
      <c r="AC157" s="212"/>
      <c r="AD157" s="212"/>
      <c r="AE157" s="212"/>
      <c r="AF157" s="212"/>
      <c r="AG157" s="212" t="s">
        <v>390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19"/>
      <c r="B158" s="220"/>
      <c r="C158" s="268" t="s">
        <v>3073</v>
      </c>
      <c r="D158" s="265"/>
      <c r="E158" s="265"/>
      <c r="F158" s="265"/>
      <c r="G158" s="265"/>
      <c r="H158" s="222"/>
      <c r="I158" s="222"/>
      <c r="J158" s="222"/>
      <c r="K158" s="222"/>
      <c r="L158" s="222"/>
      <c r="M158" s="222"/>
      <c r="N158" s="222"/>
      <c r="O158" s="222"/>
      <c r="P158" s="222"/>
      <c r="Q158" s="222"/>
      <c r="R158" s="222"/>
      <c r="S158" s="222"/>
      <c r="T158" s="222"/>
      <c r="U158" s="222"/>
      <c r="V158" s="222"/>
      <c r="W158" s="222"/>
      <c r="X158" s="222"/>
      <c r="Y158" s="212"/>
      <c r="Z158" s="212"/>
      <c r="AA158" s="212"/>
      <c r="AB158" s="212"/>
      <c r="AC158" s="212"/>
      <c r="AD158" s="212"/>
      <c r="AE158" s="212"/>
      <c r="AF158" s="212"/>
      <c r="AG158" s="212" t="s">
        <v>456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5" t="s">
        <v>3274</v>
      </c>
      <c r="D159" s="224"/>
      <c r="E159" s="225">
        <v>42.839759999999998</v>
      </c>
      <c r="F159" s="222"/>
      <c r="G159" s="222"/>
      <c r="H159" s="222"/>
      <c r="I159" s="222"/>
      <c r="J159" s="222"/>
      <c r="K159" s="222"/>
      <c r="L159" s="222"/>
      <c r="M159" s="222"/>
      <c r="N159" s="222"/>
      <c r="O159" s="222"/>
      <c r="P159" s="222"/>
      <c r="Q159" s="222"/>
      <c r="R159" s="222"/>
      <c r="S159" s="222"/>
      <c r="T159" s="222"/>
      <c r="U159" s="222"/>
      <c r="V159" s="222"/>
      <c r="W159" s="222"/>
      <c r="X159" s="222"/>
      <c r="Y159" s="212"/>
      <c r="Z159" s="212"/>
      <c r="AA159" s="212"/>
      <c r="AB159" s="212"/>
      <c r="AC159" s="212"/>
      <c r="AD159" s="212"/>
      <c r="AE159" s="212"/>
      <c r="AF159" s="212"/>
      <c r="AG159" s="212" t="s">
        <v>310</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5">
      <c r="A160" s="227" t="s">
        <v>289</v>
      </c>
      <c r="B160" s="228" t="s">
        <v>206</v>
      </c>
      <c r="C160" s="251" t="s">
        <v>207</v>
      </c>
      <c r="D160" s="229"/>
      <c r="E160" s="230"/>
      <c r="F160" s="231"/>
      <c r="G160" s="231">
        <f>SUMIF(AG161:AG172,"&lt;&gt;NOR",G161:G172)</f>
        <v>0</v>
      </c>
      <c r="H160" s="231"/>
      <c r="I160" s="231">
        <f>SUM(I161:I172)</f>
        <v>0</v>
      </c>
      <c r="J160" s="231"/>
      <c r="K160" s="231">
        <f>SUM(K161:K172)</f>
        <v>0</v>
      </c>
      <c r="L160" s="231"/>
      <c r="M160" s="231">
        <f>SUM(M161:M172)</f>
        <v>0</v>
      </c>
      <c r="N160" s="231"/>
      <c r="O160" s="231">
        <f>SUM(O161:O172)</f>
        <v>61.97</v>
      </c>
      <c r="P160" s="231"/>
      <c r="Q160" s="231">
        <f>SUM(Q161:Q172)</f>
        <v>0</v>
      </c>
      <c r="R160" s="231"/>
      <c r="S160" s="231"/>
      <c r="T160" s="232"/>
      <c r="U160" s="226"/>
      <c r="V160" s="226">
        <f>SUM(V161:V172)</f>
        <v>61.93</v>
      </c>
      <c r="W160" s="226"/>
      <c r="X160" s="226"/>
      <c r="AG160" t="s">
        <v>290</v>
      </c>
    </row>
    <row r="161" spans="1:60" ht="20.399999999999999" outlineLevel="1" x14ac:dyDescent="0.25">
      <c r="A161" s="233">
        <v>35</v>
      </c>
      <c r="B161" s="234" t="s">
        <v>1427</v>
      </c>
      <c r="C161" s="252" t="s">
        <v>1428</v>
      </c>
      <c r="D161" s="235" t="s">
        <v>360</v>
      </c>
      <c r="E161" s="236">
        <v>33.732080000000003</v>
      </c>
      <c r="F161" s="237"/>
      <c r="G161" s="238">
        <f>ROUND(E161*F161,2)</f>
        <v>0</v>
      </c>
      <c r="H161" s="237"/>
      <c r="I161" s="238">
        <f>ROUND(E161*H161,2)</f>
        <v>0</v>
      </c>
      <c r="J161" s="237"/>
      <c r="K161" s="238">
        <f>ROUND(E161*J161,2)</f>
        <v>0</v>
      </c>
      <c r="L161" s="238">
        <v>21</v>
      </c>
      <c r="M161" s="238">
        <f>G161*(1+L161/100)</f>
        <v>0</v>
      </c>
      <c r="N161" s="238">
        <v>1.837</v>
      </c>
      <c r="O161" s="238">
        <f>ROUND(E161*N161,2)</f>
        <v>61.97</v>
      </c>
      <c r="P161" s="238">
        <v>0</v>
      </c>
      <c r="Q161" s="238">
        <f>ROUND(E161*P161,2)</f>
        <v>0</v>
      </c>
      <c r="R161" s="238" t="s">
        <v>1305</v>
      </c>
      <c r="S161" s="238" t="s">
        <v>294</v>
      </c>
      <c r="T161" s="239" t="s">
        <v>294</v>
      </c>
      <c r="U161" s="222">
        <v>1.8360000000000001</v>
      </c>
      <c r="V161" s="222">
        <f>ROUND(E161*U161,2)</f>
        <v>61.93</v>
      </c>
      <c r="W161" s="222"/>
      <c r="X161" s="222" t="s">
        <v>389</v>
      </c>
      <c r="Y161" s="212"/>
      <c r="Z161" s="212"/>
      <c r="AA161" s="212"/>
      <c r="AB161" s="212"/>
      <c r="AC161" s="212"/>
      <c r="AD161" s="212"/>
      <c r="AE161" s="212"/>
      <c r="AF161" s="212"/>
      <c r="AG161" s="212" t="s">
        <v>390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19"/>
      <c r="B162" s="220"/>
      <c r="C162" s="268" t="s">
        <v>1429</v>
      </c>
      <c r="D162" s="265"/>
      <c r="E162" s="265"/>
      <c r="F162" s="265"/>
      <c r="G162" s="265"/>
      <c r="H162" s="222"/>
      <c r="I162" s="222"/>
      <c r="J162" s="222"/>
      <c r="K162" s="222"/>
      <c r="L162" s="222"/>
      <c r="M162" s="222"/>
      <c r="N162" s="222"/>
      <c r="O162" s="222"/>
      <c r="P162" s="222"/>
      <c r="Q162" s="222"/>
      <c r="R162" s="222"/>
      <c r="S162" s="222"/>
      <c r="T162" s="222"/>
      <c r="U162" s="222"/>
      <c r="V162" s="222"/>
      <c r="W162" s="222"/>
      <c r="X162" s="222"/>
      <c r="Y162" s="212"/>
      <c r="Z162" s="212"/>
      <c r="AA162" s="212"/>
      <c r="AB162" s="212"/>
      <c r="AC162" s="212"/>
      <c r="AD162" s="212"/>
      <c r="AE162" s="212"/>
      <c r="AF162" s="212"/>
      <c r="AG162" s="212" t="s">
        <v>456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41" t="str">
        <f>C162</f>
        <v>pod mazaniny a dlažby, popř. na plochých střechách, vodorovný nebo ve spádu, s udusáním a urovnáním povrchu,</v>
      </c>
      <c r="BB162" s="212"/>
      <c r="BC162" s="212"/>
      <c r="BD162" s="212"/>
      <c r="BE162" s="212"/>
      <c r="BF162" s="212"/>
      <c r="BG162" s="212"/>
      <c r="BH162" s="212"/>
    </row>
    <row r="163" spans="1:60" outlineLevel="1" x14ac:dyDescent="0.25">
      <c r="A163" s="219"/>
      <c r="B163" s="220"/>
      <c r="C163" s="255" t="s">
        <v>3275</v>
      </c>
      <c r="D163" s="224"/>
      <c r="E163" s="225">
        <v>33.732080000000003</v>
      </c>
      <c r="F163" s="222"/>
      <c r="G163" s="222"/>
      <c r="H163" s="222"/>
      <c r="I163" s="222"/>
      <c r="J163" s="222"/>
      <c r="K163" s="222"/>
      <c r="L163" s="222"/>
      <c r="M163" s="222"/>
      <c r="N163" s="222"/>
      <c r="O163" s="222"/>
      <c r="P163" s="222"/>
      <c r="Q163" s="222"/>
      <c r="R163" s="222"/>
      <c r="S163" s="222"/>
      <c r="T163" s="222"/>
      <c r="U163" s="222"/>
      <c r="V163" s="222"/>
      <c r="W163" s="222"/>
      <c r="X163" s="222"/>
      <c r="Y163" s="212"/>
      <c r="Z163" s="212"/>
      <c r="AA163" s="212"/>
      <c r="AB163" s="212"/>
      <c r="AC163" s="212"/>
      <c r="AD163" s="212"/>
      <c r="AE163" s="212"/>
      <c r="AF163" s="212"/>
      <c r="AG163" s="212" t="s">
        <v>310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69" t="s">
        <v>465</v>
      </c>
      <c r="D164" s="261"/>
      <c r="E164" s="262"/>
      <c r="F164" s="222"/>
      <c r="G164" s="222"/>
      <c r="H164" s="222"/>
      <c r="I164" s="222"/>
      <c r="J164" s="222"/>
      <c r="K164" s="222"/>
      <c r="L164" s="222"/>
      <c r="M164" s="222"/>
      <c r="N164" s="222"/>
      <c r="O164" s="222"/>
      <c r="P164" s="222"/>
      <c r="Q164" s="222"/>
      <c r="R164" s="222"/>
      <c r="S164" s="222"/>
      <c r="T164" s="222"/>
      <c r="U164" s="222"/>
      <c r="V164" s="222"/>
      <c r="W164" s="222"/>
      <c r="X164" s="222"/>
      <c r="Y164" s="212"/>
      <c r="Z164" s="212"/>
      <c r="AA164" s="212"/>
      <c r="AB164" s="212"/>
      <c r="AC164" s="212"/>
      <c r="AD164" s="212"/>
      <c r="AE164" s="212"/>
      <c r="AF164" s="212"/>
      <c r="AG164" s="212" t="s">
        <v>310</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70" t="s">
        <v>3076</v>
      </c>
      <c r="D165" s="261"/>
      <c r="E165" s="262"/>
      <c r="F165" s="222"/>
      <c r="G165" s="222"/>
      <c r="H165" s="222"/>
      <c r="I165" s="222"/>
      <c r="J165" s="222"/>
      <c r="K165" s="222"/>
      <c r="L165" s="222"/>
      <c r="M165" s="222"/>
      <c r="N165" s="222"/>
      <c r="O165" s="222"/>
      <c r="P165" s="222"/>
      <c r="Q165" s="222"/>
      <c r="R165" s="222"/>
      <c r="S165" s="222"/>
      <c r="T165" s="222"/>
      <c r="U165" s="222"/>
      <c r="V165" s="222"/>
      <c r="W165" s="222"/>
      <c r="X165" s="222"/>
      <c r="Y165" s="212"/>
      <c r="Z165" s="212"/>
      <c r="AA165" s="212"/>
      <c r="AB165" s="212"/>
      <c r="AC165" s="212"/>
      <c r="AD165" s="212"/>
      <c r="AE165" s="212"/>
      <c r="AF165" s="212"/>
      <c r="AG165" s="212" t="s">
        <v>310</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70" t="s">
        <v>3077</v>
      </c>
      <c r="D166" s="261"/>
      <c r="E166" s="262">
        <v>77.459109999999995</v>
      </c>
      <c r="F166" s="222"/>
      <c r="G166" s="222"/>
      <c r="H166" s="222"/>
      <c r="I166" s="222"/>
      <c r="J166" s="222"/>
      <c r="K166" s="222"/>
      <c r="L166" s="222"/>
      <c r="M166" s="222"/>
      <c r="N166" s="222"/>
      <c r="O166" s="222"/>
      <c r="P166" s="222"/>
      <c r="Q166" s="222"/>
      <c r="R166" s="222"/>
      <c r="S166" s="222"/>
      <c r="T166" s="222"/>
      <c r="U166" s="222"/>
      <c r="V166" s="222"/>
      <c r="W166" s="222"/>
      <c r="X166" s="222"/>
      <c r="Y166" s="212"/>
      <c r="Z166" s="212"/>
      <c r="AA166" s="212"/>
      <c r="AB166" s="212"/>
      <c r="AC166" s="212"/>
      <c r="AD166" s="212"/>
      <c r="AE166" s="212"/>
      <c r="AF166" s="212"/>
      <c r="AG166" s="212" t="s">
        <v>310</v>
      </c>
      <c r="AH166" s="212">
        <v>2</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70" t="s">
        <v>3276</v>
      </c>
      <c r="D167" s="261"/>
      <c r="E167" s="262">
        <v>76.313460000000006</v>
      </c>
      <c r="F167" s="222"/>
      <c r="G167" s="222"/>
      <c r="H167" s="222"/>
      <c r="I167" s="222"/>
      <c r="J167" s="222"/>
      <c r="K167" s="222"/>
      <c r="L167" s="222"/>
      <c r="M167" s="222"/>
      <c r="N167" s="222"/>
      <c r="O167" s="222"/>
      <c r="P167" s="222"/>
      <c r="Q167" s="222"/>
      <c r="R167" s="222"/>
      <c r="S167" s="222"/>
      <c r="T167" s="222"/>
      <c r="U167" s="222"/>
      <c r="V167" s="222"/>
      <c r="W167" s="222"/>
      <c r="X167" s="222"/>
      <c r="Y167" s="212"/>
      <c r="Z167" s="212"/>
      <c r="AA167" s="212"/>
      <c r="AB167" s="212"/>
      <c r="AC167" s="212"/>
      <c r="AD167" s="212"/>
      <c r="AE167" s="212"/>
      <c r="AF167" s="212"/>
      <c r="AG167" s="212" t="s">
        <v>310</v>
      </c>
      <c r="AH167" s="212">
        <v>2</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70" t="s">
        <v>3277</v>
      </c>
      <c r="D168" s="261"/>
      <c r="E168" s="262">
        <v>111.24853</v>
      </c>
      <c r="F168" s="222"/>
      <c r="G168" s="222"/>
      <c r="H168" s="222"/>
      <c r="I168" s="222"/>
      <c r="J168" s="222"/>
      <c r="K168" s="222"/>
      <c r="L168" s="222"/>
      <c r="M168" s="222"/>
      <c r="N168" s="222"/>
      <c r="O168" s="222"/>
      <c r="P168" s="222"/>
      <c r="Q168" s="222"/>
      <c r="R168" s="222"/>
      <c r="S168" s="222"/>
      <c r="T168" s="222"/>
      <c r="U168" s="222"/>
      <c r="V168" s="222"/>
      <c r="W168" s="222"/>
      <c r="X168" s="222"/>
      <c r="Y168" s="212"/>
      <c r="Z168" s="212"/>
      <c r="AA168" s="212"/>
      <c r="AB168" s="212"/>
      <c r="AC168" s="212"/>
      <c r="AD168" s="212"/>
      <c r="AE168" s="212"/>
      <c r="AF168" s="212"/>
      <c r="AG168" s="212" t="s">
        <v>310</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19"/>
      <c r="B169" s="220"/>
      <c r="C169" s="270" t="s">
        <v>3080</v>
      </c>
      <c r="D169" s="261"/>
      <c r="E169" s="262">
        <v>55.97972</v>
      </c>
      <c r="F169" s="222"/>
      <c r="G169" s="222"/>
      <c r="H169" s="222"/>
      <c r="I169" s="222"/>
      <c r="J169" s="222"/>
      <c r="K169" s="222"/>
      <c r="L169" s="222"/>
      <c r="M169" s="222"/>
      <c r="N169" s="222"/>
      <c r="O169" s="222"/>
      <c r="P169" s="222"/>
      <c r="Q169" s="222"/>
      <c r="R169" s="222"/>
      <c r="S169" s="222"/>
      <c r="T169" s="222"/>
      <c r="U169" s="222"/>
      <c r="V169" s="222"/>
      <c r="W169" s="222"/>
      <c r="X169" s="222"/>
      <c r="Y169" s="212"/>
      <c r="Z169" s="212"/>
      <c r="AA169" s="212"/>
      <c r="AB169" s="212"/>
      <c r="AC169" s="212"/>
      <c r="AD169" s="212"/>
      <c r="AE169" s="212"/>
      <c r="AF169" s="212"/>
      <c r="AG169" s="212" t="s">
        <v>310</v>
      </c>
      <c r="AH169" s="212">
        <v>2</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70" t="s">
        <v>3278</v>
      </c>
      <c r="D170" s="261"/>
      <c r="E170" s="262">
        <v>10.88</v>
      </c>
      <c r="F170" s="222"/>
      <c r="G170" s="222"/>
      <c r="H170" s="222"/>
      <c r="I170" s="222"/>
      <c r="J170" s="222"/>
      <c r="K170" s="222"/>
      <c r="L170" s="222"/>
      <c r="M170" s="222"/>
      <c r="N170" s="222"/>
      <c r="O170" s="222"/>
      <c r="P170" s="222"/>
      <c r="Q170" s="222"/>
      <c r="R170" s="222"/>
      <c r="S170" s="222"/>
      <c r="T170" s="222"/>
      <c r="U170" s="222"/>
      <c r="V170" s="222"/>
      <c r="W170" s="222"/>
      <c r="X170" s="222"/>
      <c r="Y170" s="212"/>
      <c r="Z170" s="212"/>
      <c r="AA170" s="212"/>
      <c r="AB170" s="212"/>
      <c r="AC170" s="212"/>
      <c r="AD170" s="212"/>
      <c r="AE170" s="212"/>
      <c r="AF170" s="212"/>
      <c r="AG170" s="212" t="s">
        <v>310</v>
      </c>
      <c r="AH170" s="212">
        <v>2</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70" t="s">
        <v>3279</v>
      </c>
      <c r="D171" s="261"/>
      <c r="E171" s="262">
        <v>5.44</v>
      </c>
      <c r="F171" s="222"/>
      <c r="G171" s="222"/>
      <c r="H171" s="222"/>
      <c r="I171" s="222"/>
      <c r="J171" s="222"/>
      <c r="K171" s="222"/>
      <c r="L171" s="222"/>
      <c r="M171" s="222"/>
      <c r="N171" s="222"/>
      <c r="O171" s="222"/>
      <c r="P171" s="222"/>
      <c r="Q171" s="222"/>
      <c r="R171" s="222"/>
      <c r="S171" s="222"/>
      <c r="T171" s="222"/>
      <c r="U171" s="222"/>
      <c r="V171" s="222"/>
      <c r="W171" s="222"/>
      <c r="X171" s="222"/>
      <c r="Y171" s="212"/>
      <c r="Z171" s="212"/>
      <c r="AA171" s="212"/>
      <c r="AB171" s="212"/>
      <c r="AC171" s="212"/>
      <c r="AD171" s="212"/>
      <c r="AE171" s="212"/>
      <c r="AF171" s="212"/>
      <c r="AG171" s="212" t="s">
        <v>310</v>
      </c>
      <c r="AH171" s="212">
        <v>2</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69" t="s">
        <v>471</v>
      </c>
      <c r="D172" s="261"/>
      <c r="E172" s="262"/>
      <c r="F172" s="222"/>
      <c r="G172" s="222"/>
      <c r="H172" s="222"/>
      <c r="I172" s="222"/>
      <c r="J172" s="222"/>
      <c r="K172" s="222"/>
      <c r="L172" s="222"/>
      <c r="M172" s="222"/>
      <c r="N172" s="222"/>
      <c r="O172" s="222"/>
      <c r="P172" s="222"/>
      <c r="Q172" s="222"/>
      <c r="R172" s="222"/>
      <c r="S172" s="222"/>
      <c r="T172" s="222"/>
      <c r="U172" s="222"/>
      <c r="V172" s="222"/>
      <c r="W172" s="222"/>
      <c r="X172" s="222"/>
      <c r="Y172" s="212"/>
      <c r="Z172" s="212"/>
      <c r="AA172" s="212"/>
      <c r="AB172" s="212"/>
      <c r="AC172" s="212"/>
      <c r="AD172" s="212"/>
      <c r="AE172" s="212"/>
      <c r="AF172" s="212"/>
      <c r="AG172" s="212" t="s">
        <v>310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5">
      <c r="A173" s="227" t="s">
        <v>289</v>
      </c>
      <c r="B173" s="228" t="s">
        <v>214</v>
      </c>
      <c r="C173" s="251" t="s">
        <v>215</v>
      </c>
      <c r="D173" s="229"/>
      <c r="E173" s="230"/>
      <c r="F173" s="231"/>
      <c r="G173" s="231">
        <f>SUMIF(AG174:AG188,"&lt;&gt;NOR",G174:G188)</f>
        <v>0</v>
      </c>
      <c r="H173" s="231"/>
      <c r="I173" s="231">
        <f>SUM(I174:I188)</f>
        <v>0</v>
      </c>
      <c r="J173" s="231"/>
      <c r="K173" s="231">
        <f>SUM(K174:K188)</f>
        <v>0</v>
      </c>
      <c r="L173" s="231"/>
      <c r="M173" s="231">
        <f>SUM(M174:M188)</f>
        <v>0</v>
      </c>
      <c r="N173" s="231"/>
      <c r="O173" s="231">
        <f>SUM(O174:O188)</f>
        <v>0.38</v>
      </c>
      <c r="P173" s="231"/>
      <c r="Q173" s="231">
        <f>SUM(Q174:Q188)</f>
        <v>0</v>
      </c>
      <c r="R173" s="231"/>
      <c r="S173" s="231"/>
      <c r="T173" s="232"/>
      <c r="U173" s="226"/>
      <c r="V173" s="226">
        <f>SUM(V174:V188)</f>
        <v>13.370000000000001</v>
      </c>
      <c r="W173" s="226"/>
      <c r="X173" s="226"/>
      <c r="AG173" t="s">
        <v>290</v>
      </c>
    </row>
    <row r="174" spans="1:60" ht="20.399999999999999" outlineLevel="1" x14ac:dyDescent="0.25">
      <c r="A174" s="233">
        <v>36</v>
      </c>
      <c r="B174" s="234" t="s">
        <v>3083</v>
      </c>
      <c r="C174" s="252" t="s">
        <v>3084</v>
      </c>
      <c r="D174" s="235" t="s">
        <v>360</v>
      </c>
      <c r="E174" s="236">
        <v>85.289820000000006</v>
      </c>
      <c r="F174" s="237"/>
      <c r="G174" s="238">
        <f>ROUND(E174*F174,2)</f>
        <v>0</v>
      </c>
      <c r="H174" s="237"/>
      <c r="I174" s="238">
        <f>ROUND(E174*H174,2)</f>
        <v>0</v>
      </c>
      <c r="J174" s="237"/>
      <c r="K174" s="238">
        <f>ROUND(E174*J174,2)</f>
        <v>0</v>
      </c>
      <c r="L174" s="238">
        <v>21</v>
      </c>
      <c r="M174" s="238">
        <f>G174*(1+L174/100)</f>
        <v>0</v>
      </c>
      <c r="N174" s="238">
        <v>0</v>
      </c>
      <c r="O174" s="238">
        <f>ROUND(E174*N174,2)</f>
        <v>0</v>
      </c>
      <c r="P174" s="238">
        <v>0</v>
      </c>
      <c r="Q174" s="238">
        <f>ROUND(E174*P174,2)</f>
        <v>0</v>
      </c>
      <c r="R174" s="238" t="s">
        <v>1318</v>
      </c>
      <c r="S174" s="238" t="s">
        <v>294</v>
      </c>
      <c r="T174" s="239" t="s">
        <v>294</v>
      </c>
      <c r="U174" s="222">
        <v>0.114</v>
      </c>
      <c r="V174" s="222">
        <f>ROUND(E174*U174,2)</f>
        <v>9.7200000000000006</v>
      </c>
      <c r="W174" s="222"/>
      <c r="X174" s="222" t="s">
        <v>389</v>
      </c>
      <c r="Y174" s="212"/>
      <c r="Z174" s="212"/>
      <c r="AA174" s="212"/>
      <c r="AB174" s="212"/>
      <c r="AC174" s="212"/>
      <c r="AD174" s="212"/>
      <c r="AE174" s="212"/>
      <c r="AF174" s="212"/>
      <c r="AG174" s="212" t="s">
        <v>390</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5">
      <c r="A175" s="219"/>
      <c r="B175" s="220"/>
      <c r="C175" s="268" t="s">
        <v>3085</v>
      </c>
      <c r="D175" s="265"/>
      <c r="E175" s="265"/>
      <c r="F175" s="265"/>
      <c r="G175" s="265"/>
      <c r="H175" s="222"/>
      <c r="I175" s="222"/>
      <c r="J175" s="222"/>
      <c r="K175" s="222"/>
      <c r="L175" s="222"/>
      <c r="M175" s="222"/>
      <c r="N175" s="222"/>
      <c r="O175" s="222"/>
      <c r="P175" s="222"/>
      <c r="Q175" s="222"/>
      <c r="R175" s="222"/>
      <c r="S175" s="222"/>
      <c r="T175" s="222"/>
      <c r="U175" s="222"/>
      <c r="V175" s="222"/>
      <c r="W175" s="222"/>
      <c r="X175" s="222"/>
      <c r="Y175" s="212"/>
      <c r="Z175" s="212"/>
      <c r="AA175" s="212"/>
      <c r="AB175" s="212"/>
      <c r="AC175" s="212"/>
      <c r="AD175" s="212"/>
      <c r="AE175" s="212"/>
      <c r="AF175" s="212"/>
      <c r="AG175" s="212" t="s">
        <v>456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4" t="s">
        <v>3086</v>
      </c>
      <c r="D176" s="242"/>
      <c r="E176" s="242"/>
      <c r="F176" s="242"/>
      <c r="G176" s="242"/>
      <c r="H176" s="222"/>
      <c r="I176" s="222"/>
      <c r="J176" s="222"/>
      <c r="K176" s="222"/>
      <c r="L176" s="222"/>
      <c r="M176" s="222"/>
      <c r="N176" s="222"/>
      <c r="O176" s="222"/>
      <c r="P176" s="222"/>
      <c r="Q176" s="222"/>
      <c r="R176" s="222"/>
      <c r="S176" s="222"/>
      <c r="T176" s="222"/>
      <c r="U176" s="222"/>
      <c r="V176" s="222"/>
      <c r="W176" s="222"/>
      <c r="X176" s="222"/>
      <c r="Y176" s="212"/>
      <c r="Z176" s="212"/>
      <c r="AA176" s="212"/>
      <c r="AB176" s="212"/>
      <c r="AC176" s="212"/>
      <c r="AD176" s="212"/>
      <c r="AE176" s="212"/>
      <c r="AF176" s="212"/>
      <c r="AG176" s="212" t="s">
        <v>299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19"/>
      <c r="B177" s="220"/>
      <c r="C177" s="255" t="s">
        <v>3087</v>
      </c>
      <c r="D177" s="224"/>
      <c r="E177" s="225">
        <v>78.539820000000006</v>
      </c>
      <c r="F177" s="222"/>
      <c r="G177" s="222"/>
      <c r="H177" s="222"/>
      <c r="I177" s="222"/>
      <c r="J177" s="222"/>
      <c r="K177" s="222"/>
      <c r="L177" s="222"/>
      <c r="M177" s="222"/>
      <c r="N177" s="222"/>
      <c r="O177" s="222"/>
      <c r="P177" s="222"/>
      <c r="Q177" s="222"/>
      <c r="R177" s="222"/>
      <c r="S177" s="222"/>
      <c r="T177" s="222"/>
      <c r="U177" s="222"/>
      <c r="V177" s="222"/>
      <c r="W177" s="222"/>
      <c r="X177" s="222"/>
      <c r="Y177" s="212"/>
      <c r="Z177" s="212"/>
      <c r="AA177" s="212"/>
      <c r="AB177" s="212"/>
      <c r="AC177" s="212"/>
      <c r="AD177" s="212"/>
      <c r="AE177" s="212"/>
      <c r="AF177" s="212"/>
      <c r="AG177" s="212" t="s">
        <v>310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55" t="s">
        <v>3088</v>
      </c>
      <c r="D178" s="224"/>
      <c r="E178" s="225">
        <v>6.75</v>
      </c>
      <c r="F178" s="222"/>
      <c r="G178" s="222"/>
      <c r="H178" s="222"/>
      <c r="I178" s="222"/>
      <c r="J178" s="222"/>
      <c r="K178" s="222"/>
      <c r="L178" s="222"/>
      <c r="M178" s="222"/>
      <c r="N178" s="222"/>
      <c r="O178" s="222"/>
      <c r="P178" s="222"/>
      <c r="Q178" s="222"/>
      <c r="R178" s="222"/>
      <c r="S178" s="222"/>
      <c r="T178" s="222"/>
      <c r="U178" s="222"/>
      <c r="V178" s="222"/>
      <c r="W178" s="222"/>
      <c r="X178" s="222"/>
      <c r="Y178" s="212"/>
      <c r="Z178" s="212"/>
      <c r="AA178" s="212"/>
      <c r="AB178" s="212"/>
      <c r="AC178" s="212"/>
      <c r="AD178" s="212"/>
      <c r="AE178" s="212"/>
      <c r="AF178" s="212"/>
      <c r="AG178" s="212" t="s">
        <v>310</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0.399999999999999" outlineLevel="1" x14ac:dyDescent="0.25">
      <c r="A179" s="233">
        <v>37</v>
      </c>
      <c r="B179" s="234" t="s">
        <v>3089</v>
      </c>
      <c r="C179" s="252" t="s">
        <v>3090</v>
      </c>
      <c r="D179" s="235" t="s">
        <v>360</v>
      </c>
      <c r="E179" s="236">
        <v>0.14571000000000001</v>
      </c>
      <c r="F179" s="237"/>
      <c r="G179" s="238">
        <f>ROUND(E179*F179,2)</f>
        <v>0</v>
      </c>
      <c r="H179" s="237"/>
      <c r="I179" s="238">
        <f>ROUND(E179*H179,2)</f>
        <v>0</v>
      </c>
      <c r="J179" s="237"/>
      <c r="K179" s="238">
        <f>ROUND(E179*J179,2)</f>
        <v>0</v>
      </c>
      <c r="L179" s="238">
        <v>21</v>
      </c>
      <c r="M179" s="238">
        <f>G179*(1+L179/100)</f>
        <v>0</v>
      </c>
      <c r="N179" s="238">
        <v>2.6198100000000002</v>
      </c>
      <c r="O179" s="238">
        <f>ROUND(E179*N179,2)</f>
        <v>0.38</v>
      </c>
      <c r="P179" s="238">
        <v>0</v>
      </c>
      <c r="Q179" s="238">
        <f>ROUND(E179*P179,2)</f>
        <v>0</v>
      </c>
      <c r="R179" s="238" t="s">
        <v>1318</v>
      </c>
      <c r="S179" s="238" t="s">
        <v>294</v>
      </c>
      <c r="T179" s="239" t="s">
        <v>294</v>
      </c>
      <c r="U179" s="222">
        <v>25.02</v>
      </c>
      <c r="V179" s="222">
        <f>ROUND(E179*U179,2)</f>
        <v>3.65</v>
      </c>
      <c r="W179" s="222"/>
      <c r="X179" s="222" t="s">
        <v>389</v>
      </c>
      <c r="Y179" s="212"/>
      <c r="Z179" s="212"/>
      <c r="AA179" s="212"/>
      <c r="AB179" s="212"/>
      <c r="AC179" s="212"/>
      <c r="AD179" s="212"/>
      <c r="AE179" s="212"/>
      <c r="AF179" s="212"/>
      <c r="AG179" s="212" t="s">
        <v>390</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1" outlineLevel="1" x14ac:dyDescent="0.25">
      <c r="A180" s="219"/>
      <c r="B180" s="220"/>
      <c r="C180" s="268" t="s">
        <v>3091</v>
      </c>
      <c r="D180" s="265"/>
      <c r="E180" s="265"/>
      <c r="F180" s="265"/>
      <c r="G180" s="265"/>
      <c r="H180" s="222"/>
      <c r="I180" s="222"/>
      <c r="J180" s="222"/>
      <c r="K180" s="222"/>
      <c r="L180" s="222"/>
      <c r="M180" s="222"/>
      <c r="N180" s="222"/>
      <c r="O180" s="222"/>
      <c r="P180" s="222"/>
      <c r="Q180" s="222"/>
      <c r="R180" s="222"/>
      <c r="S180" s="222"/>
      <c r="T180" s="222"/>
      <c r="U180" s="222"/>
      <c r="V180" s="222"/>
      <c r="W180" s="222"/>
      <c r="X180" s="222"/>
      <c r="Y180" s="212"/>
      <c r="Z180" s="212"/>
      <c r="AA180" s="212"/>
      <c r="AB180" s="212"/>
      <c r="AC180" s="212"/>
      <c r="AD180" s="212"/>
      <c r="AE180" s="212"/>
      <c r="AF180" s="212"/>
      <c r="AG180" s="212" t="s">
        <v>456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41" t="str">
        <f>C180</f>
        <v>uloženého ve vynechaných otvorech ve dně nebo ve stěnách nádrží z betonu vodostavebního, pevné spojení potrubí nebo trubní zděře s betonem v otvoru, očištění potrubí před betonáží, bednění a odbednění,</v>
      </c>
      <c r="BB180" s="212"/>
      <c r="BC180" s="212"/>
      <c r="BD180" s="212"/>
      <c r="BE180" s="212"/>
      <c r="BF180" s="212"/>
      <c r="BG180" s="212"/>
      <c r="BH180" s="212"/>
    </row>
    <row r="181" spans="1:60" outlineLevel="1" x14ac:dyDescent="0.25">
      <c r="A181" s="219"/>
      <c r="B181" s="220"/>
      <c r="C181" s="255" t="s">
        <v>3280</v>
      </c>
      <c r="D181" s="224"/>
      <c r="E181" s="225">
        <v>0.16</v>
      </c>
      <c r="F181" s="222"/>
      <c r="G181" s="222"/>
      <c r="H181" s="222"/>
      <c r="I181" s="222"/>
      <c r="J181" s="222"/>
      <c r="K181" s="222"/>
      <c r="L181" s="222"/>
      <c r="M181" s="222"/>
      <c r="N181" s="222"/>
      <c r="O181" s="222"/>
      <c r="P181" s="222"/>
      <c r="Q181" s="222"/>
      <c r="R181" s="222"/>
      <c r="S181" s="222"/>
      <c r="T181" s="222"/>
      <c r="U181" s="222"/>
      <c r="V181" s="222"/>
      <c r="W181" s="222"/>
      <c r="X181" s="222"/>
      <c r="Y181" s="212"/>
      <c r="Z181" s="212"/>
      <c r="AA181" s="212"/>
      <c r="AB181" s="212"/>
      <c r="AC181" s="212"/>
      <c r="AD181" s="212"/>
      <c r="AE181" s="212"/>
      <c r="AF181" s="212"/>
      <c r="AG181" s="212" t="s">
        <v>310</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5" t="s">
        <v>3093</v>
      </c>
      <c r="D182" s="224"/>
      <c r="E182" s="225">
        <v>-0.12565999999999999</v>
      </c>
      <c r="F182" s="222"/>
      <c r="G182" s="222"/>
      <c r="H182" s="222"/>
      <c r="I182" s="222"/>
      <c r="J182" s="222"/>
      <c r="K182" s="222"/>
      <c r="L182" s="222"/>
      <c r="M182" s="222"/>
      <c r="N182" s="222"/>
      <c r="O182" s="222"/>
      <c r="P182" s="222"/>
      <c r="Q182" s="222"/>
      <c r="R182" s="222"/>
      <c r="S182" s="222"/>
      <c r="T182" s="222"/>
      <c r="U182" s="222"/>
      <c r="V182" s="222"/>
      <c r="W182" s="222"/>
      <c r="X182" s="222"/>
      <c r="Y182" s="212"/>
      <c r="Z182" s="212"/>
      <c r="AA182" s="212"/>
      <c r="AB182" s="212"/>
      <c r="AC182" s="212"/>
      <c r="AD182" s="212"/>
      <c r="AE182" s="212"/>
      <c r="AF182" s="212"/>
      <c r="AG182" s="212" t="s">
        <v>310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5" t="s">
        <v>3281</v>
      </c>
      <c r="D183" s="224"/>
      <c r="E183" s="225">
        <v>0.16</v>
      </c>
      <c r="F183" s="222"/>
      <c r="G183" s="222"/>
      <c r="H183" s="222"/>
      <c r="I183" s="222"/>
      <c r="J183" s="222"/>
      <c r="K183" s="222"/>
      <c r="L183" s="222"/>
      <c r="M183" s="222"/>
      <c r="N183" s="222"/>
      <c r="O183" s="222"/>
      <c r="P183" s="222"/>
      <c r="Q183" s="222"/>
      <c r="R183" s="222"/>
      <c r="S183" s="222"/>
      <c r="T183" s="222"/>
      <c r="U183" s="222"/>
      <c r="V183" s="222"/>
      <c r="W183" s="222"/>
      <c r="X183" s="222"/>
      <c r="Y183" s="212"/>
      <c r="Z183" s="212"/>
      <c r="AA183" s="212"/>
      <c r="AB183" s="212"/>
      <c r="AC183" s="212"/>
      <c r="AD183" s="212"/>
      <c r="AE183" s="212"/>
      <c r="AF183" s="212"/>
      <c r="AG183" s="212" t="s">
        <v>310</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55" t="s">
        <v>3282</v>
      </c>
      <c r="D184" s="224"/>
      <c r="E184" s="225">
        <v>-8.2960000000000006E-2</v>
      </c>
      <c r="F184" s="222"/>
      <c r="G184" s="222"/>
      <c r="H184" s="222"/>
      <c r="I184" s="222"/>
      <c r="J184" s="222"/>
      <c r="K184" s="222"/>
      <c r="L184" s="222"/>
      <c r="M184" s="222"/>
      <c r="N184" s="222"/>
      <c r="O184" s="222"/>
      <c r="P184" s="222"/>
      <c r="Q184" s="222"/>
      <c r="R184" s="222"/>
      <c r="S184" s="222"/>
      <c r="T184" s="222"/>
      <c r="U184" s="222"/>
      <c r="V184" s="222"/>
      <c r="W184" s="222"/>
      <c r="X184" s="222"/>
      <c r="Y184" s="212"/>
      <c r="Z184" s="212"/>
      <c r="AA184" s="212"/>
      <c r="AB184" s="212"/>
      <c r="AC184" s="212"/>
      <c r="AD184" s="212"/>
      <c r="AE184" s="212"/>
      <c r="AF184" s="212"/>
      <c r="AG184" s="212" t="s">
        <v>310</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19"/>
      <c r="B185" s="220"/>
      <c r="C185" s="255" t="s">
        <v>3283</v>
      </c>
      <c r="D185" s="224"/>
      <c r="E185" s="225">
        <v>0.16</v>
      </c>
      <c r="F185" s="222"/>
      <c r="G185" s="222"/>
      <c r="H185" s="222"/>
      <c r="I185" s="222"/>
      <c r="J185" s="222"/>
      <c r="K185" s="222"/>
      <c r="L185" s="222"/>
      <c r="M185" s="222"/>
      <c r="N185" s="222"/>
      <c r="O185" s="222"/>
      <c r="P185" s="222"/>
      <c r="Q185" s="222"/>
      <c r="R185" s="222"/>
      <c r="S185" s="222"/>
      <c r="T185" s="222"/>
      <c r="U185" s="222"/>
      <c r="V185" s="222"/>
      <c r="W185" s="222"/>
      <c r="X185" s="222"/>
      <c r="Y185" s="212"/>
      <c r="Z185" s="212"/>
      <c r="AA185" s="212"/>
      <c r="AB185" s="212"/>
      <c r="AC185" s="212"/>
      <c r="AD185" s="212"/>
      <c r="AE185" s="212"/>
      <c r="AF185" s="212"/>
      <c r="AG185" s="212" t="s">
        <v>310</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5" t="s">
        <v>3093</v>
      </c>
      <c r="D186" s="224"/>
      <c r="E186" s="225">
        <v>-0.12565999999999999</v>
      </c>
      <c r="F186" s="222"/>
      <c r="G186" s="222"/>
      <c r="H186" s="222"/>
      <c r="I186" s="222"/>
      <c r="J186" s="222"/>
      <c r="K186" s="222"/>
      <c r="L186" s="222"/>
      <c r="M186" s="222"/>
      <c r="N186" s="222"/>
      <c r="O186" s="222"/>
      <c r="P186" s="222"/>
      <c r="Q186" s="222"/>
      <c r="R186" s="222"/>
      <c r="S186" s="222"/>
      <c r="T186" s="222"/>
      <c r="U186" s="222"/>
      <c r="V186" s="222"/>
      <c r="W186" s="222"/>
      <c r="X186" s="222"/>
      <c r="Y186" s="212"/>
      <c r="Z186" s="212"/>
      <c r="AA186" s="212"/>
      <c r="AB186" s="212"/>
      <c r="AC186" s="212"/>
      <c r="AD186" s="212"/>
      <c r="AE186" s="212"/>
      <c r="AF186" s="212"/>
      <c r="AG186" s="212" t="s">
        <v>310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33">
        <v>38</v>
      </c>
      <c r="B187" s="234" t="s">
        <v>358</v>
      </c>
      <c r="C187" s="252" t="s">
        <v>359</v>
      </c>
      <c r="D187" s="235" t="s">
        <v>360</v>
      </c>
      <c r="E187" s="236">
        <v>87.848510000000005</v>
      </c>
      <c r="F187" s="237"/>
      <c r="G187" s="238">
        <f>ROUND(E187*F187,2)</f>
        <v>0</v>
      </c>
      <c r="H187" s="237"/>
      <c r="I187" s="238">
        <f>ROUND(E187*H187,2)</f>
        <v>0</v>
      </c>
      <c r="J187" s="237"/>
      <c r="K187" s="238">
        <f>ROUND(E187*J187,2)</f>
        <v>0</v>
      </c>
      <c r="L187" s="238">
        <v>21</v>
      </c>
      <c r="M187" s="238">
        <f>G187*(1+L187/100)</f>
        <v>0</v>
      </c>
      <c r="N187" s="238">
        <v>0</v>
      </c>
      <c r="O187" s="238">
        <f>ROUND(E187*N187,2)</f>
        <v>0</v>
      </c>
      <c r="P187" s="238">
        <v>0</v>
      </c>
      <c r="Q187" s="238">
        <f>ROUND(E187*P187,2)</f>
        <v>0</v>
      </c>
      <c r="R187" s="238" t="s">
        <v>361</v>
      </c>
      <c r="S187" s="238" t="s">
        <v>294</v>
      </c>
      <c r="T187" s="239" t="s">
        <v>294</v>
      </c>
      <c r="U187" s="222">
        <v>0</v>
      </c>
      <c r="V187" s="222">
        <f>ROUND(E187*U187,2)</f>
        <v>0</v>
      </c>
      <c r="W187" s="222"/>
      <c r="X187" s="222" t="s">
        <v>362</v>
      </c>
      <c r="Y187" s="212"/>
      <c r="Z187" s="212"/>
      <c r="AA187" s="212"/>
      <c r="AB187" s="212"/>
      <c r="AC187" s="212"/>
      <c r="AD187" s="212"/>
      <c r="AE187" s="212"/>
      <c r="AF187" s="212"/>
      <c r="AG187" s="212" t="s">
        <v>603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5" t="s">
        <v>3095</v>
      </c>
      <c r="D188" s="224"/>
      <c r="E188" s="225">
        <v>87.848510000000005</v>
      </c>
      <c r="F188" s="222"/>
      <c r="G188" s="222"/>
      <c r="H188" s="222"/>
      <c r="I188" s="222"/>
      <c r="J188" s="222"/>
      <c r="K188" s="222"/>
      <c r="L188" s="222"/>
      <c r="M188" s="222"/>
      <c r="N188" s="222"/>
      <c r="O188" s="222"/>
      <c r="P188" s="222"/>
      <c r="Q188" s="222"/>
      <c r="R188" s="222"/>
      <c r="S188" s="222"/>
      <c r="T188" s="222"/>
      <c r="U188" s="222"/>
      <c r="V188" s="222"/>
      <c r="W188" s="222"/>
      <c r="X188" s="222"/>
      <c r="Y188" s="212"/>
      <c r="Z188" s="212"/>
      <c r="AA188" s="212"/>
      <c r="AB188" s="212"/>
      <c r="AC188" s="212"/>
      <c r="AD188" s="212"/>
      <c r="AE188" s="212"/>
      <c r="AF188" s="212"/>
      <c r="AG188" s="212" t="s">
        <v>310</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x14ac:dyDescent="0.25">
      <c r="A189" s="227" t="s">
        <v>289</v>
      </c>
      <c r="B189" s="228" t="s">
        <v>218</v>
      </c>
      <c r="C189" s="251" t="s">
        <v>219</v>
      </c>
      <c r="D189" s="229"/>
      <c r="E189" s="230"/>
      <c r="F189" s="231"/>
      <c r="G189" s="231">
        <f>SUMIF(AG190:AG198,"&lt;&gt;NOR",G190:G198)</f>
        <v>0</v>
      </c>
      <c r="H189" s="231"/>
      <c r="I189" s="231">
        <f>SUM(I190:I198)</f>
        <v>0</v>
      </c>
      <c r="J189" s="231"/>
      <c r="K189" s="231">
        <f>SUM(K190:K198)</f>
        <v>0</v>
      </c>
      <c r="L189" s="231"/>
      <c r="M189" s="231">
        <f>SUM(M190:M198)</f>
        <v>0</v>
      </c>
      <c r="N189" s="231"/>
      <c r="O189" s="231">
        <f>SUM(O190:O198)</f>
        <v>0</v>
      </c>
      <c r="P189" s="231"/>
      <c r="Q189" s="231">
        <f>SUM(Q190:Q198)</f>
        <v>0</v>
      </c>
      <c r="R189" s="231"/>
      <c r="S189" s="231"/>
      <c r="T189" s="232"/>
      <c r="U189" s="226"/>
      <c r="V189" s="226">
        <f>SUM(V190:V198)</f>
        <v>41.13</v>
      </c>
      <c r="W189" s="226"/>
      <c r="X189" s="226"/>
      <c r="AG189" t="s">
        <v>290</v>
      </c>
    </row>
    <row r="190" spans="1:60" ht="20.399999999999999" outlineLevel="1" x14ac:dyDescent="0.25">
      <c r="A190" s="233">
        <v>39</v>
      </c>
      <c r="B190" s="234" t="s">
        <v>1498</v>
      </c>
      <c r="C190" s="252" t="s">
        <v>1499</v>
      </c>
      <c r="D190" s="235" t="s">
        <v>434</v>
      </c>
      <c r="E190" s="236">
        <v>201.06192999999999</v>
      </c>
      <c r="F190" s="237"/>
      <c r="G190" s="238">
        <f>ROUND(E190*F190,2)</f>
        <v>0</v>
      </c>
      <c r="H190" s="237"/>
      <c r="I190" s="238">
        <f>ROUND(E190*H190,2)</f>
        <v>0</v>
      </c>
      <c r="J190" s="237"/>
      <c r="K190" s="238">
        <f>ROUND(E190*J190,2)</f>
        <v>0</v>
      </c>
      <c r="L190" s="238">
        <v>21</v>
      </c>
      <c r="M190" s="238">
        <f>G190*(1+L190/100)</f>
        <v>0</v>
      </c>
      <c r="N190" s="238">
        <v>1.0000000000000001E-5</v>
      </c>
      <c r="O190" s="238">
        <f>ROUND(E190*N190,2)</f>
        <v>0</v>
      </c>
      <c r="P190" s="238">
        <v>0</v>
      </c>
      <c r="Q190" s="238">
        <f>ROUND(E190*P190,2)</f>
        <v>0</v>
      </c>
      <c r="R190" s="238" t="s">
        <v>1318</v>
      </c>
      <c r="S190" s="238" t="s">
        <v>294</v>
      </c>
      <c r="T190" s="239" t="s">
        <v>294</v>
      </c>
      <c r="U190" s="222">
        <v>0.17100000000000001</v>
      </c>
      <c r="V190" s="222">
        <f>ROUND(E190*U190,2)</f>
        <v>34.380000000000003</v>
      </c>
      <c r="W190" s="222"/>
      <c r="X190" s="222" t="s">
        <v>389</v>
      </c>
      <c r="Y190" s="212"/>
      <c r="Z190" s="212"/>
      <c r="AA190" s="212"/>
      <c r="AB190" s="212"/>
      <c r="AC190" s="212"/>
      <c r="AD190" s="212"/>
      <c r="AE190" s="212"/>
      <c r="AF190" s="212"/>
      <c r="AG190" s="212" t="s">
        <v>390</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68" t="s">
        <v>1500</v>
      </c>
      <c r="D191" s="265"/>
      <c r="E191" s="265"/>
      <c r="F191" s="265"/>
      <c r="G191" s="265"/>
      <c r="H191" s="222"/>
      <c r="I191" s="222"/>
      <c r="J191" s="222"/>
      <c r="K191" s="222"/>
      <c r="L191" s="222"/>
      <c r="M191" s="222"/>
      <c r="N191" s="222"/>
      <c r="O191" s="222"/>
      <c r="P191" s="222"/>
      <c r="Q191" s="222"/>
      <c r="R191" s="222"/>
      <c r="S191" s="222"/>
      <c r="T191" s="222"/>
      <c r="U191" s="222"/>
      <c r="V191" s="222"/>
      <c r="W191" s="222"/>
      <c r="X191" s="222"/>
      <c r="Y191" s="212"/>
      <c r="Z191" s="212"/>
      <c r="AA191" s="212"/>
      <c r="AB191" s="212"/>
      <c r="AC191" s="212"/>
      <c r="AD191" s="212"/>
      <c r="AE191" s="212"/>
      <c r="AF191" s="212"/>
      <c r="AG191" s="212" t="s">
        <v>456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5">
      <c r="A192" s="219"/>
      <c r="B192" s="220"/>
      <c r="C192" s="255" t="s">
        <v>3096</v>
      </c>
      <c r="D192" s="224"/>
      <c r="E192" s="225">
        <v>201.06192999999999</v>
      </c>
      <c r="F192" s="222"/>
      <c r="G192" s="222"/>
      <c r="H192" s="222"/>
      <c r="I192" s="222"/>
      <c r="J192" s="222"/>
      <c r="K192" s="222"/>
      <c r="L192" s="222"/>
      <c r="M192" s="222"/>
      <c r="N192" s="222"/>
      <c r="O192" s="222"/>
      <c r="P192" s="222"/>
      <c r="Q192" s="222"/>
      <c r="R192" s="222"/>
      <c r="S192" s="222"/>
      <c r="T192" s="222"/>
      <c r="U192" s="222"/>
      <c r="V192" s="222"/>
      <c r="W192" s="222"/>
      <c r="X192" s="222"/>
      <c r="Y192" s="212"/>
      <c r="Z192" s="212"/>
      <c r="AA192" s="212"/>
      <c r="AB192" s="212"/>
      <c r="AC192" s="212"/>
      <c r="AD192" s="212"/>
      <c r="AE192" s="212"/>
      <c r="AF192" s="212"/>
      <c r="AG192" s="212" t="s">
        <v>310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30.6" outlineLevel="1" x14ac:dyDescent="0.25">
      <c r="A193" s="233">
        <v>40</v>
      </c>
      <c r="B193" s="234" t="s">
        <v>3097</v>
      </c>
      <c r="C193" s="252" t="s">
        <v>3098</v>
      </c>
      <c r="D193" s="235" t="s">
        <v>539</v>
      </c>
      <c r="E193" s="236">
        <v>6</v>
      </c>
      <c r="F193" s="237"/>
      <c r="G193" s="238">
        <f>ROUND(E193*F193,2)</f>
        <v>0</v>
      </c>
      <c r="H193" s="237"/>
      <c r="I193" s="238">
        <f>ROUND(E193*H193,2)</f>
        <v>0</v>
      </c>
      <c r="J193" s="237"/>
      <c r="K193" s="238">
        <f>ROUND(E193*J193,2)</f>
        <v>0</v>
      </c>
      <c r="L193" s="238">
        <v>21</v>
      </c>
      <c r="M193" s="238">
        <f>G193*(1+L193/100)</f>
        <v>0</v>
      </c>
      <c r="N193" s="238">
        <v>2.5000000000000001E-4</v>
      </c>
      <c r="O193" s="238">
        <f>ROUND(E193*N193,2)</f>
        <v>0</v>
      </c>
      <c r="P193" s="238">
        <v>0</v>
      </c>
      <c r="Q193" s="238">
        <f>ROUND(E193*P193,2)</f>
        <v>0</v>
      </c>
      <c r="R193" s="238" t="s">
        <v>1305</v>
      </c>
      <c r="S193" s="238" t="s">
        <v>294</v>
      </c>
      <c r="T193" s="239" t="s">
        <v>294</v>
      </c>
      <c r="U193" s="222">
        <v>0.5</v>
      </c>
      <c r="V193" s="222">
        <f>ROUND(E193*U193,2)</f>
        <v>3</v>
      </c>
      <c r="W193" s="222"/>
      <c r="X193" s="222" t="s">
        <v>389</v>
      </c>
      <c r="Y193" s="212"/>
      <c r="Z193" s="212"/>
      <c r="AA193" s="212"/>
      <c r="AB193" s="212"/>
      <c r="AC193" s="212"/>
      <c r="AD193" s="212"/>
      <c r="AE193" s="212"/>
      <c r="AF193" s="212"/>
      <c r="AG193" s="212" t="s">
        <v>390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19"/>
      <c r="B194" s="220"/>
      <c r="C194" s="268" t="s">
        <v>1504</v>
      </c>
      <c r="D194" s="265"/>
      <c r="E194" s="265"/>
      <c r="F194" s="265"/>
      <c r="G194" s="265"/>
      <c r="H194" s="222"/>
      <c r="I194" s="222"/>
      <c r="J194" s="222"/>
      <c r="K194" s="222"/>
      <c r="L194" s="222"/>
      <c r="M194" s="222"/>
      <c r="N194" s="222"/>
      <c r="O194" s="222"/>
      <c r="P194" s="222"/>
      <c r="Q194" s="222"/>
      <c r="R194" s="222"/>
      <c r="S194" s="222"/>
      <c r="T194" s="222"/>
      <c r="U194" s="222"/>
      <c r="V194" s="222"/>
      <c r="W194" s="222"/>
      <c r="X194" s="222"/>
      <c r="Y194" s="212"/>
      <c r="Z194" s="212"/>
      <c r="AA194" s="212"/>
      <c r="AB194" s="212"/>
      <c r="AC194" s="212"/>
      <c r="AD194" s="212"/>
      <c r="AE194" s="212"/>
      <c r="AF194" s="212"/>
      <c r="AG194" s="212" t="s">
        <v>456</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5" t="s">
        <v>3284</v>
      </c>
      <c r="D195" s="224"/>
      <c r="E195" s="225">
        <v>6</v>
      </c>
      <c r="F195" s="222"/>
      <c r="G195" s="222"/>
      <c r="H195" s="222"/>
      <c r="I195" s="222"/>
      <c r="J195" s="222"/>
      <c r="K195" s="222"/>
      <c r="L195" s="222"/>
      <c r="M195" s="222"/>
      <c r="N195" s="222"/>
      <c r="O195" s="222"/>
      <c r="P195" s="222"/>
      <c r="Q195" s="222"/>
      <c r="R195" s="222"/>
      <c r="S195" s="222"/>
      <c r="T195" s="222"/>
      <c r="U195" s="222"/>
      <c r="V195" s="222"/>
      <c r="W195" s="222"/>
      <c r="X195" s="222"/>
      <c r="Y195" s="212"/>
      <c r="Z195" s="212"/>
      <c r="AA195" s="212"/>
      <c r="AB195" s="212"/>
      <c r="AC195" s="212"/>
      <c r="AD195" s="212"/>
      <c r="AE195" s="212"/>
      <c r="AF195" s="212"/>
      <c r="AG195" s="212" t="s">
        <v>310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30.6" outlineLevel="1" x14ac:dyDescent="0.25">
      <c r="A196" s="233">
        <v>41</v>
      </c>
      <c r="B196" s="234" t="s">
        <v>3100</v>
      </c>
      <c r="C196" s="252" t="s">
        <v>3101</v>
      </c>
      <c r="D196" s="235" t="s">
        <v>539</v>
      </c>
      <c r="E196" s="236">
        <v>3</v>
      </c>
      <c r="F196" s="237"/>
      <c r="G196" s="238">
        <f>ROUND(E196*F196,2)</f>
        <v>0</v>
      </c>
      <c r="H196" s="237"/>
      <c r="I196" s="238">
        <f>ROUND(E196*H196,2)</f>
        <v>0</v>
      </c>
      <c r="J196" s="237"/>
      <c r="K196" s="238">
        <f>ROUND(E196*J196,2)</f>
        <v>0</v>
      </c>
      <c r="L196" s="238">
        <v>21</v>
      </c>
      <c r="M196" s="238">
        <f>G196*(1+L196/100)</f>
        <v>0</v>
      </c>
      <c r="N196" s="238">
        <v>6.8000000000000005E-4</v>
      </c>
      <c r="O196" s="238">
        <f>ROUND(E196*N196,2)</f>
        <v>0</v>
      </c>
      <c r="P196" s="238">
        <v>0</v>
      </c>
      <c r="Q196" s="238">
        <f>ROUND(E196*P196,2)</f>
        <v>0</v>
      </c>
      <c r="R196" s="238" t="s">
        <v>1305</v>
      </c>
      <c r="S196" s="238" t="s">
        <v>294</v>
      </c>
      <c r="T196" s="239" t="s">
        <v>294</v>
      </c>
      <c r="U196" s="222">
        <v>1.25</v>
      </c>
      <c r="V196" s="222">
        <f>ROUND(E196*U196,2)</f>
        <v>3.75</v>
      </c>
      <c r="W196" s="222"/>
      <c r="X196" s="222" t="s">
        <v>389</v>
      </c>
      <c r="Y196" s="212"/>
      <c r="Z196" s="212"/>
      <c r="AA196" s="212"/>
      <c r="AB196" s="212"/>
      <c r="AC196" s="212"/>
      <c r="AD196" s="212"/>
      <c r="AE196" s="212"/>
      <c r="AF196" s="212"/>
      <c r="AG196" s="212" t="s">
        <v>390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68" t="s">
        <v>1504</v>
      </c>
      <c r="D197" s="265"/>
      <c r="E197" s="265"/>
      <c r="F197" s="265"/>
      <c r="G197" s="265"/>
      <c r="H197" s="222"/>
      <c r="I197" s="222"/>
      <c r="J197" s="222"/>
      <c r="K197" s="222"/>
      <c r="L197" s="222"/>
      <c r="M197" s="222"/>
      <c r="N197" s="222"/>
      <c r="O197" s="222"/>
      <c r="P197" s="222"/>
      <c r="Q197" s="222"/>
      <c r="R197" s="222"/>
      <c r="S197" s="222"/>
      <c r="T197" s="222"/>
      <c r="U197" s="222"/>
      <c r="V197" s="222"/>
      <c r="W197" s="222"/>
      <c r="X197" s="222"/>
      <c r="Y197" s="212"/>
      <c r="Z197" s="212"/>
      <c r="AA197" s="212"/>
      <c r="AB197" s="212"/>
      <c r="AC197" s="212"/>
      <c r="AD197" s="212"/>
      <c r="AE197" s="212"/>
      <c r="AF197" s="212"/>
      <c r="AG197" s="212" t="s">
        <v>456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5" t="s">
        <v>3285</v>
      </c>
      <c r="D198" s="224"/>
      <c r="E198" s="225">
        <v>3</v>
      </c>
      <c r="F198" s="222"/>
      <c r="G198" s="222"/>
      <c r="H198" s="222"/>
      <c r="I198" s="222"/>
      <c r="J198" s="222"/>
      <c r="K198" s="222"/>
      <c r="L198" s="222"/>
      <c r="M198" s="222"/>
      <c r="N198" s="222"/>
      <c r="O198" s="222"/>
      <c r="P198" s="222"/>
      <c r="Q198" s="222"/>
      <c r="R198" s="222"/>
      <c r="S198" s="222"/>
      <c r="T198" s="222"/>
      <c r="U198" s="222"/>
      <c r="V198" s="222"/>
      <c r="W198" s="222"/>
      <c r="X198" s="222"/>
      <c r="Y198" s="212"/>
      <c r="Z198" s="212"/>
      <c r="AA198" s="212"/>
      <c r="AB198" s="212"/>
      <c r="AC198" s="212"/>
      <c r="AD198" s="212"/>
      <c r="AE198" s="212"/>
      <c r="AF198" s="212"/>
      <c r="AG198" s="212" t="s">
        <v>310</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x14ac:dyDescent="0.25">
      <c r="A199" s="227" t="s">
        <v>289</v>
      </c>
      <c r="B199" s="228" t="s">
        <v>221</v>
      </c>
      <c r="C199" s="251" t="s">
        <v>222</v>
      </c>
      <c r="D199" s="229"/>
      <c r="E199" s="230"/>
      <c r="F199" s="231"/>
      <c r="G199" s="231">
        <f>SUMIF(AG200:AG201,"&lt;&gt;NOR",G200:G201)</f>
        <v>0</v>
      </c>
      <c r="H199" s="231"/>
      <c r="I199" s="231">
        <f>SUM(I200:I201)</f>
        <v>0</v>
      </c>
      <c r="J199" s="231"/>
      <c r="K199" s="231">
        <f>SUM(K200:K201)</f>
        <v>0</v>
      </c>
      <c r="L199" s="231"/>
      <c r="M199" s="231">
        <f>SUM(M200:M201)</f>
        <v>0</v>
      </c>
      <c r="N199" s="231"/>
      <c r="O199" s="231">
        <f>SUM(O200:O201)</f>
        <v>0</v>
      </c>
      <c r="P199" s="231"/>
      <c r="Q199" s="231">
        <f>SUM(Q200:Q201)</f>
        <v>0</v>
      </c>
      <c r="R199" s="231"/>
      <c r="S199" s="231"/>
      <c r="T199" s="232"/>
      <c r="U199" s="226"/>
      <c r="V199" s="226">
        <f>SUM(V200:V201)</f>
        <v>138.97999999999999</v>
      </c>
      <c r="W199" s="226"/>
      <c r="X199" s="226"/>
      <c r="AG199" t="s">
        <v>290</v>
      </c>
    </row>
    <row r="200" spans="1:60" ht="51" outlineLevel="1" x14ac:dyDescent="0.25">
      <c r="A200" s="233">
        <v>42</v>
      </c>
      <c r="B200" s="234" t="s">
        <v>3103</v>
      </c>
      <c r="C200" s="252" t="s">
        <v>3104</v>
      </c>
      <c r="D200" s="235" t="s">
        <v>441</v>
      </c>
      <c r="E200" s="236">
        <v>334.08967000000001</v>
      </c>
      <c r="F200" s="237"/>
      <c r="G200" s="238">
        <f>ROUND(E200*F200,2)</f>
        <v>0</v>
      </c>
      <c r="H200" s="237"/>
      <c r="I200" s="238">
        <f>ROUND(E200*H200,2)</f>
        <v>0</v>
      </c>
      <c r="J200" s="237"/>
      <c r="K200" s="238">
        <f>ROUND(E200*J200,2)</f>
        <v>0</v>
      </c>
      <c r="L200" s="238">
        <v>21</v>
      </c>
      <c r="M200" s="238">
        <f>G200*(1+L200/100)</f>
        <v>0</v>
      </c>
      <c r="N200" s="238">
        <v>0</v>
      </c>
      <c r="O200" s="238">
        <f>ROUND(E200*N200,2)</f>
        <v>0</v>
      </c>
      <c r="P200" s="238">
        <v>0</v>
      </c>
      <c r="Q200" s="238">
        <f>ROUND(E200*P200,2)</f>
        <v>0</v>
      </c>
      <c r="R200" s="238" t="s">
        <v>1318</v>
      </c>
      <c r="S200" s="238" t="s">
        <v>294</v>
      </c>
      <c r="T200" s="239" t="s">
        <v>294</v>
      </c>
      <c r="U200" s="222">
        <v>0.41599999999999998</v>
      </c>
      <c r="V200" s="222">
        <f>ROUND(E200*U200,2)</f>
        <v>138.97999999999999</v>
      </c>
      <c r="W200" s="222"/>
      <c r="X200" s="222" t="s">
        <v>548</v>
      </c>
      <c r="Y200" s="212"/>
      <c r="Z200" s="212"/>
      <c r="AA200" s="212"/>
      <c r="AB200" s="212"/>
      <c r="AC200" s="212"/>
      <c r="AD200" s="212"/>
      <c r="AE200" s="212"/>
      <c r="AF200" s="212"/>
      <c r="AG200" s="212" t="s">
        <v>549</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68" t="s">
        <v>3105</v>
      </c>
      <c r="D201" s="265"/>
      <c r="E201" s="265"/>
      <c r="F201" s="265"/>
      <c r="G201" s="265"/>
      <c r="H201" s="222"/>
      <c r="I201" s="222"/>
      <c r="J201" s="222"/>
      <c r="K201" s="222"/>
      <c r="L201" s="222"/>
      <c r="M201" s="222"/>
      <c r="N201" s="222"/>
      <c r="O201" s="222"/>
      <c r="P201" s="222"/>
      <c r="Q201" s="222"/>
      <c r="R201" s="222"/>
      <c r="S201" s="222"/>
      <c r="T201" s="222"/>
      <c r="U201" s="222"/>
      <c r="V201" s="222"/>
      <c r="W201" s="222"/>
      <c r="X201" s="222"/>
      <c r="Y201" s="212"/>
      <c r="Z201" s="212"/>
      <c r="AA201" s="212"/>
      <c r="AB201" s="212"/>
      <c r="AC201" s="212"/>
      <c r="AD201" s="212"/>
      <c r="AE201" s="212"/>
      <c r="AF201" s="212"/>
      <c r="AG201" s="212" t="s">
        <v>456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5">
      <c r="A202" s="227" t="s">
        <v>289</v>
      </c>
      <c r="B202" s="228" t="s">
        <v>223</v>
      </c>
      <c r="C202" s="251" t="s">
        <v>224</v>
      </c>
      <c r="D202" s="229"/>
      <c r="E202" s="230"/>
      <c r="F202" s="231"/>
      <c r="G202" s="231">
        <f>SUMIF(AG203:AG225,"&lt;&gt;NOR",G203:G225)</f>
        <v>0</v>
      </c>
      <c r="H202" s="231"/>
      <c r="I202" s="231">
        <f>SUM(I203:I225)</f>
        <v>0</v>
      </c>
      <c r="J202" s="231"/>
      <c r="K202" s="231">
        <f>SUM(K203:K225)</f>
        <v>0</v>
      </c>
      <c r="L202" s="231"/>
      <c r="M202" s="231">
        <f>SUM(M203:M225)</f>
        <v>0</v>
      </c>
      <c r="N202" s="231"/>
      <c r="O202" s="231">
        <f>SUM(O203:O225)</f>
        <v>1.4100000000000001</v>
      </c>
      <c r="P202" s="231"/>
      <c r="Q202" s="231">
        <f>SUM(Q203:Q225)</f>
        <v>0</v>
      </c>
      <c r="R202" s="231"/>
      <c r="S202" s="231"/>
      <c r="T202" s="232"/>
      <c r="U202" s="226"/>
      <c r="V202" s="226">
        <f>SUM(V203:V225)</f>
        <v>285.05</v>
      </c>
      <c r="W202" s="226"/>
      <c r="X202" s="226"/>
      <c r="AG202" t="s">
        <v>290</v>
      </c>
    </row>
    <row r="203" spans="1:60" outlineLevel="1" x14ac:dyDescent="0.25">
      <c r="A203" s="233">
        <v>43</v>
      </c>
      <c r="B203" s="234" t="s">
        <v>1529</v>
      </c>
      <c r="C203" s="252" t="s">
        <v>1530</v>
      </c>
      <c r="D203" s="235" t="s">
        <v>434</v>
      </c>
      <c r="E203" s="236">
        <v>145.79318000000001</v>
      </c>
      <c r="F203" s="237"/>
      <c r="G203" s="238">
        <f>ROUND(E203*F203,2)</f>
        <v>0</v>
      </c>
      <c r="H203" s="237"/>
      <c r="I203" s="238">
        <f>ROUND(E203*H203,2)</f>
        <v>0</v>
      </c>
      <c r="J203" s="237"/>
      <c r="K203" s="238">
        <f>ROUND(E203*J203,2)</f>
        <v>0</v>
      </c>
      <c r="L203" s="238">
        <v>21</v>
      </c>
      <c r="M203" s="238">
        <f>G203*(1+L203/100)</f>
        <v>0</v>
      </c>
      <c r="N203" s="238">
        <v>0</v>
      </c>
      <c r="O203" s="238">
        <f>ROUND(E203*N203,2)</f>
        <v>0</v>
      </c>
      <c r="P203" s="238">
        <v>0</v>
      </c>
      <c r="Q203" s="238">
        <f>ROUND(E203*P203,2)</f>
        <v>0</v>
      </c>
      <c r="R203" s="238" t="s">
        <v>556</v>
      </c>
      <c r="S203" s="238" t="s">
        <v>294</v>
      </c>
      <c r="T203" s="239" t="s">
        <v>294</v>
      </c>
      <c r="U203" s="222">
        <v>0.36</v>
      </c>
      <c r="V203" s="222">
        <f>ROUND(E203*U203,2)</f>
        <v>52.49</v>
      </c>
      <c r="W203" s="222"/>
      <c r="X203" s="222" t="s">
        <v>389</v>
      </c>
      <c r="Y203" s="212"/>
      <c r="Z203" s="212"/>
      <c r="AA203" s="212"/>
      <c r="AB203" s="212"/>
      <c r="AC203" s="212"/>
      <c r="AD203" s="212"/>
      <c r="AE203" s="212"/>
      <c r="AF203" s="212"/>
      <c r="AG203" s="212" t="s">
        <v>1164</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5">
      <c r="A204" s="219"/>
      <c r="B204" s="220"/>
      <c r="C204" s="255" t="s">
        <v>3014</v>
      </c>
      <c r="D204" s="224"/>
      <c r="E204" s="225">
        <v>76.313460000000006</v>
      </c>
      <c r="F204" s="222"/>
      <c r="G204" s="222"/>
      <c r="H204" s="222"/>
      <c r="I204" s="222"/>
      <c r="J204" s="222"/>
      <c r="K204" s="222"/>
      <c r="L204" s="222"/>
      <c r="M204" s="222"/>
      <c r="N204" s="222"/>
      <c r="O204" s="222"/>
      <c r="P204" s="222"/>
      <c r="Q204" s="222"/>
      <c r="R204" s="222"/>
      <c r="S204" s="222"/>
      <c r="T204" s="222"/>
      <c r="U204" s="222"/>
      <c r="V204" s="222"/>
      <c r="W204" s="222"/>
      <c r="X204" s="222"/>
      <c r="Y204" s="212"/>
      <c r="Z204" s="212"/>
      <c r="AA204" s="212"/>
      <c r="AB204" s="212"/>
      <c r="AC204" s="212"/>
      <c r="AD204" s="212"/>
      <c r="AE204" s="212"/>
      <c r="AF204" s="212"/>
      <c r="AG204" s="212" t="s">
        <v>310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5">
      <c r="A205" s="219"/>
      <c r="B205" s="220"/>
      <c r="C205" s="255" t="s">
        <v>3015</v>
      </c>
      <c r="D205" s="224"/>
      <c r="E205" s="225">
        <v>55.97972</v>
      </c>
      <c r="F205" s="222"/>
      <c r="G205" s="222"/>
      <c r="H205" s="222"/>
      <c r="I205" s="222"/>
      <c r="J205" s="222"/>
      <c r="K205" s="222"/>
      <c r="L205" s="222"/>
      <c r="M205" s="222"/>
      <c r="N205" s="222"/>
      <c r="O205" s="222"/>
      <c r="P205" s="222"/>
      <c r="Q205" s="222"/>
      <c r="R205" s="222"/>
      <c r="S205" s="222"/>
      <c r="T205" s="222"/>
      <c r="U205" s="222"/>
      <c r="V205" s="222"/>
      <c r="W205" s="222"/>
      <c r="X205" s="222"/>
      <c r="Y205" s="212"/>
      <c r="Z205" s="212"/>
      <c r="AA205" s="212"/>
      <c r="AB205" s="212"/>
      <c r="AC205" s="212"/>
      <c r="AD205" s="212"/>
      <c r="AE205" s="212"/>
      <c r="AF205" s="212"/>
      <c r="AG205" s="212" t="s">
        <v>310</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55" t="s">
        <v>3286</v>
      </c>
      <c r="D206" s="224"/>
      <c r="E206" s="225">
        <v>9</v>
      </c>
      <c r="F206" s="222"/>
      <c r="G206" s="222"/>
      <c r="H206" s="222"/>
      <c r="I206" s="222"/>
      <c r="J206" s="222"/>
      <c r="K206" s="222"/>
      <c r="L206" s="222"/>
      <c r="M206" s="222"/>
      <c r="N206" s="222"/>
      <c r="O206" s="222"/>
      <c r="P206" s="222"/>
      <c r="Q206" s="222"/>
      <c r="R206" s="222"/>
      <c r="S206" s="222"/>
      <c r="T206" s="222"/>
      <c r="U206" s="222"/>
      <c r="V206" s="222"/>
      <c r="W206" s="222"/>
      <c r="X206" s="222"/>
      <c r="Y206" s="212"/>
      <c r="Z206" s="212"/>
      <c r="AA206" s="212"/>
      <c r="AB206" s="212"/>
      <c r="AC206" s="212"/>
      <c r="AD206" s="212"/>
      <c r="AE206" s="212"/>
      <c r="AF206" s="212"/>
      <c r="AG206" s="212" t="s">
        <v>310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55" t="s">
        <v>3287</v>
      </c>
      <c r="D207" s="224"/>
      <c r="E207" s="225">
        <v>4.5</v>
      </c>
      <c r="F207" s="222"/>
      <c r="G207" s="222"/>
      <c r="H207" s="222"/>
      <c r="I207" s="222"/>
      <c r="J207" s="222"/>
      <c r="K207" s="222"/>
      <c r="L207" s="222"/>
      <c r="M207" s="222"/>
      <c r="N207" s="222"/>
      <c r="O207" s="222"/>
      <c r="P207" s="222"/>
      <c r="Q207" s="222"/>
      <c r="R207" s="222"/>
      <c r="S207" s="222"/>
      <c r="T207" s="222"/>
      <c r="U207" s="222"/>
      <c r="V207" s="222"/>
      <c r="W207" s="222"/>
      <c r="X207" s="222"/>
      <c r="Y207" s="212"/>
      <c r="Z207" s="212"/>
      <c r="AA207" s="212"/>
      <c r="AB207" s="212"/>
      <c r="AC207" s="212"/>
      <c r="AD207" s="212"/>
      <c r="AE207" s="212"/>
      <c r="AF207" s="212"/>
      <c r="AG207" s="212" t="s">
        <v>310</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33">
        <v>44</v>
      </c>
      <c r="B208" s="234" t="s">
        <v>1531</v>
      </c>
      <c r="C208" s="252" t="s">
        <v>1532</v>
      </c>
      <c r="D208" s="235" t="s">
        <v>434</v>
      </c>
      <c r="E208" s="236">
        <v>233.25764000000001</v>
      </c>
      <c r="F208" s="237"/>
      <c r="G208" s="238">
        <f>ROUND(E208*F208,2)</f>
        <v>0</v>
      </c>
      <c r="H208" s="237"/>
      <c r="I208" s="238">
        <f>ROUND(E208*H208,2)</f>
        <v>0</v>
      </c>
      <c r="J208" s="237"/>
      <c r="K208" s="238">
        <f>ROUND(E208*J208,2)</f>
        <v>0</v>
      </c>
      <c r="L208" s="238">
        <v>21</v>
      </c>
      <c r="M208" s="238">
        <f>G208*(1+L208/100)</f>
        <v>0</v>
      </c>
      <c r="N208" s="238">
        <v>1.7000000000000001E-4</v>
      </c>
      <c r="O208" s="238">
        <f>ROUND(E208*N208,2)</f>
        <v>0.04</v>
      </c>
      <c r="P208" s="238">
        <v>0</v>
      </c>
      <c r="Q208" s="238">
        <f>ROUND(E208*P208,2)</f>
        <v>0</v>
      </c>
      <c r="R208" s="238" t="s">
        <v>556</v>
      </c>
      <c r="S208" s="238" t="s">
        <v>294</v>
      </c>
      <c r="T208" s="239" t="s">
        <v>294</v>
      </c>
      <c r="U208" s="222">
        <v>0.45600000000000002</v>
      </c>
      <c r="V208" s="222">
        <f>ROUND(E208*U208,2)</f>
        <v>106.37</v>
      </c>
      <c r="W208" s="222"/>
      <c r="X208" s="222" t="s">
        <v>389</v>
      </c>
      <c r="Y208" s="212"/>
      <c r="Z208" s="212"/>
      <c r="AA208" s="212"/>
      <c r="AB208" s="212"/>
      <c r="AC208" s="212"/>
      <c r="AD208" s="212"/>
      <c r="AE208" s="212"/>
      <c r="AF208" s="212"/>
      <c r="AG208" s="212" t="s">
        <v>1164</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19"/>
      <c r="B209" s="220"/>
      <c r="C209" s="255" t="s">
        <v>3020</v>
      </c>
      <c r="D209" s="224"/>
      <c r="E209" s="225">
        <v>77.459109999999995</v>
      </c>
      <c r="F209" s="222"/>
      <c r="G209" s="222"/>
      <c r="H209" s="222"/>
      <c r="I209" s="222"/>
      <c r="J209" s="222"/>
      <c r="K209" s="222"/>
      <c r="L209" s="222"/>
      <c r="M209" s="222"/>
      <c r="N209" s="222"/>
      <c r="O209" s="222"/>
      <c r="P209" s="222"/>
      <c r="Q209" s="222"/>
      <c r="R209" s="222"/>
      <c r="S209" s="222"/>
      <c r="T209" s="222"/>
      <c r="U209" s="222"/>
      <c r="V209" s="222"/>
      <c r="W209" s="222"/>
      <c r="X209" s="222"/>
      <c r="Y209" s="212"/>
      <c r="Z209" s="212"/>
      <c r="AA209" s="212"/>
      <c r="AB209" s="212"/>
      <c r="AC209" s="212"/>
      <c r="AD209" s="212"/>
      <c r="AE209" s="212"/>
      <c r="AF209" s="212"/>
      <c r="AG209" s="212" t="s">
        <v>310</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5" t="s">
        <v>3258</v>
      </c>
      <c r="D210" s="224"/>
      <c r="E210" s="225">
        <v>111.24853</v>
      </c>
      <c r="F210" s="222"/>
      <c r="G210" s="222"/>
      <c r="H210" s="222"/>
      <c r="I210" s="222"/>
      <c r="J210" s="222"/>
      <c r="K210" s="222"/>
      <c r="L210" s="222"/>
      <c r="M210" s="222"/>
      <c r="N210" s="222"/>
      <c r="O210" s="222"/>
      <c r="P210" s="222"/>
      <c r="Q210" s="222"/>
      <c r="R210" s="222"/>
      <c r="S210" s="222"/>
      <c r="T210" s="222"/>
      <c r="U210" s="222"/>
      <c r="V210" s="222"/>
      <c r="W210" s="222"/>
      <c r="X210" s="222"/>
      <c r="Y210" s="212"/>
      <c r="Z210" s="212"/>
      <c r="AA210" s="212"/>
      <c r="AB210" s="212"/>
      <c r="AC210" s="212"/>
      <c r="AD210" s="212"/>
      <c r="AE210" s="212"/>
      <c r="AF210" s="212"/>
      <c r="AG210" s="212" t="s">
        <v>310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55" t="s">
        <v>3288</v>
      </c>
      <c r="D211" s="224"/>
      <c r="E211" s="225">
        <v>29.7</v>
      </c>
      <c r="F211" s="222"/>
      <c r="G211" s="222"/>
      <c r="H211" s="222"/>
      <c r="I211" s="222"/>
      <c r="J211" s="222"/>
      <c r="K211" s="222"/>
      <c r="L211" s="222"/>
      <c r="M211" s="222"/>
      <c r="N211" s="222"/>
      <c r="O211" s="222"/>
      <c r="P211" s="222"/>
      <c r="Q211" s="222"/>
      <c r="R211" s="222"/>
      <c r="S211" s="222"/>
      <c r="T211" s="222"/>
      <c r="U211" s="222"/>
      <c r="V211" s="222"/>
      <c r="W211" s="222"/>
      <c r="X211" s="222"/>
      <c r="Y211" s="212"/>
      <c r="Z211" s="212"/>
      <c r="AA211" s="212"/>
      <c r="AB211" s="212"/>
      <c r="AC211" s="212"/>
      <c r="AD211" s="212"/>
      <c r="AE211" s="212"/>
      <c r="AF211" s="212"/>
      <c r="AG211" s="212" t="s">
        <v>310</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19"/>
      <c r="B212" s="220"/>
      <c r="C212" s="255" t="s">
        <v>3289</v>
      </c>
      <c r="D212" s="224"/>
      <c r="E212" s="225">
        <v>14.85</v>
      </c>
      <c r="F212" s="222"/>
      <c r="G212" s="222"/>
      <c r="H212" s="222"/>
      <c r="I212" s="222"/>
      <c r="J212" s="222"/>
      <c r="K212" s="222"/>
      <c r="L212" s="222"/>
      <c r="M212" s="222"/>
      <c r="N212" s="222"/>
      <c r="O212" s="222"/>
      <c r="P212" s="222"/>
      <c r="Q212" s="222"/>
      <c r="R212" s="222"/>
      <c r="S212" s="222"/>
      <c r="T212" s="222"/>
      <c r="U212" s="222"/>
      <c r="V212" s="222"/>
      <c r="W212" s="222"/>
      <c r="X212" s="222"/>
      <c r="Y212" s="212"/>
      <c r="Z212" s="212"/>
      <c r="AA212" s="212"/>
      <c r="AB212" s="212"/>
      <c r="AC212" s="212"/>
      <c r="AD212" s="212"/>
      <c r="AE212" s="212"/>
      <c r="AF212" s="212"/>
      <c r="AG212" s="212" t="s">
        <v>310</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0.399999999999999" outlineLevel="1" x14ac:dyDescent="0.25">
      <c r="A213" s="243">
        <v>45</v>
      </c>
      <c r="B213" s="244" t="s">
        <v>1540</v>
      </c>
      <c r="C213" s="256" t="s">
        <v>1541</v>
      </c>
      <c r="D213" s="245" t="s">
        <v>434</v>
      </c>
      <c r="E213" s="246">
        <v>145.79318000000001</v>
      </c>
      <c r="F213" s="247"/>
      <c r="G213" s="248">
        <f>ROUND(E213*F213,2)</f>
        <v>0</v>
      </c>
      <c r="H213" s="247"/>
      <c r="I213" s="248">
        <f>ROUND(E213*H213,2)</f>
        <v>0</v>
      </c>
      <c r="J213" s="247"/>
      <c r="K213" s="248">
        <f>ROUND(E213*J213,2)</f>
        <v>0</v>
      </c>
      <c r="L213" s="248">
        <v>21</v>
      </c>
      <c r="M213" s="248">
        <f>G213*(1+L213/100)</f>
        <v>0</v>
      </c>
      <c r="N213" s="248">
        <v>0</v>
      </c>
      <c r="O213" s="248">
        <f>ROUND(E213*N213,2)</f>
        <v>0</v>
      </c>
      <c r="P213" s="248">
        <v>0</v>
      </c>
      <c r="Q213" s="248">
        <f>ROUND(E213*P213,2)</f>
        <v>0</v>
      </c>
      <c r="R213" s="248" t="s">
        <v>556</v>
      </c>
      <c r="S213" s="248" t="s">
        <v>294</v>
      </c>
      <c r="T213" s="249" t="s">
        <v>294</v>
      </c>
      <c r="U213" s="222">
        <v>0.09</v>
      </c>
      <c r="V213" s="222">
        <f>ROUND(E213*U213,2)</f>
        <v>13.12</v>
      </c>
      <c r="W213" s="222"/>
      <c r="X213" s="222" t="s">
        <v>389</v>
      </c>
      <c r="Y213" s="212"/>
      <c r="Z213" s="212"/>
      <c r="AA213" s="212"/>
      <c r="AB213" s="212"/>
      <c r="AC213" s="212"/>
      <c r="AD213" s="212"/>
      <c r="AE213" s="212"/>
      <c r="AF213" s="212"/>
      <c r="AG213" s="212" t="s">
        <v>1164</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0.399999999999999" outlineLevel="1" x14ac:dyDescent="0.25">
      <c r="A214" s="243">
        <v>46</v>
      </c>
      <c r="B214" s="244" t="s">
        <v>1542</v>
      </c>
      <c r="C214" s="256" t="s">
        <v>1543</v>
      </c>
      <c r="D214" s="245" t="s">
        <v>434</v>
      </c>
      <c r="E214" s="246">
        <v>145.79318000000001</v>
      </c>
      <c r="F214" s="247"/>
      <c r="G214" s="248">
        <f>ROUND(E214*F214,2)</f>
        <v>0</v>
      </c>
      <c r="H214" s="247"/>
      <c r="I214" s="248">
        <f>ROUND(E214*H214,2)</f>
        <v>0</v>
      </c>
      <c r="J214" s="247"/>
      <c r="K214" s="248">
        <f>ROUND(E214*J214,2)</f>
        <v>0</v>
      </c>
      <c r="L214" s="248">
        <v>21</v>
      </c>
      <c r="M214" s="248">
        <f>G214*(1+L214/100)</f>
        <v>0</v>
      </c>
      <c r="N214" s="248">
        <v>0</v>
      </c>
      <c r="O214" s="248">
        <f>ROUND(E214*N214,2)</f>
        <v>0</v>
      </c>
      <c r="P214" s="248">
        <v>0</v>
      </c>
      <c r="Q214" s="248">
        <f>ROUND(E214*P214,2)</f>
        <v>0</v>
      </c>
      <c r="R214" s="248" t="s">
        <v>556</v>
      </c>
      <c r="S214" s="248" t="s">
        <v>294</v>
      </c>
      <c r="T214" s="249" t="s">
        <v>294</v>
      </c>
      <c r="U214" s="222">
        <v>0.112</v>
      </c>
      <c r="V214" s="222">
        <f>ROUND(E214*U214,2)</f>
        <v>16.329999999999998</v>
      </c>
      <c r="W214" s="222"/>
      <c r="X214" s="222" t="s">
        <v>389</v>
      </c>
      <c r="Y214" s="212"/>
      <c r="Z214" s="212"/>
      <c r="AA214" s="212"/>
      <c r="AB214" s="212"/>
      <c r="AC214" s="212"/>
      <c r="AD214" s="212"/>
      <c r="AE214" s="212"/>
      <c r="AF214" s="212"/>
      <c r="AG214" s="212" t="s">
        <v>1164</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0.399999999999999" outlineLevel="1" x14ac:dyDescent="0.25">
      <c r="A215" s="243">
        <v>47</v>
      </c>
      <c r="B215" s="244" t="s">
        <v>1550</v>
      </c>
      <c r="C215" s="256" t="s">
        <v>1551</v>
      </c>
      <c r="D215" s="245" t="s">
        <v>434</v>
      </c>
      <c r="E215" s="246">
        <v>233.25764000000001</v>
      </c>
      <c r="F215" s="247"/>
      <c r="G215" s="248">
        <f>ROUND(E215*F215,2)</f>
        <v>0</v>
      </c>
      <c r="H215" s="247"/>
      <c r="I215" s="248">
        <f>ROUND(E215*H215,2)</f>
        <v>0</v>
      </c>
      <c r="J215" s="247"/>
      <c r="K215" s="248">
        <f>ROUND(E215*J215,2)</f>
        <v>0</v>
      </c>
      <c r="L215" s="248">
        <v>21</v>
      </c>
      <c r="M215" s="248">
        <f>G215*(1+L215/100)</f>
        <v>0</v>
      </c>
      <c r="N215" s="248">
        <v>1.7000000000000001E-4</v>
      </c>
      <c r="O215" s="248">
        <f>ROUND(E215*N215,2)</f>
        <v>0.04</v>
      </c>
      <c r="P215" s="248">
        <v>0</v>
      </c>
      <c r="Q215" s="248">
        <f>ROUND(E215*P215,2)</f>
        <v>0</v>
      </c>
      <c r="R215" s="248" t="s">
        <v>556</v>
      </c>
      <c r="S215" s="248" t="s">
        <v>294</v>
      </c>
      <c r="T215" s="249" t="s">
        <v>294</v>
      </c>
      <c r="U215" s="222">
        <v>0.16600000000000001</v>
      </c>
      <c r="V215" s="222">
        <f>ROUND(E215*U215,2)</f>
        <v>38.72</v>
      </c>
      <c r="W215" s="222"/>
      <c r="X215" s="222" t="s">
        <v>389</v>
      </c>
      <c r="Y215" s="212"/>
      <c r="Z215" s="212"/>
      <c r="AA215" s="212"/>
      <c r="AB215" s="212"/>
      <c r="AC215" s="212"/>
      <c r="AD215" s="212"/>
      <c r="AE215" s="212"/>
      <c r="AF215" s="212"/>
      <c r="AG215" s="212" t="s">
        <v>1164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0.399999999999999" outlineLevel="1" x14ac:dyDescent="0.25">
      <c r="A216" s="243">
        <v>48</v>
      </c>
      <c r="B216" s="244" t="s">
        <v>1552</v>
      </c>
      <c r="C216" s="256" t="s">
        <v>1553</v>
      </c>
      <c r="D216" s="245" t="s">
        <v>434</v>
      </c>
      <c r="E216" s="246">
        <v>233.25764000000001</v>
      </c>
      <c r="F216" s="247"/>
      <c r="G216" s="248">
        <f>ROUND(E216*F216,2)</f>
        <v>0</v>
      </c>
      <c r="H216" s="247"/>
      <c r="I216" s="248">
        <f>ROUND(E216*H216,2)</f>
        <v>0</v>
      </c>
      <c r="J216" s="247"/>
      <c r="K216" s="248">
        <f>ROUND(E216*J216,2)</f>
        <v>0</v>
      </c>
      <c r="L216" s="248">
        <v>21</v>
      </c>
      <c r="M216" s="248">
        <f>G216*(1+L216/100)</f>
        <v>0</v>
      </c>
      <c r="N216" s="248">
        <v>1.9000000000000001E-4</v>
      </c>
      <c r="O216" s="248">
        <f>ROUND(E216*N216,2)</f>
        <v>0.04</v>
      </c>
      <c r="P216" s="248">
        <v>0</v>
      </c>
      <c r="Q216" s="248">
        <f>ROUND(E216*P216,2)</f>
        <v>0</v>
      </c>
      <c r="R216" s="248" t="s">
        <v>556</v>
      </c>
      <c r="S216" s="248" t="s">
        <v>294</v>
      </c>
      <c r="T216" s="249" t="s">
        <v>294</v>
      </c>
      <c r="U216" s="222">
        <v>0.19600000000000001</v>
      </c>
      <c r="V216" s="222">
        <f>ROUND(E216*U216,2)</f>
        <v>45.72</v>
      </c>
      <c r="W216" s="222"/>
      <c r="X216" s="222" t="s">
        <v>389</v>
      </c>
      <c r="Y216" s="212"/>
      <c r="Z216" s="212"/>
      <c r="AA216" s="212"/>
      <c r="AB216" s="212"/>
      <c r="AC216" s="212"/>
      <c r="AD216" s="212"/>
      <c r="AE216" s="212"/>
      <c r="AF216" s="212"/>
      <c r="AG216" s="212" t="s">
        <v>1164</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43">
        <v>49</v>
      </c>
      <c r="B217" s="244" t="s">
        <v>3111</v>
      </c>
      <c r="C217" s="256" t="s">
        <v>3112</v>
      </c>
      <c r="D217" s="245" t="s">
        <v>539</v>
      </c>
      <c r="E217" s="246">
        <v>3</v>
      </c>
      <c r="F217" s="247"/>
      <c r="G217" s="248">
        <f>ROUND(E217*F217,2)</f>
        <v>0</v>
      </c>
      <c r="H217" s="247"/>
      <c r="I217" s="248">
        <f>ROUND(E217*H217,2)</f>
        <v>0</v>
      </c>
      <c r="J217" s="247"/>
      <c r="K217" s="248">
        <f>ROUND(E217*J217,2)</f>
        <v>0</v>
      </c>
      <c r="L217" s="248">
        <v>21</v>
      </c>
      <c r="M217" s="248">
        <f>G217*(1+L217/100)</f>
        <v>0</v>
      </c>
      <c r="N217" s="248">
        <v>1.678E-2</v>
      </c>
      <c r="O217" s="248">
        <f>ROUND(E217*N217,2)</f>
        <v>0.05</v>
      </c>
      <c r="P217" s="248">
        <v>0</v>
      </c>
      <c r="Q217" s="248">
        <f>ROUND(E217*P217,2)</f>
        <v>0</v>
      </c>
      <c r="R217" s="248" t="s">
        <v>556</v>
      </c>
      <c r="S217" s="248" t="s">
        <v>294</v>
      </c>
      <c r="T217" s="249" t="s">
        <v>294</v>
      </c>
      <c r="U217" s="222">
        <v>4.0999999999999996</v>
      </c>
      <c r="V217" s="222">
        <f>ROUND(E217*U217,2)</f>
        <v>12.3</v>
      </c>
      <c r="W217" s="222"/>
      <c r="X217" s="222" t="s">
        <v>389</v>
      </c>
      <c r="Y217" s="212"/>
      <c r="Z217" s="212"/>
      <c r="AA217" s="212"/>
      <c r="AB217" s="212"/>
      <c r="AC217" s="212"/>
      <c r="AD217" s="212"/>
      <c r="AE217" s="212"/>
      <c r="AF217" s="212"/>
      <c r="AG217" s="212" t="s">
        <v>1164</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0.399999999999999" outlineLevel="1" x14ac:dyDescent="0.25">
      <c r="A218" s="233">
        <v>50</v>
      </c>
      <c r="B218" s="234" t="s">
        <v>3113</v>
      </c>
      <c r="C218" s="252" t="s">
        <v>3114</v>
      </c>
      <c r="D218" s="235" t="s">
        <v>521</v>
      </c>
      <c r="E218" s="236">
        <v>7.2</v>
      </c>
      <c r="F218" s="237"/>
      <c r="G218" s="238">
        <f>ROUND(E218*F218,2)</f>
        <v>0</v>
      </c>
      <c r="H218" s="237"/>
      <c r="I218" s="238">
        <f>ROUND(E218*H218,2)</f>
        <v>0</v>
      </c>
      <c r="J218" s="237"/>
      <c r="K218" s="238">
        <f>ROUND(E218*J218,2)</f>
        <v>0</v>
      </c>
      <c r="L218" s="238">
        <v>21</v>
      </c>
      <c r="M218" s="238">
        <f>G218*(1+L218/100)</f>
        <v>0</v>
      </c>
      <c r="N218" s="238">
        <v>1E-3</v>
      </c>
      <c r="O218" s="238">
        <f>ROUND(E218*N218,2)</f>
        <v>0.01</v>
      </c>
      <c r="P218" s="238">
        <v>0</v>
      </c>
      <c r="Q218" s="238">
        <f>ROUND(E218*P218,2)</f>
        <v>0</v>
      </c>
      <c r="R218" s="238" t="s">
        <v>361</v>
      </c>
      <c r="S218" s="238" t="s">
        <v>294</v>
      </c>
      <c r="T218" s="239" t="s">
        <v>294</v>
      </c>
      <c r="U218" s="222">
        <v>0</v>
      </c>
      <c r="V218" s="222">
        <f>ROUND(E218*U218,2)</f>
        <v>0</v>
      </c>
      <c r="W218" s="222"/>
      <c r="X218" s="222" t="s">
        <v>362</v>
      </c>
      <c r="Y218" s="212"/>
      <c r="Z218" s="212"/>
      <c r="AA218" s="212"/>
      <c r="AB218" s="212"/>
      <c r="AC218" s="212"/>
      <c r="AD218" s="212"/>
      <c r="AE218" s="212"/>
      <c r="AF218" s="212"/>
      <c r="AG218" s="212" t="s">
        <v>603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19"/>
      <c r="B219" s="220"/>
      <c r="C219" s="255" t="s">
        <v>3290</v>
      </c>
      <c r="D219" s="224"/>
      <c r="E219" s="225">
        <v>7.2</v>
      </c>
      <c r="F219" s="222"/>
      <c r="G219" s="222"/>
      <c r="H219" s="222"/>
      <c r="I219" s="222"/>
      <c r="J219" s="222"/>
      <c r="K219" s="222"/>
      <c r="L219" s="222"/>
      <c r="M219" s="222"/>
      <c r="N219" s="222"/>
      <c r="O219" s="222"/>
      <c r="P219" s="222"/>
      <c r="Q219" s="222"/>
      <c r="R219" s="222"/>
      <c r="S219" s="222"/>
      <c r="T219" s="222"/>
      <c r="U219" s="222"/>
      <c r="V219" s="222"/>
      <c r="W219" s="222"/>
      <c r="X219" s="222"/>
      <c r="Y219" s="212"/>
      <c r="Z219" s="212"/>
      <c r="AA219" s="212"/>
      <c r="AB219" s="212"/>
      <c r="AC219" s="212"/>
      <c r="AD219" s="212"/>
      <c r="AE219" s="212"/>
      <c r="AF219" s="212"/>
      <c r="AG219" s="212" t="s">
        <v>310</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0.399999999999999" outlineLevel="1" x14ac:dyDescent="0.25">
      <c r="A220" s="233">
        <v>51</v>
      </c>
      <c r="B220" s="234" t="s">
        <v>3116</v>
      </c>
      <c r="C220" s="252" t="s">
        <v>3117</v>
      </c>
      <c r="D220" s="235" t="s">
        <v>434</v>
      </c>
      <c r="E220" s="236">
        <v>435.32515999999998</v>
      </c>
      <c r="F220" s="237"/>
      <c r="G220" s="238">
        <f>ROUND(E220*F220,2)</f>
        <v>0</v>
      </c>
      <c r="H220" s="237"/>
      <c r="I220" s="238">
        <f>ROUND(E220*H220,2)</f>
        <v>0</v>
      </c>
      <c r="J220" s="237"/>
      <c r="K220" s="238">
        <f>ROUND(E220*J220,2)</f>
        <v>0</v>
      </c>
      <c r="L220" s="238">
        <v>21</v>
      </c>
      <c r="M220" s="238">
        <f>G220*(1+L220/100)</f>
        <v>0</v>
      </c>
      <c r="N220" s="238">
        <v>1.9E-3</v>
      </c>
      <c r="O220" s="238">
        <f>ROUND(E220*N220,2)</f>
        <v>0.83</v>
      </c>
      <c r="P220" s="238">
        <v>0</v>
      </c>
      <c r="Q220" s="238">
        <f>ROUND(E220*P220,2)</f>
        <v>0</v>
      </c>
      <c r="R220" s="238" t="s">
        <v>361</v>
      </c>
      <c r="S220" s="238" t="s">
        <v>294</v>
      </c>
      <c r="T220" s="239" t="s">
        <v>294</v>
      </c>
      <c r="U220" s="222">
        <v>0</v>
      </c>
      <c r="V220" s="222">
        <f>ROUND(E220*U220,2)</f>
        <v>0</v>
      </c>
      <c r="W220" s="222"/>
      <c r="X220" s="222" t="s">
        <v>362</v>
      </c>
      <c r="Y220" s="212"/>
      <c r="Z220" s="212"/>
      <c r="AA220" s="212"/>
      <c r="AB220" s="212"/>
      <c r="AC220" s="212"/>
      <c r="AD220" s="212"/>
      <c r="AE220" s="212"/>
      <c r="AF220" s="212"/>
      <c r="AG220" s="212" t="s">
        <v>603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19"/>
      <c r="B221" s="220"/>
      <c r="C221" s="255" t="s">
        <v>3291</v>
      </c>
      <c r="D221" s="224"/>
      <c r="E221" s="225">
        <v>435.32515999999998</v>
      </c>
      <c r="F221" s="222"/>
      <c r="G221" s="222"/>
      <c r="H221" s="222"/>
      <c r="I221" s="222"/>
      <c r="J221" s="222"/>
      <c r="K221" s="222"/>
      <c r="L221" s="222"/>
      <c r="M221" s="222"/>
      <c r="N221" s="222"/>
      <c r="O221" s="222"/>
      <c r="P221" s="222"/>
      <c r="Q221" s="222"/>
      <c r="R221" s="222"/>
      <c r="S221" s="222"/>
      <c r="T221" s="222"/>
      <c r="U221" s="222"/>
      <c r="V221" s="222"/>
      <c r="W221" s="222"/>
      <c r="X221" s="222"/>
      <c r="Y221" s="212"/>
      <c r="Z221" s="212"/>
      <c r="AA221" s="212"/>
      <c r="AB221" s="212"/>
      <c r="AC221" s="212"/>
      <c r="AD221" s="212"/>
      <c r="AE221" s="212"/>
      <c r="AF221" s="212"/>
      <c r="AG221" s="212" t="s">
        <v>310</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0.399999999999999" outlineLevel="1" x14ac:dyDescent="0.25">
      <c r="A222" s="233">
        <v>52</v>
      </c>
      <c r="B222" s="234" t="s">
        <v>3119</v>
      </c>
      <c r="C222" s="252" t="s">
        <v>3120</v>
      </c>
      <c r="D222" s="235" t="s">
        <v>434</v>
      </c>
      <c r="E222" s="236">
        <v>398.00335999999999</v>
      </c>
      <c r="F222" s="237"/>
      <c r="G222" s="238">
        <f>ROUND(E222*F222,2)</f>
        <v>0</v>
      </c>
      <c r="H222" s="237"/>
      <c r="I222" s="238">
        <f>ROUND(E222*H222,2)</f>
        <v>0</v>
      </c>
      <c r="J222" s="237"/>
      <c r="K222" s="238">
        <f>ROUND(E222*J222,2)</f>
        <v>0</v>
      </c>
      <c r="L222" s="238">
        <v>21</v>
      </c>
      <c r="M222" s="238">
        <f>G222*(1+L222/100)</f>
        <v>0</v>
      </c>
      <c r="N222" s="238">
        <v>1E-3</v>
      </c>
      <c r="O222" s="238">
        <f>ROUND(E222*N222,2)</f>
        <v>0.4</v>
      </c>
      <c r="P222" s="238">
        <v>0</v>
      </c>
      <c r="Q222" s="238">
        <f>ROUND(E222*P222,2)</f>
        <v>0</v>
      </c>
      <c r="R222" s="238" t="s">
        <v>361</v>
      </c>
      <c r="S222" s="238" t="s">
        <v>294</v>
      </c>
      <c r="T222" s="239" t="s">
        <v>294</v>
      </c>
      <c r="U222" s="222">
        <v>0</v>
      </c>
      <c r="V222" s="222">
        <f>ROUND(E222*U222,2)</f>
        <v>0</v>
      </c>
      <c r="W222" s="222"/>
      <c r="X222" s="222" t="s">
        <v>362</v>
      </c>
      <c r="Y222" s="212"/>
      <c r="Z222" s="212"/>
      <c r="AA222" s="212"/>
      <c r="AB222" s="212"/>
      <c r="AC222" s="212"/>
      <c r="AD222" s="212"/>
      <c r="AE222" s="212"/>
      <c r="AF222" s="212"/>
      <c r="AG222" s="212" t="s">
        <v>603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19"/>
      <c r="B223" s="220"/>
      <c r="C223" s="255" t="s">
        <v>3292</v>
      </c>
      <c r="D223" s="224"/>
      <c r="E223" s="225">
        <v>398.00335999999999</v>
      </c>
      <c r="F223" s="222"/>
      <c r="G223" s="222"/>
      <c r="H223" s="222"/>
      <c r="I223" s="222"/>
      <c r="J223" s="222"/>
      <c r="K223" s="222"/>
      <c r="L223" s="222"/>
      <c r="M223" s="222"/>
      <c r="N223" s="222"/>
      <c r="O223" s="222"/>
      <c r="P223" s="222"/>
      <c r="Q223" s="222"/>
      <c r="R223" s="222"/>
      <c r="S223" s="222"/>
      <c r="T223" s="222"/>
      <c r="U223" s="222"/>
      <c r="V223" s="222"/>
      <c r="W223" s="222"/>
      <c r="X223" s="222"/>
      <c r="Y223" s="212"/>
      <c r="Z223" s="212"/>
      <c r="AA223" s="212"/>
      <c r="AB223" s="212"/>
      <c r="AC223" s="212"/>
      <c r="AD223" s="212"/>
      <c r="AE223" s="212"/>
      <c r="AF223" s="212"/>
      <c r="AG223" s="212" t="s">
        <v>310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v>53</v>
      </c>
      <c r="B224" s="220" t="s">
        <v>554</v>
      </c>
      <c r="C224" s="272" t="s">
        <v>555</v>
      </c>
      <c r="D224" s="221" t="s">
        <v>0</v>
      </c>
      <c r="E224" s="266"/>
      <c r="F224" s="223"/>
      <c r="G224" s="222">
        <f>ROUND(E224*F224,2)</f>
        <v>0</v>
      </c>
      <c r="H224" s="223"/>
      <c r="I224" s="222">
        <f>ROUND(E224*H224,2)</f>
        <v>0</v>
      </c>
      <c r="J224" s="223"/>
      <c r="K224" s="222">
        <f>ROUND(E224*J224,2)</f>
        <v>0</v>
      </c>
      <c r="L224" s="222">
        <v>21</v>
      </c>
      <c r="M224" s="222">
        <f>G224*(1+L224/100)</f>
        <v>0</v>
      </c>
      <c r="N224" s="222">
        <v>0</v>
      </c>
      <c r="O224" s="222">
        <f>ROUND(E224*N224,2)</f>
        <v>0</v>
      </c>
      <c r="P224" s="222">
        <v>0</v>
      </c>
      <c r="Q224" s="222">
        <f>ROUND(E224*P224,2)</f>
        <v>0</v>
      </c>
      <c r="R224" s="222" t="s">
        <v>556</v>
      </c>
      <c r="S224" s="222" t="s">
        <v>294</v>
      </c>
      <c r="T224" s="222" t="s">
        <v>294</v>
      </c>
      <c r="U224" s="222">
        <v>0</v>
      </c>
      <c r="V224" s="222">
        <f>ROUND(E224*U224,2)</f>
        <v>0</v>
      </c>
      <c r="W224" s="222"/>
      <c r="X224" s="222" t="s">
        <v>548</v>
      </c>
      <c r="Y224" s="212"/>
      <c r="Z224" s="212"/>
      <c r="AA224" s="212"/>
      <c r="AB224" s="212"/>
      <c r="AC224" s="212"/>
      <c r="AD224" s="212"/>
      <c r="AE224" s="212"/>
      <c r="AF224" s="212"/>
      <c r="AG224" s="212" t="s">
        <v>549</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5">
      <c r="A225" s="219"/>
      <c r="B225" s="220"/>
      <c r="C225" s="273" t="s">
        <v>557</v>
      </c>
      <c r="D225" s="267"/>
      <c r="E225" s="267"/>
      <c r="F225" s="267"/>
      <c r="G225" s="267"/>
      <c r="H225" s="222"/>
      <c r="I225" s="222"/>
      <c r="J225" s="222"/>
      <c r="K225" s="222"/>
      <c r="L225" s="222"/>
      <c r="M225" s="222"/>
      <c r="N225" s="222"/>
      <c r="O225" s="222"/>
      <c r="P225" s="222"/>
      <c r="Q225" s="222"/>
      <c r="R225" s="222"/>
      <c r="S225" s="222"/>
      <c r="T225" s="222"/>
      <c r="U225" s="222"/>
      <c r="V225" s="222"/>
      <c r="W225" s="222"/>
      <c r="X225" s="222"/>
      <c r="Y225" s="212"/>
      <c r="Z225" s="212"/>
      <c r="AA225" s="212"/>
      <c r="AB225" s="212"/>
      <c r="AC225" s="212"/>
      <c r="AD225" s="212"/>
      <c r="AE225" s="212"/>
      <c r="AF225" s="212"/>
      <c r="AG225" s="212" t="s">
        <v>456</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x14ac:dyDescent="0.25">
      <c r="A226" s="227" t="s">
        <v>289</v>
      </c>
      <c r="B226" s="228" t="s">
        <v>235</v>
      </c>
      <c r="C226" s="251" t="s">
        <v>236</v>
      </c>
      <c r="D226" s="229"/>
      <c r="E226" s="230"/>
      <c r="F226" s="231"/>
      <c r="G226" s="231">
        <f>SUMIF(AG227:AG253,"&lt;&gt;NOR",G227:G253)</f>
        <v>0</v>
      </c>
      <c r="H226" s="231"/>
      <c r="I226" s="231">
        <f>SUM(I227:I253)</f>
        <v>0</v>
      </c>
      <c r="J226" s="231"/>
      <c r="K226" s="231">
        <f>SUM(K227:K253)</f>
        <v>0</v>
      </c>
      <c r="L226" s="231"/>
      <c r="M226" s="231">
        <f>SUM(M227:M253)</f>
        <v>0</v>
      </c>
      <c r="N226" s="231"/>
      <c r="O226" s="231">
        <f>SUM(O227:O253)</f>
        <v>0.45</v>
      </c>
      <c r="P226" s="231"/>
      <c r="Q226" s="231">
        <f>SUM(Q227:Q253)</f>
        <v>0</v>
      </c>
      <c r="R226" s="231"/>
      <c r="S226" s="231"/>
      <c r="T226" s="232"/>
      <c r="U226" s="226"/>
      <c r="V226" s="226">
        <f>SUM(V227:V253)</f>
        <v>33.42</v>
      </c>
      <c r="W226" s="226"/>
      <c r="X226" s="226"/>
      <c r="AG226" t="s">
        <v>290</v>
      </c>
    </row>
    <row r="227" spans="1:60" outlineLevel="1" x14ac:dyDescent="0.25">
      <c r="A227" s="233">
        <v>54</v>
      </c>
      <c r="B227" s="234" t="s">
        <v>3122</v>
      </c>
      <c r="C227" s="252" t="s">
        <v>3123</v>
      </c>
      <c r="D227" s="235" t="s">
        <v>521</v>
      </c>
      <c r="E227" s="236">
        <v>318.60000000000002</v>
      </c>
      <c r="F227" s="237"/>
      <c r="G227" s="238">
        <f>ROUND(E227*F227,2)</f>
        <v>0</v>
      </c>
      <c r="H227" s="237"/>
      <c r="I227" s="238">
        <f>ROUND(E227*H227,2)</f>
        <v>0</v>
      </c>
      <c r="J227" s="237"/>
      <c r="K227" s="238">
        <f>ROUND(E227*J227,2)</f>
        <v>0</v>
      </c>
      <c r="L227" s="238">
        <v>21</v>
      </c>
      <c r="M227" s="238">
        <f>G227*(1+L227/100)</f>
        <v>0</v>
      </c>
      <c r="N227" s="238">
        <v>6.0000000000000002E-5</v>
      </c>
      <c r="O227" s="238">
        <f>ROUND(E227*N227,2)</f>
        <v>0.02</v>
      </c>
      <c r="P227" s="238">
        <v>0</v>
      </c>
      <c r="Q227" s="238">
        <f>ROUND(E227*P227,2)</f>
        <v>0</v>
      </c>
      <c r="R227" s="238" t="s">
        <v>1591</v>
      </c>
      <c r="S227" s="238" t="s">
        <v>294</v>
      </c>
      <c r="T227" s="239" t="s">
        <v>294</v>
      </c>
      <c r="U227" s="222">
        <v>1.7000000000000001E-2</v>
      </c>
      <c r="V227" s="222">
        <f>ROUND(E227*U227,2)</f>
        <v>5.42</v>
      </c>
      <c r="W227" s="222"/>
      <c r="X227" s="222" t="s">
        <v>389</v>
      </c>
      <c r="Y227" s="212"/>
      <c r="Z227" s="212"/>
      <c r="AA227" s="212"/>
      <c r="AB227" s="212"/>
      <c r="AC227" s="212"/>
      <c r="AD227" s="212"/>
      <c r="AE227" s="212"/>
      <c r="AF227" s="212"/>
      <c r="AG227" s="212" t="s">
        <v>1164</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19"/>
      <c r="B228" s="220"/>
      <c r="C228" s="255" t="s">
        <v>3293</v>
      </c>
      <c r="D228" s="224"/>
      <c r="E228" s="225">
        <v>318.60000000000002</v>
      </c>
      <c r="F228" s="222"/>
      <c r="G228" s="222"/>
      <c r="H228" s="222"/>
      <c r="I228" s="222"/>
      <c r="J228" s="222"/>
      <c r="K228" s="222"/>
      <c r="L228" s="222"/>
      <c r="M228" s="222"/>
      <c r="N228" s="222"/>
      <c r="O228" s="222"/>
      <c r="P228" s="222"/>
      <c r="Q228" s="222"/>
      <c r="R228" s="222"/>
      <c r="S228" s="222"/>
      <c r="T228" s="222"/>
      <c r="U228" s="222"/>
      <c r="V228" s="222"/>
      <c r="W228" s="222"/>
      <c r="X228" s="222"/>
      <c r="Y228" s="212"/>
      <c r="Z228" s="212"/>
      <c r="AA228" s="212"/>
      <c r="AB228" s="212"/>
      <c r="AC228" s="212"/>
      <c r="AD228" s="212"/>
      <c r="AE228" s="212"/>
      <c r="AF228" s="212"/>
      <c r="AG228" s="212" t="s">
        <v>310</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33">
        <v>55</v>
      </c>
      <c r="B229" s="234" t="s">
        <v>3125</v>
      </c>
      <c r="C229" s="252" t="s">
        <v>3126</v>
      </c>
      <c r="D229" s="235" t="s">
        <v>521</v>
      </c>
      <c r="E229" s="236">
        <v>75.384</v>
      </c>
      <c r="F229" s="237"/>
      <c r="G229" s="238">
        <f>ROUND(E229*F229,2)</f>
        <v>0</v>
      </c>
      <c r="H229" s="237"/>
      <c r="I229" s="238">
        <f>ROUND(E229*H229,2)</f>
        <v>0</v>
      </c>
      <c r="J229" s="237"/>
      <c r="K229" s="238">
        <f>ROUND(E229*J229,2)</f>
        <v>0</v>
      </c>
      <c r="L229" s="238">
        <v>21</v>
      </c>
      <c r="M229" s="238">
        <f>G229*(1+L229/100)</f>
        <v>0</v>
      </c>
      <c r="N229" s="238">
        <v>6.0000000000000002E-5</v>
      </c>
      <c r="O229" s="238">
        <f>ROUND(E229*N229,2)</f>
        <v>0</v>
      </c>
      <c r="P229" s="238">
        <v>0</v>
      </c>
      <c r="Q229" s="238">
        <f>ROUND(E229*P229,2)</f>
        <v>0</v>
      </c>
      <c r="R229" s="238" t="s">
        <v>1591</v>
      </c>
      <c r="S229" s="238" t="s">
        <v>294</v>
      </c>
      <c r="T229" s="239" t="s">
        <v>294</v>
      </c>
      <c r="U229" s="222">
        <v>0.221</v>
      </c>
      <c r="V229" s="222">
        <f>ROUND(E229*U229,2)</f>
        <v>16.66</v>
      </c>
      <c r="W229" s="222"/>
      <c r="X229" s="222" t="s">
        <v>389</v>
      </c>
      <c r="Y229" s="212"/>
      <c r="Z229" s="212"/>
      <c r="AA229" s="212"/>
      <c r="AB229" s="212"/>
      <c r="AC229" s="212"/>
      <c r="AD229" s="212"/>
      <c r="AE229" s="212"/>
      <c r="AF229" s="212"/>
      <c r="AG229" s="212" t="s">
        <v>430</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55" t="s">
        <v>3294</v>
      </c>
      <c r="D230" s="224"/>
      <c r="E230" s="225"/>
      <c r="F230" s="222"/>
      <c r="G230" s="222"/>
      <c r="H230" s="222"/>
      <c r="I230" s="222"/>
      <c r="J230" s="222"/>
      <c r="K230" s="222"/>
      <c r="L230" s="222"/>
      <c r="M230" s="222"/>
      <c r="N230" s="222"/>
      <c r="O230" s="222"/>
      <c r="P230" s="222"/>
      <c r="Q230" s="222"/>
      <c r="R230" s="222"/>
      <c r="S230" s="222"/>
      <c r="T230" s="222"/>
      <c r="U230" s="222"/>
      <c r="V230" s="222"/>
      <c r="W230" s="222"/>
      <c r="X230" s="222"/>
      <c r="Y230" s="212"/>
      <c r="Z230" s="212"/>
      <c r="AA230" s="212"/>
      <c r="AB230" s="212"/>
      <c r="AC230" s="212"/>
      <c r="AD230" s="212"/>
      <c r="AE230" s="212"/>
      <c r="AF230" s="212"/>
      <c r="AG230" s="212" t="s">
        <v>310</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5">
      <c r="A231" s="219"/>
      <c r="B231" s="220"/>
      <c r="C231" s="255" t="s">
        <v>3295</v>
      </c>
      <c r="D231" s="224"/>
      <c r="E231" s="225">
        <v>64.8</v>
      </c>
      <c r="F231" s="222"/>
      <c r="G231" s="222"/>
      <c r="H231" s="222"/>
      <c r="I231" s="222"/>
      <c r="J231" s="222"/>
      <c r="K231" s="222"/>
      <c r="L231" s="222"/>
      <c r="M231" s="222"/>
      <c r="N231" s="222"/>
      <c r="O231" s="222"/>
      <c r="P231" s="222"/>
      <c r="Q231" s="222"/>
      <c r="R231" s="222"/>
      <c r="S231" s="222"/>
      <c r="T231" s="222"/>
      <c r="U231" s="222"/>
      <c r="V231" s="222"/>
      <c r="W231" s="222"/>
      <c r="X231" s="222"/>
      <c r="Y231" s="212"/>
      <c r="Z231" s="212"/>
      <c r="AA231" s="212"/>
      <c r="AB231" s="212"/>
      <c r="AC231" s="212"/>
      <c r="AD231" s="212"/>
      <c r="AE231" s="212"/>
      <c r="AF231" s="212"/>
      <c r="AG231" s="212" t="s">
        <v>310</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5">
      <c r="A232" s="219"/>
      <c r="B232" s="220"/>
      <c r="C232" s="255" t="s">
        <v>3296</v>
      </c>
      <c r="D232" s="224"/>
      <c r="E232" s="225">
        <v>10.584</v>
      </c>
      <c r="F232" s="222"/>
      <c r="G232" s="222"/>
      <c r="H232" s="222"/>
      <c r="I232" s="222"/>
      <c r="J232" s="222"/>
      <c r="K232" s="222"/>
      <c r="L232" s="222"/>
      <c r="M232" s="222"/>
      <c r="N232" s="222"/>
      <c r="O232" s="222"/>
      <c r="P232" s="222"/>
      <c r="Q232" s="222"/>
      <c r="R232" s="222"/>
      <c r="S232" s="222"/>
      <c r="T232" s="222"/>
      <c r="U232" s="222"/>
      <c r="V232" s="222"/>
      <c r="W232" s="222"/>
      <c r="X232" s="222"/>
      <c r="Y232" s="212"/>
      <c r="Z232" s="212"/>
      <c r="AA232" s="212"/>
      <c r="AB232" s="212"/>
      <c r="AC232" s="212"/>
      <c r="AD232" s="212"/>
      <c r="AE232" s="212"/>
      <c r="AF232" s="212"/>
      <c r="AG232" s="212" t="s">
        <v>310</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33">
        <v>56</v>
      </c>
      <c r="B233" s="234" t="s">
        <v>1599</v>
      </c>
      <c r="C233" s="252" t="s">
        <v>1600</v>
      </c>
      <c r="D233" s="235" t="s">
        <v>521</v>
      </c>
      <c r="E233" s="236">
        <v>113.41800000000001</v>
      </c>
      <c r="F233" s="237"/>
      <c r="G233" s="238">
        <f>ROUND(E233*F233,2)</f>
        <v>0</v>
      </c>
      <c r="H233" s="237"/>
      <c r="I233" s="238">
        <f>ROUND(E233*H233,2)</f>
        <v>0</v>
      </c>
      <c r="J233" s="237"/>
      <c r="K233" s="238">
        <f>ROUND(E233*J233,2)</f>
        <v>0</v>
      </c>
      <c r="L233" s="238">
        <v>21</v>
      </c>
      <c r="M233" s="238">
        <f>G233*(1+L233/100)</f>
        <v>0</v>
      </c>
      <c r="N233" s="238">
        <v>5.0000000000000002E-5</v>
      </c>
      <c r="O233" s="238">
        <f>ROUND(E233*N233,2)</f>
        <v>0.01</v>
      </c>
      <c r="P233" s="238">
        <v>0</v>
      </c>
      <c r="Q233" s="238">
        <f>ROUND(E233*P233,2)</f>
        <v>0</v>
      </c>
      <c r="R233" s="238" t="s">
        <v>1591</v>
      </c>
      <c r="S233" s="238" t="s">
        <v>294</v>
      </c>
      <c r="T233" s="239" t="s">
        <v>294</v>
      </c>
      <c r="U233" s="222">
        <v>0.1</v>
      </c>
      <c r="V233" s="222">
        <f>ROUND(E233*U233,2)</f>
        <v>11.34</v>
      </c>
      <c r="W233" s="222"/>
      <c r="X233" s="222" t="s">
        <v>389</v>
      </c>
      <c r="Y233" s="212"/>
      <c r="Z233" s="212"/>
      <c r="AA233" s="212"/>
      <c r="AB233" s="212"/>
      <c r="AC233" s="212"/>
      <c r="AD233" s="212"/>
      <c r="AE233" s="212"/>
      <c r="AF233" s="212"/>
      <c r="AG233" s="212" t="s">
        <v>430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55" t="s">
        <v>3139</v>
      </c>
      <c r="D234" s="224"/>
      <c r="E234" s="225"/>
      <c r="F234" s="222"/>
      <c r="G234" s="222"/>
      <c r="H234" s="222"/>
      <c r="I234" s="222"/>
      <c r="J234" s="222"/>
      <c r="K234" s="222"/>
      <c r="L234" s="222"/>
      <c r="M234" s="222"/>
      <c r="N234" s="222"/>
      <c r="O234" s="222"/>
      <c r="P234" s="222"/>
      <c r="Q234" s="222"/>
      <c r="R234" s="222"/>
      <c r="S234" s="222"/>
      <c r="T234" s="222"/>
      <c r="U234" s="222"/>
      <c r="V234" s="222"/>
      <c r="W234" s="222"/>
      <c r="X234" s="222"/>
      <c r="Y234" s="212"/>
      <c r="Z234" s="212"/>
      <c r="AA234" s="212"/>
      <c r="AB234" s="212"/>
      <c r="AC234" s="212"/>
      <c r="AD234" s="212"/>
      <c r="AE234" s="212"/>
      <c r="AF234" s="212"/>
      <c r="AG234" s="212" t="s">
        <v>310</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19"/>
      <c r="B235" s="220"/>
      <c r="C235" s="255" t="s">
        <v>3297</v>
      </c>
      <c r="D235" s="224"/>
      <c r="E235" s="225">
        <v>92.25</v>
      </c>
      <c r="F235" s="222"/>
      <c r="G235" s="222"/>
      <c r="H235" s="222"/>
      <c r="I235" s="222"/>
      <c r="J235" s="222"/>
      <c r="K235" s="222"/>
      <c r="L235" s="222"/>
      <c r="M235" s="222"/>
      <c r="N235" s="222"/>
      <c r="O235" s="222"/>
      <c r="P235" s="222"/>
      <c r="Q235" s="222"/>
      <c r="R235" s="222"/>
      <c r="S235" s="222"/>
      <c r="T235" s="222"/>
      <c r="U235" s="222"/>
      <c r="V235" s="222"/>
      <c r="W235" s="222"/>
      <c r="X235" s="222"/>
      <c r="Y235" s="212"/>
      <c r="Z235" s="212"/>
      <c r="AA235" s="212"/>
      <c r="AB235" s="212"/>
      <c r="AC235" s="212"/>
      <c r="AD235" s="212"/>
      <c r="AE235" s="212"/>
      <c r="AF235" s="212"/>
      <c r="AG235" s="212" t="s">
        <v>310</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19"/>
      <c r="B236" s="220"/>
      <c r="C236" s="255" t="s">
        <v>3298</v>
      </c>
      <c r="D236" s="224"/>
      <c r="E236" s="225">
        <v>21.167999999999999</v>
      </c>
      <c r="F236" s="222"/>
      <c r="G236" s="222"/>
      <c r="H236" s="222"/>
      <c r="I236" s="222"/>
      <c r="J236" s="222"/>
      <c r="K236" s="222"/>
      <c r="L236" s="222"/>
      <c r="M236" s="222"/>
      <c r="N236" s="222"/>
      <c r="O236" s="222"/>
      <c r="P236" s="222"/>
      <c r="Q236" s="222"/>
      <c r="R236" s="222"/>
      <c r="S236" s="222"/>
      <c r="T236" s="222"/>
      <c r="U236" s="222"/>
      <c r="V236" s="222"/>
      <c r="W236" s="222"/>
      <c r="X236" s="222"/>
      <c r="Y236" s="212"/>
      <c r="Z236" s="212"/>
      <c r="AA236" s="212"/>
      <c r="AB236" s="212"/>
      <c r="AC236" s="212"/>
      <c r="AD236" s="212"/>
      <c r="AE236" s="212"/>
      <c r="AF236" s="212"/>
      <c r="AG236" s="212" t="s">
        <v>310</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0.399999999999999" outlineLevel="1" x14ac:dyDescent="0.25">
      <c r="A237" s="233">
        <v>57</v>
      </c>
      <c r="B237" s="234" t="s">
        <v>3133</v>
      </c>
      <c r="C237" s="252" t="s">
        <v>3134</v>
      </c>
      <c r="D237" s="235" t="s">
        <v>521</v>
      </c>
      <c r="E237" s="236">
        <v>0.10148</v>
      </c>
      <c r="F237" s="237"/>
      <c r="G237" s="238">
        <f>ROUND(E237*F237,2)</f>
        <v>0</v>
      </c>
      <c r="H237" s="237"/>
      <c r="I237" s="238">
        <f>ROUND(E237*H237,2)</f>
        <v>0</v>
      </c>
      <c r="J237" s="237"/>
      <c r="K237" s="238">
        <f>ROUND(E237*J237,2)</f>
        <v>0</v>
      </c>
      <c r="L237" s="238">
        <v>21</v>
      </c>
      <c r="M237" s="238">
        <f>G237*(1+L237/100)</f>
        <v>0</v>
      </c>
      <c r="N237" s="238">
        <v>1E-3</v>
      </c>
      <c r="O237" s="238">
        <f>ROUND(E237*N237,2)</f>
        <v>0</v>
      </c>
      <c r="P237" s="238">
        <v>0</v>
      </c>
      <c r="Q237" s="238">
        <f>ROUND(E237*P237,2)</f>
        <v>0</v>
      </c>
      <c r="R237" s="238" t="s">
        <v>361</v>
      </c>
      <c r="S237" s="238" t="s">
        <v>294</v>
      </c>
      <c r="T237" s="239" t="s">
        <v>294</v>
      </c>
      <c r="U237" s="222">
        <v>0</v>
      </c>
      <c r="V237" s="222">
        <f>ROUND(E237*U237,2)</f>
        <v>0</v>
      </c>
      <c r="W237" s="222"/>
      <c r="X237" s="222" t="s">
        <v>362</v>
      </c>
      <c r="Y237" s="212"/>
      <c r="Z237" s="212"/>
      <c r="AA237" s="212"/>
      <c r="AB237" s="212"/>
      <c r="AC237" s="212"/>
      <c r="AD237" s="212"/>
      <c r="AE237" s="212"/>
      <c r="AF237" s="212"/>
      <c r="AG237" s="212" t="s">
        <v>363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19"/>
      <c r="B238" s="220"/>
      <c r="C238" s="255" t="s">
        <v>3139</v>
      </c>
      <c r="D238" s="224"/>
      <c r="E238" s="225"/>
      <c r="F238" s="222"/>
      <c r="G238" s="222"/>
      <c r="H238" s="222"/>
      <c r="I238" s="222"/>
      <c r="J238" s="222"/>
      <c r="K238" s="222"/>
      <c r="L238" s="222"/>
      <c r="M238" s="222"/>
      <c r="N238" s="222"/>
      <c r="O238" s="222"/>
      <c r="P238" s="222"/>
      <c r="Q238" s="222"/>
      <c r="R238" s="222"/>
      <c r="S238" s="222"/>
      <c r="T238" s="222"/>
      <c r="U238" s="222"/>
      <c r="V238" s="222"/>
      <c r="W238" s="222"/>
      <c r="X238" s="222"/>
      <c r="Y238" s="212"/>
      <c r="Z238" s="212"/>
      <c r="AA238" s="212"/>
      <c r="AB238" s="212"/>
      <c r="AC238" s="212"/>
      <c r="AD238" s="212"/>
      <c r="AE238" s="212"/>
      <c r="AF238" s="212"/>
      <c r="AG238" s="212" t="s">
        <v>310</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55" t="s">
        <v>3299</v>
      </c>
      <c r="D239" s="224"/>
      <c r="E239" s="225">
        <v>0.10148</v>
      </c>
      <c r="F239" s="222"/>
      <c r="G239" s="222"/>
      <c r="H239" s="222"/>
      <c r="I239" s="222"/>
      <c r="J239" s="222"/>
      <c r="K239" s="222"/>
      <c r="L239" s="222"/>
      <c r="M239" s="222"/>
      <c r="N239" s="222"/>
      <c r="O239" s="222"/>
      <c r="P239" s="222"/>
      <c r="Q239" s="222"/>
      <c r="R239" s="222"/>
      <c r="S239" s="222"/>
      <c r="T239" s="222"/>
      <c r="U239" s="222"/>
      <c r="V239" s="222"/>
      <c r="W239" s="222"/>
      <c r="X239" s="222"/>
      <c r="Y239" s="212"/>
      <c r="Z239" s="212"/>
      <c r="AA239" s="212"/>
      <c r="AB239" s="212"/>
      <c r="AC239" s="212"/>
      <c r="AD239" s="212"/>
      <c r="AE239" s="212"/>
      <c r="AF239" s="212"/>
      <c r="AG239" s="212" t="s">
        <v>310</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33">
        <v>58</v>
      </c>
      <c r="B240" s="234" t="s">
        <v>3136</v>
      </c>
      <c r="C240" s="252" t="s">
        <v>3137</v>
      </c>
      <c r="D240" s="235" t="s">
        <v>441</v>
      </c>
      <c r="E240" s="236">
        <v>3.4930000000000003E-2</v>
      </c>
      <c r="F240" s="237"/>
      <c r="G240" s="238">
        <f>ROUND(E240*F240,2)</f>
        <v>0</v>
      </c>
      <c r="H240" s="237"/>
      <c r="I240" s="238">
        <f>ROUND(E240*H240,2)</f>
        <v>0</v>
      </c>
      <c r="J240" s="237"/>
      <c r="K240" s="238">
        <f>ROUND(E240*J240,2)</f>
        <v>0</v>
      </c>
      <c r="L240" s="238">
        <v>21</v>
      </c>
      <c r="M240" s="238">
        <f>G240*(1+L240/100)</f>
        <v>0</v>
      </c>
      <c r="N240" s="238">
        <v>1</v>
      </c>
      <c r="O240" s="238">
        <f>ROUND(E240*N240,2)</f>
        <v>0.03</v>
      </c>
      <c r="P240" s="238">
        <v>0</v>
      </c>
      <c r="Q240" s="238">
        <f>ROUND(E240*P240,2)</f>
        <v>0</v>
      </c>
      <c r="R240" s="238" t="s">
        <v>361</v>
      </c>
      <c r="S240" s="238" t="s">
        <v>294</v>
      </c>
      <c r="T240" s="239" t="s">
        <v>294</v>
      </c>
      <c r="U240" s="222">
        <v>0</v>
      </c>
      <c r="V240" s="222">
        <f>ROUND(E240*U240,2)</f>
        <v>0</v>
      </c>
      <c r="W240" s="222"/>
      <c r="X240" s="222" t="s">
        <v>362</v>
      </c>
      <c r="Y240" s="212"/>
      <c r="Z240" s="212"/>
      <c r="AA240" s="212"/>
      <c r="AB240" s="212"/>
      <c r="AC240" s="212"/>
      <c r="AD240" s="212"/>
      <c r="AE240" s="212"/>
      <c r="AF240" s="212"/>
      <c r="AG240" s="212" t="s">
        <v>363</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5">
      <c r="A241" s="219"/>
      <c r="B241" s="220"/>
      <c r="C241" s="255" t="s">
        <v>3294</v>
      </c>
      <c r="D241" s="224"/>
      <c r="E241" s="225"/>
      <c r="F241" s="222"/>
      <c r="G241" s="222"/>
      <c r="H241" s="222"/>
      <c r="I241" s="222"/>
      <c r="J241" s="222"/>
      <c r="K241" s="222"/>
      <c r="L241" s="222"/>
      <c r="M241" s="222"/>
      <c r="N241" s="222"/>
      <c r="O241" s="222"/>
      <c r="P241" s="222"/>
      <c r="Q241" s="222"/>
      <c r="R241" s="222"/>
      <c r="S241" s="222"/>
      <c r="T241" s="222"/>
      <c r="U241" s="222"/>
      <c r="V241" s="222"/>
      <c r="W241" s="222"/>
      <c r="X241" s="222"/>
      <c r="Y241" s="212"/>
      <c r="Z241" s="212"/>
      <c r="AA241" s="212"/>
      <c r="AB241" s="212"/>
      <c r="AC241" s="212"/>
      <c r="AD241" s="212"/>
      <c r="AE241" s="212"/>
      <c r="AF241" s="212"/>
      <c r="AG241" s="212" t="s">
        <v>310</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5">
      <c r="A242" s="219"/>
      <c r="B242" s="220"/>
      <c r="C242" s="255" t="s">
        <v>3300</v>
      </c>
      <c r="D242" s="224"/>
      <c r="E242" s="225">
        <v>1.1639999999999999E-2</v>
      </c>
      <c r="F242" s="222"/>
      <c r="G242" s="222"/>
      <c r="H242" s="222"/>
      <c r="I242" s="222"/>
      <c r="J242" s="222"/>
      <c r="K242" s="222"/>
      <c r="L242" s="222"/>
      <c r="M242" s="222"/>
      <c r="N242" s="222"/>
      <c r="O242" s="222"/>
      <c r="P242" s="222"/>
      <c r="Q242" s="222"/>
      <c r="R242" s="222"/>
      <c r="S242" s="222"/>
      <c r="T242" s="222"/>
      <c r="U242" s="222"/>
      <c r="V242" s="222"/>
      <c r="W242" s="222"/>
      <c r="X242" s="222"/>
      <c r="Y242" s="212"/>
      <c r="Z242" s="212"/>
      <c r="AA242" s="212"/>
      <c r="AB242" s="212"/>
      <c r="AC242" s="212"/>
      <c r="AD242" s="212"/>
      <c r="AE242" s="212"/>
      <c r="AF242" s="212"/>
      <c r="AG242" s="212" t="s">
        <v>310</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19"/>
      <c r="B243" s="220"/>
      <c r="C243" s="255" t="s">
        <v>3139</v>
      </c>
      <c r="D243" s="224"/>
      <c r="E243" s="225"/>
      <c r="F243" s="222"/>
      <c r="G243" s="222"/>
      <c r="H243" s="222"/>
      <c r="I243" s="222"/>
      <c r="J243" s="222"/>
      <c r="K243" s="222"/>
      <c r="L243" s="222"/>
      <c r="M243" s="222"/>
      <c r="N243" s="222"/>
      <c r="O243" s="222"/>
      <c r="P243" s="222"/>
      <c r="Q243" s="222"/>
      <c r="R243" s="222"/>
      <c r="S243" s="222"/>
      <c r="T243" s="222"/>
      <c r="U243" s="222"/>
      <c r="V243" s="222"/>
      <c r="W243" s="222"/>
      <c r="X243" s="222"/>
      <c r="Y243" s="212"/>
      <c r="Z243" s="212"/>
      <c r="AA243" s="212"/>
      <c r="AB243" s="212"/>
      <c r="AC243" s="212"/>
      <c r="AD243" s="212"/>
      <c r="AE243" s="212"/>
      <c r="AF243" s="212"/>
      <c r="AG243" s="212" t="s">
        <v>310</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55" t="s">
        <v>3301</v>
      </c>
      <c r="D244" s="224"/>
      <c r="E244" s="225">
        <v>2.3279999999999999E-2</v>
      </c>
      <c r="F244" s="222"/>
      <c r="G244" s="222"/>
      <c r="H244" s="222"/>
      <c r="I244" s="222"/>
      <c r="J244" s="222"/>
      <c r="K244" s="222"/>
      <c r="L244" s="222"/>
      <c r="M244" s="222"/>
      <c r="N244" s="222"/>
      <c r="O244" s="222"/>
      <c r="P244" s="222"/>
      <c r="Q244" s="222"/>
      <c r="R244" s="222"/>
      <c r="S244" s="222"/>
      <c r="T244" s="222"/>
      <c r="U244" s="222"/>
      <c r="V244" s="222"/>
      <c r="W244" s="222"/>
      <c r="X244" s="222"/>
      <c r="Y244" s="212"/>
      <c r="Z244" s="212"/>
      <c r="AA244" s="212"/>
      <c r="AB244" s="212"/>
      <c r="AC244" s="212"/>
      <c r="AD244" s="212"/>
      <c r="AE244" s="212"/>
      <c r="AF244" s="212"/>
      <c r="AG244" s="212" t="s">
        <v>310</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33">
        <v>59</v>
      </c>
      <c r="B245" s="234" t="s">
        <v>3141</v>
      </c>
      <c r="C245" s="252" t="s">
        <v>3142</v>
      </c>
      <c r="D245" s="235" t="s">
        <v>441</v>
      </c>
      <c r="E245" s="236">
        <v>7.1279999999999996E-2</v>
      </c>
      <c r="F245" s="237"/>
      <c r="G245" s="238">
        <f>ROUND(E245*F245,2)</f>
        <v>0</v>
      </c>
      <c r="H245" s="237"/>
      <c r="I245" s="238">
        <f>ROUND(E245*H245,2)</f>
        <v>0</v>
      </c>
      <c r="J245" s="237"/>
      <c r="K245" s="238">
        <f>ROUND(E245*J245,2)</f>
        <v>0</v>
      </c>
      <c r="L245" s="238">
        <v>21</v>
      </c>
      <c r="M245" s="238">
        <f>G245*(1+L245/100)</f>
        <v>0</v>
      </c>
      <c r="N245" s="238">
        <v>1</v>
      </c>
      <c r="O245" s="238">
        <f>ROUND(E245*N245,2)</f>
        <v>7.0000000000000007E-2</v>
      </c>
      <c r="P245" s="238">
        <v>0</v>
      </c>
      <c r="Q245" s="238">
        <f>ROUND(E245*P245,2)</f>
        <v>0</v>
      </c>
      <c r="R245" s="238" t="s">
        <v>361</v>
      </c>
      <c r="S245" s="238" t="s">
        <v>294</v>
      </c>
      <c r="T245" s="239" t="s">
        <v>294</v>
      </c>
      <c r="U245" s="222">
        <v>0</v>
      </c>
      <c r="V245" s="222">
        <f>ROUND(E245*U245,2)</f>
        <v>0</v>
      </c>
      <c r="W245" s="222"/>
      <c r="X245" s="222" t="s">
        <v>362</v>
      </c>
      <c r="Y245" s="212"/>
      <c r="Z245" s="212"/>
      <c r="AA245" s="212"/>
      <c r="AB245" s="212"/>
      <c r="AC245" s="212"/>
      <c r="AD245" s="212"/>
      <c r="AE245" s="212"/>
      <c r="AF245" s="212"/>
      <c r="AG245" s="212" t="s">
        <v>363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19"/>
      <c r="B246" s="220"/>
      <c r="C246" s="255" t="s">
        <v>3294</v>
      </c>
      <c r="D246" s="224"/>
      <c r="E246" s="225"/>
      <c r="F246" s="222"/>
      <c r="G246" s="222"/>
      <c r="H246" s="222"/>
      <c r="I246" s="222"/>
      <c r="J246" s="222"/>
      <c r="K246" s="222"/>
      <c r="L246" s="222"/>
      <c r="M246" s="222"/>
      <c r="N246" s="222"/>
      <c r="O246" s="222"/>
      <c r="P246" s="222"/>
      <c r="Q246" s="222"/>
      <c r="R246" s="222"/>
      <c r="S246" s="222"/>
      <c r="T246" s="222"/>
      <c r="U246" s="222"/>
      <c r="V246" s="222"/>
      <c r="W246" s="222"/>
      <c r="X246" s="222"/>
      <c r="Y246" s="212"/>
      <c r="Z246" s="212"/>
      <c r="AA246" s="212"/>
      <c r="AB246" s="212"/>
      <c r="AC246" s="212"/>
      <c r="AD246" s="212"/>
      <c r="AE246" s="212"/>
      <c r="AF246" s="212"/>
      <c r="AG246" s="212" t="s">
        <v>310</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5">
      <c r="A247" s="219"/>
      <c r="B247" s="220"/>
      <c r="C247" s="255" t="s">
        <v>3302</v>
      </c>
      <c r="D247" s="224"/>
      <c r="E247" s="225">
        <v>7.1279999999999996E-2</v>
      </c>
      <c r="F247" s="222"/>
      <c r="G247" s="222"/>
      <c r="H247" s="222"/>
      <c r="I247" s="222"/>
      <c r="J247" s="222"/>
      <c r="K247" s="222"/>
      <c r="L247" s="222"/>
      <c r="M247" s="222"/>
      <c r="N247" s="222"/>
      <c r="O247" s="222"/>
      <c r="P247" s="222"/>
      <c r="Q247" s="222"/>
      <c r="R247" s="222"/>
      <c r="S247" s="222"/>
      <c r="T247" s="222"/>
      <c r="U247" s="222"/>
      <c r="V247" s="222"/>
      <c r="W247" s="222"/>
      <c r="X247" s="222"/>
      <c r="Y247" s="212"/>
      <c r="Z247" s="212"/>
      <c r="AA247" s="212"/>
      <c r="AB247" s="212"/>
      <c r="AC247" s="212"/>
      <c r="AD247" s="212"/>
      <c r="AE247" s="212"/>
      <c r="AF247" s="212"/>
      <c r="AG247" s="212" t="s">
        <v>310</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33">
        <v>60</v>
      </c>
      <c r="B248" s="234" t="s">
        <v>3144</v>
      </c>
      <c r="C248" s="252" t="s">
        <v>3145</v>
      </c>
      <c r="D248" s="235" t="s">
        <v>521</v>
      </c>
      <c r="E248" s="236">
        <v>189.80199999999999</v>
      </c>
      <c r="F248" s="237"/>
      <c r="G248" s="238">
        <f>ROUND(E248*F248,2)</f>
        <v>0</v>
      </c>
      <c r="H248" s="237"/>
      <c r="I248" s="238">
        <f>ROUND(E248*H248,2)</f>
        <v>0</v>
      </c>
      <c r="J248" s="237"/>
      <c r="K248" s="238">
        <f>ROUND(E248*J248,2)</f>
        <v>0</v>
      </c>
      <c r="L248" s="238">
        <v>21</v>
      </c>
      <c r="M248" s="238">
        <f>G248*(1+L248/100)</f>
        <v>0</v>
      </c>
      <c r="N248" s="238">
        <v>0</v>
      </c>
      <c r="O248" s="238">
        <f>ROUND(E248*N248,2)</f>
        <v>0</v>
      </c>
      <c r="P248" s="238">
        <v>0</v>
      </c>
      <c r="Q248" s="238">
        <f>ROUND(E248*P248,2)</f>
        <v>0</v>
      </c>
      <c r="R248" s="238" t="s">
        <v>361</v>
      </c>
      <c r="S248" s="238" t="s">
        <v>294</v>
      </c>
      <c r="T248" s="239" t="s">
        <v>295</v>
      </c>
      <c r="U248" s="222">
        <v>0</v>
      </c>
      <c r="V248" s="222">
        <f>ROUND(E248*U248,2)</f>
        <v>0</v>
      </c>
      <c r="W248" s="222"/>
      <c r="X248" s="222" t="s">
        <v>362</v>
      </c>
      <c r="Y248" s="212"/>
      <c r="Z248" s="212"/>
      <c r="AA248" s="212"/>
      <c r="AB248" s="212"/>
      <c r="AC248" s="212"/>
      <c r="AD248" s="212"/>
      <c r="AE248" s="212"/>
      <c r="AF248" s="212"/>
      <c r="AG248" s="212" t="s">
        <v>363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19"/>
      <c r="B249" s="220"/>
      <c r="C249" s="255" t="s">
        <v>3303</v>
      </c>
      <c r="D249" s="224"/>
      <c r="E249" s="225">
        <v>75.384</v>
      </c>
      <c r="F249" s="222"/>
      <c r="G249" s="222"/>
      <c r="H249" s="222"/>
      <c r="I249" s="222"/>
      <c r="J249" s="222"/>
      <c r="K249" s="222"/>
      <c r="L249" s="222"/>
      <c r="M249" s="222"/>
      <c r="N249" s="222"/>
      <c r="O249" s="222"/>
      <c r="P249" s="222"/>
      <c r="Q249" s="222"/>
      <c r="R249" s="222"/>
      <c r="S249" s="222"/>
      <c r="T249" s="222"/>
      <c r="U249" s="222"/>
      <c r="V249" s="222"/>
      <c r="W249" s="222"/>
      <c r="X249" s="222"/>
      <c r="Y249" s="212"/>
      <c r="Z249" s="212"/>
      <c r="AA249" s="212"/>
      <c r="AB249" s="212"/>
      <c r="AC249" s="212"/>
      <c r="AD249" s="212"/>
      <c r="AE249" s="212"/>
      <c r="AF249" s="212"/>
      <c r="AG249" s="212" t="s">
        <v>310</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55" t="s">
        <v>3304</v>
      </c>
      <c r="D250" s="224"/>
      <c r="E250" s="225">
        <v>114.41800000000001</v>
      </c>
      <c r="F250" s="222"/>
      <c r="G250" s="222"/>
      <c r="H250" s="222"/>
      <c r="I250" s="222"/>
      <c r="J250" s="222"/>
      <c r="K250" s="222"/>
      <c r="L250" s="222"/>
      <c r="M250" s="222"/>
      <c r="N250" s="222"/>
      <c r="O250" s="222"/>
      <c r="P250" s="222"/>
      <c r="Q250" s="222"/>
      <c r="R250" s="222"/>
      <c r="S250" s="222"/>
      <c r="T250" s="222"/>
      <c r="U250" s="222"/>
      <c r="V250" s="222"/>
      <c r="W250" s="222"/>
      <c r="X250" s="222"/>
      <c r="Y250" s="212"/>
      <c r="Z250" s="212"/>
      <c r="AA250" s="212"/>
      <c r="AB250" s="212"/>
      <c r="AC250" s="212"/>
      <c r="AD250" s="212"/>
      <c r="AE250" s="212"/>
      <c r="AF250" s="212"/>
      <c r="AG250" s="212" t="s">
        <v>310</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0.399999999999999" outlineLevel="1" x14ac:dyDescent="0.25">
      <c r="A251" s="233">
        <v>61</v>
      </c>
      <c r="B251" s="234" t="s">
        <v>3148</v>
      </c>
      <c r="C251" s="252" t="s">
        <v>3149</v>
      </c>
      <c r="D251" s="235" t="s">
        <v>539</v>
      </c>
      <c r="E251" s="236">
        <v>9</v>
      </c>
      <c r="F251" s="237"/>
      <c r="G251" s="238">
        <f>ROUND(E251*F251,2)</f>
        <v>0</v>
      </c>
      <c r="H251" s="237"/>
      <c r="I251" s="238">
        <f>ROUND(E251*H251,2)</f>
        <v>0</v>
      </c>
      <c r="J251" s="237"/>
      <c r="K251" s="238">
        <f>ROUND(E251*J251,2)</f>
        <v>0</v>
      </c>
      <c r="L251" s="238">
        <v>21</v>
      </c>
      <c r="M251" s="238">
        <f>G251*(1+L251/100)</f>
        <v>0</v>
      </c>
      <c r="N251" s="238">
        <v>3.5400000000000001E-2</v>
      </c>
      <c r="O251" s="238">
        <f>ROUND(E251*N251,2)</f>
        <v>0.32</v>
      </c>
      <c r="P251" s="238">
        <v>0</v>
      </c>
      <c r="Q251" s="238">
        <f>ROUND(E251*P251,2)</f>
        <v>0</v>
      </c>
      <c r="R251" s="238" t="s">
        <v>361</v>
      </c>
      <c r="S251" s="238" t="s">
        <v>294</v>
      </c>
      <c r="T251" s="239" t="s">
        <v>294</v>
      </c>
      <c r="U251" s="222">
        <v>0</v>
      </c>
      <c r="V251" s="222">
        <f>ROUND(E251*U251,2)</f>
        <v>0</v>
      </c>
      <c r="W251" s="222"/>
      <c r="X251" s="222" t="s">
        <v>362</v>
      </c>
      <c r="Y251" s="212"/>
      <c r="Z251" s="212"/>
      <c r="AA251" s="212"/>
      <c r="AB251" s="212"/>
      <c r="AC251" s="212"/>
      <c r="AD251" s="212"/>
      <c r="AE251" s="212"/>
      <c r="AF251" s="212"/>
      <c r="AG251" s="212" t="s">
        <v>603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19">
        <v>62</v>
      </c>
      <c r="B252" s="220" t="s">
        <v>1617</v>
      </c>
      <c r="C252" s="272" t="s">
        <v>1618</v>
      </c>
      <c r="D252" s="221" t="s">
        <v>0</v>
      </c>
      <c r="E252" s="266"/>
      <c r="F252" s="223"/>
      <c r="G252" s="222">
        <f>ROUND(E252*F252,2)</f>
        <v>0</v>
      </c>
      <c r="H252" s="223"/>
      <c r="I252" s="222">
        <f>ROUND(E252*H252,2)</f>
        <v>0</v>
      </c>
      <c r="J252" s="223"/>
      <c r="K252" s="222">
        <f>ROUND(E252*J252,2)</f>
        <v>0</v>
      </c>
      <c r="L252" s="222">
        <v>21</v>
      </c>
      <c r="M252" s="222">
        <f>G252*(1+L252/100)</f>
        <v>0</v>
      </c>
      <c r="N252" s="222">
        <v>0</v>
      </c>
      <c r="O252" s="222">
        <f>ROUND(E252*N252,2)</f>
        <v>0</v>
      </c>
      <c r="P252" s="222">
        <v>0</v>
      </c>
      <c r="Q252" s="222">
        <f>ROUND(E252*P252,2)</f>
        <v>0</v>
      </c>
      <c r="R252" s="222" t="s">
        <v>1591</v>
      </c>
      <c r="S252" s="222" t="s">
        <v>294</v>
      </c>
      <c r="T252" s="222" t="s">
        <v>294</v>
      </c>
      <c r="U252" s="222">
        <v>0</v>
      </c>
      <c r="V252" s="222">
        <f>ROUND(E252*U252,2)</f>
        <v>0</v>
      </c>
      <c r="W252" s="222"/>
      <c r="X252" s="222" t="s">
        <v>548</v>
      </c>
      <c r="Y252" s="212"/>
      <c r="Z252" s="212"/>
      <c r="AA252" s="212"/>
      <c r="AB252" s="212"/>
      <c r="AC252" s="212"/>
      <c r="AD252" s="212"/>
      <c r="AE252" s="212"/>
      <c r="AF252" s="212"/>
      <c r="AG252" s="212" t="s">
        <v>549</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5">
      <c r="A253" s="219"/>
      <c r="B253" s="220"/>
      <c r="C253" s="273" t="s">
        <v>1588</v>
      </c>
      <c r="D253" s="267"/>
      <c r="E253" s="267"/>
      <c r="F253" s="267"/>
      <c r="G253" s="267"/>
      <c r="H253" s="222"/>
      <c r="I253" s="222"/>
      <c r="J253" s="222"/>
      <c r="K253" s="222"/>
      <c r="L253" s="222"/>
      <c r="M253" s="222"/>
      <c r="N253" s="222"/>
      <c r="O253" s="222"/>
      <c r="P253" s="222"/>
      <c r="Q253" s="222"/>
      <c r="R253" s="222"/>
      <c r="S253" s="222"/>
      <c r="T253" s="222"/>
      <c r="U253" s="222"/>
      <c r="V253" s="222"/>
      <c r="W253" s="222"/>
      <c r="X253" s="222"/>
      <c r="Y253" s="212"/>
      <c r="Z253" s="212"/>
      <c r="AA253" s="212"/>
      <c r="AB253" s="212"/>
      <c r="AC253" s="212"/>
      <c r="AD253" s="212"/>
      <c r="AE253" s="212"/>
      <c r="AF253" s="212"/>
      <c r="AG253" s="212" t="s">
        <v>456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5">
      <c r="A254" s="3"/>
      <c r="B254" s="4"/>
      <c r="C254" s="257"/>
      <c r="D254" s="6"/>
      <c r="E254" s="3"/>
      <c r="F254" s="3"/>
      <c r="G254" s="3"/>
      <c r="H254" s="3"/>
      <c r="I254" s="3"/>
      <c r="J254" s="3"/>
      <c r="K254" s="3"/>
      <c r="L254" s="3"/>
      <c r="M254" s="3"/>
      <c r="N254" s="3"/>
      <c r="O254" s="3"/>
      <c r="P254" s="3"/>
      <c r="Q254" s="3"/>
      <c r="R254" s="3"/>
      <c r="S254" s="3"/>
      <c r="T254" s="3"/>
      <c r="U254" s="3"/>
      <c r="V254" s="3"/>
      <c r="W254" s="3"/>
      <c r="X254" s="3"/>
      <c r="AE254">
        <v>15</v>
      </c>
      <c r="AF254">
        <v>21</v>
      </c>
      <c r="AG254" t="s">
        <v>276</v>
      </c>
    </row>
    <row r="255" spans="1:60" x14ac:dyDescent="0.25">
      <c r="A255" s="215"/>
      <c r="B255" s="216" t="s">
        <v>29</v>
      </c>
      <c r="C255" s="258"/>
      <c r="D255" s="217"/>
      <c r="E255" s="218"/>
      <c r="F255" s="218"/>
      <c r="G255" s="250">
        <f>G8+G94+G156+G160+G173+G189+G199+G202+G226</f>
        <v>0</v>
      </c>
      <c r="H255" s="3"/>
      <c r="I255" s="3"/>
      <c r="J255" s="3"/>
      <c r="K255" s="3"/>
      <c r="L255" s="3"/>
      <c r="M255" s="3"/>
      <c r="N255" s="3"/>
      <c r="O255" s="3"/>
      <c r="P255" s="3"/>
      <c r="Q255" s="3"/>
      <c r="R255" s="3"/>
      <c r="S255" s="3"/>
      <c r="T255" s="3"/>
      <c r="U255" s="3"/>
      <c r="V255" s="3"/>
      <c r="W255" s="3"/>
      <c r="X255" s="3"/>
      <c r="AE255">
        <f>SUMIF(L7:L253,AE254,G7:G253)</f>
        <v>0</v>
      </c>
      <c r="AF255">
        <f>SUMIF(L7:L253,AF254,G7:G253)</f>
        <v>0</v>
      </c>
      <c r="AG255" t="s">
        <v>383</v>
      </c>
    </row>
    <row r="256" spans="1:60" x14ac:dyDescent="0.25">
      <c r="A256" s="260" t="s">
        <v>442</v>
      </c>
      <c r="B256" s="260"/>
      <c r="C256" s="257"/>
      <c r="D256" s="6"/>
      <c r="E256" s="3"/>
      <c r="F256" s="3"/>
      <c r="G256" s="3"/>
      <c r="H256" s="3"/>
      <c r="I256" s="3"/>
      <c r="J256" s="3"/>
      <c r="K256" s="3"/>
      <c r="L256" s="3"/>
      <c r="M256" s="3"/>
      <c r="N256" s="3"/>
      <c r="O256" s="3"/>
      <c r="P256" s="3"/>
      <c r="Q256" s="3"/>
      <c r="R256" s="3"/>
      <c r="S256" s="3"/>
      <c r="T256" s="3"/>
      <c r="U256" s="3"/>
      <c r="V256" s="3"/>
      <c r="W256" s="3"/>
      <c r="X256" s="3"/>
    </row>
    <row r="257" spans="1:33" x14ac:dyDescent="0.25">
      <c r="A257" s="3"/>
      <c r="B257" s="4" t="s">
        <v>3150</v>
      </c>
      <c r="C257" s="257" t="s">
        <v>3151</v>
      </c>
      <c r="D257" s="6"/>
      <c r="E257" s="3"/>
      <c r="F257" s="3"/>
      <c r="G257" s="3"/>
      <c r="H257" s="3"/>
      <c r="I257" s="3"/>
      <c r="J257" s="3"/>
      <c r="K257" s="3"/>
      <c r="L257" s="3"/>
      <c r="M257" s="3"/>
      <c r="N257" s="3"/>
      <c r="O257" s="3"/>
      <c r="P257" s="3"/>
      <c r="Q257" s="3"/>
      <c r="R257" s="3"/>
      <c r="S257" s="3"/>
      <c r="T257" s="3"/>
      <c r="U257" s="3"/>
      <c r="V257" s="3"/>
      <c r="W257" s="3"/>
      <c r="X257" s="3"/>
      <c r="AG257" t="s">
        <v>445</v>
      </c>
    </row>
    <row r="258" spans="1:33" x14ac:dyDescent="0.25">
      <c r="A258" s="3"/>
      <c r="B258" s="4" t="s">
        <v>3152</v>
      </c>
      <c r="C258" s="257" t="s">
        <v>3305</v>
      </c>
      <c r="D258" s="6"/>
      <c r="E258" s="3"/>
      <c r="F258" s="3"/>
      <c r="G258" s="3"/>
      <c r="H258" s="3"/>
      <c r="I258" s="3"/>
      <c r="J258" s="3"/>
      <c r="K258" s="3"/>
      <c r="L258" s="3"/>
      <c r="M258" s="3"/>
      <c r="N258" s="3"/>
      <c r="O258" s="3"/>
      <c r="P258" s="3"/>
      <c r="Q258" s="3"/>
      <c r="R258" s="3"/>
      <c r="S258" s="3"/>
      <c r="T258" s="3"/>
      <c r="U258" s="3"/>
      <c r="V258" s="3"/>
      <c r="W258" s="3"/>
      <c r="X258" s="3"/>
      <c r="AG258" t="s">
        <v>448</v>
      </c>
    </row>
    <row r="259" spans="1:33" x14ac:dyDescent="0.25">
      <c r="A259" s="3"/>
      <c r="B259" s="4"/>
      <c r="C259" s="257" t="s">
        <v>449</v>
      </c>
      <c r="D259" s="6"/>
      <c r="E259" s="3"/>
      <c r="F259" s="3"/>
      <c r="G259" s="3"/>
      <c r="H259" s="3"/>
      <c r="I259" s="3"/>
      <c r="J259" s="3"/>
      <c r="K259" s="3"/>
      <c r="L259" s="3"/>
      <c r="M259" s="3"/>
      <c r="N259" s="3"/>
      <c r="O259" s="3"/>
      <c r="P259" s="3"/>
      <c r="Q259" s="3"/>
      <c r="R259" s="3"/>
      <c r="S259" s="3"/>
      <c r="T259" s="3"/>
      <c r="U259" s="3"/>
      <c r="V259" s="3"/>
      <c r="W259" s="3"/>
      <c r="X259" s="3"/>
      <c r="AG259" t="s">
        <v>450</v>
      </c>
    </row>
    <row r="260" spans="1:33" x14ac:dyDescent="0.25">
      <c r="A260" s="3"/>
      <c r="B260" s="4"/>
      <c r="C260" s="257"/>
      <c r="D260" s="6"/>
      <c r="E260" s="3"/>
      <c r="F260" s="3"/>
      <c r="G260" s="3"/>
      <c r="H260" s="3"/>
      <c r="I260" s="3"/>
      <c r="J260" s="3"/>
      <c r="K260" s="3"/>
      <c r="L260" s="3"/>
      <c r="M260" s="3"/>
      <c r="N260" s="3"/>
      <c r="O260" s="3"/>
      <c r="P260" s="3"/>
      <c r="Q260" s="3"/>
      <c r="R260" s="3"/>
      <c r="S260" s="3"/>
      <c r="T260" s="3"/>
      <c r="U260" s="3"/>
      <c r="V260" s="3"/>
      <c r="W260" s="3"/>
      <c r="X260" s="3"/>
    </row>
    <row r="261" spans="1:33" x14ac:dyDescent="0.25">
      <c r="C261" s="259"/>
      <c r="D261" s="10"/>
      <c r="AG261" t="s">
        <v>385</v>
      </c>
    </row>
    <row r="262" spans="1:33" x14ac:dyDescent="0.25">
      <c r="D262" s="10"/>
    </row>
    <row r="263" spans="1:33" x14ac:dyDescent="0.25">
      <c r="D263" s="10"/>
    </row>
    <row r="264" spans="1:33" x14ac:dyDescent="0.25">
      <c r="D264" s="10"/>
    </row>
    <row r="265" spans="1:33" x14ac:dyDescent="0.25">
      <c r="D265" s="10"/>
    </row>
    <row r="266" spans="1:33" x14ac:dyDescent="0.25">
      <c r="D266" s="10"/>
    </row>
    <row r="267" spans="1:33" x14ac:dyDescent="0.25">
      <c r="D267" s="10"/>
    </row>
    <row r="268" spans="1:33" x14ac:dyDescent="0.25">
      <c r="D268" s="10"/>
    </row>
    <row r="269" spans="1:33" x14ac:dyDescent="0.25">
      <c r="D269" s="10"/>
    </row>
    <row r="270" spans="1:33" x14ac:dyDescent="0.25">
      <c r="D270" s="10"/>
    </row>
    <row r="271" spans="1:33" x14ac:dyDescent="0.25">
      <c r="D271" s="10"/>
    </row>
    <row r="272" spans="1:33"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Gk6a7Tr7sIwoFK2PAH1iNttP7odiZQRmbzTIUYhParvTTfg8OkYuNY5wiDKo+aK9vyM9bS/A2n6yRDa7wuiCRw==" saltValue="HXoGfW55hiJ/TXMJpU9u9w==" spinCount="100000" sheet="1"/>
  <mergeCells count="45">
    <mergeCell ref="C194:G194"/>
    <mergeCell ref="C197:G197"/>
    <mergeCell ref="C201:G201"/>
    <mergeCell ref="C225:G225"/>
    <mergeCell ref="C253:G253"/>
    <mergeCell ref="C158:G158"/>
    <mergeCell ref="C162:G162"/>
    <mergeCell ref="C175:G175"/>
    <mergeCell ref="C176:G176"/>
    <mergeCell ref="C180:G180"/>
    <mergeCell ref="C191:G191"/>
    <mergeCell ref="C115:G115"/>
    <mergeCell ref="C116:G116"/>
    <mergeCell ref="C129:G129"/>
    <mergeCell ref="C130:G130"/>
    <mergeCell ref="C131:G131"/>
    <mergeCell ref="C138:G138"/>
    <mergeCell ref="C83:G83"/>
    <mergeCell ref="C87:G87"/>
    <mergeCell ref="C90:G90"/>
    <mergeCell ref="C100:G100"/>
    <mergeCell ref="C110:G110"/>
    <mergeCell ref="C114:G114"/>
    <mergeCell ref="C53:G53"/>
    <mergeCell ref="C57:G57"/>
    <mergeCell ref="C60:G60"/>
    <mergeCell ref="C69:G69"/>
    <mergeCell ref="C75:G75"/>
    <mergeCell ref="C76:G76"/>
    <mergeCell ref="C36:G36"/>
    <mergeCell ref="C38:G38"/>
    <mergeCell ref="C40:G40"/>
    <mergeCell ref="C42:G42"/>
    <mergeCell ref="C45:G45"/>
    <mergeCell ref="C48:G48"/>
    <mergeCell ref="A1:G1"/>
    <mergeCell ref="C2:G2"/>
    <mergeCell ref="C3:G3"/>
    <mergeCell ref="C4:G4"/>
    <mergeCell ref="A256:B256"/>
    <mergeCell ref="C10:G10"/>
    <mergeCell ref="C21:G21"/>
    <mergeCell ref="C24:G24"/>
    <mergeCell ref="C27:G27"/>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FA661-66EF-4CEF-ADDB-7E1C0AE79EB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117</v>
      </c>
      <c r="C3" s="201" t="s">
        <v>118</v>
      </c>
      <c r="D3" s="199"/>
      <c r="E3" s="199"/>
      <c r="F3" s="199"/>
      <c r="G3" s="200"/>
      <c r="AC3" s="177" t="s">
        <v>264</v>
      </c>
      <c r="AG3" t="s">
        <v>266</v>
      </c>
    </row>
    <row r="4" spans="1:60" ht="25.05" customHeight="1" x14ac:dyDescent="0.25">
      <c r="A4" s="202" t="s">
        <v>9</v>
      </c>
      <c r="B4" s="203" t="s">
        <v>120</v>
      </c>
      <c r="C4" s="204" t="s">
        <v>116</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SUMIF(AG9:AG24,"&lt;&gt;NOR",G9:G24)</f>
        <v>0</v>
      </c>
      <c r="H8" s="231"/>
      <c r="I8" s="231">
        <f>SUM(I9:I24)</f>
        <v>0</v>
      </c>
      <c r="J8" s="231"/>
      <c r="K8" s="231">
        <f>SUM(K9:K24)</f>
        <v>0</v>
      </c>
      <c r="L8" s="231"/>
      <c r="M8" s="231">
        <f>SUM(M9:M24)</f>
        <v>0</v>
      </c>
      <c r="N8" s="231"/>
      <c r="O8" s="231">
        <f>SUM(O9:O24)</f>
        <v>4.07</v>
      </c>
      <c r="P8" s="231"/>
      <c r="Q8" s="231">
        <f>SUM(Q9:Q24)</f>
        <v>0</v>
      </c>
      <c r="R8" s="231"/>
      <c r="S8" s="231"/>
      <c r="T8" s="232"/>
      <c r="U8" s="226"/>
      <c r="V8" s="226">
        <f>SUM(V9:V24)</f>
        <v>10.18</v>
      </c>
      <c r="W8" s="226"/>
      <c r="X8" s="226"/>
      <c r="AG8" t="s">
        <v>290</v>
      </c>
    </row>
    <row r="9" spans="1:60" outlineLevel="1" x14ac:dyDescent="0.25">
      <c r="A9" s="233">
        <v>1</v>
      </c>
      <c r="B9" s="234" t="s">
        <v>3154</v>
      </c>
      <c r="C9" s="252" t="s">
        <v>3155</v>
      </c>
      <c r="D9" s="235" t="s">
        <v>360</v>
      </c>
      <c r="E9" s="236">
        <v>7.1280000000000001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302</v>
      </c>
      <c r="T9" s="239" t="s">
        <v>295</v>
      </c>
      <c r="U9" s="222">
        <v>0.36499999999999999</v>
      </c>
      <c r="V9" s="222">
        <f>ROUND(E9*U9,2)</f>
        <v>2.6</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3306</v>
      </c>
      <c r="D10" s="224"/>
      <c r="E10" s="225">
        <v>7.13</v>
      </c>
      <c r="F10" s="222"/>
      <c r="G10" s="222"/>
      <c r="H10" s="222"/>
      <c r="I10" s="222"/>
      <c r="J10" s="222"/>
      <c r="K10" s="222"/>
      <c r="L10" s="222"/>
      <c r="M10" s="222"/>
      <c r="N10" s="222"/>
      <c r="O10" s="222"/>
      <c r="P10" s="222"/>
      <c r="Q10" s="222"/>
      <c r="R10" s="222"/>
      <c r="S10" s="222"/>
      <c r="T10" s="222"/>
      <c r="U10" s="222"/>
      <c r="V10" s="222"/>
      <c r="W10" s="222"/>
      <c r="X10" s="222"/>
      <c r="Y10" s="212"/>
      <c r="Z10" s="212"/>
      <c r="AA10" s="212"/>
      <c r="AB10" s="212"/>
      <c r="AC10" s="212"/>
      <c r="AD10" s="212"/>
      <c r="AE10" s="212"/>
      <c r="AF10" s="212"/>
      <c r="AG10" s="212" t="s">
        <v>310</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2</v>
      </c>
      <c r="B11" s="244" t="s">
        <v>2349</v>
      </c>
      <c r="C11" s="256" t="s">
        <v>2350</v>
      </c>
      <c r="D11" s="245" t="s">
        <v>360</v>
      </c>
      <c r="E11" s="246">
        <v>7.1280000000000001</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0.34499999999999997</v>
      </c>
      <c r="V11" s="222">
        <f>ROUND(E11*U11,2)</f>
        <v>2.46</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3">
        <v>3</v>
      </c>
      <c r="B12" s="234" t="s">
        <v>2361</v>
      </c>
      <c r="C12" s="252" t="s">
        <v>2362</v>
      </c>
      <c r="D12" s="235" t="s">
        <v>360</v>
      </c>
      <c r="E12" s="236">
        <v>3.0293999999999999</v>
      </c>
      <c r="F12" s="237"/>
      <c r="G12" s="238">
        <f>ROUND(E12*F12,2)</f>
        <v>0</v>
      </c>
      <c r="H12" s="237"/>
      <c r="I12" s="238">
        <f>ROUND(E12*H12,2)</f>
        <v>0</v>
      </c>
      <c r="J12" s="237"/>
      <c r="K12" s="238">
        <f>ROUND(E12*J12,2)</f>
        <v>0</v>
      </c>
      <c r="L12" s="238">
        <v>21</v>
      </c>
      <c r="M12" s="238">
        <f>G12*(1+L12/100)</f>
        <v>0</v>
      </c>
      <c r="N12" s="238">
        <v>0</v>
      </c>
      <c r="O12" s="238">
        <f>ROUND(E12*N12,2)</f>
        <v>0</v>
      </c>
      <c r="P12" s="238">
        <v>0</v>
      </c>
      <c r="Q12" s="238">
        <f>ROUND(E12*P12,2)</f>
        <v>0</v>
      </c>
      <c r="R12" s="238"/>
      <c r="S12" s="238" t="s">
        <v>302</v>
      </c>
      <c r="T12" s="239" t="s">
        <v>295</v>
      </c>
      <c r="U12" s="222">
        <v>1.0999999999999999E-2</v>
      </c>
      <c r="V12" s="222">
        <f>ROUND(E12*U12,2)</f>
        <v>0.03</v>
      </c>
      <c r="W12" s="222"/>
      <c r="X12" s="222" t="s">
        <v>389</v>
      </c>
      <c r="Y12" s="212"/>
      <c r="Z12" s="212"/>
      <c r="AA12" s="212"/>
      <c r="AB12" s="212"/>
      <c r="AC12" s="212"/>
      <c r="AD12" s="212"/>
      <c r="AE12" s="212"/>
      <c r="AF12" s="212"/>
      <c r="AG12" s="212" t="s">
        <v>430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5" t="s">
        <v>3307</v>
      </c>
      <c r="D13" s="224"/>
      <c r="E13" s="225">
        <v>3.03</v>
      </c>
      <c r="F13" s="222"/>
      <c r="G13" s="222"/>
      <c r="H13" s="222"/>
      <c r="I13" s="222"/>
      <c r="J13" s="222"/>
      <c r="K13" s="222"/>
      <c r="L13" s="222"/>
      <c r="M13" s="222"/>
      <c r="N13" s="222"/>
      <c r="O13" s="222"/>
      <c r="P13" s="222"/>
      <c r="Q13" s="222"/>
      <c r="R13" s="222"/>
      <c r="S13" s="222"/>
      <c r="T13" s="222"/>
      <c r="U13" s="222"/>
      <c r="V13" s="222"/>
      <c r="W13" s="222"/>
      <c r="X13" s="222"/>
      <c r="Y13" s="21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33">
        <v>4</v>
      </c>
      <c r="B14" s="234" t="s">
        <v>2363</v>
      </c>
      <c r="C14" s="252" t="s">
        <v>2364</v>
      </c>
      <c r="D14" s="235" t="s">
        <v>360</v>
      </c>
      <c r="E14" s="236">
        <v>18.176400000000001</v>
      </c>
      <c r="F14" s="237"/>
      <c r="G14" s="238">
        <f>ROUND(E14*F14,2)</f>
        <v>0</v>
      </c>
      <c r="H14" s="237"/>
      <c r="I14" s="238">
        <f>ROUND(E14*H14,2)</f>
        <v>0</v>
      </c>
      <c r="J14" s="237"/>
      <c r="K14" s="238">
        <f>ROUND(E14*J14,2)</f>
        <v>0</v>
      </c>
      <c r="L14" s="238">
        <v>21</v>
      </c>
      <c r="M14" s="238">
        <f>G14*(1+L14/100)</f>
        <v>0</v>
      </c>
      <c r="N14" s="238">
        <v>0</v>
      </c>
      <c r="O14" s="238">
        <f>ROUND(E14*N14,2)</f>
        <v>0</v>
      </c>
      <c r="P14" s="238">
        <v>0</v>
      </c>
      <c r="Q14" s="238">
        <f>ROUND(E14*P14,2)</f>
        <v>0</v>
      </c>
      <c r="R14" s="238"/>
      <c r="S14" s="238" t="s">
        <v>302</v>
      </c>
      <c r="T14" s="23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5" t="s">
        <v>3308</v>
      </c>
      <c r="D15" s="224"/>
      <c r="E15" s="225">
        <v>18.18</v>
      </c>
      <c r="F15" s="222"/>
      <c r="G15" s="222"/>
      <c r="H15" s="222"/>
      <c r="I15" s="222"/>
      <c r="J15" s="222"/>
      <c r="K15" s="222"/>
      <c r="L15" s="222"/>
      <c r="M15" s="222"/>
      <c r="N15" s="222"/>
      <c r="O15" s="222"/>
      <c r="P15" s="222"/>
      <c r="Q15" s="222"/>
      <c r="R15" s="222"/>
      <c r="S15" s="222"/>
      <c r="T15" s="222"/>
      <c r="U15" s="222"/>
      <c r="V15" s="222"/>
      <c r="W15" s="222"/>
      <c r="X15" s="222"/>
      <c r="Y15" s="212"/>
      <c r="Z15" s="212"/>
      <c r="AA15" s="212"/>
      <c r="AB15" s="212"/>
      <c r="AC15" s="212"/>
      <c r="AD15" s="212"/>
      <c r="AE15" s="212"/>
      <c r="AF15" s="212"/>
      <c r="AG15" s="212" t="s">
        <v>310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3">
        <v>5</v>
      </c>
      <c r="B16" s="234" t="s">
        <v>3159</v>
      </c>
      <c r="C16" s="252" t="s">
        <v>425</v>
      </c>
      <c r="D16" s="235" t="s">
        <v>360</v>
      </c>
      <c r="E16" s="236">
        <v>3.0293999999999999</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302</v>
      </c>
      <c r="T16" s="239" t="s">
        <v>295</v>
      </c>
      <c r="U16" s="222">
        <v>3.1E-2</v>
      </c>
      <c r="V16" s="222">
        <f>ROUND(E16*U16,2)</f>
        <v>0.09</v>
      </c>
      <c r="W16" s="222"/>
      <c r="X16" s="222" t="s">
        <v>389</v>
      </c>
      <c r="Y16" s="212"/>
      <c r="Z16" s="212"/>
      <c r="AA16" s="212"/>
      <c r="AB16" s="212"/>
      <c r="AC16" s="212"/>
      <c r="AD16" s="212"/>
      <c r="AE16" s="212"/>
      <c r="AF16" s="212"/>
      <c r="AG16" s="212" t="s">
        <v>430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19"/>
      <c r="B17" s="220"/>
      <c r="C17" s="253" t="s">
        <v>3160</v>
      </c>
      <c r="D17" s="240"/>
      <c r="E17" s="240"/>
      <c r="F17" s="240"/>
      <c r="G17" s="240"/>
      <c r="H17" s="222"/>
      <c r="I17" s="222"/>
      <c r="J17" s="222"/>
      <c r="K17" s="222"/>
      <c r="L17" s="222"/>
      <c r="M17" s="222"/>
      <c r="N17" s="222"/>
      <c r="O17" s="222"/>
      <c r="P17" s="222"/>
      <c r="Q17" s="222"/>
      <c r="R17" s="222"/>
      <c r="S17" s="222"/>
      <c r="T17" s="222"/>
      <c r="U17" s="222"/>
      <c r="V17" s="222"/>
      <c r="W17" s="222"/>
      <c r="X17" s="222"/>
      <c r="Y17" s="212"/>
      <c r="Z17" s="212"/>
      <c r="AA17" s="212"/>
      <c r="AB17" s="212"/>
      <c r="AC17" s="212"/>
      <c r="AD17" s="212"/>
      <c r="AE17" s="212"/>
      <c r="AF17" s="212"/>
      <c r="AG17" s="212" t="s">
        <v>299</v>
      </c>
      <c r="AH17" s="212"/>
      <c r="AI17" s="212"/>
      <c r="AJ17" s="212"/>
      <c r="AK17" s="212"/>
      <c r="AL17" s="212"/>
      <c r="AM17" s="212"/>
      <c r="AN17" s="212"/>
      <c r="AO17" s="212"/>
      <c r="AP17" s="212"/>
      <c r="AQ17" s="212"/>
      <c r="AR17" s="212"/>
      <c r="AS17" s="212"/>
      <c r="AT17" s="212"/>
      <c r="AU17" s="212"/>
      <c r="AV17" s="212"/>
      <c r="AW17" s="212"/>
      <c r="AX17" s="212"/>
      <c r="AY17" s="212"/>
      <c r="AZ17" s="212"/>
      <c r="BA17" s="241" t="str">
        <f>C17</f>
        <v>Uložení sypaniny do násypů nebo na skládku s rozprostřením sypaniny ve vrstvách a s hrubým urovnáním.</v>
      </c>
      <c r="BB17" s="212"/>
      <c r="BC17" s="212"/>
      <c r="BD17" s="212"/>
      <c r="BE17" s="212"/>
      <c r="BF17" s="212"/>
      <c r="BG17" s="212"/>
      <c r="BH17" s="212"/>
    </row>
    <row r="18" spans="1:60" outlineLevel="1" x14ac:dyDescent="0.25">
      <c r="A18" s="233">
        <v>6</v>
      </c>
      <c r="B18" s="234" t="s">
        <v>495</v>
      </c>
      <c r="C18" s="252" t="s">
        <v>2375</v>
      </c>
      <c r="D18" s="235" t="s">
        <v>360</v>
      </c>
      <c r="E18" s="236">
        <v>4.0986000000000002</v>
      </c>
      <c r="F18" s="237"/>
      <c r="G18" s="238">
        <f>ROUND(E18*F18,2)</f>
        <v>0</v>
      </c>
      <c r="H18" s="237"/>
      <c r="I18" s="238">
        <f>ROUND(E18*H18,2)</f>
        <v>0</v>
      </c>
      <c r="J18" s="237"/>
      <c r="K18" s="238">
        <f>ROUND(E18*J18,2)</f>
        <v>0</v>
      </c>
      <c r="L18" s="238">
        <v>21</v>
      </c>
      <c r="M18" s="238">
        <f>G18*(1+L18/100)</f>
        <v>0</v>
      </c>
      <c r="N18" s="238">
        <v>0</v>
      </c>
      <c r="O18" s="238">
        <f>ROUND(E18*N18,2)</f>
        <v>0</v>
      </c>
      <c r="P18" s="238">
        <v>0</v>
      </c>
      <c r="Q18" s="238">
        <f>ROUND(E18*P18,2)</f>
        <v>0</v>
      </c>
      <c r="R18" s="238"/>
      <c r="S18" s="238" t="s">
        <v>302</v>
      </c>
      <c r="T18" s="239" t="s">
        <v>295</v>
      </c>
      <c r="U18" s="222">
        <v>0.29899999999999999</v>
      </c>
      <c r="V18" s="222">
        <f>ROUND(E18*U18,2)</f>
        <v>1.23</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5" t="s">
        <v>3309</v>
      </c>
      <c r="D19" s="224"/>
      <c r="E19" s="225">
        <v>4.0999999999999996</v>
      </c>
      <c r="F19" s="222"/>
      <c r="G19" s="222"/>
      <c r="H19" s="222"/>
      <c r="I19" s="222"/>
      <c r="J19" s="222"/>
      <c r="K19" s="222"/>
      <c r="L19" s="222"/>
      <c r="M19" s="222"/>
      <c r="N19" s="222"/>
      <c r="O19" s="222"/>
      <c r="P19" s="222"/>
      <c r="Q19" s="222"/>
      <c r="R19" s="222"/>
      <c r="S19" s="222"/>
      <c r="T19" s="222"/>
      <c r="U19" s="222"/>
      <c r="V19" s="222"/>
      <c r="W19" s="222"/>
      <c r="X19" s="222"/>
      <c r="Y19" s="21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33">
        <v>7</v>
      </c>
      <c r="B20" s="234" t="s">
        <v>501</v>
      </c>
      <c r="C20" s="252" t="s">
        <v>3162</v>
      </c>
      <c r="D20" s="235" t="s">
        <v>360</v>
      </c>
      <c r="E20" s="236">
        <v>2.3727</v>
      </c>
      <c r="F20" s="237"/>
      <c r="G20" s="238">
        <f>ROUND(E20*F20,2)</f>
        <v>0</v>
      </c>
      <c r="H20" s="237"/>
      <c r="I20" s="238">
        <f>ROUND(E20*H20,2)</f>
        <v>0</v>
      </c>
      <c r="J20" s="237"/>
      <c r="K20" s="238">
        <f>ROUND(E20*J20,2)</f>
        <v>0</v>
      </c>
      <c r="L20" s="238">
        <v>21</v>
      </c>
      <c r="M20" s="238">
        <f>G20*(1+L20/100)</f>
        <v>0</v>
      </c>
      <c r="N20" s="238">
        <v>0</v>
      </c>
      <c r="O20" s="238">
        <f>ROUND(E20*N20,2)</f>
        <v>0</v>
      </c>
      <c r="P20" s="238">
        <v>0</v>
      </c>
      <c r="Q20" s="238">
        <f>ROUND(E20*P20,2)</f>
        <v>0</v>
      </c>
      <c r="R20" s="238"/>
      <c r="S20" s="238" t="s">
        <v>302</v>
      </c>
      <c r="T20" s="239" t="s">
        <v>295</v>
      </c>
      <c r="U20" s="222">
        <v>1.587</v>
      </c>
      <c r="V20" s="222">
        <f>ROUND(E20*U20,2)</f>
        <v>3.77</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5" t="s">
        <v>3310</v>
      </c>
      <c r="D21" s="224"/>
      <c r="E21" s="225">
        <v>2.37</v>
      </c>
      <c r="F21" s="222"/>
      <c r="G21" s="222"/>
      <c r="H21" s="222"/>
      <c r="I21" s="222"/>
      <c r="J21" s="222"/>
      <c r="K21" s="222"/>
      <c r="L21" s="222"/>
      <c r="M21" s="222"/>
      <c r="N21" s="222"/>
      <c r="O21" s="222"/>
      <c r="P21" s="222"/>
      <c r="Q21" s="222"/>
      <c r="R21" s="222"/>
      <c r="S21" s="222"/>
      <c r="T21" s="222"/>
      <c r="U21" s="222"/>
      <c r="V21" s="222"/>
      <c r="W21" s="222"/>
      <c r="X21" s="222"/>
      <c r="Y21" s="21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8</v>
      </c>
      <c r="B22" s="244" t="s">
        <v>2385</v>
      </c>
      <c r="C22" s="256" t="s">
        <v>2673</v>
      </c>
      <c r="D22" s="245" t="s">
        <v>360</v>
      </c>
      <c r="E22" s="246">
        <v>3.0293999999999999</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33">
        <v>9</v>
      </c>
      <c r="B23" s="234" t="s">
        <v>3164</v>
      </c>
      <c r="C23" s="252" t="s">
        <v>3165</v>
      </c>
      <c r="D23" s="235" t="s">
        <v>441</v>
      </c>
      <c r="E23" s="236">
        <v>4.0739299999999998</v>
      </c>
      <c r="F23" s="237"/>
      <c r="G23" s="238">
        <f>ROUND(E23*F23,2)</f>
        <v>0</v>
      </c>
      <c r="H23" s="237"/>
      <c r="I23" s="238">
        <f>ROUND(E23*H23,2)</f>
        <v>0</v>
      </c>
      <c r="J23" s="237"/>
      <c r="K23" s="238">
        <f>ROUND(E23*J23,2)</f>
        <v>0</v>
      </c>
      <c r="L23" s="238">
        <v>21</v>
      </c>
      <c r="M23" s="238">
        <f>G23*(1+L23/100)</f>
        <v>0</v>
      </c>
      <c r="N23" s="238">
        <v>1</v>
      </c>
      <c r="O23" s="238">
        <f>ROUND(E23*N23,2)</f>
        <v>4.07</v>
      </c>
      <c r="P23" s="238">
        <v>0</v>
      </c>
      <c r="Q23" s="238">
        <f>ROUND(E23*P23,2)</f>
        <v>0</v>
      </c>
      <c r="R23" s="238"/>
      <c r="S23" s="238" t="s">
        <v>302</v>
      </c>
      <c r="T23" s="239" t="s">
        <v>295</v>
      </c>
      <c r="U23" s="222">
        <v>0</v>
      </c>
      <c r="V23" s="222">
        <f>ROUND(E23*U23,2)</f>
        <v>0</v>
      </c>
      <c r="W23" s="222"/>
      <c r="X23" s="222" t="s">
        <v>362</v>
      </c>
      <c r="Y23" s="212"/>
      <c r="Z23" s="212"/>
      <c r="AA23" s="212"/>
      <c r="AB23" s="212"/>
      <c r="AC23" s="212"/>
      <c r="AD23" s="212"/>
      <c r="AE23" s="212"/>
      <c r="AF23" s="212"/>
      <c r="AG23" s="212" t="s">
        <v>1074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5" t="s">
        <v>3311</v>
      </c>
      <c r="D24" s="224"/>
      <c r="E24" s="225">
        <v>4.07</v>
      </c>
      <c r="F24" s="222"/>
      <c r="G24" s="222"/>
      <c r="H24" s="222"/>
      <c r="I24" s="222"/>
      <c r="J24" s="222"/>
      <c r="K24" s="222"/>
      <c r="L24" s="222"/>
      <c r="M24" s="222"/>
      <c r="N24" s="222"/>
      <c r="O24" s="222"/>
      <c r="P24" s="222"/>
      <c r="Q24" s="222"/>
      <c r="R24" s="222"/>
      <c r="S24" s="222"/>
      <c r="T24" s="222"/>
      <c r="U24" s="222"/>
      <c r="V24" s="222"/>
      <c r="W24" s="222"/>
      <c r="X24" s="222"/>
      <c r="Y24" s="21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5">
      <c r="A25" s="227" t="s">
        <v>289</v>
      </c>
      <c r="B25" s="228" t="s">
        <v>200</v>
      </c>
      <c r="C25" s="251" t="s">
        <v>184</v>
      </c>
      <c r="D25" s="229"/>
      <c r="E25" s="230"/>
      <c r="F25" s="231"/>
      <c r="G25" s="231">
        <f>SUMIF(AG26:AG31,"&lt;&gt;NOR",G26:G31)</f>
        <v>0</v>
      </c>
      <c r="H25" s="231"/>
      <c r="I25" s="231">
        <f>SUM(I26:I31)</f>
        <v>0</v>
      </c>
      <c r="J25" s="231"/>
      <c r="K25" s="231">
        <f>SUM(K26:K31)</f>
        <v>0</v>
      </c>
      <c r="L25" s="231"/>
      <c r="M25" s="231">
        <f>SUM(M26:M31)</f>
        <v>0</v>
      </c>
      <c r="N25" s="231"/>
      <c r="O25" s="231">
        <f>SUM(O26:O31)</f>
        <v>1.4200000000000002</v>
      </c>
      <c r="P25" s="231"/>
      <c r="Q25" s="231">
        <f>SUM(Q26:Q31)</f>
        <v>0</v>
      </c>
      <c r="R25" s="231"/>
      <c r="S25" s="231"/>
      <c r="T25" s="232"/>
      <c r="U25" s="226"/>
      <c r="V25" s="226">
        <f>SUM(V26:V31)</f>
        <v>1.71</v>
      </c>
      <c r="W25" s="226"/>
      <c r="X25" s="226"/>
      <c r="AG25" t="s">
        <v>290</v>
      </c>
    </row>
    <row r="26" spans="1:60" outlineLevel="1" x14ac:dyDescent="0.25">
      <c r="A26" s="233">
        <v>10</v>
      </c>
      <c r="B26" s="234" t="s">
        <v>2397</v>
      </c>
      <c r="C26" s="252" t="s">
        <v>3167</v>
      </c>
      <c r="D26" s="235" t="s">
        <v>360</v>
      </c>
      <c r="E26" s="236">
        <v>0.59399999999999997</v>
      </c>
      <c r="F26" s="237"/>
      <c r="G26" s="238">
        <f>ROUND(E26*F26,2)</f>
        <v>0</v>
      </c>
      <c r="H26" s="237"/>
      <c r="I26" s="238">
        <f>ROUND(E26*H26,2)</f>
        <v>0</v>
      </c>
      <c r="J26" s="237"/>
      <c r="K26" s="238">
        <f>ROUND(E26*J26,2)</f>
        <v>0</v>
      </c>
      <c r="L26" s="238">
        <v>21</v>
      </c>
      <c r="M26" s="238">
        <f>G26*(1+L26/100)</f>
        <v>0</v>
      </c>
      <c r="N26" s="238">
        <v>1.8907700000000001</v>
      </c>
      <c r="O26" s="238">
        <f>ROUND(E26*N26,2)</f>
        <v>1.1200000000000001</v>
      </c>
      <c r="P26" s="238">
        <v>0</v>
      </c>
      <c r="Q26" s="238">
        <f>ROUND(E26*P26,2)</f>
        <v>0</v>
      </c>
      <c r="R26" s="238"/>
      <c r="S26" s="238" t="s">
        <v>302</v>
      </c>
      <c r="T26" s="239" t="s">
        <v>295</v>
      </c>
      <c r="U26" s="222">
        <v>1.3169999999999999</v>
      </c>
      <c r="V26" s="222">
        <f>ROUND(E26*U26,2)</f>
        <v>0.78</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5" t="s">
        <v>3312</v>
      </c>
      <c r="D27" s="224"/>
      <c r="E27" s="225">
        <v>0.59</v>
      </c>
      <c r="F27" s="222"/>
      <c r="G27" s="222"/>
      <c r="H27" s="222"/>
      <c r="I27" s="222"/>
      <c r="J27" s="222"/>
      <c r="K27" s="222"/>
      <c r="L27" s="222"/>
      <c r="M27" s="222"/>
      <c r="N27" s="222"/>
      <c r="O27" s="222"/>
      <c r="P27" s="222"/>
      <c r="Q27" s="222"/>
      <c r="R27" s="222"/>
      <c r="S27" s="222"/>
      <c r="T27" s="222"/>
      <c r="U27" s="222"/>
      <c r="V27" s="222"/>
      <c r="W27" s="222"/>
      <c r="X27" s="222"/>
      <c r="Y27" s="212"/>
      <c r="Z27" s="212"/>
      <c r="AA27" s="212"/>
      <c r="AB27" s="212"/>
      <c r="AC27" s="212"/>
      <c r="AD27" s="212"/>
      <c r="AE27" s="212"/>
      <c r="AF27" s="212"/>
      <c r="AG27" s="212" t="s">
        <v>310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3">
        <v>11</v>
      </c>
      <c r="B28" s="234" t="s">
        <v>3169</v>
      </c>
      <c r="C28" s="252" t="s">
        <v>3170</v>
      </c>
      <c r="D28" s="235" t="s">
        <v>360</v>
      </c>
      <c r="E28" s="236">
        <v>0.12130000000000001</v>
      </c>
      <c r="F28" s="237"/>
      <c r="G28" s="238">
        <f>ROUND(E28*F28,2)</f>
        <v>0</v>
      </c>
      <c r="H28" s="237"/>
      <c r="I28" s="238">
        <f>ROUND(E28*H28,2)</f>
        <v>0</v>
      </c>
      <c r="J28" s="237"/>
      <c r="K28" s="238">
        <f>ROUND(E28*J28,2)</f>
        <v>0</v>
      </c>
      <c r="L28" s="238">
        <v>21</v>
      </c>
      <c r="M28" s="238">
        <f>G28*(1+L28/100)</f>
        <v>0</v>
      </c>
      <c r="N28" s="238">
        <v>2.5</v>
      </c>
      <c r="O28" s="238">
        <f>ROUND(E28*N28,2)</f>
        <v>0.3</v>
      </c>
      <c r="P28" s="238">
        <v>0</v>
      </c>
      <c r="Q28" s="238">
        <f>ROUND(E28*P28,2)</f>
        <v>0</v>
      </c>
      <c r="R28" s="238"/>
      <c r="S28" s="238" t="s">
        <v>302</v>
      </c>
      <c r="T28" s="239" t="s">
        <v>295</v>
      </c>
      <c r="U28" s="222">
        <v>1.1919999999999999</v>
      </c>
      <c r="V28" s="222">
        <f>ROUND(E28*U28,2)</f>
        <v>0.14000000000000001</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3171</v>
      </c>
      <c r="D29" s="224"/>
      <c r="E29" s="225">
        <v>0.12</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33">
        <v>12</v>
      </c>
      <c r="B30" s="234" t="s">
        <v>1394</v>
      </c>
      <c r="C30" s="252" t="s">
        <v>3172</v>
      </c>
      <c r="D30" s="235" t="s">
        <v>434</v>
      </c>
      <c r="E30" s="236">
        <v>0.95760000000000001</v>
      </c>
      <c r="F30" s="237"/>
      <c r="G30" s="238">
        <f>ROUND(E30*F30,2)</f>
        <v>0</v>
      </c>
      <c r="H30" s="237"/>
      <c r="I30" s="238">
        <f>ROUND(E30*H30,2)</f>
        <v>0</v>
      </c>
      <c r="J30" s="237"/>
      <c r="K30" s="238">
        <f>ROUND(E30*J30,2)</f>
        <v>0</v>
      </c>
      <c r="L30" s="238">
        <v>21</v>
      </c>
      <c r="M30" s="238">
        <f>G30*(1+L30/100)</f>
        <v>0</v>
      </c>
      <c r="N30" s="238">
        <v>4.7999999999999996E-3</v>
      </c>
      <c r="O30" s="238">
        <f>ROUND(E30*N30,2)</f>
        <v>0</v>
      </c>
      <c r="P30" s="238">
        <v>0</v>
      </c>
      <c r="Q30" s="238">
        <f>ROUND(E30*P30,2)</f>
        <v>0</v>
      </c>
      <c r="R30" s="238"/>
      <c r="S30" s="238" t="s">
        <v>302</v>
      </c>
      <c r="T30" s="239" t="s">
        <v>295</v>
      </c>
      <c r="U30" s="222">
        <v>0.82499999999999996</v>
      </c>
      <c r="V30" s="222">
        <f>ROUND(E30*U30,2)</f>
        <v>0.79</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5" t="s">
        <v>3173</v>
      </c>
      <c r="D31" s="224"/>
      <c r="E31" s="225">
        <v>0.96</v>
      </c>
      <c r="F31" s="222"/>
      <c r="G31" s="222"/>
      <c r="H31" s="222"/>
      <c r="I31" s="222"/>
      <c r="J31" s="222"/>
      <c r="K31" s="222"/>
      <c r="L31" s="222"/>
      <c r="M31" s="222"/>
      <c r="N31" s="222"/>
      <c r="O31" s="222"/>
      <c r="P31" s="222"/>
      <c r="Q31" s="222"/>
      <c r="R31" s="222"/>
      <c r="S31" s="222"/>
      <c r="T31" s="222"/>
      <c r="U31" s="222"/>
      <c r="V31" s="222"/>
      <c r="W31" s="222"/>
      <c r="X31" s="222"/>
      <c r="Y31" s="21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5">
      <c r="A32" s="227" t="s">
        <v>289</v>
      </c>
      <c r="B32" s="228" t="s">
        <v>208</v>
      </c>
      <c r="C32" s="251" t="s">
        <v>190</v>
      </c>
      <c r="D32" s="229"/>
      <c r="E32" s="230"/>
      <c r="F32" s="231"/>
      <c r="G32" s="231">
        <f>SUMIF(AG33:AG61,"&lt;&gt;NOR",G33:G61)</f>
        <v>0</v>
      </c>
      <c r="H32" s="231"/>
      <c r="I32" s="231">
        <f>SUM(I33:I61)</f>
        <v>0</v>
      </c>
      <c r="J32" s="231"/>
      <c r="K32" s="231">
        <f>SUM(K33:K61)</f>
        <v>0</v>
      </c>
      <c r="L32" s="231"/>
      <c r="M32" s="231">
        <f>SUM(M33:M61)</f>
        <v>0</v>
      </c>
      <c r="N32" s="231"/>
      <c r="O32" s="231">
        <f>SUM(O33:O61)</f>
        <v>0.13</v>
      </c>
      <c r="P32" s="231"/>
      <c r="Q32" s="231">
        <f>SUM(Q33:Q61)</f>
        <v>0</v>
      </c>
      <c r="R32" s="231"/>
      <c r="S32" s="231"/>
      <c r="T32" s="232"/>
      <c r="U32" s="226"/>
      <c r="V32" s="226">
        <f>SUM(V33:V61)</f>
        <v>24.86</v>
      </c>
      <c r="W32" s="226"/>
      <c r="X32" s="226"/>
      <c r="AG32" t="s">
        <v>290</v>
      </c>
    </row>
    <row r="33" spans="1:60" outlineLevel="1" x14ac:dyDescent="0.25">
      <c r="A33" s="243">
        <v>13</v>
      </c>
      <c r="B33" s="244" t="s">
        <v>3174</v>
      </c>
      <c r="C33" s="256" t="s">
        <v>3175</v>
      </c>
      <c r="D33" s="245" t="s">
        <v>539</v>
      </c>
      <c r="E33" s="246">
        <v>1</v>
      </c>
      <c r="F33" s="247"/>
      <c r="G33" s="248">
        <f>ROUND(E33*F33,2)</f>
        <v>0</v>
      </c>
      <c r="H33" s="247"/>
      <c r="I33" s="248">
        <f>ROUND(E33*H33,2)</f>
        <v>0</v>
      </c>
      <c r="J33" s="247"/>
      <c r="K33" s="248">
        <f>ROUND(E33*J33,2)</f>
        <v>0</v>
      </c>
      <c r="L33" s="248">
        <v>21</v>
      </c>
      <c r="M33" s="248">
        <f>G33*(1+L33/100)</f>
        <v>0</v>
      </c>
      <c r="N33" s="248">
        <v>4.0999999999999999E-4</v>
      </c>
      <c r="O33" s="248">
        <f>ROUND(E33*N33,2)</f>
        <v>0</v>
      </c>
      <c r="P33" s="248">
        <v>0</v>
      </c>
      <c r="Q33" s="248">
        <f>ROUND(E33*P33,2)</f>
        <v>0</v>
      </c>
      <c r="R33" s="248"/>
      <c r="S33" s="248" t="s">
        <v>302</v>
      </c>
      <c r="T33" s="249" t="s">
        <v>295</v>
      </c>
      <c r="U33" s="222">
        <v>1.5169999999999999</v>
      </c>
      <c r="V33" s="222">
        <f>ROUND(E33*U33,2)</f>
        <v>1.52</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14</v>
      </c>
      <c r="B34" s="244" t="s">
        <v>3176</v>
      </c>
      <c r="C34" s="256" t="s">
        <v>3177</v>
      </c>
      <c r="D34" s="245" t="s">
        <v>539</v>
      </c>
      <c r="E34" s="246">
        <v>6</v>
      </c>
      <c r="F34" s="247"/>
      <c r="G34" s="248">
        <f>ROUND(E34*F34,2)</f>
        <v>0</v>
      </c>
      <c r="H34" s="247"/>
      <c r="I34" s="248">
        <f>ROUND(E34*H34,2)</f>
        <v>0</v>
      </c>
      <c r="J34" s="247"/>
      <c r="K34" s="248">
        <f>ROUND(E34*J34,2)</f>
        <v>0</v>
      </c>
      <c r="L34" s="248">
        <v>21</v>
      </c>
      <c r="M34" s="248">
        <f>G34*(1+L34/100)</f>
        <v>0</v>
      </c>
      <c r="N34" s="248">
        <v>4.0999999999999999E-4</v>
      </c>
      <c r="O34" s="248">
        <f>ROUND(E34*N34,2)</f>
        <v>0</v>
      </c>
      <c r="P34" s="248">
        <v>0</v>
      </c>
      <c r="Q34" s="248">
        <f>ROUND(E34*P34,2)</f>
        <v>0</v>
      </c>
      <c r="R34" s="248"/>
      <c r="S34" s="248" t="s">
        <v>302</v>
      </c>
      <c r="T34" s="249" t="s">
        <v>295</v>
      </c>
      <c r="U34" s="222">
        <v>0.85599999999999998</v>
      </c>
      <c r="V34" s="222">
        <f>ROUND(E34*U34,2)</f>
        <v>5.14</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15</v>
      </c>
      <c r="B35" s="244" t="s">
        <v>3178</v>
      </c>
      <c r="C35" s="256" t="s">
        <v>3179</v>
      </c>
      <c r="D35" s="245" t="s">
        <v>453</v>
      </c>
      <c r="E35" s="246">
        <v>13</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0.17199999999999999</v>
      </c>
      <c r="V35" s="222">
        <f>ROUND(E35*U35,2)</f>
        <v>2.2400000000000002</v>
      </c>
      <c r="W35" s="222"/>
      <c r="X35" s="222" t="s">
        <v>389</v>
      </c>
      <c r="Y35" s="212"/>
      <c r="Z35" s="212"/>
      <c r="AA35" s="212"/>
      <c r="AB35" s="212"/>
      <c r="AC35" s="212"/>
      <c r="AD35" s="212"/>
      <c r="AE35" s="212"/>
      <c r="AF35" s="212"/>
      <c r="AG35" s="212" t="s">
        <v>430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16</v>
      </c>
      <c r="B36" s="244" t="s">
        <v>3180</v>
      </c>
      <c r="C36" s="256" t="s">
        <v>3181</v>
      </c>
      <c r="D36" s="245" t="s">
        <v>539</v>
      </c>
      <c r="E36" s="246">
        <v>12</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0.32328000000000001</v>
      </c>
      <c r="V36" s="222">
        <f>ROUND(E36*U36,2)</f>
        <v>3.88</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17</v>
      </c>
      <c r="B37" s="244" t="s">
        <v>3182</v>
      </c>
      <c r="C37" s="256" t="s">
        <v>3183</v>
      </c>
      <c r="D37" s="245" t="s">
        <v>539</v>
      </c>
      <c r="E37" s="246">
        <v>1</v>
      </c>
      <c r="F37" s="247"/>
      <c r="G37" s="248">
        <f>ROUND(E37*F37,2)</f>
        <v>0</v>
      </c>
      <c r="H37" s="247"/>
      <c r="I37" s="248">
        <f>ROUND(E37*H37,2)</f>
        <v>0</v>
      </c>
      <c r="J37" s="247"/>
      <c r="K37" s="248">
        <f>ROUND(E37*J37,2)</f>
        <v>0</v>
      </c>
      <c r="L37" s="248">
        <v>21</v>
      </c>
      <c r="M37" s="248">
        <f>G37*(1+L37/100)</f>
        <v>0</v>
      </c>
      <c r="N37" s="248">
        <v>2.1000000000000001E-4</v>
      </c>
      <c r="O37" s="248">
        <f>ROUND(E37*N37,2)</f>
        <v>0</v>
      </c>
      <c r="P37" s="248">
        <v>0</v>
      </c>
      <c r="Q37" s="248">
        <f>ROUND(E37*P37,2)</f>
        <v>0</v>
      </c>
      <c r="R37" s="248"/>
      <c r="S37" s="248" t="s">
        <v>302</v>
      </c>
      <c r="T37" s="249" t="s">
        <v>295</v>
      </c>
      <c r="U37" s="222">
        <v>0.93</v>
      </c>
      <c r="V37" s="222">
        <f>ROUND(E37*U37,2)</f>
        <v>0.93</v>
      </c>
      <c r="W37" s="222"/>
      <c r="X37" s="222" t="s">
        <v>389</v>
      </c>
      <c r="Y37" s="212"/>
      <c r="Z37" s="212"/>
      <c r="AA37" s="212"/>
      <c r="AB37" s="212"/>
      <c r="AC37" s="212"/>
      <c r="AD37" s="212"/>
      <c r="AE37" s="212"/>
      <c r="AF37" s="212"/>
      <c r="AG37" s="212" t="s">
        <v>430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18</v>
      </c>
      <c r="B38" s="244" t="s">
        <v>3184</v>
      </c>
      <c r="C38" s="256" t="s">
        <v>3185</v>
      </c>
      <c r="D38" s="245" t="s">
        <v>453</v>
      </c>
      <c r="E38" s="246">
        <v>14</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4.3999999999999997E-2</v>
      </c>
      <c r="V38" s="222">
        <f>ROUND(E38*U38,2)</f>
        <v>0.62</v>
      </c>
      <c r="W38" s="222"/>
      <c r="X38" s="222" t="s">
        <v>389</v>
      </c>
      <c r="Y38" s="212"/>
      <c r="Z38" s="212"/>
      <c r="AA38" s="212"/>
      <c r="AB38" s="212"/>
      <c r="AC38" s="212"/>
      <c r="AD38" s="212"/>
      <c r="AE38" s="212"/>
      <c r="AF38" s="212"/>
      <c r="AG38" s="212" t="s">
        <v>430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19</v>
      </c>
      <c r="B39" s="244" t="s">
        <v>1925</v>
      </c>
      <c r="C39" s="256" t="s">
        <v>1926</v>
      </c>
      <c r="D39" s="245" t="s">
        <v>1927</v>
      </c>
      <c r="E39" s="246">
        <v>1</v>
      </c>
      <c r="F39" s="247"/>
      <c r="G39" s="248">
        <f>ROUND(E39*F39,2)</f>
        <v>0</v>
      </c>
      <c r="H39" s="247"/>
      <c r="I39" s="248">
        <f>ROUND(E39*H39,2)</f>
        <v>0</v>
      </c>
      <c r="J39" s="247"/>
      <c r="K39" s="248">
        <f>ROUND(E39*J39,2)</f>
        <v>0</v>
      </c>
      <c r="L39" s="248">
        <v>21</v>
      </c>
      <c r="M39" s="248">
        <f>G39*(1+L39/100)</f>
        <v>0</v>
      </c>
      <c r="N39" s="248">
        <v>3.5029999999999999E-2</v>
      </c>
      <c r="O39" s="248">
        <f>ROUND(E39*N39,2)</f>
        <v>0.04</v>
      </c>
      <c r="P39" s="248">
        <v>0</v>
      </c>
      <c r="Q39" s="248">
        <f>ROUND(E39*P39,2)</f>
        <v>0</v>
      </c>
      <c r="R39" s="248"/>
      <c r="S39" s="248" t="s">
        <v>302</v>
      </c>
      <c r="T39" s="249" t="s">
        <v>295</v>
      </c>
      <c r="U39" s="222">
        <v>10.130000000000001</v>
      </c>
      <c r="V39" s="222">
        <f>ROUND(E39*U39,2)</f>
        <v>10.130000000000001</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3">
        <v>20</v>
      </c>
      <c r="B40" s="234" t="s">
        <v>3186</v>
      </c>
      <c r="C40" s="252" t="s">
        <v>3187</v>
      </c>
      <c r="D40" s="235" t="s">
        <v>539</v>
      </c>
      <c r="E40" s="236">
        <v>1</v>
      </c>
      <c r="F40" s="237"/>
      <c r="G40" s="238">
        <f>ROUND(E40*F40,2)</f>
        <v>0</v>
      </c>
      <c r="H40" s="237"/>
      <c r="I40" s="238">
        <f>ROUND(E40*H40,2)</f>
        <v>0</v>
      </c>
      <c r="J40" s="237"/>
      <c r="K40" s="238">
        <f>ROUND(E40*J40,2)</f>
        <v>0</v>
      </c>
      <c r="L40" s="238">
        <v>21</v>
      </c>
      <c r="M40" s="238">
        <f>G40*(1+L40/100)</f>
        <v>0</v>
      </c>
      <c r="N40" s="238">
        <v>2.4000000000000001E-4</v>
      </c>
      <c r="O40" s="238">
        <f>ROUND(E40*N40,2)</f>
        <v>0</v>
      </c>
      <c r="P40" s="238">
        <v>0</v>
      </c>
      <c r="Q40" s="238">
        <f>ROUND(E40*P40,2)</f>
        <v>0</v>
      </c>
      <c r="R40" s="238"/>
      <c r="S40" s="238" t="s">
        <v>302</v>
      </c>
      <c r="T40" s="239" t="s">
        <v>295</v>
      </c>
      <c r="U40" s="222">
        <v>0.40300000000000002</v>
      </c>
      <c r="V40" s="222">
        <f>ROUND(E40*U40,2)</f>
        <v>0.4</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3" t="s">
        <v>3188</v>
      </c>
      <c r="D41" s="240"/>
      <c r="E41" s="240"/>
      <c r="F41" s="240"/>
      <c r="G41" s="240"/>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299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3">
        <v>21</v>
      </c>
      <c r="B42" s="234" t="s">
        <v>3189</v>
      </c>
      <c r="C42" s="252" t="s">
        <v>3190</v>
      </c>
      <c r="D42" s="235" t="s">
        <v>539</v>
      </c>
      <c r="E42" s="236">
        <v>2.0299999999999998</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302</v>
      </c>
      <c r="T42" s="239" t="s">
        <v>295</v>
      </c>
      <c r="U42" s="222">
        <v>0</v>
      </c>
      <c r="V42" s="222">
        <f>ROUND(E42*U42,2)</f>
        <v>0</v>
      </c>
      <c r="W42" s="222"/>
      <c r="X42" s="222" t="s">
        <v>362</v>
      </c>
      <c r="Y42" s="212"/>
      <c r="Z42" s="212"/>
      <c r="AA42" s="212"/>
      <c r="AB42" s="212"/>
      <c r="AC42" s="212"/>
      <c r="AD42" s="212"/>
      <c r="AE42" s="212"/>
      <c r="AF42" s="212"/>
      <c r="AG42" s="212" t="s">
        <v>1074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5" t="s">
        <v>3191</v>
      </c>
      <c r="D43" s="224"/>
      <c r="E43" s="225">
        <v>2.0299999999999998</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3">
        <v>22</v>
      </c>
      <c r="B44" s="234" t="s">
        <v>3192</v>
      </c>
      <c r="C44" s="252" t="s">
        <v>3193</v>
      </c>
      <c r="D44" s="235" t="s">
        <v>453</v>
      </c>
      <c r="E44" s="236">
        <v>13.195</v>
      </c>
      <c r="F44" s="237"/>
      <c r="G44" s="238">
        <f>ROUND(E44*F44,2)</f>
        <v>0</v>
      </c>
      <c r="H44" s="237"/>
      <c r="I44" s="238">
        <f>ROUND(E44*H44,2)</f>
        <v>0</v>
      </c>
      <c r="J44" s="237"/>
      <c r="K44" s="238">
        <f>ROUND(E44*J44,2)</f>
        <v>0</v>
      </c>
      <c r="L44" s="238">
        <v>21</v>
      </c>
      <c r="M44" s="238">
        <f>G44*(1+L44/100)</f>
        <v>0</v>
      </c>
      <c r="N44" s="238">
        <v>2.1700000000000001E-3</v>
      </c>
      <c r="O44" s="238">
        <f>ROUND(E44*N44,2)</f>
        <v>0.03</v>
      </c>
      <c r="P44" s="238">
        <v>0</v>
      </c>
      <c r="Q44" s="238">
        <f>ROUND(E44*P44,2)</f>
        <v>0</v>
      </c>
      <c r="R44" s="238"/>
      <c r="S44" s="238" t="s">
        <v>302</v>
      </c>
      <c r="T44" s="239" t="s">
        <v>295</v>
      </c>
      <c r="U44" s="222">
        <v>0</v>
      </c>
      <c r="V44" s="222">
        <f>ROUND(E44*U44,2)</f>
        <v>0</v>
      </c>
      <c r="W44" s="222"/>
      <c r="X44" s="222" t="s">
        <v>362</v>
      </c>
      <c r="Y44" s="212"/>
      <c r="Z44" s="212"/>
      <c r="AA44" s="212"/>
      <c r="AB44" s="212"/>
      <c r="AC44" s="212"/>
      <c r="AD44" s="212"/>
      <c r="AE44" s="212"/>
      <c r="AF44" s="212"/>
      <c r="AG44" s="212" t="s">
        <v>1074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5" t="s">
        <v>3313</v>
      </c>
      <c r="D45" s="224"/>
      <c r="E45" s="225">
        <v>13.2</v>
      </c>
      <c r="F45" s="222"/>
      <c r="G45" s="222"/>
      <c r="H45" s="222"/>
      <c r="I45" s="222"/>
      <c r="J45" s="222"/>
      <c r="K45" s="222"/>
      <c r="L45" s="222"/>
      <c r="M45" s="222"/>
      <c r="N45" s="222"/>
      <c r="O45" s="222"/>
      <c r="P45" s="222"/>
      <c r="Q45" s="222"/>
      <c r="R45" s="222"/>
      <c r="S45" s="222"/>
      <c r="T45" s="222"/>
      <c r="U45" s="222"/>
      <c r="V45" s="222"/>
      <c r="W45" s="222"/>
      <c r="X45" s="222"/>
      <c r="Y45" s="212"/>
      <c r="Z45" s="212"/>
      <c r="AA45" s="212"/>
      <c r="AB45" s="212"/>
      <c r="AC45" s="212"/>
      <c r="AD45" s="212"/>
      <c r="AE45" s="212"/>
      <c r="AF45" s="212"/>
      <c r="AG45" s="212" t="s">
        <v>310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33">
        <v>23</v>
      </c>
      <c r="B46" s="234" t="s">
        <v>3195</v>
      </c>
      <c r="C46" s="252" t="s">
        <v>3196</v>
      </c>
      <c r="D46" s="235" t="s">
        <v>539</v>
      </c>
      <c r="E46" s="236">
        <v>3.0449999999999999</v>
      </c>
      <c r="F46" s="237"/>
      <c r="G46" s="238">
        <f>ROUND(E46*F46,2)</f>
        <v>0</v>
      </c>
      <c r="H46" s="237"/>
      <c r="I46" s="238">
        <f>ROUND(E46*H46,2)</f>
        <v>0</v>
      </c>
      <c r="J46" s="237"/>
      <c r="K46" s="238">
        <f>ROUND(E46*J46,2)</f>
        <v>0</v>
      </c>
      <c r="L46" s="238">
        <v>21</v>
      </c>
      <c r="M46" s="238">
        <f>G46*(1+L46/100)</f>
        <v>0</v>
      </c>
      <c r="N46" s="238">
        <v>1.0499999999999999E-3</v>
      </c>
      <c r="O46" s="238">
        <f>ROUND(E46*N46,2)</f>
        <v>0</v>
      </c>
      <c r="P46" s="238">
        <v>0</v>
      </c>
      <c r="Q46" s="238">
        <f>ROUND(E46*P46,2)</f>
        <v>0</v>
      </c>
      <c r="R46" s="238"/>
      <c r="S46" s="238" t="s">
        <v>302</v>
      </c>
      <c r="T46" s="239" t="s">
        <v>295</v>
      </c>
      <c r="U46" s="222">
        <v>0</v>
      </c>
      <c r="V46" s="222">
        <f>ROUND(E46*U46,2)</f>
        <v>0</v>
      </c>
      <c r="W46" s="222"/>
      <c r="X46" s="222" t="s">
        <v>362</v>
      </c>
      <c r="Y46" s="212"/>
      <c r="Z46" s="212"/>
      <c r="AA46" s="212"/>
      <c r="AB46" s="212"/>
      <c r="AC46" s="212"/>
      <c r="AD46" s="212"/>
      <c r="AE46" s="212"/>
      <c r="AF46" s="212"/>
      <c r="AG46" s="212" t="s">
        <v>363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5" t="s">
        <v>3197</v>
      </c>
      <c r="D47" s="224"/>
      <c r="E47" s="225">
        <v>3.04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24</v>
      </c>
      <c r="B48" s="234" t="s">
        <v>3198</v>
      </c>
      <c r="C48" s="252" t="s">
        <v>3199</v>
      </c>
      <c r="D48" s="235" t="s">
        <v>339</v>
      </c>
      <c r="E48" s="236">
        <v>2.0299999999999998</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302</v>
      </c>
      <c r="T48" s="239" t="s">
        <v>295</v>
      </c>
      <c r="U48" s="222">
        <v>0</v>
      </c>
      <c r="V48" s="222">
        <f>ROUND(E48*U48,2)</f>
        <v>0</v>
      </c>
      <c r="W48" s="222"/>
      <c r="X48" s="222" t="s">
        <v>362</v>
      </c>
      <c r="Y48" s="212"/>
      <c r="Z48" s="212"/>
      <c r="AA48" s="212"/>
      <c r="AB48" s="212"/>
      <c r="AC48" s="212"/>
      <c r="AD48" s="212"/>
      <c r="AE48" s="212"/>
      <c r="AF48" s="212"/>
      <c r="AG48" s="212" t="s">
        <v>1074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3191</v>
      </c>
      <c r="D49" s="224"/>
      <c r="E49" s="225">
        <v>2.0299999999999998</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25</v>
      </c>
      <c r="B50" s="244" t="s">
        <v>3200</v>
      </c>
      <c r="C50" s="256" t="s">
        <v>3201</v>
      </c>
      <c r="D50" s="245" t="s">
        <v>3202</v>
      </c>
      <c r="E50" s="246">
        <v>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362</v>
      </c>
      <c r="Y50" s="212"/>
      <c r="Z50" s="212"/>
      <c r="AA50" s="212"/>
      <c r="AB50" s="212"/>
      <c r="AC50" s="212"/>
      <c r="AD50" s="212"/>
      <c r="AE50" s="212"/>
      <c r="AF50" s="212"/>
      <c r="AG50" s="212" t="s">
        <v>1074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26</v>
      </c>
      <c r="B51" s="244" t="s">
        <v>3203</v>
      </c>
      <c r="C51" s="256" t="s">
        <v>3204</v>
      </c>
      <c r="D51" s="245" t="s">
        <v>539</v>
      </c>
      <c r="E51" s="246">
        <v>1</v>
      </c>
      <c r="F51" s="247"/>
      <c r="G51" s="248">
        <f>ROUND(E51*F51,2)</f>
        <v>0</v>
      </c>
      <c r="H51" s="247"/>
      <c r="I51" s="248">
        <f>ROUND(E51*H51,2)</f>
        <v>0</v>
      </c>
      <c r="J51" s="247"/>
      <c r="K51" s="248">
        <f>ROUND(E51*J51,2)</f>
        <v>0</v>
      </c>
      <c r="L51" s="248">
        <v>21</v>
      </c>
      <c r="M51" s="248">
        <f>G51*(1+L51/100)</f>
        <v>0</v>
      </c>
      <c r="N51" s="248">
        <v>2.3E-3</v>
      </c>
      <c r="O51" s="248">
        <f>ROUND(E51*N51,2)</f>
        <v>0</v>
      </c>
      <c r="P51" s="248">
        <v>0</v>
      </c>
      <c r="Q51" s="248">
        <f>ROUND(E51*P51,2)</f>
        <v>0</v>
      </c>
      <c r="R51" s="248"/>
      <c r="S51" s="248" t="s">
        <v>302</v>
      </c>
      <c r="T51" s="249" t="s">
        <v>295</v>
      </c>
      <c r="U51" s="222">
        <v>0</v>
      </c>
      <c r="V51" s="222">
        <f>ROUND(E51*U51,2)</f>
        <v>0</v>
      </c>
      <c r="W51" s="222"/>
      <c r="X51" s="222" t="s">
        <v>362</v>
      </c>
      <c r="Y51" s="212"/>
      <c r="Z51" s="212"/>
      <c r="AA51" s="212"/>
      <c r="AB51" s="212"/>
      <c r="AC51" s="212"/>
      <c r="AD51" s="212"/>
      <c r="AE51" s="212"/>
      <c r="AF51" s="212"/>
      <c r="AG51" s="212" t="s">
        <v>363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27</v>
      </c>
      <c r="B52" s="244" t="s">
        <v>3205</v>
      </c>
      <c r="C52" s="256" t="s">
        <v>3206</v>
      </c>
      <c r="D52" s="245" t="s">
        <v>539</v>
      </c>
      <c r="E52" s="246">
        <v>1</v>
      </c>
      <c r="F52" s="247"/>
      <c r="G52" s="248">
        <f>ROUND(E52*F52,2)</f>
        <v>0</v>
      </c>
      <c r="H52" s="247"/>
      <c r="I52" s="248">
        <f>ROUND(E52*H52,2)</f>
        <v>0</v>
      </c>
      <c r="J52" s="247"/>
      <c r="K52" s="248">
        <f>ROUND(E52*J52,2)</f>
        <v>0</v>
      </c>
      <c r="L52" s="248">
        <v>21</v>
      </c>
      <c r="M52" s="248">
        <f>G52*(1+L52/100)</f>
        <v>0</v>
      </c>
      <c r="N52" s="248">
        <v>7.2000000000000005E-4</v>
      </c>
      <c r="O52" s="248">
        <f>ROUND(E52*N52,2)</f>
        <v>0</v>
      </c>
      <c r="P52" s="248">
        <v>0</v>
      </c>
      <c r="Q52" s="248">
        <f>ROUND(E52*P52,2)</f>
        <v>0</v>
      </c>
      <c r="R52" s="248"/>
      <c r="S52" s="248" t="s">
        <v>302</v>
      </c>
      <c r="T52" s="249" t="s">
        <v>295</v>
      </c>
      <c r="U52" s="222">
        <v>0</v>
      </c>
      <c r="V52" s="222">
        <f>ROUND(E52*U52,2)</f>
        <v>0</v>
      </c>
      <c r="W52" s="222"/>
      <c r="X52" s="222" t="s">
        <v>362</v>
      </c>
      <c r="Y52" s="212"/>
      <c r="Z52" s="212"/>
      <c r="AA52" s="212"/>
      <c r="AB52" s="212"/>
      <c r="AC52" s="212"/>
      <c r="AD52" s="212"/>
      <c r="AE52" s="212"/>
      <c r="AF52" s="212"/>
      <c r="AG52" s="212" t="s">
        <v>363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28</v>
      </c>
      <c r="B53" s="244" t="s">
        <v>3207</v>
      </c>
      <c r="C53" s="256" t="s">
        <v>3208</v>
      </c>
      <c r="D53" s="245" t="s">
        <v>539</v>
      </c>
      <c r="E53" s="246">
        <v>1</v>
      </c>
      <c r="F53" s="247"/>
      <c r="G53" s="248">
        <f>ROUND(E53*F53,2)</f>
        <v>0</v>
      </c>
      <c r="H53" s="247"/>
      <c r="I53" s="248">
        <f>ROUND(E53*H53,2)</f>
        <v>0</v>
      </c>
      <c r="J53" s="247"/>
      <c r="K53" s="248">
        <f>ROUND(E53*J53,2)</f>
        <v>0</v>
      </c>
      <c r="L53" s="248">
        <v>21</v>
      </c>
      <c r="M53" s="248">
        <f>G53*(1+L53/100)</f>
        <v>0</v>
      </c>
      <c r="N53" s="248">
        <v>3.2000000000000002E-3</v>
      </c>
      <c r="O53" s="248">
        <f>ROUND(E53*N53,2)</f>
        <v>0</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363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29</v>
      </c>
      <c r="B54" s="244" t="s">
        <v>3209</v>
      </c>
      <c r="C54" s="256" t="s">
        <v>3210</v>
      </c>
      <c r="D54" s="245" t="s">
        <v>539</v>
      </c>
      <c r="E54" s="246">
        <v>1</v>
      </c>
      <c r="F54" s="247"/>
      <c r="G54" s="248">
        <f>ROUND(E54*F54,2)</f>
        <v>0</v>
      </c>
      <c r="H54" s="247"/>
      <c r="I54" s="248">
        <f>ROUND(E54*H54,2)</f>
        <v>0</v>
      </c>
      <c r="J54" s="247"/>
      <c r="K54" s="248">
        <f>ROUND(E54*J54,2)</f>
        <v>0</v>
      </c>
      <c r="L54" s="248">
        <v>21</v>
      </c>
      <c r="M54" s="248">
        <f>G54*(1+L54/100)</f>
        <v>0</v>
      </c>
      <c r="N54" s="248">
        <v>1.0499999999999999E-3</v>
      </c>
      <c r="O54" s="248">
        <f>ROUND(E54*N54,2)</f>
        <v>0</v>
      </c>
      <c r="P54" s="248">
        <v>0</v>
      </c>
      <c r="Q54" s="248">
        <f>ROUND(E54*P54,2)</f>
        <v>0</v>
      </c>
      <c r="R54" s="248"/>
      <c r="S54" s="248" t="s">
        <v>302</v>
      </c>
      <c r="T54" s="249" t="s">
        <v>295</v>
      </c>
      <c r="U54" s="222">
        <v>0</v>
      </c>
      <c r="V54" s="222">
        <f>ROUND(E54*U54,2)</f>
        <v>0</v>
      </c>
      <c r="W54" s="222"/>
      <c r="X54" s="222" t="s">
        <v>362</v>
      </c>
      <c r="Y54" s="212"/>
      <c r="Z54" s="212"/>
      <c r="AA54" s="212"/>
      <c r="AB54" s="212"/>
      <c r="AC54" s="212"/>
      <c r="AD54" s="212"/>
      <c r="AE54" s="212"/>
      <c r="AF54" s="212"/>
      <c r="AG54" s="212" t="s">
        <v>363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30</v>
      </c>
      <c r="B55" s="244" t="s">
        <v>1072</v>
      </c>
      <c r="C55" s="256" t="s">
        <v>1073</v>
      </c>
      <c r="D55" s="245" t="s">
        <v>339</v>
      </c>
      <c r="E55" s="246">
        <v>1</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362</v>
      </c>
      <c r="Y55" s="212"/>
      <c r="Z55" s="212"/>
      <c r="AA55" s="212"/>
      <c r="AB55" s="212"/>
      <c r="AC55" s="212"/>
      <c r="AD55" s="212"/>
      <c r="AE55" s="212"/>
      <c r="AF55" s="212"/>
      <c r="AG55" s="212" t="s">
        <v>1074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33">
        <v>31</v>
      </c>
      <c r="B56" s="234" t="s">
        <v>3211</v>
      </c>
      <c r="C56" s="252" t="s">
        <v>3212</v>
      </c>
      <c r="D56" s="235" t="s">
        <v>539</v>
      </c>
      <c r="E56" s="236">
        <v>1.01</v>
      </c>
      <c r="F56" s="237"/>
      <c r="G56" s="238">
        <f>ROUND(E56*F56,2)</f>
        <v>0</v>
      </c>
      <c r="H56" s="237"/>
      <c r="I56" s="238">
        <f>ROUND(E56*H56,2)</f>
        <v>0</v>
      </c>
      <c r="J56" s="237"/>
      <c r="K56" s="238">
        <f>ROUND(E56*J56,2)</f>
        <v>0</v>
      </c>
      <c r="L56" s="238">
        <v>21</v>
      </c>
      <c r="M56" s="238">
        <f>G56*(1+L56/100)</f>
        <v>0</v>
      </c>
      <c r="N56" s="238">
        <v>2.6800000000000001E-2</v>
      </c>
      <c r="O56" s="238">
        <f>ROUND(E56*N56,2)</f>
        <v>0.03</v>
      </c>
      <c r="P56" s="238">
        <v>0</v>
      </c>
      <c r="Q56" s="238">
        <f>ROUND(E56*P56,2)</f>
        <v>0</v>
      </c>
      <c r="R56" s="238"/>
      <c r="S56" s="238" t="s">
        <v>302</v>
      </c>
      <c r="T56" s="239" t="s">
        <v>295</v>
      </c>
      <c r="U56" s="222">
        <v>0</v>
      </c>
      <c r="V56" s="222">
        <f>ROUND(E56*U56,2)</f>
        <v>0</v>
      </c>
      <c r="W56" s="222"/>
      <c r="X56" s="222" t="s">
        <v>362</v>
      </c>
      <c r="Y56" s="212"/>
      <c r="Z56" s="212"/>
      <c r="AA56" s="212"/>
      <c r="AB56" s="212"/>
      <c r="AC56" s="212"/>
      <c r="AD56" s="212"/>
      <c r="AE56" s="212"/>
      <c r="AF56" s="212"/>
      <c r="AG56" s="212" t="s">
        <v>363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5" t="s">
        <v>3213</v>
      </c>
      <c r="D57" s="224"/>
      <c r="E57" s="225">
        <v>1.01</v>
      </c>
      <c r="F57" s="222"/>
      <c r="G57" s="222"/>
      <c r="H57" s="222"/>
      <c r="I57" s="222"/>
      <c r="J57" s="222"/>
      <c r="K57" s="222"/>
      <c r="L57" s="222"/>
      <c r="M57" s="222"/>
      <c r="N57" s="222"/>
      <c r="O57" s="222"/>
      <c r="P57" s="222"/>
      <c r="Q57" s="222"/>
      <c r="R57" s="222"/>
      <c r="S57" s="222"/>
      <c r="T57" s="222"/>
      <c r="U57" s="222"/>
      <c r="V57" s="222"/>
      <c r="W57" s="222"/>
      <c r="X57" s="222"/>
      <c r="Y57" s="21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33">
        <v>32</v>
      </c>
      <c r="B58" s="234" t="s">
        <v>3214</v>
      </c>
      <c r="C58" s="252" t="s">
        <v>3215</v>
      </c>
      <c r="D58" s="235" t="s">
        <v>539</v>
      </c>
      <c r="E58" s="236">
        <v>1.01</v>
      </c>
      <c r="F58" s="237"/>
      <c r="G58" s="238">
        <f>ROUND(E58*F58,2)</f>
        <v>0</v>
      </c>
      <c r="H58" s="237"/>
      <c r="I58" s="238">
        <f>ROUND(E58*H58,2)</f>
        <v>0</v>
      </c>
      <c r="J58" s="237"/>
      <c r="K58" s="238">
        <f>ROUND(E58*J58,2)</f>
        <v>0</v>
      </c>
      <c r="L58" s="238">
        <v>21</v>
      </c>
      <c r="M58" s="238">
        <f>G58*(1+L58/100)</f>
        <v>0</v>
      </c>
      <c r="N58" s="238">
        <v>1.21E-2</v>
      </c>
      <c r="O58" s="238">
        <f>ROUND(E58*N58,2)</f>
        <v>0.01</v>
      </c>
      <c r="P58" s="238">
        <v>0</v>
      </c>
      <c r="Q58" s="238">
        <f>ROUND(E58*P58,2)</f>
        <v>0</v>
      </c>
      <c r="R58" s="238"/>
      <c r="S58" s="238" t="s">
        <v>302</v>
      </c>
      <c r="T58" s="239" t="s">
        <v>295</v>
      </c>
      <c r="U58" s="222">
        <v>0</v>
      </c>
      <c r="V58" s="222">
        <f>ROUND(E58*U58,2)</f>
        <v>0</v>
      </c>
      <c r="W58" s="222"/>
      <c r="X58" s="222" t="s">
        <v>362</v>
      </c>
      <c r="Y58" s="212"/>
      <c r="Z58" s="212"/>
      <c r="AA58" s="212"/>
      <c r="AB58" s="212"/>
      <c r="AC58" s="212"/>
      <c r="AD58" s="212"/>
      <c r="AE58" s="212"/>
      <c r="AF58" s="212"/>
      <c r="AG58" s="212" t="s">
        <v>363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19"/>
      <c r="B59" s="220"/>
      <c r="C59" s="255" t="s">
        <v>3213</v>
      </c>
      <c r="D59" s="224"/>
      <c r="E59" s="225">
        <v>1.01</v>
      </c>
      <c r="F59" s="222"/>
      <c r="G59" s="222"/>
      <c r="H59" s="222"/>
      <c r="I59" s="222"/>
      <c r="J59" s="222"/>
      <c r="K59" s="222"/>
      <c r="L59" s="222"/>
      <c r="M59" s="222"/>
      <c r="N59" s="222"/>
      <c r="O59" s="222"/>
      <c r="P59" s="222"/>
      <c r="Q59" s="222"/>
      <c r="R59" s="222"/>
      <c r="S59" s="222"/>
      <c r="T59" s="222"/>
      <c r="U59" s="222"/>
      <c r="V59" s="222"/>
      <c r="W59" s="222"/>
      <c r="X59" s="222"/>
      <c r="Y59" s="21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33">
        <v>33</v>
      </c>
      <c r="B60" s="234" t="s">
        <v>3216</v>
      </c>
      <c r="C60" s="252" t="s">
        <v>3217</v>
      </c>
      <c r="D60" s="235" t="s">
        <v>539</v>
      </c>
      <c r="E60" s="236">
        <v>1.01</v>
      </c>
      <c r="F60" s="237"/>
      <c r="G60" s="238">
        <f>ROUND(E60*F60,2)</f>
        <v>0</v>
      </c>
      <c r="H60" s="237"/>
      <c r="I60" s="238">
        <f>ROUND(E60*H60,2)</f>
        <v>0</v>
      </c>
      <c r="J60" s="237"/>
      <c r="K60" s="238">
        <f>ROUND(E60*J60,2)</f>
        <v>0</v>
      </c>
      <c r="L60" s="238">
        <v>21</v>
      </c>
      <c r="M60" s="238">
        <f>G60*(1+L60/100)</f>
        <v>0</v>
      </c>
      <c r="N60" s="238">
        <v>1.6799999999999999E-2</v>
      </c>
      <c r="O60" s="238">
        <f>ROUND(E60*N60,2)</f>
        <v>0.02</v>
      </c>
      <c r="P60" s="238">
        <v>0</v>
      </c>
      <c r="Q60" s="238">
        <f>ROUND(E60*P60,2)</f>
        <v>0</v>
      </c>
      <c r="R60" s="238"/>
      <c r="S60" s="238" t="s">
        <v>302</v>
      </c>
      <c r="T60" s="239" t="s">
        <v>295</v>
      </c>
      <c r="U60" s="222">
        <v>0</v>
      </c>
      <c r="V60" s="222">
        <f>ROUND(E60*U60,2)</f>
        <v>0</v>
      </c>
      <c r="W60" s="222"/>
      <c r="X60" s="222" t="s">
        <v>362</v>
      </c>
      <c r="Y60" s="212"/>
      <c r="Z60" s="212"/>
      <c r="AA60" s="212"/>
      <c r="AB60" s="212"/>
      <c r="AC60" s="212"/>
      <c r="AD60" s="212"/>
      <c r="AE60" s="212"/>
      <c r="AF60" s="212"/>
      <c r="AG60" s="212" t="s">
        <v>1074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5" t="s">
        <v>3213</v>
      </c>
      <c r="D61" s="224"/>
      <c r="E61" s="225">
        <v>1.01</v>
      </c>
      <c r="F61" s="222"/>
      <c r="G61" s="222"/>
      <c r="H61" s="222"/>
      <c r="I61" s="222"/>
      <c r="J61" s="222"/>
      <c r="K61" s="222"/>
      <c r="L61" s="222"/>
      <c r="M61" s="222"/>
      <c r="N61" s="222"/>
      <c r="O61" s="222"/>
      <c r="P61" s="222"/>
      <c r="Q61" s="222"/>
      <c r="R61" s="222"/>
      <c r="S61" s="222"/>
      <c r="T61" s="222"/>
      <c r="U61" s="222"/>
      <c r="V61" s="222"/>
      <c r="W61" s="222"/>
      <c r="X61" s="222"/>
      <c r="Y61" s="21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5">
      <c r="A62" s="227" t="s">
        <v>289</v>
      </c>
      <c r="B62" s="228" t="s">
        <v>212</v>
      </c>
      <c r="C62" s="251" t="s">
        <v>213</v>
      </c>
      <c r="D62" s="229"/>
      <c r="E62" s="230"/>
      <c r="F62" s="231"/>
      <c r="G62" s="231">
        <f>SUMIF(AG63:AG66,"&lt;&gt;NOR",G63:G66)</f>
        <v>0</v>
      </c>
      <c r="H62" s="231"/>
      <c r="I62" s="231">
        <f>SUM(I63:I66)</f>
        <v>0</v>
      </c>
      <c r="J62" s="231"/>
      <c r="K62" s="231">
        <f>SUM(K63:K66)</f>
        <v>0</v>
      </c>
      <c r="L62" s="231"/>
      <c r="M62" s="231">
        <f>SUM(M63:M66)</f>
        <v>0</v>
      </c>
      <c r="N62" s="231"/>
      <c r="O62" s="231">
        <f>SUM(O63:O66)</f>
        <v>0.64</v>
      </c>
      <c r="P62" s="231"/>
      <c r="Q62" s="231">
        <f>SUM(Q63:Q66)</f>
        <v>0</v>
      </c>
      <c r="R62" s="231"/>
      <c r="S62" s="231"/>
      <c r="T62" s="232"/>
      <c r="U62" s="226"/>
      <c r="V62" s="226">
        <f>SUM(V63:V66)</f>
        <v>0.53</v>
      </c>
      <c r="W62" s="226"/>
      <c r="X62" s="226"/>
      <c r="AG62" t="s">
        <v>290</v>
      </c>
    </row>
    <row r="63" spans="1:60" ht="20.399999999999999" outlineLevel="1" x14ac:dyDescent="0.25">
      <c r="A63" s="233">
        <v>34</v>
      </c>
      <c r="B63" s="234" t="s">
        <v>2779</v>
      </c>
      <c r="C63" s="252" t="s">
        <v>3218</v>
      </c>
      <c r="D63" s="235" t="s">
        <v>453</v>
      </c>
      <c r="E63" s="236">
        <v>3.4</v>
      </c>
      <c r="F63" s="237"/>
      <c r="G63" s="238">
        <f>ROUND(E63*F63,2)</f>
        <v>0</v>
      </c>
      <c r="H63" s="237"/>
      <c r="I63" s="238">
        <f>ROUND(E63*H63,2)</f>
        <v>0</v>
      </c>
      <c r="J63" s="237"/>
      <c r="K63" s="238">
        <f>ROUND(E63*J63,2)</f>
        <v>0</v>
      </c>
      <c r="L63" s="238">
        <v>21</v>
      </c>
      <c r="M63" s="238">
        <f>G63*(1+L63/100)</f>
        <v>0</v>
      </c>
      <c r="N63" s="238">
        <v>0.12471</v>
      </c>
      <c r="O63" s="238">
        <f>ROUND(E63*N63,2)</f>
        <v>0.42</v>
      </c>
      <c r="P63" s="238">
        <v>0</v>
      </c>
      <c r="Q63" s="238">
        <f>ROUND(E63*P63,2)</f>
        <v>0</v>
      </c>
      <c r="R63" s="238"/>
      <c r="S63" s="238" t="s">
        <v>302</v>
      </c>
      <c r="T63" s="239" t="s">
        <v>295</v>
      </c>
      <c r="U63" s="222">
        <v>0.11899999999999999</v>
      </c>
      <c r="V63" s="222">
        <f>ROUND(E63*U63,2)</f>
        <v>0.4</v>
      </c>
      <c r="W63" s="222"/>
      <c r="X63" s="222" t="s">
        <v>389</v>
      </c>
      <c r="Y63" s="212"/>
      <c r="Z63" s="212"/>
      <c r="AA63" s="212"/>
      <c r="AB63" s="212"/>
      <c r="AC63" s="212"/>
      <c r="AD63" s="212"/>
      <c r="AE63" s="212"/>
      <c r="AF63" s="212"/>
      <c r="AG63" s="212" t="s">
        <v>430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5" t="s">
        <v>3219</v>
      </c>
      <c r="D64" s="224"/>
      <c r="E64" s="225">
        <v>3.4</v>
      </c>
      <c r="F64" s="222"/>
      <c r="G64" s="222"/>
      <c r="H64" s="222"/>
      <c r="I64" s="222"/>
      <c r="J64" s="222"/>
      <c r="K64" s="222"/>
      <c r="L64" s="222"/>
      <c r="M64" s="222"/>
      <c r="N64" s="222"/>
      <c r="O64" s="222"/>
      <c r="P64" s="222"/>
      <c r="Q64" s="222"/>
      <c r="R64" s="222"/>
      <c r="S64" s="222"/>
      <c r="T64" s="222"/>
      <c r="U64" s="222"/>
      <c r="V64" s="222"/>
      <c r="W64" s="222"/>
      <c r="X64" s="222"/>
      <c r="Y64" s="21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33">
        <v>35</v>
      </c>
      <c r="B65" s="234" t="s">
        <v>2783</v>
      </c>
      <c r="C65" s="252" t="s">
        <v>2784</v>
      </c>
      <c r="D65" s="235" t="s">
        <v>360</v>
      </c>
      <c r="E65" s="236">
        <v>8.6999999999999994E-2</v>
      </c>
      <c r="F65" s="237"/>
      <c r="G65" s="238">
        <f>ROUND(E65*F65,2)</f>
        <v>0</v>
      </c>
      <c r="H65" s="237"/>
      <c r="I65" s="238">
        <f>ROUND(E65*H65,2)</f>
        <v>0</v>
      </c>
      <c r="J65" s="237"/>
      <c r="K65" s="238">
        <f>ROUND(E65*J65,2)</f>
        <v>0</v>
      </c>
      <c r="L65" s="238">
        <v>21</v>
      </c>
      <c r="M65" s="238">
        <f>G65*(1+L65/100)</f>
        <v>0</v>
      </c>
      <c r="N65" s="238">
        <v>2.5249999999999999</v>
      </c>
      <c r="O65" s="238">
        <f>ROUND(E65*N65,2)</f>
        <v>0.22</v>
      </c>
      <c r="P65" s="238">
        <v>0</v>
      </c>
      <c r="Q65" s="238">
        <f>ROUND(E65*P65,2)</f>
        <v>0</v>
      </c>
      <c r="R65" s="238"/>
      <c r="S65" s="238" t="s">
        <v>302</v>
      </c>
      <c r="T65" s="239" t="s">
        <v>295</v>
      </c>
      <c r="U65" s="222">
        <v>1.4419999999999999</v>
      </c>
      <c r="V65" s="222">
        <f>ROUND(E65*U65,2)</f>
        <v>0.13</v>
      </c>
      <c r="W65" s="222"/>
      <c r="X65" s="222" t="s">
        <v>389</v>
      </c>
      <c r="Y65" s="212"/>
      <c r="Z65" s="212"/>
      <c r="AA65" s="212"/>
      <c r="AB65" s="212"/>
      <c r="AC65" s="212"/>
      <c r="AD65" s="212"/>
      <c r="AE65" s="212"/>
      <c r="AF65" s="212"/>
      <c r="AG65" s="212" t="s">
        <v>430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19"/>
      <c r="B66" s="220"/>
      <c r="C66" s="255" t="s">
        <v>3220</v>
      </c>
      <c r="D66" s="224"/>
      <c r="E66" s="225">
        <v>0.09</v>
      </c>
      <c r="F66" s="222"/>
      <c r="G66" s="222"/>
      <c r="H66" s="222"/>
      <c r="I66" s="222"/>
      <c r="J66" s="222"/>
      <c r="K66" s="222"/>
      <c r="L66" s="222"/>
      <c r="M66" s="222"/>
      <c r="N66" s="222"/>
      <c r="O66" s="222"/>
      <c r="P66" s="222"/>
      <c r="Q66" s="222"/>
      <c r="R66" s="222"/>
      <c r="S66" s="222"/>
      <c r="T66" s="222"/>
      <c r="U66" s="222"/>
      <c r="V66" s="222"/>
      <c r="W66" s="222"/>
      <c r="X66" s="222"/>
      <c r="Y66" s="21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5">
      <c r="A67" s="227" t="s">
        <v>289</v>
      </c>
      <c r="B67" s="228" t="s">
        <v>221</v>
      </c>
      <c r="C67" s="251" t="s">
        <v>222</v>
      </c>
      <c r="D67" s="229"/>
      <c r="E67" s="230"/>
      <c r="F67" s="231"/>
      <c r="G67" s="231">
        <f>SUMIF(AG68:AG68,"&lt;&gt;NOR",G68:G68)</f>
        <v>0</v>
      </c>
      <c r="H67" s="231"/>
      <c r="I67" s="231">
        <f>SUM(I68:I68)</f>
        <v>0</v>
      </c>
      <c r="J67" s="231"/>
      <c r="K67" s="231">
        <f>SUM(K68:K68)</f>
        <v>0</v>
      </c>
      <c r="L67" s="231"/>
      <c r="M67" s="231">
        <f>SUM(M68:M68)</f>
        <v>0</v>
      </c>
      <c r="N67" s="231"/>
      <c r="O67" s="231">
        <f>SUM(O68:O68)</f>
        <v>0</v>
      </c>
      <c r="P67" s="231"/>
      <c r="Q67" s="231">
        <f>SUM(Q68:Q68)</f>
        <v>0</v>
      </c>
      <c r="R67" s="231"/>
      <c r="S67" s="231"/>
      <c r="T67" s="232"/>
      <c r="U67" s="226"/>
      <c r="V67" s="226">
        <f>SUM(V68:V68)</f>
        <v>1.33</v>
      </c>
      <c r="W67" s="226"/>
      <c r="X67" s="226"/>
      <c r="AG67" t="s">
        <v>290</v>
      </c>
    </row>
    <row r="68" spans="1:60" outlineLevel="1" x14ac:dyDescent="0.25">
      <c r="A68" s="233">
        <v>36</v>
      </c>
      <c r="B68" s="234" t="s">
        <v>1516</v>
      </c>
      <c r="C68" s="252" t="s">
        <v>2576</v>
      </c>
      <c r="D68" s="235" t="s">
        <v>441</v>
      </c>
      <c r="E68" s="236">
        <v>6.2822899999999997</v>
      </c>
      <c r="F68" s="237"/>
      <c r="G68" s="238">
        <f>ROUND(E68*F68,2)</f>
        <v>0</v>
      </c>
      <c r="H68" s="237"/>
      <c r="I68" s="238">
        <f>ROUND(E68*H68,2)</f>
        <v>0</v>
      </c>
      <c r="J68" s="237"/>
      <c r="K68" s="238">
        <f>ROUND(E68*J68,2)</f>
        <v>0</v>
      </c>
      <c r="L68" s="238">
        <v>21</v>
      </c>
      <c r="M68" s="238">
        <f>G68*(1+L68/100)</f>
        <v>0</v>
      </c>
      <c r="N68" s="238">
        <v>0</v>
      </c>
      <c r="O68" s="238">
        <f>ROUND(E68*N68,2)</f>
        <v>0</v>
      </c>
      <c r="P68" s="238">
        <v>0</v>
      </c>
      <c r="Q68" s="238">
        <f>ROUND(E68*P68,2)</f>
        <v>0</v>
      </c>
      <c r="R68" s="238"/>
      <c r="S68" s="238" t="s">
        <v>302</v>
      </c>
      <c r="T68" s="239" t="s">
        <v>295</v>
      </c>
      <c r="U68" s="222">
        <v>0.21149999999999999</v>
      </c>
      <c r="V68" s="222">
        <f>ROUND(E68*U68,2)</f>
        <v>1.33</v>
      </c>
      <c r="W68" s="222"/>
      <c r="X68" s="222" t="s">
        <v>389</v>
      </c>
      <c r="Y68" s="212"/>
      <c r="Z68" s="212"/>
      <c r="AA68" s="212"/>
      <c r="AB68" s="212"/>
      <c r="AC68" s="212"/>
      <c r="AD68" s="212"/>
      <c r="AE68" s="212"/>
      <c r="AF68" s="212"/>
      <c r="AG68" s="212" t="s">
        <v>390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5">
      <c r="A69" s="3"/>
      <c r="B69" s="4"/>
      <c r="C69" s="257"/>
      <c r="D69" s="6"/>
      <c r="E69" s="3"/>
      <c r="F69" s="3"/>
      <c r="G69" s="3"/>
      <c r="H69" s="3"/>
      <c r="I69" s="3"/>
      <c r="J69" s="3"/>
      <c r="K69" s="3"/>
      <c r="L69" s="3"/>
      <c r="M69" s="3"/>
      <c r="N69" s="3"/>
      <c r="O69" s="3"/>
      <c r="P69" s="3"/>
      <c r="Q69" s="3"/>
      <c r="R69" s="3"/>
      <c r="S69" s="3"/>
      <c r="T69" s="3"/>
      <c r="U69" s="3"/>
      <c r="V69" s="3"/>
      <c r="W69" s="3"/>
      <c r="X69" s="3"/>
      <c r="AE69">
        <v>15</v>
      </c>
      <c r="AF69">
        <v>21</v>
      </c>
      <c r="AG69" t="s">
        <v>276</v>
      </c>
    </row>
    <row r="70" spans="1:60" x14ac:dyDescent="0.25">
      <c r="A70" s="215"/>
      <c r="B70" s="216" t="s">
        <v>29</v>
      </c>
      <c r="C70" s="258"/>
      <c r="D70" s="217"/>
      <c r="E70" s="218"/>
      <c r="F70" s="218"/>
      <c r="G70" s="250">
        <f>G8+G25+G32+G62+G67</f>
        <v>0</v>
      </c>
      <c r="H70" s="3"/>
      <c r="I70" s="3"/>
      <c r="J70" s="3"/>
      <c r="K70" s="3"/>
      <c r="L70" s="3"/>
      <c r="M70" s="3"/>
      <c r="N70" s="3"/>
      <c r="O70" s="3"/>
      <c r="P70" s="3"/>
      <c r="Q70" s="3"/>
      <c r="R70" s="3"/>
      <c r="S70" s="3"/>
      <c r="T70" s="3"/>
      <c r="U70" s="3"/>
      <c r="V70" s="3"/>
      <c r="W70" s="3"/>
      <c r="X70" s="3"/>
      <c r="AE70">
        <f>SUMIF(L7:L68,AE69,G7:G68)</f>
        <v>0</v>
      </c>
      <c r="AF70">
        <f>SUMIF(L7:L68,AF69,G7:G68)</f>
        <v>0</v>
      </c>
      <c r="AG70" t="s">
        <v>383</v>
      </c>
    </row>
    <row r="71" spans="1:60" x14ac:dyDescent="0.25">
      <c r="A71" s="260" t="s">
        <v>442</v>
      </c>
      <c r="B71" s="260"/>
      <c r="C71" s="257"/>
      <c r="D71" s="6"/>
      <c r="E71" s="3"/>
      <c r="F71" s="3"/>
      <c r="G71" s="3"/>
      <c r="H71" s="3"/>
      <c r="I71" s="3"/>
      <c r="J71" s="3"/>
      <c r="K71" s="3"/>
      <c r="L71" s="3"/>
      <c r="M71" s="3"/>
      <c r="N71" s="3"/>
      <c r="O71" s="3"/>
      <c r="P71" s="3"/>
      <c r="Q71" s="3"/>
      <c r="R71" s="3"/>
      <c r="S71" s="3"/>
      <c r="T71" s="3"/>
      <c r="U71" s="3"/>
      <c r="V71" s="3"/>
      <c r="W71" s="3"/>
      <c r="X71" s="3"/>
    </row>
    <row r="72" spans="1:60" x14ac:dyDescent="0.25">
      <c r="A72" s="3"/>
      <c r="B72" s="4" t="s">
        <v>3150</v>
      </c>
      <c r="C72" s="257" t="s">
        <v>3151</v>
      </c>
      <c r="D72" s="6"/>
      <c r="E72" s="3"/>
      <c r="F72" s="3"/>
      <c r="G72" s="3"/>
      <c r="H72" s="3"/>
      <c r="I72" s="3"/>
      <c r="J72" s="3"/>
      <c r="K72" s="3"/>
      <c r="L72" s="3"/>
      <c r="M72" s="3"/>
      <c r="N72" s="3"/>
      <c r="O72" s="3"/>
      <c r="P72" s="3"/>
      <c r="Q72" s="3"/>
      <c r="R72" s="3"/>
      <c r="S72" s="3"/>
      <c r="T72" s="3"/>
      <c r="U72" s="3"/>
      <c r="V72" s="3"/>
      <c r="W72" s="3"/>
      <c r="X72" s="3"/>
      <c r="AG72" t="s">
        <v>445</v>
      </c>
    </row>
    <row r="73" spans="1:60" x14ac:dyDescent="0.25">
      <c r="A73" s="3"/>
      <c r="B73" s="4" t="s">
        <v>3152</v>
      </c>
      <c r="C73" s="257" t="s">
        <v>3305</v>
      </c>
      <c r="D73" s="6"/>
      <c r="E73" s="3"/>
      <c r="F73" s="3"/>
      <c r="G73" s="3"/>
      <c r="H73" s="3"/>
      <c r="I73" s="3"/>
      <c r="J73" s="3"/>
      <c r="K73" s="3"/>
      <c r="L73" s="3"/>
      <c r="M73" s="3"/>
      <c r="N73" s="3"/>
      <c r="O73" s="3"/>
      <c r="P73" s="3"/>
      <c r="Q73" s="3"/>
      <c r="R73" s="3"/>
      <c r="S73" s="3"/>
      <c r="T73" s="3"/>
      <c r="U73" s="3"/>
      <c r="V73" s="3"/>
      <c r="W73" s="3"/>
      <c r="X73" s="3"/>
      <c r="AG73" t="s">
        <v>448</v>
      </c>
    </row>
    <row r="74" spans="1:60" x14ac:dyDescent="0.25">
      <c r="A74" s="3"/>
      <c r="B74" s="4"/>
      <c r="C74" s="257" t="s">
        <v>449</v>
      </c>
      <c r="D74" s="6"/>
      <c r="E74" s="3"/>
      <c r="F74" s="3"/>
      <c r="G74" s="3"/>
      <c r="H74" s="3"/>
      <c r="I74" s="3"/>
      <c r="J74" s="3"/>
      <c r="K74" s="3"/>
      <c r="L74" s="3"/>
      <c r="M74" s="3"/>
      <c r="N74" s="3"/>
      <c r="O74" s="3"/>
      <c r="P74" s="3"/>
      <c r="Q74" s="3"/>
      <c r="R74" s="3"/>
      <c r="S74" s="3"/>
      <c r="T74" s="3"/>
      <c r="U74" s="3"/>
      <c r="V74" s="3"/>
      <c r="W74" s="3"/>
      <c r="X74" s="3"/>
      <c r="AG74" t="s">
        <v>450</v>
      </c>
    </row>
    <row r="75" spans="1:60" x14ac:dyDescent="0.25">
      <c r="A75" s="3"/>
      <c r="B75" s="4"/>
      <c r="C75" s="257"/>
      <c r="D75" s="6"/>
      <c r="E75" s="3"/>
      <c r="F75" s="3"/>
      <c r="G75" s="3"/>
      <c r="H75" s="3"/>
      <c r="I75" s="3"/>
      <c r="J75" s="3"/>
      <c r="K75" s="3"/>
      <c r="L75" s="3"/>
      <c r="M75" s="3"/>
      <c r="N75" s="3"/>
      <c r="O75" s="3"/>
      <c r="P75" s="3"/>
      <c r="Q75" s="3"/>
      <c r="R75" s="3"/>
      <c r="S75" s="3"/>
      <c r="T75" s="3"/>
      <c r="U75" s="3"/>
      <c r="V75" s="3"/>
      <c r="W75" s="3"/>
      <c r="X75" s="3"/>
    </row>
    <row r="76" spans="1:60" x14ac:dyDescent="0.25">
      <c r="C76" s="259"/>
      <c r="D76" s="10"/>
      <c r="AG76" t="s">
        <v>385</v>
      </c>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wFBk7XB+lbNUwlXb36vktc1lVcQTmNOKih2QLt7JUs9gwsHwDaXNdmJX49GR30GQkChQC5EALwZZxAyW87lNQ==" saltValue="UfgWiqHS0X+bTxlWRezScw==" spinCount="100000" sheet="1"/>
  <mergeCells count="7">
    <mergeCell ref="A1:G1"/>
    <mergeCell ref="C2:G2"/>
    <mergeCell ref="C3:G3"/>
    <mergeCell ref="C4:G4"/>
    <mergeCell ref="A71:B71"/>
    <mergeCell ref="C17:G17"/>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E115-7371-4CE9-85E0-5E97B5A345C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121</v>
      </c>
      <c r="C3" s="201" t="s">
        <v>122</v>
      </c>
      <c r="D3" s="199"/>
      <c r="E3" s="199"/>
      <c r="F3" s="199"/>
      <c r="G3" s="200"/>
      <c r="AC3" s="177" t="s">
        <v>264</v>
      </c>
      <c r="AG3" t="s">
        <v>266</v>
      </c>
    </row>
    <row r="4" spans="1:60" ht="25.05" customHeight="1" x14ac:dyDescent="0.25">
      <c r="A4" s="202" t="s">
        <v>9</v>
      </c>
      <c r="B4" s="203" t="s">
        <v>123</v>
      </c>
      <c r="C4" s="204" t="s">
        <v>124</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243</v>
      </c>
      <c r="C8" s="251" t="s">
        <v>244</v>
      </c>
      <c r="D8" s="229"/>
      <c r="E8" s="230"/>
      <c r="F8" s="231"/>
      <c r="G8" s="231">
        <f>SUMIF(AG9:AG37,"&lt;&gt;NOR",G9:G37)</f>
        <v>0</v>
      </c>
      <c r="H8" s="231"/>
      <c r="I8" s="231">
        <f>SUM(I9:I37)</f>
        <v>0</v>
      </c>
      <c r="J8" s="231"/>
      <c r="K8" s="231">
        <f>SUM(K9:K37)</f>
        <v>0</v>
      </c>
      <c r="L8" s="231"/>
      <c r="M8" s="231">
        <f>SUM(M9:M37)</f>
        <v>0</v>
      </c>
      <c r="N8" s="231"/>
      <c r="O8" s="231">
        <f>SUM(O9:O37)</f>
        <v>0</v>
      </c>
      <c r="P8" s="231"/>
      <c r="Q8" s="231">
        <f>SUM(Q9:Q37)</f>
        <v>0</v>
      </c>
      <c r="R8" s="231"/>
      <c r="S8" s="231"/>
      <c r="T8" s="232"/>
      <c r="U8" s="226"/>
      <c r="V8" s="226">
        <f>SUM(V9:V37)</f>
        <v>0</v>
      </c>
      <c r="W8" s="226"/>
      <c r="X8" s="226"/>
      <c r="AG8" t="s">
        <v>290</v>
      </c>
    </row>
    <row r="9" spans="1:60" outlineLevel="1" x14ac:dyDescent="0.25">
      <c r="A9" s="243">
        <v>1</v>
      </c>
      <c r="B9" s="244" t="s">
        <v>3314</v>
      </c>
      <c r="C9" s="256" t="s">
        <v>3315</v>
      </c>
      <c r="D9" s="245" t="s">
        <v>243</v>
      </c>
      <c r="E9" s="246">
        <v>4</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2075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2078</v>
      </c>
      <c r="C10" s="256" t="s">
        <v>3316</v>
      </c>
      <c r="D10" s="245" t="s">
        <v>243</v>
      </c>
      <c r="E10" s="246">
        <v>660</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2075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3317</v>
      </c>
      <c r="C11" s="256" t="s">
        <v>3318</v>
      </c>
      <c r="D11" s="245" t="s">
        <v>243</v>
      </c>
      <c r="E11" s="246">
        <v>4</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2075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2102</v>
      </c>
      <c r="C12" s="256" t="s">
        <v>2103</v>
      </c>
      <c r="D12" s="245" t="s">
        <v>602</v>
      </c>
      <c r="E12" s="246">
        <v>2</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2075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2950</v>
      </c>
      <c r="C13" s="256" t="s">
        <v>3319</v>
      </c>
      <c r="D13" s="245" t="s">
        <v>602</v>
      </c>
      <c r="E13" s="246">
        <v>40</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2075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3320</v>
      </c>
      <c r="C14" s="256" t="s">
        <v>3321</v>
      </c>
      <c r="D14" s="245" t="s">
        <v>602</v>
      </c>
      <c r="E14" s="246">
        <v>40</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2075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3322</v>
      </c>
      <c r="C15" s="256" t="s">
        <v>3323</v>
      </c>
      <c r="D15" s="245" t="s">
        <v>602</v>
      </c>
      <c r="E15" s="246">
        <v>1</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2075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3324</v>
      </c>
      <c r="C16" s="256" t="s">
        <v>3325</v>
      </c>
      <c r="D16" s="245" t="s">
        <v>602</v>
      </c>
      <c r="E16" s="246">
        <v>21</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2075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2118</v>
      </c>
      <c r="C17" s="256" t="s">
        <v>3326</v>
      </c>
      <c r="D17" s="245" t="s">
        <v>602</v>
      </c>
      <c r="E17" s="246">
        <v>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2075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2120</v>
      </c>
      <c r="C18" s="256" t="s">
        <v>3327</v>
      </c>
      <c r="D18" s="245" t="s">
        <v>602</v>
      </c>
      <c r="E18" s="246">
        <v>2</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2075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3328</v>
      </c>
      <c r="C19" s="256" t="s">
        <v>3329</v>
      </c>
      <c r="D19" s="245" t="s">
        <v>602</v>
      </c>
      <c r="E19" s="246">
        <v>3</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2075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3330</v>
      </c>
      <c r="C20" s="256" t="s">
        <v>3331</v>
      </c>
      <c r="D20" s="245" t="s">
        <v>602</v>
      </c>
      <c r="E20" s="246">
        <v>17</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2075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3332</v>
      </c>
      <c r="C21" s="256" t="s">
        <v>3333</v>
      </c>
      <c r="D21" s="245" t="s">
        <v>602</v>
      </c>
      <c r="E21" s="246">
        <v>3</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2075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3334</v>
      </c>
      <c r="C22" s="256" t="s">
        <v>3335</v>
      </c>
      <c r="D22" s="245" t="s">
        <v>602</v>
      </c>
      <c r="E22" s="246">
        <v>17</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2075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3336</v>
      </c>
      <c r="C23" s="256" t="s">
        <v>3337</v>
      </c>
      <c r="D23" s="245" t="s">
        <v>602</v>
      </c>
      <c r="E23" s="246">
        <v>6</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2075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3338</v>
      </c>
      <c r="C24" s="256" t="s">
        <v>3339</v>
      </c>
      <c r="D24" s="245" t="s">
        <v>602</v>
      </c>
      <c r="E24" s="246">
        <v>11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2075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3340</v>
      </c>
      <c r="C25" s="256" t="s">
        <v>3341</v>
      </c>
      <c r="D25" s="245" t="s">
        <v>602</v>
      </c>
      <c r="E25" s="246">
        <v>20</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2075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3342</v>
      </c>
      <c r="C26" s="256" t="s">
        <v>3343</v>
      </c>
      <c r="D26" s="245" t="s">
        <v>243</v>
      </c>
      <c r="E26" s="246">
        <v>75</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2075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3344</v>
      </c>
      <c r="C27" s="256" t="s">
        <v>3345</v>
      </c>
      <c r="D27" s="245" t="s">
        <v>243</v>
      </c>
      <c r="E27" s="246">
        <v>640</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2075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43">
        <v>20</v>
      </c>
      <c r="B28" s="244" t="s">
        <v>3346</v>
      </c>
      <c r="C28" s="256" t="s">
        <v>3347</v>
      </c>
      <c r="D28" s="245" t="s">
        <v>602</v>
      </c>
      <c r="E28" s="246">
        <v>85</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2075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3348</v>
      </c>
      <c r="C29" s="256" t="s">
        <v>3349</v>
      </c>
      <c r="D29" s="245" t="s">
        <v>243</v>
      </c>
      <c r="E29" s="246">
        <v>205</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2075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22</v>
      </c>
      <c r="B30" s="244" t="s">
        <v>3350</v>
      </c>
      <c r="C30" s="256" t="s">
        <v>3351</v>
      </c>
      <c r="D30" s="245" t="s">
        <v>243</v>
      </c>
      <c r="E30" s="246">
        <v>8</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2075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3352</v>
      </c>
      <c r="C31" s="256" t="s">
        <v>3353</v>
      </c>
      <c r="D31" s="245" t="s">
        <v>243</v>
      </c>
      <c r="E31" s="246">
        <v>740</v>
      </c>
      <c r="F31" s="247"/>
      <c r="G31" s="248">
        <f>ROUND(E31*F31,2)</f>
        <v>0</v>
      </c>
      <c r="H31" s="247"/>
      <c r="I31" s="248">
        <f>ROUND(E31*H31,2)</f>
        <v>0</v>
      </c>
      <c r="J31" s="247"/>
      <c r="K31" s="248">
        <f>ROUND(E31*J31,2)</f>
        <v>0</v>
      </c>
      <c r="L31" s="248">
        <v>21</v>
      </c>
      <c r="M31" s="248">
        <f>G31*(1+L31/100)</f>
        <v>0</v>
      </c>
      <c r="N31" s="248">
        <v>0</v>
      </c>
      <c r="O31" s="248">
        <f>ROUND(E31*N31,2)</f>
        <v>0</v>
      </c>
      <c r="P31" s="248">
        <v>0</v>
      </c>
      <c r="Q31" s="248">
        <f>ROUND(E31*P31,2)</f>
        <v>0</v>
      </c>
      <c r="R31" s="248"/>
      <c r="S31" s="248" t="s">
        <v>302</v>
      </c>
      <c r="T31" s="249" t="s">
        <v>295</v>
      </c>
      <c r="U31" s="222">
        <v>0</v>
      </c>
      <c r="V31" s="222">
        <f>ROUND(E31*U31,2)</f>
        <v>0</v>
      </c>
      <c r="W31" s="222"/>
      <c r="X31" s="222" t="s">
        <v>389</v>
      </c>
      <c r="Y31" s="212"/>
      <c r="Z31" s="212"/>
      <c r="AA31" s="212"/>
      <c r="AB31" s="212"/>
      <c r="AC31" s="212"/>
      <c r="AD31" s="212"/>
      <c r="AE31" s="212"/>
      <c r="AF31" s="212"/>
      <c r="AG31" s="212" t="s">
        <v>2075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43">
        <v>24</v>
      </c>
      <c r="B32" s="244" t="s">
        <v>3354</v>
      </c>
      <c r="C32" s="256" t="s">
        <v>3355</v>
      </c>
      <c r="D32" s="245" t="s">
        <v>2158</v>
      </c>
      <c r="E32" s="246">
        <v>1</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v>
      </c>
      <c r="V32" s="222">
        <f>ROUND(E32*U32,2)</f>
        <v>0</v>
      </c>
      <c r="W32" s="222"/>
      <c r="X32" s="222" t="s">
        <v>362</v>
      </c>
      <c r="Y32" s="212"/>
      <c r="Z32" s="212"/>
      <c r="AA32" s="212"/>
      <c r="AB32" s="212"/>
      <c r="AC32" s="212"/>
      <c r="AD32" s="212"/>
      <c r="AE32" s="212"/>
      <c r="AF32" s="212"/>
      <c r="AG32" s="212" t="s">
        <v>603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3356</v>
      </c>
      <c r="C33" s="256" t="s">
        <v>3357</v>
      </c>
      <c r="D33" s="245" t="s">
        <v>3358</v>
      </c>
      <c r="E33" s="246">
        <v>4</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3359</v>
      </c>
      <c r="Y33" s="212"/>
      <c r="Z33" s="212"/>
      <c r="AA33" s="212"/>
      <c r="AB33" s="212"/>
      <c r="AC33" s="212"/>
      <c r="AD33" s="212"/>
      <c r="AE33" s="212"/>
      <c r="AF33" s="212"/>
      <c r="AG33" s="212" t="s">
        <v>3360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3361</v>
      </c>
      <c r="C34" s="256" t="s">
        <v>3362</v>
      </c>
      <c r="D34" s="245" t="s">
        <v>3358</v>
      </c>
      <c r="E34" s="246">
        <v>12</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3359</v>
      </c>
      <c r="Y34" s="212"/>
      <c r="Z34" s="212"/>
      <c r="AA34" s="212"/>
      <c r="AB34" s="212"/>
      <c r="AC34" s="212"/>
      <c r="AD34" s="212"/>
      <c r="AE34" s="212"/>
      <c r="AF34" s="212"/>
      <c r="AG34" s="212" t="s">
        <v>3360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27</v>
      </c>
      <c r="B35" s="244" t="s">
        <v>2159</v>
      </c>
      <c r="C35" s="256" t="s">
        <v>3363</v>
      </c>
      <c r="D35" s="245" t="s">
        <v>2161</v>
      </c>
      <c r="E35" s="246">
        <v>2</v>
      </c>
      <c r="F35" s="247"/>
      <c r="G35" s="248">
        <f>ROUND(E35*F35,2)</f>
        <v>0</v>
      </c>
      <c r="H35" s="247"/>
      <c r="I35" s="248">
        <f>ROUND(E35*H35,2)</f>
        <v>0</v>
      </c>
      <c r="J35" s="247"/>
      <c r="K35" s="248">
        <f>ROUND(E35*J35,2)</f>
        <v>0</v>
      </c>
      <c r="L35" s="248">
        <v>21</v>
      </c>
      <c r="M35" s="248">
        <f>G35*(1+L35/100)</f>
        <v>0</v>
      </c>
      <c r="N35" s="248">
        <v>0</v>
      </c>
      <c r="O35" s="248">
        <f>ROUND(E35*N35,2)</f>
        <v>0</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2075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28</v>
      </c>
      <c r="B36" s="244" t="s">
        <v>2162</v>
      </c>
      <c r="C36" s="256" t="s">
        <v>3364</v>
      </c>
      <c r="D36" s="245" t="s">
        <v>2161</v>
      </c>
      <c r="E36" s="246">
        <v>6</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2075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29</v>
      </c>
      <c r="B37" s="244" t="s">
        <v>2168</v>
      </c>
      <c r="C37" s="256" t="s">
        <v>3365</v>
      </c>
      <c r="D37" s="245" t="s">
        <v>2161</v>
      </c>
      <c r="E37" s="246">
        <v>3</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2075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5">
      <c r="A38" s="227" t="s">
        <v>289</v>
      </c>
      <c r="B38" s="228" t="s">
        <v>245</v>
      </c>
      <c r="C38" s="251" t="s">
        <v>246</v>
      </c>
      <c r="D38" s="229"/>
      <c r="E38" s="230"/>
      <c r="F38" s="231"/>
      <c r="G38" s="231">
        <f>SUMIF(AG39:AG59,"&lt;&gt;NOR",G39:G59)</f>
        <v>0</v>
      </c>
      <c r="H38" s="231"/>
      <c r="I38" s="231">
        <f>SUM(I39:I59)</f>
        <v>0</v>
      </c>
      <c r="J38" s="231"/>
      <c r="K38" s="231">
        <f>SUM(K39:K59)</f>
        <v>0</v>
      </c>
      <c r="L38" s="231"/>
      <c r="M38" s="231">
        <f>SUM(M39:M59)</f>
        <v>0</v>
      </c>
      <c r="N38" s="231"/>
      <c r="O38" s="231">
        <f>SUM(O39:O59)</f>
        <v>0</v>
      </c>
      <c r="P38" s="231"/>
      <c r="Q38" s="231">
        <f>SUM(Q39:Q59)</f>
        <v>0</v>
      </c>
      <c r="R38" s="231"/>
      <c r="S38" s="231"/>
      <c r="T38" s="232"/>
      <c r="U38" s="226"/>
      <c r="V38" s="226">
        <f>SUM(V39:V59)</f>
        <v>0</v>
      </c>
      <c r="W38" s="226"/>
      <c r="X38" s="226"/>
      <c r="AG38" t="s">
        <v>290</v>
      </c>
    </row>
    <row r="39" spans="1:60" outlineLevel="1" x14ac:dyDescent="0.25">
      <c r="A39" s="243">
        <v>30</v>
      </c>
      <c r="B39" s="244" t="s">
        <v>3366</v>
      </c>
      <c r="C39" s="256" t="s">
        <v>3367</v>
      </c>
      <c r="D39" s="245" t="s">
        <v>243</v>
      </c>
      <c r="E39" s="246">
        <v>4</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362</v>
      </c>
      <c r="Y39" s="212"/>
      <c r="Z39" s="212"/>
      <c r="AA39" s="212"/>
      <c r="AB39" s="212"/>
      <c r="AC39" s="212"/>
      <c r="AD39" s="212"/>
      <c r="AE39" s="212"/>
      <c r="AF39" s="212"/>
      <c r="AG39" s="212" t="s">
        <v>603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43">
        <v>31</v>
      </c>
      <c r="B40" s="244" t="s">
        <v>3368</v>
      </c>
      <c r="C40" s="256" t="s">
        <v>3369</v>
      </c>
      <c r="D40" s="245" t="s">
        <v>3370</v>
      </c>
      <c r="E40" s="246">
        <v>45</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362</v>
      </c>
      <c r="Y40" s="212"/>
      <c r="Z40" s="212"/>
      <c r="AA40" s="212"/>
      <c r="AB40" s="212"/>
      <c r="AC40" s="212"/>
      <c r="AD40" s="212"/>
      <c r="AE40" s="212"/>
      <c r="AF40" s="212"/>
      <c r="AG40" s="212" t="s">
        <v>603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32</v>
      </c>
      <c r="B41" s="244" t="s">
        <v>3371</v>
      </c>
      <c r="C41" s="256" t="s">
        <v>3372</v>
      </c>
      <c r="D41" s="245" t="s">
        <v>243</v>
      </c>
      <c r="E41" s="246">
        <v>660</v>
      </c>
      <c r="F41" s="247"/>
      <c r="G41" s="248">
        <f>ROUND(E41*F41,2)</f>
        <v>0</v>
      </c>
      <c r="H41" s="247"/>
      <c r="I41" s="248">
        <f>ROUND(E41*H41,2)</f>
        <v>0</v>
      </c>
      <c r="J41" s="247"/>
      <c r="K41" s="248">
        <f>ROUND(E41*J41,2)</f>
        <v>0</v>
      </c>
      <c r="L41" s="248">
        <v>21</v>
      </c>
      <c r="M41" s="248">
        <f>G41*(1+L41/100)</f>
        <v>0</v>
      </c>
      <c r="N41" s="248">
        <v>0</v>
      </c>
      <c r="O41" s="248">
        <f>ROUND(E41*N41,2)</f>
        <v>0</v>
      </c>
      <c r="P41" s="248">
        <v>0</v>
      </c>
      <c r="Q41" s="248">
        <f>ROUND(E41*P41,2)</f>
        <v>0</v>
      </c>
      <c r="R41" s="248"/>
      <c r="S41" s="248" t="s">
        <v>302</v>
      </c>
      <c r="T41" s="249" t="s">
        <v>295</v>
      </c>
      <c r="U41" s="222">
        <v>0</v>
      </c>
      <c r="V41" s="222">
        <f>ROUND(E41*U41,2)</f>
        <v>0</v>
      </c>
      <c r="W41" s="222"/>
      <c r="X41" s="222" t="s">
        <v>362</v>
      </c>
      <c r="Y41" s="212"/>
      <c r="Z41" s="212"/>
      <c r="AA41" s="212"/>
      <c r="AB41" s="212"/>
      <c r="AC41" s="212"/>
      <c r="AD41" s="212"/>
      <c r="AE41" s="212"/>
      <c r="AF41" s="212"/>
      <c r="AG41" s="212" t="s">
        <v>603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33</v>
      </c>
      <c r="B42" s="244" t="s">
        <v>3373</v>
      </c>
      <c r="C42" s="256" t="s">
        <v>3374</v>
      </c>
      <c r="D42" s="245" t="s">
        <v>602</v>
      </c>
      <c r="E42" s="246">
        <v>17</v>
      </c>
      <c r="F42" s="247"/>
      <c r="G42" s="248">
        <f>ROUND(E42*F42,2)</f>
        <v>0</v>
      </c>
      <c r="H42" s="247"/>
      <c r="I42" s="248">
        <f>ROUND(E42*H42,2)</f>
        <v>0</v>
      </c>
      <c r="J42" s="247"/>
      <c r="K42" s="248">
        <f>ROUND(E42*J42,2)</f>
        <v>0</v>
      </c>
      <c r="L42" s="248">
        <v>21</v>
      </c>
      <c r="M42" s="248">
        <f>G42*(1+L42/100)</f>
        <v>0</v>
      </c>
      <c r="N42" s="248">
        <v>0</v>
      </c>
      <c r="O42" s="248">
        <f>ROUND(E42*N42,2)</f>
        <v>0</v>
      </c>
      <c r="P42" s="248">
        <v>0</v>
      </c>
      <c r="Q42" s="248">
        <f>ROUND(E42*P42,2)</f>
        <v>0</v>
      </c>
      <c r="R42" s="248"/>
      <c r="S42" s="248" t="s">
        <v>302</v>
      </c>
      <c r="T42" s="249" t="s">
        <v>295</v>
      </c>
      <c r="U42" s="222">
        <v>0</v>
      </c>
      <c r="V42" s="222">
        <f>ROUND(E42*U42,2)</f>
        <v>0</v>
      </c>
      <c r="W42" s="222"/>
      <c r="X42" s="222" t="s">
        <v>362</v>
      </c>
      <c r="Y42" s="212"/>
      <c r="Z42" s="212"/>
      <c r="AA42" s="212"/>
      <c r="AB42" s="212"/>
      <c r="AC42" s="212"/>
      <c r="AD42" s="212"/>
      <c r="AE42" s="212"/>
      <c r="AF42" s="212"/>
      <c r="AG42" s="212" t="s">
        <v>603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34</v>
      </c>
      <c r="B43" s="244" t="s">
        <v>3375</v>
      </c>
      <c r="C43" s="256" t="s">
        <v>3376</v>
      </c>
      <c r="D43" s="245" t="s">
        <v>602</v>
      </c>
      <c r="E43" s="246">
        <v>3</v>
      </c>
      <c r="F43" s="247"/>
      <c r="G43" s="248">
        <f>ROUND(E43*F43,2)</f>
        <v>0</v>
      </c>
      <c r="H43" s="247"/>
      <c r="I43" s="248">
        <f>ROUND(E43*H43,2)</f>
        <v>0</v>
      </c>
      <c r="J43" s="247"/>
      <c r="K43" s="248">
        <f>ROUND(E43*J43,2)</f>
        <v>0</v>
      </c>
      <c r="L43" s="248">
        <v>21</v>
      </c>
      <c r="M43" s="248">
        <f>G43*(1+L43/100)</f>
        <v>0</v>
      </c>
      <c r="N43" s="248">
        <v>0</v>
      </c>
      <c r="O43" s="248">
        <f>ROUND(E43*N43,2)</f>
        <v>0</v>
      </c>
      <c r="P43" s="248">
        <v>0</v>
      </c>
      <c r="Q43" s="248">
        <f>ROUND(E43*P43,2)</f>
        <v>0</v>
      </c>
      <c r="R43" s="248"/>
      <c r="S43" s="248" t="s">
        <v>302</v>
      </c>
      <c r="T43" s="249" t="s">
        <v>295</v>
      </c>
      <c r="U43" s="222">
        <v>0</v>
      </c>
      <c r="V43" s="222">
        <f>ROUND(E43*U43,2)</f>
        <v>0</v>
      </c>
      <c r="W43" s="222"/>
      <c r="X43" s="222" t="s">
        <v>362</v>
      </c>
      <c r="Y43" s="212"/>
      <c r="Z43" s="212"/>
      <c r="AA43" s="212"/>
      <c r="AB43" s="212"/>
      <c r="AC43" s="212"/>
      <c r="AD43" s="212"/>
      <c r="AE43" s="212"/>
      <c r="AF43" s="212"/>
      <c r="AG43" s="212" t="s">
        <v>603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35</v>
      </c>
      <c r="B44" s="244" t="s">
        <v>3377</v>
      </c>
      <c r="C44" s="256" t="s">
        <v>3378</v>
      </c>
      <c r="D44" s="245" t="s">
        <v>602</v>
      </c>
      <c r="E44" s="246">
        <v>6</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362</v>
      </c>
      <c r="Y44" s="212"/>
      <c r="Z44" s="212"/>
      <c r="AA44" s="212"/>
      <c r="AB44" s="212"/>
      <c r="AC44" s="212"/>
      <c r="AD44" s="212"/>
      <c r="AE44" s="212"/>
      <c r="AF44" s="212"/>
      <c r="AG44" s="212" t="s">
        <v>603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36</v>
      </c>
      <c r="B45" s="244" t="s">
        <v>3379</v>
      </c>
      <c r="C45" s="256" t="s">
        <v>3380</v>
      </c>
      <c r="D45" s="245" t="s">
        <v>602</v>
      </c>
      <c r="E45" s="246">
        <v>11</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362</v>
      </c>
      <c r="Y45" s="212"/>
      <c r="Z45" s="212"/>
      <c r="AA45" s="212"/>
      <c r="AB45" s="212"/>
      <c r="AC45" s="212"/>
      <c r="AD45" s="212"/>
      <c r="AE45" s="212"/>
      <c r="AF45" s="212"/>
      <c r="AG45" s="212" t="s">
        <v>603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43">
        <v>37</v>
      </c>
      <c r="B46" s="244" t="s">
        <v>3381</v>
      </c>
      <c r="C46" s="256" t="s">
        <v>3382</v>
      </c>
      <c r="D46" s="245" t="s">
        <v>243</v>
      </c>
      <c r="E46" s="246">
        <v>209</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362</v>
      </c>
      <c r="Y46" s="212"/>
      <c r="Z46" s="212"/>
      <c r="AA46" s="212"/>
      <c r="AB46" s="212"/>
      <c r="AC46" s="212"/>
      <c r="AD46" s="212"/>
      <c r="AE46" s="212"/>
      <c r="AF46" s="212"/>
      <c r="AG46" s="212" t="s">
        <v>603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38</v>
      </c>
      <c r="B47" s="244" t="s">
        <v>3383</v>
      </c>
      <c r="C47" s="256" t="s">
        <v>3384</v>
      </c>
      <c r="D47" s="245" t="s">
        <v>243</v>
      </c>
      <c r="E47" s="246">
        <v>740</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362</v>
      </c>
      <c r="Y47" s="212"/>
      <c r="Z47" s="212"/>
      <c r="AA47" s="212"/>
      <c r="AB47" s="212"/>
      <c r="AC47" s="212"/>
      <c r="AD47" s="212"/>
      <c r="AE47" s="212"/>
      <c r="AF47" s="212"/>
      <c r="AG47" s="212" t="s">
        <v>603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39</v>
      </c>
      <c r="B48" s="244" t="s">
        <v>3385</v>
      </c>
      <c r="C48" s="256" t="s">
        <v>3386</v>
      </c>
      <c r="D48" s="245" t="s">
        <v>243</v>
      </c>
      <c r="E48" s="246">
        <v>8</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362</v>
      </c>
      <c r="Y48" s="212"/>
      <c r="Z48" s="212"/>
      <c r="AA48" s="212"/>
      <c r="AB48" s="212"/>
      <c r="AC48" s="212"/>
      <c r="AD48" s="212"/>
      <c r="AE48" s="212"/>
      <c r="AF48" s="212"/>
      <c r="AG48" s="212" t="s">
        <v>603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40</v>
      </c>
      <c r="B49" s="244" t="s">
        <v>3387</v>
      </c>
      <c r="C49" s="256" t="s">
        <v>3388</v>
      </c>
      <c r="D49" s="245" t="s">
        <v>602</v>
      </c>
      <c r="E49" s="246">
        <v>20</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362</v>
      </c>
      <c r="Y49" s="212"/>
      <c r="Z49" s="212"/>
      <c r="AA49" s="212"/>
      <c r="AB49" s="212"/>
      <c r="AC49" s="212"/>
      <c r="AD49" s="212"/>
      <c r="AE49" s="212"/>
      <c r="AF49" s="212"/>
      <c r="AG49" s="212" t="s">
        <v>603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41</v>
      </c>
      <c r="B50" s="244" t="s">
        <v>3389</v>
      </c>
      <c r="C50" s="256" t="s">
        <v>3390</v>
      </c>
      <c r="D50" s="245" t="s">
        <v>602</v>
      </c>
      <c r="E50" s="246">
        <v>20</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362</v>
      </c>
      <c r="Y50" s="212"/>
      <c r="Z50" s="212"/>
      <c r="AA50" s="212"/>
      <c r="AB50" s="212"/>
      <c r="AC50" s="212"/>
      <c r="AD50" s="212"/>
      <c r="AE50" s="212"/>
      <c r="AF50" s="212"/>
      <c r="AG50" s="212" t="s">
        <v>603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42</v>
      </c>
      <c r="B51" s="244" t="s">
        <v>3391</v>
      </c>
      <c r="C51" s="256" t="s">
        <v>3392</v>
      </c>
      <c r="D51" s="245" t="s">
        <v>243</v>
      </c>
      <c r="E51" s="246">
        <v>4</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362</v>
      </c>
      <c r="Y51" s="212"/>
      <c r="Z51" s="212"/>
      <c r="AA51" s="212"/>
      <c r="AB51" s="212"/>
      <c r="AC51" s="212"/>
      <c r="AD51" s="212"/>
      <c r="AE51" s="212"/>
      <c r="AF51" s="212"/>
      <c r="AG51" s="212" t="s">
        <v>603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0.399999999999999" outlineLevel="1" x14ac:dyDescent="0.25">
      <c r="A52" s="243">
        <v>43</v>
      </c>
      <c r="B52" s="244" t="s">
        <v>3393</v>
      </c>
      <c r="C52" s="256" t="s">
        <v>3394</v>
      </c>
      <c r="D52" s="245" t="s">
        <v>602</v>
      </c>
      <c r="E52" s="246">
        <v>3</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362</v>
      </c>
      <c r="Y52" s="212"/>
      <c r="Z52" s="212"/>
      <c r="AA52" s="212"/>
      <c r="AB52" s="212"/>
      <c r="AC52" s="212"/>
      <c r="AD52" s="212"/>
      <c r="AE52" s="212"/>
      <c r="AF52" s="212"/>
      <c r="AG52" s="212" t="s">
        <v>603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0.399999999999999" outlineLevel="1" x14ac:dyDescent="0.25">
      <c r="A53" s="243">
        <v>44</v>
      </c>
      <c r="B53" s="244" t="s">
        <v>3395</v>
      </c>
      <c r="C53" s="256" t="s">
        <v>3396</v>
      </c>
      <c r="D53" s="245" t="s">
        <v>602</v>
      </c>
      <c r="E53" s="246">
        <v>14</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603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0.399999999999999" outlineLevel="1" x14ac:dyDescent="0.25">
      <c r="A54" s="243">
        <v>45</v>
      </c>
      <c r="B54" s="244" t="s">
        <v>3397</v>
      </c>
      <c r="C54" s="256" t="s">
        <v>3398</v>
      </c>
      <c r="D54" s="245" t="s">
        <v>602</v>
      </c>
      <c r="E54" s="246">
        <v>3</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362</v>
      </c>
      <c r="Y54" s="212"/>
      <c r="Z54" s="212"/>
      <c r="AA54" s="212"/>
      <c r="AB54" s="212"/>
      <c r="AC54" s="212"/>
      <c r="AD54" s="212"/>
      <c r="AE54" s="212"/>
      <c r="AF54" s="212"/>
      <c r="AG54" s="212" t="s">
        <v>603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46</v>
      </c>
      <c r="B55" s="244" t="s">
        <v>3399</v>
      </c>
      <c r="C55" s="256" t="s">
        <v>3400</v>
      </c>
      <c r="D55" s="245" t="s">
        <v>243</v>
      </c>
      <c r="E55" s="246">
        <v>630</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362</v>
      </c>
      <c r="Y55" s="212"/>
      <c r="Z55" s="212"/>
      <c r="AA55" s="212"/>
      <c r="AB55" s="212"/>
      <c r="AC55" s="212"/>
      <c r="AD55" s="212"/>
      <c r="AE55" s="212"/>
      <c r="AF55" s="212"/>
      <c r="AG55" s="212" t="s">
        <v>603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47</v>
      </c>
      <c r="B56" s="244" t="s">
        <v>3401</v>
      </c>
      <c r="C56" s="256" t="s">
        <v>3402</v>
      </c>
      <c r="D56" s="245" t="s">
        <v>602</v>
      </c>
      <c r="E56" s="246">
        <v>20</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362</v>
      </c>
      <c r="Y56" s="212"/>
      <c r="Z56" s="212"/>
      <c r="AA56" s="212"/>
      <c r="AB56" s="212"/>
      <c r="AC56" s="212"/>
      <c r="AD56" s="212"/>
      <c r="AE56" s="212"/>
      <c r="AF56" s="212"/>
      <c r="AG56" s="212" t="s">
        <v>603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48</v>
      </c>
      <c r="B57" s="244" t="s">
        <v>3403</v>
      </c>
      <c r="C57" s="256" t="s">
        <v>3404</v>
      </c>
      <c r="D57" s="245" t="s">
        <v>602</v>
      </c>
      <c r="E57" s="246">
        <v>3</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302</v>
      </c>
      <c r="T57" s="249" t="s">
        <v>295</v>
      </c>
      <c r="U57" s="222">
        <v>0</v>
      </c>
      <c r="V57" s="222">
        <f>ROUND(E57*U57,2)</f>
        <v>0</v>
      </c>
      <c r="W57" s="222"/>
      <c r="X57" s="222" t="s">
        <v>362</v>
      </c>
      <c r="Y57" s="212"/>
      <c r="Z57" s="212"/>
      <c r="AA57" s="212"/>
      <c r="AB57" s="212"/>
      <c r="AC57" s="212"/>
      <c r="AD57" s="212"/>
      <c r="AE57" s="212"/>
      <c r="AF57" s="212"/>
      <c r="AG57" s="212" t="s">
        <v>603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49</v>
      </c>
      <c r="B58" s="244" t="s">
        <v>3405</v>
      </c>
      <c r="C58" s="256" t="s">
        <v>3406</v>
      </c>
      <c r="D58" s="245" t="s">
        <v>602</v>
      </c>
      <c r="E58" s="246">
        <v>62</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362</v>
      </c>
      <c r="Y58" s="212"/>
      <c r="Z58" s="212"/>
      <c r="AA58" s="212"/>
      <c r="AB58" s="212"/>
      <c r="AC58" s="212"/>
      <c r="AD58" s="212"/>
      <c r="AE58" s="212"/>
      <c r="AF58" s="212"/>
      <c r="AG58" s="212" t="s">
        <v>603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50</v>
      </c>
      <c r="B59" s="244" t="s">
        <v>2191</v>
      </c>
      <c r="C59" s="256" t="s">
        <v>2192</v>
      </c>
      <c r="D59" s="245" t="s">
        <v>2158</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362</v>
      </c>
      <c r="Y59" s="212"/>
      <c r="Z59" s="212"/>
      <c r="AA59" s="212"/>
      <c r="AB59" s="212"/>
      <c r="AC59" s="212"/>
      <c r="AD59" s="212"/>
      <c r="AE59" s="212"/>
      <c r="AF59" s="212"/>
      <c r="AG59" s="212" t="s">
        <v>603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5">
      <c r="A60" s="227" t="s">
        <v>289</v>
      </c>
      <c r="B60" s="228" t="s">
        <v>247</v>
      </c>
      <c r="C60" s="251" t="s">
        <v>248</v>
      </c>
      <c r="D60" s="229"/>
      <c r="E60" s="230"/>
      <c r="F60" s="231"/>
      <c r="G60" s="231">
        <f>SUMIF(AG61:AG64,"&lt;&gt;NOR",G61:G64)</f>
        <v>0</v>
      </c>
      <c r="H60" s="231"/>
      <c r="I60" s="231">
        <f>SUM(I61:I64)</f>
        <v>0</v>
      </c>
      <c r="J60" s="231"/>
      <c r="K60" s="231">
        <f>SUM(K61:K64)</f>
        <v>0</v>
      </c>
      <c r="L60" s="231"/>
      <c r="M60" s="231">
        <f>SUM(M61:M64)</f>
        <v>0</v>
      </c>
      <c r="N60" s="231"/>
      <c r="O60" s="231">
        <f>SUM(O61:O64)</f>
        <v>0</v>
      </c>
      <c r="P60" s="231"/>
      <c r="Q60" s="231">
        <f>SUM(Q61:Q64)</f>
        <v>0</v>
      </c>
      <c r="R60" s="231"/>
      <c r="S60" s="231"/>
      <c r="T60" s="232"/>
      <c r="U60" s="226"/>
      <c r="V60" s="226">
        <f>SUM(V61:V64)</f>
        <v>0</v>
      </c>
      <c r="W60" s="226"/>
      <c r="X60" s="226"/>
      <c r="AG60" t="s">
        <v>290</v>
      </c>
    </row>
    <row r="61" spans="1:60" outlineLevel="1" x14ac:dyDescent="0.25">
      <c r="A61" s="243">
        <v>51</v>
      </c>
      <c r="B61" s="244" t="s">
        <v>3407</v>
      </c>
      <c r="C61" s="256" t="s">
        <v>3408</v>
      </c>
      <c r="D61" s="245" t="s">
        <v>602</v>
      </c>
      <c r="E61" s="246">
        <v>2</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603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52</v>
      </c>
      <c r="B62" s="244" t="s">
        <v>3409</v>
      </c>
      <c r="C62" s="256" t="s">
        <v>3410</v>
      </c>
      <c r="D62" s="245" t="s">
        <v>602</v>
      </c>
      <c r="E62" s="246">
        <v>1</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603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53</v>
      </c>
      <c r="B63" s="244" t="s">
        <v>2195</v>
      </c>
      <c r="C63" s="256" t="s">
        <v>2196</v>
      </c>
      <c r="D63" s="245" t="s">
        <v>2158</v>
      </c>
      <c r="E63" s="246">
        <v>1</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603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54</v>
      </c>
      <c r="B64" s="244" t="s">
        <v>2197</v>
      </c>
      <c r="C64" s="256" t="s">
        <v>2198</v>
      </c>
      <c r="D64" s="245" t="s">
        <v>2158</v>
      </c>
      <c r="E64" s="246">
        <v>1</v>
      </c>
      <c r="F64" s="247"/>
      <c r="G64" s="248">
        <f>ROUND(E64*F64,2)</f>
        <v>0</v>
      </c>
      <c r="H64" s="247"/>
      <c r="I64" s="248">
        <f>ROUND(E64*H64,2)</f>
        <v>0</v>
      </c>
      <c r="J64" s="247"/>
      <c r="K64" s="248">
        <f>ROUND(E64*J64,2)</f>
        <v>0</v>
      </c>
      <c r="L64" s="248">
        <v>21</v>
      </c>
      <c r="M64" s="248">
        <f>G64*(1+L64/100)</f>
        <v>0</v>
      </c>
      <c r="N64" s="248">
        <v>0</v>
      </c>
      <c r="O64" s="248">
        <f>ROUND(E64*N64,2)</f>
        <v>0</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603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5">
      <c r="A65" s="227" t="s">
        <v>289</v>
      </c>
      <c r="B65" s="228" t="s">
        <v>253</v>
      </c>
      <c r="C65" s="251" t="s">
        <v>254</v>
      </c>
      <c r="D65" s="229"/>
      <c r="E65" s="230"/>
      <c r="F65" s="231"/>
      <c r="G65" s="231">
        <f>SUMIF(AG66:AG94,"&lt;&gt;NOR",G66:G94)</f>
        <v>0</v>
      </c>
      <c r="H65" s="231"/>
      <c r="I65" s="231">
        <f>SUM(I66:I94)</f>
        <v>0</v>
      </c>
      <c r="J65" s="231"/>
      <c r="K65" s="231">
        <f>SUM(K66:K94)</f>
        <v>0</v>
      </c>
      <c r="L65" s="231"/>
      <c r="M65" s="231">
        <f>SUM(M66:M94)</f>
        <v>0</v>
      </c>
      <c r="N65" s="231"/>
      <c r="O65" s="231">
        <f>SUM(O66:O94)</f>
        <v>0</v>
      </c>
      <c r="P65" s="231"/>
      <c r="Q65" s="231">
        <f>SUM(Q66:Q94)</f>
        <v>0</v>
      </c>
      <c r="R65" s="231"/>
      <c r="S65" s="231"/>
      <c r="T65" s="232"/>
      <c r="U65" s="226"/>
      <c r="V65" s="226">
        <f>SUM(V66:V94)</f>
        <v>64.239999999999995</v>
      </c>
      <c r="W65" s="226"/>
      <c r="X65" s="226"/>
      <c r="AG65" t="s">
        <v>290</v>
      </c>
    </row>
    <row r="66" spans="1:60" outlineLevel="1" x14ac:dyDescent="0.25">
      <c r="A66" s="243">
        <v>55</v>
      </c>
      <c r="B66" s="244" t="s">
        <v>3411</v>
      </c>
      <c r="C66" s="256" t="s">
        <v>3412</v>
      </c>
      <c r="D66" s="245" t="s">
        <v>2213</v>
      </c>
      <c r="E66" s="246">
        <v>0.7</v>
      </c>
      <c r="F66" s="247"/>
      <c r="G66" s="248">
        <f>ROUND(E66*F66,2)</f>
        <v>0</v>
      </c>
      <c r="H66" s="247"/>
      <c r="I66" s="248">
        <f>ROUND(E66*H66,2)</f>
        <v>0</v>
      </c>
      <c r="J66" s="247"/>
      <c r="K66" s="248">
        <f>ROUND(E66*J66,2)</f>
        <v>0</v>
      </c>
      <c r="L66" s="248">
        <v>21</v>
      </c>
      <c r="M66" s="248">
        <f>G66*(1+L66/100)</f>
        <v>0</v>
      </c>
      <c r="N66" s="248">
        <v>0</v>
      </c>
      <c r="O66" s="248">
        <f>ROUND(E66*N66,2)</f>
        <v>0</v>
      </c>
      <c r="P66" s="248">
        <v>0</v>
      </c>
      <c r="Q66" s="248">
        <f>ROUND(E66*P66,2)</f>
        <v>0</v>
      </c>
      <c r="R66" s="248"/>
      <c r="S66" s="248" t="s">
        <v>302</v>
      </c>
      <c r="T66" s="249" t="s">
        <v>295</v>
      </c>
      <c r="U66" s="222">
        <v>0</v>
      </c>
      <c r="V66" s="222">
        <f>ROUND(E66*U66,2)</f>
        <v>0</v>
      </c>
      <c r="W66" s="222"/>
      <c r="X66" s="222" t="s">
        <v>389</v>
      </c>
      <c r="Y66" s="212"/>
      <c r="Z66" s="212"/>
      <c r="AA66" s="212"/>
      <c r="AB66" s="212"/>
      <c r="AC66" s="212"/>
      <c r="AD66" s="212"/>
      <c r="AE66" s="212"/>
      <c r="AF66" s="212"/>
      <c r="AG66" s="212" t="s">
        <v>2075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56</v>
      </c>
      <c r="B67" s="244" t="s">
        <v>3413</v>
      </c>
      <c r="C67" s="256" t="s">
        <v>3414</v>
      </c>
      <c r="D67" s="245" t="s">
        <v>394</v>
      </c>
      <c r="E67" s="246">
        <v>1</v>
      </c>
      <c r="F67" s="247"/>
      <c r="G67" s="248">
        <f>ROUND(E67*F67,2)</f>
        <v>0</v>
      </c>
      <c r="H67" s="247"/>
      <c r="I67" s="248">
        <f>ROUND(E67*H67,2)</f>
        <v>0</v>
      </c>
      <c r="J67" s="247"/>
      <c r="K67" s="248">
        <f>ROUND(E67*J67,2)</f>
        <v>0</v>
      </c>
      <c r="L67" s="248">
        <v>21</v>
      </c>
      <c r="M67" s="248">
        <f>G67*(1+L67/100)</f>
        <v>0</v>
      </c>
      <c r="N67" s="248">
        <v>0</v>
      </c>
      <c r="O67" s="248">
        <f>ROUND(E67*N67,2)</f>
        <v>0</v>
      </c>
      <c r="P67" s="248">
        <v>0</v>
      </c>
      <c r="Q67" s="248">
        <f>ROUND(E67*P67,2)</f>
        <v>0</v>
      </c>
      <c r="R67" s="248"/>
      <c r="S67" s="248" t="s">
        <v>302</v>
      </c>
      <c r="T67" s="249" t="s">
        <v>295</v>
      </c>
      <c r="U67" s="222">
        <v>0</v>
      </c>
      <c r="V67" s="222">
        <f>ROUND(E67*U67,2)</f>
        <v>0</v>
      </c>
      <c r="W67" s="222"/>
      <c r="X67" s="222" t="s">
        <v>389</v>
      </c>
      <c r="Y67" s="212"/>
      <c r="Z67" s="212"/>
      <c r="AA67" s="212"/>
      <c r="AB67" s="212"/>
      <c r="AC67" s="212"/>
      <c r="AD67" s="212"/>
      <c r="AE67" s="212"/>
      <c r="AF67" s="212"/>
      <c r="AG67" s="212" t="s">
        <v>2075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57</v>
      </c>
      <c r="B68" s="244" t="s">
        <v>3413</v>
      </c>
      <c r="C68" s="256" t="s">
        <v>3414</v>
      </c>
      <c r="D68" s="245" t="s">
        <v>394</v>
      </c>
      <c r="E68" s="246">
        <v>10</v>
      </c>
      <c r="F68" s="247"/>
      <c r="G68" s="248">
        <f>ROUND(E68*F68,2)</f>
        <v>0</v>
      </c>
      <c r="H68" s="247"/>
      <c r="I68" s="248">
        <f>ROUND(E68*H68,2)</f>
        <v>0</v>
      </c>
      <c r="J68" s="247"/>
      <c r="K68" s="248">
        <f>ROUND(E68*J68,2)</f>
        <v>0</v>
      </c>
      <c r="L68" s="248">
        <v>21</v>
      </c>
      <c r="M68" s="248">
        <f>G68*(1+L68/100)</f>
        <v>0</v>
      </c>
      <c r="N68" s="248">
        <v>0</v>
      </c>
      <c r="O68" s="248">
        <f>ROUND(E68*N68,2)</f>
        <v>0</v>
      </c>
      <c r="P68" s="248">
        <v>0</v>
      </c>
      <c r="Q68" s="248">
        <f>ROUND(E68*P68,2)</f>
        <v>0</v>
      </c>
      <c r="R68" s="248"/>
      <c r="S68" s="248" t="s">
        <v>302</v>
      </c>
      <c r="T68" s="249" t="s">
        <v>295</v>
      </c>
      <c r="U68" s="222">
        <v>0</v>
      </c>
      <c r="V68" s="222">
        <f>ROUND(E68*U68,2)</f>
        <v>0</v>
      </c>
      <c r="W68" s="222"/>
      <c r="X68" s="222" t="s">
        <v>389</v>
      </c>
      <c r="Y68" s="212"/>
      <c r="Z68" s="212"/>
      <c r="AA68" s="212"/>
      <c r="AB68" s="212"/>
      <c r="AC68" s="212"/>
      <c r="AD68" s="212"/>
      <c r="AE68" s="212"/>
      <c r="AF68" s="212"/>
      <c r="AG68" s="212" t="s">
        <v>2075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2972</v>
      </c>
      <c r="C69" s="256" t="s">
        <v>3415</v>
      </c>
      <c r="D69" s="245" t="s">
        <v>394</v>
      </c>
      <c r="E69" s="246">
        <v>0.55000000000000004</v>
      </c>
      <c r="F69" s="247"/>
      <c r="G69" s="248">
        <f>ROUND(E69*F69,2)</f>
        <v>0</v>
      </c>
      <c r="H69" s="247"/>
      <c r="I69" s="248">
        <f>ROUND(E69*H69,2)</f>
        <v>0</v>
      </c>
      <c r="J69" s="247"/>
      <c r="K69" s="248">
        <f>ROUND(E69*J69,2)</f>
        <v>0</v>
      </c>
      <c r="L69" s="248">
        <v>21</v>
      </c>
      <c r="M69" s="248">
        <f>G69*(1+L69/100)</f>
        <v>0</v>
      </c>
      <c r="N69" s="248">
        <v>0</v>
      </c>
      <c r="O69" s="248">
        <f>ROUND(E69*N69,2)</f>
        <v>0</v>
      </c>
      <c r="P69" s="248">
        <v>0</v>
      </c>
      <c r="Q69" s="248">
        <f>ROUND(E69*P69,2)</f>
        <v>0</v>
      </c>
      <c r="R69" s="248"/>
      <c r="S69" s="248" t="s">
        <v>302</v>
      </c>
      <c r="T69" s="249" t="s">
        <v>295</v>
      </c>
      <c r="U69" s="222">
        <v>0</v>
      </c>
      <c r="V69" s="222">
        <f>ROUND(E69*U69,2)</f>
        <v>0</v>
      </c>
      <c r="W69" s="222"/>
      <c r="X69" s="222" t="s">
        <v>389</v>
      </c>
      <c r="Y69" s="212"/>
      <c r="Z69" s="212"/>
      <c r="AA69" s="212"/>
      <c r="AB69" s="212"/>
      <c r="AC69" s="212"/>
      <c r="AD69" s="212"/>
      <c r="AE69" s="212"/>
      <c r="AF69" s="212"/>
      <c r="AG69" s="212" t="s">
        <v>2075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59</v>
      </c>
      <c r="B70" s="244" t="s">
        <v>3416</v>
      </c>
      <c r="C70" s="256" t="s">
        <v>3417</v>
      </c>
      <c r="D70" s="245" t="s">
        <v>602</v>
      </c>
      <c r="E70" s="246">
        <v>1</v>
      </c>
      <c r="F70" s="247"/>
      <c r="G70" s="248">
        <f>ROUND(E70*F70,2)</f>
        <v>0</v>
      </c>
      <c r="H70" s="247"/>
      <c r="I70" s="248">
        <f>ROUND(E70*H70,2)</f>
        <v>0</v>
      </c>
      <c r="J70" s="247"/>
      <c r="K70" s="248">
        <f>ROUND(E70*J70,2)</f>
        <v>0</v>
      </c>
      <c r="L70" s="248">
        <v>21</v>
      </c>
      <c r="M70" s="248">
        <f>G70*(1+L70/100)</f>
        <v>0</v>
      </c>
      <c r="N70" s="248">
        <v>0</v>
      </c>
      <c r="O70" s="248">
        <f>ROUND(E70*N70,2)</f>
        <v>0</v>
      </c>
      <c r="P70" s="248">
        <v>0</v>
      </c>
      <c r="Q70" s="248">
        <f>ROUND(E70*P70,2)</f>
        <v>0</v>
      </c>
      <c r="R70" s="248"/>
      <c r="S70" s="248" t="s">
        <v>302</v>
      </c>
      <c r="T70" s="249" t="s">
        <v>295</v>
      </c>
      <c r="U70" s="222">
        <v>0</v>
      </c>
      <c r="V70" s="222">
        <f>ROUND(E70*U70,2)</f>
        <v>0</v>
      </c>
      <c r="W70" s="222"/>
      <c r="X70" s="222" t="s">
        <v>389</v>
      </c>
      <c r="Y70" s="212"/>
      <c r="Z70" s="212"/>
      <c r="AA70" s="212"/>
      <c r="AB70" s="212"/>
      <c r="AC70" s="212"/>
      <c r="AD70" s="212"/>
      <c r="AE70" s="212"/>
      <c r="AF70" s="212"/>
      <c r="AG70" s="212" t="s">
        <v>2075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60</v>
      </c>
      <c r="B71" s="244" t="s">
        <v>3418</v>
      </c>
      <c r="C71" s="256" t="s">
        <v>3419</v>
      </c>
      <c r="D71" s="245" t="s">
        <v>394</v>
      </c>
      <c r="E71" s="246">
        <v>0.15</v>
      </c>
      <c r="F71" s="247"/>
      <c r="G71" s="248">
        <f>ROUND(E71*F71,2)</f>
        <v>0</v>
      </c>
      <c r="H71" s="247"/>
      <c r="I71" s="248">
        <f>ROUND(E71*H71,2)</f>
        <v>0</v>
      </c>
      <c r="J71" s="247"/>
      <c r="K71" s="248">
        <f>ROUND(E71*J71,2)</f>
        <v>0</v>
      </c>
      <c r="L71" s="248">
        <v>21</v>
      </c>
      <c r="M71" s="248">
        <f>G71*(1+L71/100)</f>
        <v>0</v>
      </c>
      <c r="N71" s="248">
        <v>0</v>
      </c>
      <c r="O71" s="248">
        <f>ROUND(E71*N71,2)</f>
        <v>0</v>
      </c>
      <c r="P71" s="248">
        <v>0</v>
      </c>
      <c r="Q71" s="248">
        <f>ROUND(E71*P71,2)</f>
        <v>0</v>
      </c>
      <c r="R71" s="248"/>
      <c r="S71" s="248" t="s">
        <v>302</v>
      </c>
      <c r="T71" s="249" t="s">
        <v>295</v>
      </c>
      <c r="U71" s="222">
        <v>0</v>
      </c>
      <c r="V71" s="222">
        <f>ROUND(E71*U71,2)</f>
        <v>0</v>
      </c>
      <c r="W71" s="222"/>
      <c r="X71" s="222" t="s">
        <v>389</v>
      </c>
      <c r="Y71" s="212"/>
      <c r="Z71" s="212"/>
      <c r="AA71" s="212"/>
      <c r="AB71" s="212"/>
      <c r="AC71" s="212"/>
      <c r="AD71" s="212"/>
      <c r="AE71" s="212"/>
      <c r="AF71" s="212"/>
      <c r="AG71" s="212" t="s">
        <v>2075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61</v>
      </c>
      <c r="B72" s="244" t="s">
        <v>3420</v>
      </c>
      <c r="C72" s="256" t="s">
        <v>3421</v>
      </c>
      <c r="D72" s="245" t="s">
        <v>602</v>
      </c>
      <c r="E72" s="246">
        <v>3</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389</v>
      </c>
      <c r="Y72" s="212"/>
      <c r="Z72" s="212"/>
      <c r="AA72" s="212"/>
      <c r="AB72" s="212"/>
      <c r="AC72" s="212"/>
      <c r="AD72" s="212"/>
      <c r="AE72" s="212"/>
      <c r="AF72" s="212"/>
      <c r="AG72" s="212" t="s">
        <v>2075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62</v>
      </c>
      <c r="B73" s="244" t="s">
        <v>3422</v>
      </c>
      <c r="C73" s="256" t="s">
        <v>3423</v>
      </c>
      <c r="D73" s="245" t="s">
        <v>602</v>
      </c>
      <c r="E73" s="246">
        <v>17</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2075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63</v>
      </c>
      <c r="B74" s="244" t="s">
        <v>3424</v>
      </c>
      <c r="C74" s="256" t="s">
        <v>3425</v>
      </c>
      <c r="D74" s="245" t="s">
        <v>602</v>
      </c>
      <c r="E74" s="246">
        <v>0.55000000000000004</v>
      </c>
      <c r="F74" s="247"/>
      <c r="G74" s="248">
        <f>ROUND(E74*F74,2)</f>
        <v>0</v>
      </c>
      <c r="H74" s="247"/>
      <c r="I74" s="248">
        <f>ROUND(E74*H74,2)</f>
        <v>0</v>
      </c>
      <c r="J74" s="247"/>
      <c r="K74" s="248">
        <f>ROUND(E74*J74,2)</f>
        <v>0</v>
      </c>
      <c r="L74" s="248">
        <v>21</v>
      </c>
      <c r="M74" s="248">
        <f>G74*(1+L74/100)</f>
        <v>0</v>
      </c>
      <c r="N74" s="248">
        <v>0</v>
      </c>
      <c r="O74" s="248">
        <f>ROUND(E74*N74,2)</f>
        <v>0</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2075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43">
        <v>64</v>
      </c>
      <c r="B75" s="244" t="s">
        <v>3426</v>
      </c>
      <c r="C75" s="256" t="s">
        <v>3427</v>
      </c>
      <c r="D75" s="245" t="s">
        <v>243</v>
      </c>
      <c r="E75" s="246">
        <v>590</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302</v>
      </c>
      <c r="T75" s="249" t="s">
        <v>295</v>
      </c>
      <c r="U75" s="222">
        <v>0</v>
      </c>
      <c r="V75" s="222">
        <f>ROUND(E75*U75,2)</f>
        <v>0</v>
      </c>
      <c r="W75" s="222"/>
      <c r="X75" s="222" t="s">
        <v>389</v>
      </c>
      <c r="Y75" s="212"/>
      <c r="Z75" s="212"/>
      <c r="AA75" s="212"/>
      <c r="AB75" s="212"/>
      <c r="AC75" s="212"/>
      <c r="AD75" s="212"/>
      <c r="AE75" s="212"/>
      <c r="AF75" s="212"/>
      <c r="AG75" s="212" t="s">
        <v>2075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65</v>
      </c>
      <c r="B76" s="244" t="s">
        <v>3428</v>
      </c>
      <c r="C76" s="256" t="s">
        <v>3429</v>
      </c>
      <c r="D76" s="245" t="s">
        <v>243</v>
      </c>
      <c r="E76" s="246">
        <v>22</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2075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43">
        <v>66</v>
      </c>
      <c r="B77" s="244" t="s">
        <v>3430</v>
      </c>
      <c r="C77" s="256" t="s">
        <v>3431</v>
      </c>
      <c r="D77" s="245" t="s">
        <v>243</v>
      </c>
      <c r="E77" s="246">
        <v>11</v>
      </c>
      <c r="F77" s="247"/>
      <c r="G77" s="248">
        <f>ROUND(E77*F77,2)</f>
        <v>0</v>
      </c>
      <c r="H77" s="247"/>
      <c r="I77" s="248">
        <f>ROUND(E77*H77,2)</f>
        <v>0</v>
      </c>
      <c r="J77" s="247"/>
      <c r="K77" s="248">
        <f>ROUND(E77*J77,2)</f>
        <v>0</v>
      </c>
      <c r="L77" s="248">
        <v>21</v>
      </c>
      <c r="M77" s="248">
        <f>G77*(1+L77/100)</f>
        <v>0</v>
      </c>
      <c r="N77" s="248">
        <v>0</v>
      </c>
      <c r="O77" s="248">
        <f>ROUND(E77*N77,2)</f>
        <v>0</v>
      </c>
      <c r="P77" s="248">
        <v>0</v>
      </c>
      <c r="Q77" s="248">
        <f>ROUND(E77*P77,2)</f>
        <v>0</v>
      </c>
      <c r="R77" s="248"/>
      <c r="S77" s="248" t="s">
        <v>302</v>
      </c>
      <c r="T77" s="249" t="s">
        <v>295</v>
      </c>
      <c r="U77" s="222">
        <v>0</v>
      </c>
      <c r="V77" s="222">
        <f>ROUND(E77*U77,2)</f>
        <v>0</v>
      </c>
      <c r="W77" s="222"/>
      <c r="X77" s="222" t="s">
        <v>389</v>
      </c>
      <c r="Y77" s="212"/>
      <c r="Z77" s="212"/>
      <c r="AA77" s="212"/>
      <c r="AB77" s="212"/>
      <c r="AC77" s="212"/>
      <c r="AD77" s="212"/>
      <c r="AE77" s="212"/>
      <c r="AF77" s="212"/>
      <c r="AG77" s="212" t="s">
        <v>2075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43">
        <v>67</v>
      </c>
      <c r="B78" s="244" t="s">
        <v>3432</v>
      </c>
      <c r="C78" s="256" t="s">
        <v>3433</v>
      </c>
      <c r="D78" s="245" t="s">
        <v>243</v>
      </c>
      <c r="E78" s="246">
        <v>8</v>
      </c>
      <c r="F78" s="247"/>
      <c r="G78" s="248">
        <f>ROUND(E78*F78,2)</f>
        <v>0</v>
      </c>
      <c r="H78" s="247"/>
      <c r="I78" s="248">
        <f>ROUND(E78*H78,2)</f>
        <v>0</v>
      </c>
      <c r="J78" s="247"/>
      <c r="K78" s="248">
        <f>ROUND(E78*J78,2)</f>
        <v>0</v>
      </c>
      <c r="L78" s="248">
        <v>21</v>
      </c>
      <c r="M78" s="248">
        <f>G78*(1+L78/100)</f>
        <v>0</v>
      </c>
      <c r="N78" s="248">
        <v>0</v>
      </c>
      <c r="O78" s="248">
        <f>ROUND(E78*N78,2)</f>
        <v>0</v>
      </c>
      <c r="P78" s="248">
        <v>0</v>
      </c>
      <c r="Q78" s="248">
        <f>ROUND(E78*P78,2)</f>
        <v>0</v>
      </c>
      <c r="R78" s="248"/>
      <c r="S78" s="248" t="s">
        <v>302</v>
      </c>
      <c r="T78" s="249" t="s">
        <v>295</v>
      </c>
      <c r="U78" s="222">
        <v>0</v>
      </c>
      <c r="V78" s="222">
        <f>ROUND(E78*U78,2)</f>
        <v>0</v>
      </c>
      <c r="W78" s="222"/>
      <c r="X78" s="222" t="s">
        <v>389</v>
      </c>
      <c r="Y78" s="212"/>
      <c r="Z78" s="212"/>
      <c r="AA78" s="212"/>
      <c r="AB78" s="212"/>
      <c r="AC78" s="212"/>
      <c r="AD78" s="212"/>
      <c r="AE78" s="212"/>
      <c r="AF78" s="212"/>
      <c r="AG78" s="212" t="s">
        <v>2075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43">
        <v>68</v>
      </c>
      <c r="B79" s="244" t="s">
        <v>2227</v>
      </c>
      <c r="C79" s="256" t="s">
        <v>2228</v>
      </c>
      <c r="D79" s="245" t="s">
        <v>243</v>
      </c>
      <c r="E79" s="246">
        <v>530</v>
      </c>
      <c r="F79" s="247"/>
      <c r="G79" s="248">
        <f>ROUND(E79*F79,2)</f>
        <v>0</v>
      </c>
      <c r="H79" s="247"/>
      <c r="I79" s="248">
        <f>ROUND(E79*H79,2)</f>
        <v>0</v>
      </c>
      <c r="J79" s="247"/>
      <c r="K79" s="248">
        <f>ROUND(E79*J79,2)</f>
        <v>0</v>
      </c>
      <c r="L79" s="248">
        <v>21</v>
      </c>
      <c r="M79" s="248">
        <f>G79*(1+L79/100)</f>
        <v>0</v>
      </c>
      <c r="N79" s="248">
        <v>0</v>
      </c>
      <c r="O79" s="248">
        <f>ROUND(E79*N79,2)</f>
        <v>0</v>
      </c>
      <c r="P79" s="248">
        <v>0</v>
      </c>
      <c r="Q79" s="248">
        <f>ROUND(E79*P79,2)</f>
        <v>0</v>
      </c>
      <c r="R79" s="248"/>
      <c r="S79" s="248" t="s">
        <v>302</v>
      </c>
      <c r="T79" s="249" t="s">
        <v>295</v>
      </c>
      <c r="U79" s="222">
        <v>0</v>
      </c>
      <c r="V79" s="222">
        <f>ROUND(E79*U79,2)</f>
        <v>0</v>
      </c>
      <c r="W79" s="222"/>
      <c r="X79" s="222" t="s">
        <v>389</v>
      </c>
      <c r="Y79" s="212"/>
      <c r="Z79" s="212"/>
      <c r="AA79" s="212"/>
      <c r="AB79" s="212"/>
      <c r="AC79" s="212"/>
      <c r="AD79" s="212"/>
      <c r="AE79" s="212"/>
      <c r="AF79" s="212"/>
      <c r="AG79" s="212" t="s">
        <v>2075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43">
        <v>69</v>
      </c>
      <c r="B80" s="244" t="s">
        <v>3434</v>
      </c>
      <c r="C80" s="256" t="s">
        <v>3435</v>
      </c>
      <c r="D80" s="245" t="s">
        <v>243</v>
      </c>
      <c r="E80" s="246">
        <v>80</v>
      </c>
      <c r="F80" s="247"/>
      <c r="G80" s="248">
        <f>ROUND(E80*F80,2)</f>
        <v>0</v>
      </c>
      <c r="H80" s="247"/>
      <c r="I80" s="248">
        <f>ROUND(E80*H80,2)</f>
        <v>0</v>
      </c>
      <c r="J80" s="247"/>
      <c r="K80" s="248">
        <f>ROUND(E80*J80,2)</f>
        <v>0</v>
      </c>
      <c r="L80" s="248">
        <v>21</v>
      </c>
      <c r="M80" s="248">
        <f>G80*(1+L80/100)</f>
        <v>0</v>
      </c>
      <c r="N80" s="248">
        <v>0</v>
      </c>
      <c r="O80" s="248">
        <f>ROUND(E80*N80,2)</f>
        <v>0</v>
      </c>
      <c r="P80" s="248">
        <v>0</v>
      </c>
      <c r="Q80" s="248">
        <f>ROUND(E80*P80,2)</f>
        <v>0</v>
      </c>
      <c r="R80" s="248"/>
      <c r="S80" s="248" t="s">
        <v>302</v>
      </c>
      <c r="T80" s="249" t="s">
        <v>295</v>
      </c>
      <c r="U80" s="222">
        <v>0</v>
      </c>
      <c r="V80" s="222">
        <f>ROUND(E80*U80,2)</f>
        <v>0</v>
      </c>
      <c r="W80" s="222"/>
      <c r="X80" s="222" t="s">
        <v>389</v>
      </c>
      <c r="Y80" s="212"/>
      <c r="Z80" s="212"/>
      <c r="AA80" s="212"/>
      <c r="AB80" s="212"/>
      <c r="AC80" s="212"/>
      <c r="AD80" s="212"/>
      <c r="AE80" s="212"/>
      <c r="AF80" s="212"/>
      <c r="AG80" s="212" t="s">
        <v>2075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43">
        <v>70</v>
      </c>
      <c r="B81" s="244" t="s">
        <v>3436</v>
      </c>
      <c r="C81" s="256" t="s">
        <v>3437</v>
      </c>
      <c r="D81" s="245" t="s">
        <v>243</v>
      </c>
      <c r="E81" s="246">
        <v>20</v>
      </c>
      <c r="F81" s="247"/>
      <c r="G81" s="248">
        <f>ROUND(E81*F81,2)</f>
        <v>0</v>
      </c>
      <c r="H81" s="247"/>
      <c r="I81" s="248">
        <f>ROUND(E81*H81,2)</f>
        <v>0</v>
      </c>
      <c r="J81" s="247"/>
      <c r="K81" s="248">
        <f>ROUND(E81*J81,2)</f>
        <v>0</v>
      </c>
      <c r="L81" s="248">
        <v>21</v>
      </c>
      <c r="M81" s="248">
        <f>G81*(1+L81/100)</f>
        <v>0</v>
      </c>
      <c r="N81" s="248">
        <v>0</v>
      </c>
      <c r="O81" s="248">
        <f>ROUND(E81*N81,2)</f>
        <v>0</v>
      </c>
      <c r="P81" s="248">
        <v>0</v>
      </c>
      <c r="Q81" s="248">
        <f>ROUND(E81*P81,2)</f>
        <v>0</v>
      </c>
      <c r="R81" s="248"/>
      <c r="S81" s="248" t="s">
        <v>302</v>
      </c>
      <c r="T81" s="249" t="s">
        <v>295</v>
      </c>
      <c r="U81" s="222">
        <v>0</v>
      </c>
      <c r="V81" s="222">
        <f>ROUND(E81*U81,2)</f>
        <v>0</v>
      </c>
      <c r="W81" s="222"/>
      <c r="X81" s="222" t="s">
        <v>389</v>
      </c>
      <c r="Y81" s="212"/>
      <c r="Z81" s="212"/>
      <c r="AA81" s="212"/>
      <c r="AB81" s="212"/>
      <c r="AC81" s="212"/>
      <c r="AD81" s="212"/>
      <c r="AE81" s="212"/>
      <c r="AF81" s="212"/>
      <c r="AG81" s="212" t="s">
        <v>2075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43">
        <v>71</v>
      </c>
      <c r="B82" s="244" t="s">
        <v>3438</v>
      </c>
      <c r="C82" s="256" t="s">
        <v>3439</v>
      </c>
      <c r="D82" s="245" t="s">
        <v>602</v>
      </c>
      <c r="E82" s="246">
        <v>6</v>
      </c>
      <c r="F82" s="247"/>
      <c r="G82" s="248">
        <f>ROUND(E82*F82,2)</f>
        <v>0</v>
      </c>
      <c r="H82" s="247"/>
      <c r="I82" s="248">
        <f>ROUND(E82*H82,2)</f>
        <v>0</v>
      </c>
      <c r="J82" s="247"/>
      <c r="K82" s="248">
        <f>ROUND(E82*J82,2)</f>
        <v>0</v>
      </c>
      <c r="L82" s="248">
        <v>21</v>
      </c>
      <c r="M82" s="248">
        <f>G82*(1+L82/100)</f>
        <v>0</v>
      </c>
      <c r="N82" s="248">
        <v>0</v>
      </c>
      <c r="O82" s="248">
        <f>ROUND(E82*N82,2)</f>
        <v>0</v>
      </c>
      <c r="P82" s="248">
        <v>0</v>
      </c>
      <c r="Q82" s="248">
        <f>ROUND(E82*P82,2)</f>
        <v>0</v>
      </c>
      <c r="R82" s="248"/>
      <c r="S82" s="248" t="s">
        <v>302</v>
      </c>
      <c r="T82" s="249" t="s">
        <v>295</v>
      </c>
      <c r="U82" s="222">
        <v>0</v>
      </c>
      <c r="V82" s="222">
        <f>ROUND(E82*U82,2)</f>
        <v>0</v>
      </c>
      <c r="W82" s="222"/>
      <c r="X82" s="222" t="s">
        <v>389</v>
      </c>
      <c r="Y82" s="212"/>
      <c r="Z82" s="212"/>
      <c r="AA82" s="212"/>
      <c r="AB82" s="212"/>
      <c r="AC82" s="212"/>
      <c r="AD82" s="212"/>
      <c r="AE82" s="212"/>
      <c r="AF82" s="212"/>
      <c r="AG82" s="212" t="s">
        <v>2075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43">
        <v>72</v>
      </c>
      <c r="B83" s="244" t="s">
        <v>3440</v>
      </c>
      <c r="C83" s="256" t="s">
        <v>3441</v>
      </c>
      <c r="D83" s="245" t="s">
        <v>602</v>
      </c>
      <c r="E83" s="246">
        <v>19</v>
      </c>
      <c r="F83" s="247"/>
      <c r="G83" s="248">
        <f>ROUND(E83*F83,2)</f>
        <v>0</v>
      </c>
      <c r="H83" s="247"/>
      <c r="I83" s="248">
        <f>ROUND(E83*H83,2)</f>
        <v>0</v>
      </c>
      <c r="J83" s="247"/>
      <c r="K83" s="248">
        <f>ROUND(E83*J83,2)</f>
        <v>0</v>
      </c>
      <c r="L83" s="248">
        <v>21</v>
      </c>
      <c r="M83" s="248">
        <f>G83*(1+L83/100)</f>
        <v>0</v>
      </c>
      <c r="N83" s="248">
        <v>0</v>
      </c>
      <c r="O83" s="248">
        <f>ROUND(E83*N83,2)</f>
        <v>0</v>
      </c>
      <c r="P83" s="248">
        <v>0</v>
      </c>
      <c r="Q83" s="248">
        <f>ROUND(E83*P83,2)</f>
        <v>0</v>
      </c>
      <c r="R83" s="248"/>
      <c r="S83" s="248" t="s">
        <v>302</v>
      </c>
      <c r="T83" s="249" t="s">
        <v>295</v>
      </c>
      <c r="U83" s="222">
        <v>0</v>
      </c>
      <c r="V83" s="222">
        <f>ROUND(E83*U83,2)</f>
        <v>0</v>
      </c>
      <c r="W83" s="222"/>
      <c r="X83" s="222" t="s">
        <v>389</v>
      </c>
      <c r="Y83" s="212"/>
      <c r="Z83" s="212"/>
      <c r="AA83" s="212"/>
      <c r="AB83" s="212"/>
      <c r="AC83" s="212"/>
      <c r="AD83" s="212"/>
      <c r="AE83" s="212"/>
      <c r="AF83" s="212"/>
      <c r="AG83" s="212" t="s">
        <v>2075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43">
        <v>73</v>
      </c>
      <c r="B84" s="244" t="s">
        <v>2229</v>
      </c>
      <c r="C84" s="256" t="s">
        <v>2230</v>
      </c>
      <c r="D84" s="245" t="s">
        <v>243</v>
      </c>
      <c r="E84" s="246">
        <v>660</v>
      </c>
      <c r="F84" s="247"/>
      <c r="G84" s="248">
        <f>ROUND(E84*F84,2)</f>
        <v>0</v>
      </c>
      <c r="H84" s="247"/>
      <c r="I84" s="248">
        <f>ROUND(E84*H84,2)</f>
        <v>0</v>
      </c>
      <c r="J84" s="247"/>
      <c r="K84" s="248">
        <f>ROUND(E84*J84,2)</f>
        <v>0</v>
      </c>
      <c r="L84" s="248">
        <v>21</v>
      </c>
      <c r="M84" s="248">
        <f>G84*(1+L84/100)</f>
        <v>0</v>
      </c>
      <c r="N84" s="248">
        <v>0</v>
      </c>
      <c r="O84" s="248">
        <f>ROUND(E84*N84,2)</f>
        <v>0</v>
      </c>
      <c r="P84" s="248">
        <v>0</v>
      </c>
      <c r="Q84" s="248">
        <f>ROUND(E84*P84,2)</f>
        <v>0</v>
      </c>
      <c r="R84" s="248"/>
      <c r="S84" s="248" t="s">
        <v>302</v>
      </c>
      <c r="T84" s="249" t="s">
        <v>295</v>
      </c>
      <c r="U84" s="222">
        <v>0</v>
      </c>
      <c r="V84" s="222">
        <f>ROUND(E84*U84,2)</f>
        <v>0</v>
      </c>
      <c r="W84" s="222"/>
      <c r="X84" s="222" t="s">
        <v>389</v>
      </c>
      <c r="Y84" s="212"/>
      <c r="Z84" s="212"/>
      <c r="AA84" s="212"/>
      <c r="AB84" s="212"/>
      <c r="AC84" s="212"/>
      <c r="AD84" s="212"/>
      <c r="AE84" s="212"/>
      <c r="AF84" s="212"/>
      <c r="AG84" s="212" t="s">
        <v>2075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43">
        <v>74</v>
      </c>
      <c r="B85" s="244" t="s">
        <v>3442</v>
      </c>
      <c r="C85" s="256" t="s">
        <v>3443</v>
      </c>
      <c r="D85" s="245" t="s">
        <v>243</v>
      </c>
      <c r="E85" s="246">
        <v>84</v>
      </c>
      <c r="F85" s="247"/>
      <c r="G85" s="248">
        <f>ROUND(E85*F85,2)</f>
        <v>0</v>
      </c>
      <c r="H85" s="247"/>
      <c r="I85" s="248">
        <f>ROUND(E85*H85,2)</f>
        <v>0</v>
      </c>
      <c r="J85" s="247"/>
      <c r="K85" s="248">
        <f>ROUND(E85*J85,2)</f>
        <v>0</v>
      </c>
      <c r="L85" s="248">
        <v>21</v>
      </c>
      <c r="M85" s="248">
        <f>G85*(1+L85/100)</f>
        <v>0</v>
      </c>
      <c r="N85" s="248">
        <v>0</v>
      </c>
      <c r="O85" s="248">
        <f>ROUND(E85*N85,2)</f>
        <v>0</v>
      </c>
      <c r="P85" s="248">
        <v>0</v>
      </c>
      <c r="Q85" s="248">
        <f>ROUND(E85*P85,2)</f>
        <v>0</v>
      </c>
      <c r="R85" s="248"/>
      <c r="S85" s="248" t="s">
        <v>302</v>
      </c>
      <c r="T85" s="249" t="s">
        <v>295</v>
      </c>
      <c r="U85" s="222">
        <v>0</v>
      </c>
      <c r="V85" s="222">
        <f>ROUND(E85*U85,2)</f>
        <v>0</v>
      </c>
      <c r="W85" s="222"/>
      <c r="X85" s="222" t="s">
        <v>389</v>
      </c>
      <c r="Y85" s="212"/>
      <c r="Z85" s="212"/>
      <c r="AA85" s="212"/>
      <c r="AB85" s="212"/>
      <c r="AC85" s="212"/>
      <c r="AD85" s="212"/>
      <c r="AE85" s="212"/>
      <c r="AF85" s="212"/>
      <c r="AG85" s="212" t="s">
        <v>2075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43">
        <v>75</v>
      </c>
      <c r="B86" s="244" t="s">
        <v>3444</v>
      </c>
      <c r="C86" s="256" t="s">
        <v>3445</v>
      </c>
      <c r="D86" s="245" t="s">
        <v>243</v>
      </c>
      <c r="E86" s="246">
        <v>20</v>
      </c>
      <c r="F86" s="247"/>
      <c r="G86" s="248">
        <f>ROUND(E86*F86,2)</f>
        <v>0</v>
      </c>
      <c r="H86" s="247"/>
      <c r="I86" s="248">
        <f>ROUND(E86*H86,2)</f>
        <v>0</v>
      </c>
      <c r="J86" s="247"/>
      <c r="K86" s="248">
        <f>ROUND(E86*J86,2)</f>
        <v>0</v>
      </c>
      <c r="L86" s="248">
        <v>21</v>
      </c>
      <c r="M86" s="248">
        <f>G86*(1+L86/100)</f>
        <v>0</v>
      </c>
      <c r="N86" s="248">
        <v>0</v>
      </c>
      <c r="O86" s="248">
        <f>ROUND(E86*N86,2)</f>
        <v>0</v>
      </c>
      <c r="P86" s="248">
        <v>0</v>
      </c>
      <c r="Q86" s="248">
        <f>ROUND(E86*P86,2)</f>
        <v>0</v>
      </c>
      <c r="R86" s="248"/>
      <c r="S86" s="248" t="s">
        <v>302</v>
      </c>
      <c r="T86" s="249" t="s">
        <v>295</v>
      </c>
      <c r="U86" s="222">
        <v>0</v>
      </c>
      <c r="V86" s="222">
        <f>ROUND(E86*U86,2)</f>
        <v>0</v>
      </c>
      <c r="W86" s="222"/>
      <c r="X86" s="222" t="s">
        <v>389</v>
      </c>
      <c r="Y86" s="212"/>
      <c r="Z86" s="212"/>
      <c r="AA86" s="212"/>
      <c r="AB86" s="212"/>
      <c r="AC86" s="212"/>
      <c r="AD86" s="212"/>
      <c r="AE86" s="212"/>
      <c r="AF86" s="212"/>
      <c r="AG86" s="212" t="s">
        <v>2075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43">
        <v>76</v>
      </c>
      <c r="B87" s="244" t="s">
        <v>3446</v>
      </c>
      <c r="C87" s="256" t="s">
        <v>3447</v>
      </c>
      <c r="D87" s="245" t="s">
        <v>243</v>
      </c>
      <c r="E87" s="246">
        <v>590</v>
      </c>
      <c r="F87" s="247"/>
      <c r="G87" s="248">
        <f>ROUND(E87*F87,2)</f>
        <v>0</v>
      </c>
      <c r="H87" s="247"/>
      <c r="I87" s="248">
        <f>ROUND(E87*H87,2)</f>
        <v>0</v>
      </c>
      <c r="J87" s="247"/>
      <c r="K87" s="248">
        <f>ROUND(E87*J87,2)</f>
        <v>0</v>
      </c>
      <c r="L87" s="248">
        <v>21</v>
      </c>
      <c r="M87" s="248">
        <f>G87*(1+L87/100)</f>
        <v>0</v>
      </c>
      <c r="N87" s="248">
        <v>0</v>
      </c>
      <c r="O87" s="248">
        <f>ROUND(E87*N87,2)</f>
        <v>0</v>
      </c>
      <c r="P87" s="248">
        <v>0</v>
      </c>
      <c r="Q87" s="248">
        <f>ROUND(E87*P87,2)</f>
        <v>0</v>
      </c>
      <c r="R87" s="248"/>
      <c r="S87" s="248" t="s">
        <v>302</v>
      </c>
      <c r="T87" s="249" t="s">
        <v>295</v>
      </c>
      <c r="U87" s="222">
        <v>0</v>
      </c>
      <c r="V87" s="222">
        <f>ROUND(E87*U87,2)</f>
        <v>0</v>
      </c>
      <c r="W87" s="222"/>
      <c r="X87" s="222" t="s">
        <v>389</v>
      </c>
      <c r="Y87" s="212"/>
      <c r="Z87" s="212"/>
      <c r="AA87" s="212"/>
      <c r="AB87" s="212"/>
      <c r="AC87" s="212"/>
      <c r="AD87" s="212"/>
      <c r="AE87" s="212"/>
      <c r="AF87" s="212"/>
      <c r="AG87" s="212" t="s">
        <v>2075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43">
        <v>77</v>
      </c>
      <c r="B88" s="244" t="s">
        <v>3448</v>
      </c>
      <c r="C88" s="256" t="s">
        <v>3449</v>
      </c>
      <c r="D88" s="245" t="s">
        <v>243</v>
      </c>
      <c r="E88" s="246">
        <v>22</v>
      </c>
      <c r="F88" s="247"/>
      <c r="G88" s="248">
        <f>ROUND(E88*F88,2)</f>
        <v>0</v>
      </c>
      <c r="H88" s="247"/>
      <c r="I88" s="248">
        <f>ROUND(E88*H88,2)</f>
        <v>0</v>
      </c>
      <c r="J88" s="247"/>
      <c r="K88" s="248">
        <f>ROUND(E88*J88,2)</f>
        <v>0</v>
      </c>
      <c r="L88" s="248">
        <v>21</v>
      </c>
      <c r="M88" s="248">
        <f>G88*(1+L88/100)</f>
        <v>0</v>
      </c>
      <c r="N88" s="248">
        <v>0</v>
      </c>
      <c r="O88" s="248">
        <f>ROUND(E88*N88,2)</f>
        <v>0</v>
      </c>
      <c r="P88" s="248">
        <v>0</v>
      </c>
      <c r="Q88" s="248">
        <f>ROUND(E88*P88,2)</f>
        <v>0</v>
      </c>
      <c r="R88" s="248"/>
      <c r="S88" s="248" t="s">
        <v>302</v>
      </c>
      <c r="T88" s="249" t="s">
        <v>295</v>
      </c>
      <c r="U88" s="222">
        <v>0</v>
      </c>
      <c r="V88" s="222">
        <f>ROUND(E88*U88,2)</f>
        <v>0</v>
      </c>
      <c r="W88" s="222"/>
      <c r="X88" s="222" t="s">
        <v>389</v>
      </c>
      <c r="Y88" s="212"/>
      <c r="Z88" s="212"/>
      <c r="AA88" s="212"/>
      <c r="AB88" s="212"/>
      <c r="AC88" s="212"/>
      <c r="AD88" s="212"/>
      <c r="AE88" s="212"/>
      <c r="AF88" s="212"/>
      <c r="AG88" s="212" t="s">
        <v>2075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43">
        <v>78</v>
      </c>
      <c r="B89" s="244" t="s">
        <v>3450</v>
      </c>
      <c r="C89" s="256" t="s">
        <v>3451</v>
      </c>
      <c r="D89" s="245" t="s">
        <v>243</v>
      </c>
      <c r="E89" s="246">
        <v>11</v>
      </c>
      <c r="F89" s="247"/>
      <c r="G89" s="248">
        <f>ROUND(E89*F89,2)</f>
        <v>0</v>
      </c>
      <c r="H89" s="247"/>
      <c r="I89" s="248">
        <f>ROUND(E89*H89,2)</f>
        <v>0</v>
      </c>
      <c r="J89" s="247"/>
      <c r="K89" s="248">
        <f>ROUND(E89*J89,2)</f>
        <v>0</v>
      </c>
      <c r="L89" s="248">
        <v>21</v>
      </c>
      <c r="M89" s="248">
        <f>G89*(1+L89/100)</f>
        <v>0</v>
      </c>
      <c r="N89" s="248">
        <v>0</v>
      </c>
      <c r="O89" s="248">
        <f>ROUND(E89*N89,2)</f>
        <v>0</v>
      </c>
      <c r="P89" s="248">
        <v>0</v>
      </c>
      <c r="Q89" s="248">
        <f>ROUND(E89*P89,2)</f>
        <v>0</v>
      </c>
      <c r="R89" s="248"/>
      <c r="S89" s="248" t="s">
        <v>302</v>
      </c>
      <c r="T89" s="249" t="s">
        <v>295</v>
      </c>
      <c r="U89" s="222">
        <v>0</v>
      </c>
      <c r="V89" s="222">
        <f>ROUND(E89*U89,2)</f>
        <v>0</v>
      </c>
      <c r="W89" s="222"/>
      <c r="X89" s="222" t="s">
        <v>389</v>
      </c>
      <c r="Y89" s="212"/>
      <c r="Z89" s="212"/>
      <c r="AA89" s="212"/>
      <c r="AB89" s="212"/>
      <c r="AC89" s="212"/>
      <c r="AD89" s="212"/>
      <c r="AE89" s="212"/>
      <c r="AF89" s="212"/>
      <c r="AG89" s="212" t="s">
        <v>2075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43">
        <v>79</v>
      </c>
      <c r="B90" s="244" t="s">
        <v>3452</v>
      </c>
      <c r="C90" s="256" t="s">
        <v>3453</v>
      </c>
      <c r="D90" s="245" t="s">
        <v>243</v>
      </c>
      <c r="E90" s="246">
        <v>8</v>
      </c>
      <c r="F90" s="247"/>
      <c r="G90" s="248">
        <f>ROUND(E90*F90,2)</f>
        <v>0</v>
      </c>
      <c r="H90" s="247"/>
      <c r="I90" s="248">
        <f>ROUND(E90*H90,2)</f>
        <v>0</v>
      </c>
      <c r="J90" s="247"/>
      <c r="K90" s="248">
        <f>ROUND(E90*J90,2)</f>
        <v>0</v>
      </c>
      <c r="L90" s="248">
        <v>21</v>
      </c>
      <c r="M90" s="248">
        <f>G90*(1+L90/100)</f>
        <v>0</v>
      </c>
      <c r="N90" s="248">
        <v>0</v>
      </c>
      <c r="O90" s="248">
        <f>ROUND(E90*N90,2)</f>
        <v>0</v>
      </c>
      <c r="P90" s="248">
        <v>0</v>
      </c>
      <c r="Q90" s="248">
        <f>ROUND(E90*P90,2)</f>
        <v>0</v>
      </c>
      <c r="R90" s="248"/>
      <c r="S90" s="248" t="s">
        <v>302</v>
      </c>
      <c r="T90" s="249" t="s">
        <v>295</v>
      </c>
      <c r="U90" s="222">
        <v>0</v>
      </c>
      <c r="V90" s="222">
        <f>ROUND(E90*U90,2)</f>
        <v>0</v>
      </c>
      <c r="W90" s="222"/>
      <c r="X90" s="222" t="s">
        <v>389</v>
      </c>
      <c r="Y90" s="212"/>
      <c r="Z90" s="212"/>
      <c r="AA90" s="212"/>
      <c r="AB90" s="212"/>
      <c r="AC90" s="212"/>
      <c r="AD90" s="212"/>
      <c r="AE90" s="212"/>
      <c r="AF90" s="212"/>
      <c r="AG90" s="212" t="s">
        <v>2075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43">
        <v>80</v>
      </c>
      <c r="B91" s="244" t="s">
        <v>2239</v>
      </c>
      <c r="C91" s="256" t="s">
        <v>2240</v>
      </c>
      <c r="D91" s="245" t="s">
        <v>394</v>
      </c>
      <c r="E91" s="246">
        <v>57</v>
      </c>
      <c r="F91" s="247"/>
      <c r="G91" s="248">
        <f>ROUND(E91*F91,2)</f>
        <v>0</v>
      </c>
      <c r="H91" s="247"/>
      <c r="I91" s="248">
        <f>ROUND(E91*H91,2)</f>
        <v>0</v>
      </c>
      <c r="J91" s="247"/>
      <c r="K91" s="248">
        <f>ROUND(E91*J91,2)</f>
        <v>0</v>
      </c>
      <c r="L91" s="248">
        <v>21</v>
      </c>
      <c r="M91" s="248">
        <f>G91*(1+L91/100)</f>
        <v>0</v>
      </c>
      <c r="N91" s="248">
        <v>0</v>
      </c>
      <c r="O91" s="248">
        <f>ROUND(E91*N91,2)</f>
        <v>0</v>
      </c>
      <c r="P91" s="248">
        <v>0</v>
      </c>
      <c r="Q91" s="248">
        <f>ROUND(E91*P91,2)</f>
        <v>0</v>
      </c>
      <c r="R91" s="248"/>
      <c r="S91" s="248" t="s">
        <v>302</v>
      </c>
      <c r="T91" s="249" t="s">
        <v>295</v>
      </c>
      <c r="U91" s="222">
        <v>0</v>
      </c>
      <c r="V91" s="222">
        <f>ROUND(E91*U91,2)</f>
        <v>0</v>
      </c>
      <c r="W91" s="222"/>
      <c r="X91" s="222" t="s">
        <v>389</v>
      </c>
      <c r="Y91" s="212"/>
      <c r="Z91" s="212"/>
      <c r="AA91" s="212"/>
      <c r="AB91" s="212"/>
      <c r="AC91" s="212"/>
      <c r="AD91" s="212"/>
      <c r="AE91" s="212"/>
      <c r="AF91" s="212"/>
      <c r="AG91" s="212" t="s">
        <v>2075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43">
        <v>81</v>
      </c>
      <c r="B92" s="244" t="s">
        <v>2241</v>
      </c>
      <c r="C92" s="256" t="s">
        <v>2242</v>
      </c>
      <c r="D92" s="245" t="s">
        <v>394</v>
      </c>
      <c r="E92" s="246">
        <v>342</v>
      </c>
      <c r="F92" s="247"/>
      <c r="G92" s="248">
        <f>ROUND(E92*F92,2)</f>
        <v>0</v>
      </c>
      <c r="H92" s="247"/>
      <c r="I92" s="248">
        <f>ROUND(E92*H92,2)</f>
        <v>0</v>
      </c>
      <c r="J92" s="247"/>
      <c r="K92" s="248">
        <f>ROUND(E92*J92,2)</f>
        <v>0</v>
      </c>
      <c r="L92" s="248">
        <v>21</v>
      </c>
      <c r="M92" s="248">
        <f>G92*(1+L92/100)</f>
        <v>0</v>
      </c>
      <c r="N92" s="248">
        <v>0</v>
      </c>
      <c r="O92" s="248">
        <f>ROUND(E92*N92,2)</f>
        <v>0</v>
      </c>
      <c r="P92" s="248">
        <v>0</v>
      </c>
      <c r="Q92" s="248">
        <f>ROUND(E92*P92,2)</f>
        <v>0</v>
      </c>
      <c r="R92" s="248"/>
      <c r="S92" s="248" t="s">
        <v>302</v>
      </c>
      <c r="T92" s="249" t="s">
        <v>295</v>
      </c>
      <c r="U92" s="222">
        <v>0</v>
      </c>
      <c r="V92" s="222">
        <f>ROUND(E92*U92,2)</f>
        <v>0</v>
      </c>
      <c r="W92" s="222"/>
      <c r="X92" s="222" t="s">
        <v>389</v>
      </c>
      <c r="Y92" s="212"/>
      <c r="Z92" s="212"/>
      <c r="AA92" s="212"/>
      <c r="AB92" s="212"/>
      <c r="AC92" s="212"/>
      <c r="AD92" s="212"/>
      <c r="AE92" s="212"/>
      <c r="AF92" s="212"/>
      <c r="AG92" s="212" t="s">
        <v>2075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43">
        <v>82</v>
      </c>
      <c r="B93" s="244" t="s">
        <v>2243</v>
      </c>
      <c r="C93" s="256" t="s">
        <v>2244</v>
      </c>
      <c r="D93" s="245" t="s">
        <v>2245</v>
      </c>
      <c r="E93" s="246">
        <v>96.9</v>
      </c>
      <c r="F93" s="247"/>
      <c r="G93" s="248">
        <f>ROUND(E93*F93,2)</f>
        <v>0</v>
      </c>
      <c r="H93" s="247"/>
      <c r="I93" s="248">
        <f>ROUND(E93*H93,2)</f>
        <v>0</v>
      </c>
      <c r="J93" s="247"/>
      <c r="K93" s="248">
        <f>ROUND(E93*J93,2)</f>
        <v>0</v>
      </c>
      <c r="L93" s="248">
        <v>21</v>
      </c>
      <c r="M93" s="248">
        <f>G93*(1+L93/100)</f>
        <v>0</v>
      </c>
      <c r="N93" s="248">
        <v>0</v>
      </c>
      <c r="O93" s="248">
        <f>ROUND(E93*N93,2)</f>
        <v>0</v>
      </c>
      <c r="P93" s="248">
        <v>0</v>
      </c>
      <c r="Q93" s="248">
        <f>ROUND(E93*P93,2)</f>
        <v>0</v>
      </c>
      <c r="R93" s="248"/>
      <c r="S93" s="248" t="s">
        <v>302</v>
      </c>
      <c r="T93" s="249" t="s">
        <v>295</v>
      </c>
      <c r="U93" s="222">
        <v>0.66300000000000003</v>
      </c>
      <c r="V93" s="222">
        <f>ROUND(E93*U93,2)</f>
        <v>64.239999999999995</v>
      </c>
      <c r="W93" s="222"/>
      <c r="X93" s="222" t="s">
        <v>389</v>
      </c>
      <c r="Y93" s="212"/>
      <c r="Z93" s="212"/>
      <c r="AA93" s="212"/>
      <c r="AB93" s="212"/>
      <c r="AC93" s="212"/>
      <c r="AD93" s="212"/>
      <c r="AE93" s="212"/>
      <c r="AF93" s="212"/>
      <c r="AG93" s="212" t="s">
        <v>430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43">
        <v>83</v>
      </c>
      <c r="B94" s="244" t="s">
        <v>3454</v>
      </c>
      <c r="C94" s="256" t="s">
        <v>3455</v>
      </c>
      <c r="D94" s="245" t="s">
        <v>2218</v>
      </c>
      <c r="E94" s="246">
        <v>255</v>
      </c>
      <c r="F94" s="247"/>
      <c r="G94" s="248">
        <f>ROUND(E94*F94,2)</f>
        <v>0</v>
      </c>
      <c r="H94" s="247"/>
      <c r="I94" s="248">
        <f>ROUND(E94*H94,2)</f>
        <v>0</v>
      </c>
      <c r="J94" s="247"/>
      <c r="K94" s="248">
        <f>ROUND(E94*J94,2)</f>
        <v>0</v>
      </c>
      <c r="L94" s="248">
        <v>21</v>
      </c>
      <c r="M94" s="248">
        <f>G94*(1+L94/100)</f>
        <v>0</v>
      </c>
      <c r="N94" s="248">
        <v>0</v>
      </c>
      <c r="O94" s="248">
        <f>ROUND(E94*N94,2)</f>
        <v>0</v>
      </c>
      <c r="P94" s="248">
        <v>0</v>
      </c>
      <c r="Q94" s="248">
        <f>ROUND(E94*P94,2)</f>
        <v>0</v>
      </c>
      <c r="R94" s="248"/>
      <c r="S94" s="248" t="s">
        <v>302</v>
      </c>
      <c r="T94" s="249" t="s">
        <v>295</v>
      </c>
      <c r="U94" s="222">
        <v>0</v>
      </c>
      <c r="V94" s="222">
        <f>ROUND(E94*U94,2)</f>
        <v>0</v>
      </c>
      <c r="W94" s="222"/>
      <c r="X94" s="222" t="s">
        <v>389</v>
      </c>
      <c r="Y94" s="212"/>
      <c r="Z94" s="212"/>
      <c r="AA94" s="212"/>
      <c r="AB94" s="212"/>
      <c r="AC94" s="212"/>
      <c r="AD94" s="212"/>
      <c r="AE94" s="212"/>
      <c r="AF94" s="212"/>
      <c r="AG94" s="212" t="s">
        <v>2075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5">
      <c r="A95" s="227" t="s">
        <v>289</v>
      </c>
      <c r="B95" s="228" t="s">
        <v>255</v>
      </c>
      <c r="C95" s="251" t="s">
        <v>256</v>
      </c>
      <c r="D95" s="229"/>
      <c r="E95" s="230"/>
      <c r="F95" s="231"/>
      <c r="G95" s="231">
        <f>SUMIF(AG96:AG96,"&lt;&gt;NOR",G96:G96)</f>
        <v>0</v>
      </c>
      <c r="H95" s="231"/>
      <c r="I95" s="231">
        <f>SUM(I96:I96)</f>
        <v>0</v>
      </c>
      <c r="J95" s="231"/>
      <c r="K95" s="231">
        <f>SUM(K96:K96)</f>
        <v>0</v>
      </c>
      <c r="L95" s="231"/>
      <c r="M95" s="231">
        <f>SUM(M96:M96)</f>
        <v>0</v>
      </c>
      <c r="N95" s="231"/>
      <c r="O95" s="231">
        <f>SUM(O96:O96)</f>
        <v>0</v>
      </c>
      <c r="P95" s="231"/>
      <c r="Q95" s="231">
        <f>SUM(Q96:Q96)</f>
        <v>0</v>
      </c>
      <c r="R95" s="231"/>
      <c r="S95" s="231"/>
      <c r="T95" s="232"/>
      <c r="U95" s="226"/>
      <c r="V95" s="226">
        <f>SUM(V96:V96)</f>
        <v>0</v>
      </c>
      <c r="W95" s="226"/>
      <c r="X95" s="226"/>
      <c r="AG95" t="s">
        <v>290</v>
      </c>
    </row>
    <row r="96" spans="1:60" outlineLevel="1" x14ac:dyDescent="0.25">
      <c r="A96" s="233">
        <v>84</v>
      </c>
      <c r="B96" s="234" t="s">
        <v>2252</v>
      </c>
      <c r="C96" s="252" t="s">
        <v>2253</v>
      </c>
      <c r="D96" s="235" t="s">
        <v>2161</v>
      </c>
      <c r="E96" s="236">
        <v>22</v>
      </c>
      <c r="F96" s="237"/>
      <c r="G96" s="238">
        <f>ROUND(E96*F96,2)</f>
        <v>0</v>
      </c>
      <c r="H96" s="237"/>
      <c r="I96" s="238">
        <f>ROUND(E96*H96,2)</f>
        <v>0</v>
      </c>
      <c r="J96" s="237"/>
      <c r="K96" s="238">
        <f>ROUND(E96*J96,2)</f>
        <v>0</v>
      </c>
      <c r="L96" s="238">
        <v>21</v>
      </c>
      <c r="M96" s="238">
        <f>G96*(1+L96/100)</f>
        <v>0</v>
      </c>
      <c r="N96" s="238">
        <v>0</v>
      </c>
      <c r="O96" s="238">
        <f>ROUND(E96*N96,2)</f>
        <v>0</v>
      </c>
      <c r="P96" s="238">
        <v>0</v>
      </c>
      <c r="Q96" s="238">
        <f>ROUND(E96*P96,2)</f>
        <v>0</v>
      </c>
      <c r="R96" s="238"/>
      <c r="S96" s="238" t="s">
        <v>302</v>
      </c>
      <c r="T96" s="239" t="s">
        <v>295</v>
      </c>
      <c r="U96" s="222">
        <v>0</v>
      </c>
      <c r="V96" s="222">
        <f>ROUND(E96*U96,2)</f>
        <v>0</v>
      </c>
      <c r="W96" s="222"/>
      <c r="X96" s="222" t="s">
        <v>389</v>
      </c>
      <c r="Y96" s="212"/>
      <c r="Z96" s="212"/>
      <c r="AA96" s="212"/>
      <c r="AB96" s="212"/>
      <c r="AC96" s="212"/>
      <c r="AD96" s="212"/>
      <c r="AE96" s="212"/>
      <c r="AF96" s="212"/>
      <c r="AG96" s="212" t="s">
        <v>2075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33" x14ac:dyDescent="0.25">
      <c r="A97" s="3"/>
      <c r="B97" s="4"/>
      <c r="C97" s="257"/>
      <c r="D97" s="6"/>
      <c r="E97" s="3"/>
      <c r="F97" s="3"/>
      <c r="G97" s="3"/>
      <c r="H97" s="3"/>
      <c r="I97" s="3"/>
      <c r="J97" s="3"/>
      <c r="K97" s="3"/>
      <c r="L97" s="3"/>
      <c r="M97" s="3"/>
      <c r="N97" s="3"/>
      <c r="O97" s="3"/>
      <c r="P97" s="3"/>
      <c r="Q97" s="3"/>
      <c r="R97" s="3"/>
      <c r="S97" s="3"/>
      <c r="T97" s="3"/>
      <c r="U97" s="3"/>
      <c r="V97" s="3"/>
      <c r="W97" s="3"/>
      <c r="X97" s="3"/>
      <c r="AE97">
        <v>15</v>
      </c>
      <c r="AF97">
        <v>21</v>
      </c>
      <c r="AG97" t="s">
        <v>276</v>
      </c>
    </row>
    <row r="98" spans="1:33" x14ac:dyDescent="0.25">
      <c r="A98" s="215"/>
      <c r="B98" s="216" t="s">
        <v>29</v>
      </c>
      <c r="C98" s="258"/>
      <c r="D98" s="217"/>
      <c r="E98" s="218"/>
      <c r="F98" s="218"/>
      <c r="G98" s="250">
        <f>G8+G38+G60+G65+G95</f>
        <v>0</v>
      </c>
      <c r="H98" s="3"/>
      <c r="I98" s="3"/>
      <c r="J98" s="3"/>
      <c r="K98" s="3"/>
      <c r="L98" s="3"/>
      <c r="M98" s="3"/>
      <c r="N98" s="3"/>
      <c r="O98" s="3"/>
      <c r="P98" s="3"/>
      <c r="Q98" s="3"/>
      <c r="R98" s="3"/>
      <c r="S98" s="3"/>
      <c r="T98" s="3"/>
      <c r="U98" s="3"/>
      <c r="V98" s="3"/>
      <c r="W98" s="3"/>
      <c r="X98" s="3"/>
      <c r="AE98">
        <f>SUMIF(L7:L96,AE97,G7:G96)</f>
        <v>0</v>
      </c>
      <c r="AF98">
        <f>SUMIF(L7:L96,AF97,G7:G96)</f>
        <v>0</v>
      </c>
      <c r="AG98" t="s">
        <v>383</v>
      </c>
    </row>
    <row r="99" spans="1:33" x14ac:dyDescent="0.25">
      <c r="A99" s="260" t="s">
        <v>442</v>
      </c>
      <c r="B99" s="260"/>
      <c r="C99" s="257"/>
      <c r="D99" s="6"/>
      <c r="E99" s="3"/>
      <c r="F99" s="3"/>
      <c r="G99" s="3"/>
      <c r="H99" s="3"/>
      <c r="I99" s="3"/>
      <c r="J99" s="3"/>
      <c r="K99" s="3"/>
      <c r="L99" s="3"/>
      <c r="M99" s="3"/>
      <c r="N99" s="3"/>
      <c r="O99" s="3"/>
      <c r="P99" s="3"/>
      <c r="Q99" s="3"/>
      <c r="R99" s="3"/>
      <c r="S99" s="3"/>
      <c r="T99" s="3"/>
      <c r="U99" s="3"/>
      <c r="V99" s="3"/>
      <c r="W99" s="3"/>
      <c r="X99" s="3"/>
    </row>
    <row r="100" spans="1:33" x14ac:dyDescent="0.25">
      <c r="A100" s="3"/>
      <c r="B100" s="4" t="s">
        <v>3456</v>
      </c>
      <c r="C100" s="257" t="s">
        <v>3457</v>
      </c>
      <c r="D100" s="6"/>
      <c r="E100" s="3"/>
      <c r="F100" s="3"/>
      <c r="G100" s="3"/>
      <c r="H100" s="3"/>
      <c r="I100" s="3"/>
      <c r="J100" s="3"/>
      <c r="K100" s="3"/>
      <c r="L100" s="3"/>
      <c r="M100" s="3"/>
      <c r="N100" s="3"/>
      <c r="O100" s="3"/>
      <c r="P100" s="3"/>
      <c r="Q100" s="3"/>
      <c r="R100" s="3"/>
      <c r="S100" s="3"/>
      <c r="T100" s="3"/>
      <c r="U100" s="3"/>
      <c r="V100" s="3"/>
      <c r="W100" s="3"/>
      <c r="X100" s="3"/>
      <c r="AG100" t="s">
        <v>445</v>
      </c>
    </row>
    <row r="101" spans="1:33" x14ac:dyDescent="0.25">
      <c r="A101" s="3"/>
      <c r="B101" s="4" t="s">
        <v>592</v>
      </c>
      <c r="C101" s="257" t="s">
        <v>3458</v>
      </c>
      <c r="D101" s="6"/>
      <c r="E101" s="3"/>
      <c r="F101" s="3"/>
      <c r="G101" s="3"/>
      <c r="H101" s="3"/>
      <c r="I101" s="3"/>
      <c r="J101" s="3"/>
      <c r="K101" s="3"/>
      <c r="L101" s="3"/>
      <c r="M101" s="3"/>
      <c r="N101" s="3"/>
      <c r="O101" s="3"/>
      <c r="P101" s="3"/>
      <c r="Q101" s="3"/>
      <c r="R101" s="3"/>
      <c r="S101" s="3"/>
      <c r="T101" s="3"/>
      <c r="U101" s="3"/>
      <c r="V101" s="3"/>
      <c r="W101" s="3"/>
      <c r="X101" s="3"/>
      <c r="AG101" t="s">
        <v>448</v>
      </c>
    </row>
    <row r="102" spans="1:33" x14ac:dyDescent="0.25">
      <c r="A102" s="3"/>
      <c r="B102" s="4"/>
      <c r="C102" s="257" t="s">
        <v>449</v>
      </c>
      <c r="D102" s="6"/>
      <c r="E102" s="3"/>
      <c r="F102" s="3"/>
      <c r="G102" s="3"/>
      <c r="H102" s="3"/>
      <c r="I102" s="3"/>
      <c r="J102" s="3"/>
      <c r="K102" s="3"/>
      <c r="L102" s="3"/>
      <c r="M102" s="3"/>
      <c r="N102" s="3"/>
      <c r="O102" s="3"/>
      <c r="P102" s="3"/>
      <c r="Q102" s="3"/>
      <c r="R102" s="3"/>
      <c r="S102" s="3"/>
      <c r="T102" s="3"/>
      <c r="U102" s="3"/>
      <c r="V102" s="3"/>
      <c r="W102" s="3"/>
      <c r="X102" s="3"/>
      <c r="AG102" t="s">
        <v>450</v>
      </c>
    </row>
    <row r="103" spans="1:33" x14ac:dyDescent="0.25">
      <c r="A103" s="3"/>
      <c r="B103" s="4"/>
      <c r="C103" s="257"/>
      <c r="D103" s="6"/>
      <c r="E103" s="3"/>
      <c r="F103" s="3"/>
      <c r="G103" s="3"/>
      <c r="H103" s="3"/>
      <c r="I103" s="3"/>
      <c r="J103" s="3"/>
      <c r="K103" s="3"/>
      <c r="L103" s="3"/>
      <c r="M103" s="3"/>
      <c r="N103" s="3"/>
      <c r="O103" s="3"/>
      <c r="P103" s="3"/>
      <c r="Q103" s="3"/>
      <c r="R103" s="3"/>
      <c r="S103" s="3"/>
      <c r="T103" s="3"/>
      <c r="U103" s="3"/>
      <c r="V103" s="3"/>
      <c r="W103" s="3"/>
      <c r="X103" s="3"/>
    </row>
    <row r="104" spans="1:33" x14ac:dyDescent="0.25">
      <c r="C104" s="259"/>
      <c r="D104" s="10"/>
      <c r="AG104" t="s">
        <v>385</v>
      </c>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56R4jPB59Opclkcge6UdeWIbPZ+wnlAUrnih6xRKL00lMCtbtEJGf2Ed4Iu3CufM7dqd7qK+vJMoTfxxAHxEA==" saltValue="sjMRSXZabaGfAdxj81i+8w==" spinCount="100000" sheet="1"/>
  <mergeCells count="5">
    <mergeCell ref="A1:G1"/>
    <mergeCell ref="C2:G2"/>
    <mergeCell ref="C3:G3"/>
    <mergeCell ref="C4:G4"/>
    <mergeCell ref="A99:B9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3ED1-7202-4EAF-ACDC-F75EEBF61A7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125</v>
      </c>
      <c r="C3" s="201" t="s">
        <v>126</v>
      </c>
      <c r="D3" s="199"/>
      <c r="E3" s="199"/>
      <c r="F3" s="199"/>
      <c r="G3" s="200"/>
      <c r="AC3" s="177" t="s">
        <v>264</v>
      </c>
      <c r="AG3" t="s">
        <v>266</v>
      </c>
    </row>
    <row r="4" spans="1:60" ht="25.05" customHeight="1" x14ac:dyDescent="0.25">
      <c r="A4" s="202" t="s">
        <v>9</v>
      </c>
      <c r="B4" s="203" t="s">
        <v>127</v>
      </c>
      <c r="C4" s="204" t="s">
        <v>126</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SUMIF(AG9:AG26,"&lt;&gt;NOR",G9:G26)</f>
        <v>0</v>
      </c>
      <c r="H8" s="231"/>
      <c r="I8" s="231">
        <f>SUM(I9:I26)</f>
        <v>0</v>
      </c>
      <c r="J8" s="231"/>
      <c r="K8" s="231">
        <f>SUM(K9:K26)</f>
        <v>0</v>
      </c>
      <c r="L8" s="231"/>
      <c r="M8" s="231">
        <f>SUM(M9:M26)</f>
        <v>0</v>
      </c>
      <c r="N8" s="231"/>
      <c r="O8" s="231">
        <f>SUM(O9:O26)</f>
        <v>623</v>
      </c>
      <c r="P8" s="231"/>
      <c r="Q8" s="231">
        <f>SUM(Q9:Q26)</f>
        <v>0</v>
      </c>
      <c r="R8" s="231"/>
      <c r="S8" s="231"/>
      <c r="T8" s="232"/>
      <c r="U8" s="226"/>
      <c r="V8" s="226">
        <f>SUM(V9:V26)</f>
        <v>0</v>
      </c>
      <c r="W8" s="226"/>
      <c r="X8" s="226"/>
      <c r="AG8" t="s">
        <v>290</v>
      </c>
    </row>
    <row r="9" spans="1:60" ht="20.399999999999999" outlineLevel="1" x14ac:dyDescent="0.25">
      <c r="A9" s="243">
        <v>1</v>
      </c>
      <c r="B9" s="244" t="s">
        <v>884</v>
      </c>
      <c r="C9" s="256" t="s">
        <v>885</v>
      </c>
      <c r="D9" s="245" t="s">
        <v>360</v>
      </c>
      <c r="E9" s="246">
        <v>8</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43">
        <v>2</v>
      </c>
      <c r="B10" s="244" t="s">
        <v>886</v>
      </c>
      <c r="C10" s="256" t="s">
        <v>887</v>
      </c>
      <c r="D10" s="245" t="s">
        <v>360</v>
      </c>
      <c r="E10" s="246">
        <v>663.44147999999996</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888</v>
      </c>
      <c r="C11" s="256" t="s">
        <v>889</v>
      </c>
      <c r="D11" s="245" t="s">
        <v>360</v>
      </c>
      <c r="E11" s="246">
        <v>187.12451999999999</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894</v>
      </c>
      <c r="C12" s="256" t="s">
        <v>895</v>
      </c>
      <c r="D12" s="245" t="s">
        <v>360</v>
      </c>
      <c r="E12" s="246">
        <v>93.5625</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898</v>
      </c>
      <c r="C13" s="256" t="s">
        <v>899</v>
      </c>
      <c r="D13" s="245" t="s">
        <v>434</v>
      </c>
      <c r="E13" s="246">
        <v>1298.3599999999999</v>
      </c>
      <c r="F13" s="247"/>
      <c r="G13" s="248">
        <f>ROUND(E13*F13,2)</f>
        <v>0</v>
      </c>
      <c r="H13" s="247"/>
      <c r="I13" s="248">
        <f>ROUND(E13*H13,2)</f>
        <v>0</v>
      </c>
      <c r="J13" s="247"/>
      <c r="K13" s="248">
        <f>ROUND(E13*J13,2)</f>
        <v>0</v>
      </c>
      <c r="L13" s="248">
        <v>21</v>
      </c>
      <c r="M13" s="248">
        <f>G13*(1+L13/100)</f>
        <v>0</v>
      </c>
      <c r="N13" s="248">
        <v>8.4000000000000003E-4</v>
      </c>
      <c r="O13" s="248">
        <f>ROUND(E13*N13,2)</f>
        <v>1.0900000000000001</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900</v>
      </c>
      <c r="C14" s="256" t="s">
        <v>901</v>
      </c>
      <c r="D14" s="245" t="s">
        <v>434</v>
      </c>
      <c r="E14" s="246">
        <v>1298.3599999999999</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902</v>
      </c>
      <c r="C15" s="256" t="s">
        <v>903</v>
      </c>
      <c r="D15" s="245" t="s">
        <v>360</v>
      </c>
      <c r="E15" s="246">
        <v>425.28300000000002</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904</v>
      </c>
      <c r="C16" s="256" t="s">
        <v>905</v>
      </c>
      <c r="D16" s="245" t="s">
        <v>360</v>
      </c>
      <c r="E16" s="246">
        <v>376.79399999999998</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0.399999999999999" outlineLevel="1" x14ac:dyDescent="0.25">
      <c r="A17" s="243">
        <v>9</v>
      </c>
      <c r="B17" s="244" t="s">
        <v>906</v>
      </c>
      <c r="C17" s="256" t="s">
        <v>907</v>
      </c>
      <c r="D17" s="245" t="s">
        <v>360</v>
      </c>
      <c r="E17" s="246">
        <v>2260.7640000000001</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43">
        <v>10</v>
      </c>
      <c r="B18" s="244" t="s">
        <v>908</v>
      </c>
      <c r="C18" s="256" t="s">
        <v>909</v>
      </c>
      <c r="D18" s="245" t="s">
        <v>360</v>
      </c>
      <c r="E18" s="246">
        <v>376.79399999999998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910</v>
      </c>
      <c r="C19" s="256" t="s">
        <v>911</v>
      </c>
      <c r="D19" s="245" t="s">
        <v>360</v>
      </c>
      <c r="E19" s="246">
        <v>473.77199999999999</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912</v>
      </c>
      <c r="C20" s="256" t="s">
        <v>913</v>
      </c>
      <c r="D20" s="245" t="s">
        <v>453</v>
      </c>
      <c r="E20" s="246">
        <v>4</v>
      </c>
      <c r="F20" s="247"/>
      <c r="G20" s="248">
        <f>ROUND(E20*F20,2)</f>
        <v>0</v>
      </c>
      <c r="H20" s="247"/>
      <c r="I20" s="248">
        <f>ROUND(E20*H20,2)</f>
        <v>0</v>
      </c>
      <c r="J20" s="247"/>
      <c r="K20" s="248">
        <f>ROUND(E20*J20,2)</f>
        <v>0</v>
      </c>
      <c r="L20" s="248">
        <v>21</v>
      </c>
      <c r="M20" s="248">
        <f>G20*(1+L20/100)</f>
        <v>0</v>
      </c>
      <c r="N20" s="248">
        <v>1.269E-2</v>
      </c>
      <c r="O20" s="248">
        <f>ROUND(E20*N20,2)</f>
        <v>0.05</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914</v>
      </c>
      <c r="C21" s="256" t="s">
        <v>915</v>
      </c>
      <c r="D21" s="245" t="s">
        <v>453</v>
      </c>
      <c r="E21" s="246">
        <v>4</v>
      </c>
      <c r="F21" s="247"/>
      <c r="G21" s="248">
        <f>ROUND(E21*F21,2)</f>
        <v>0</v>
      </c>
      <c r="H21" s="247"/>
      <c r="I21" s="248">
        <f>ROUND(E21*H21,2)</f>
        <v>0</v>
      </c>
      <c r="J21" s="247"/>
      <c r="K21" s="248">
        <f>ROUND(E21*J21,2)</f>
        <v>0</v>
      </c>
      <c r="L21" s="248">
        <v>21</v>
      </c>
      <c r="M21" s="248">
        <f>G21*(1+L21/100)</f>
        <v>0</v>
      </c>
      <c r="N21" s="248">
        <v>3.6900000000000002E-2</v>
      </c>
      <c r="O21" s="248">
        <f>ROUND(E21*N21,2)</f>
        <v>0.15</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916</v>
      </c>
      <c r="C22" s="256" t="s">
        <v>917</v>
      </c>
      <c r="D22" s="245" t="s">
        <v>918</v>
      </c>
      <c r="E22" s="246">
        <v>100</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919</v>
      </c>
      <c r="C23" s="256" t="s">
        <v>920</v>
      </c>
      <c r="D23" s="245" t="s">
        <v>921</v>
      </c>
      <c r="E23" s="246">
        <v>10</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922</v>
      </c>
      <c r="C24" s="256" t="s">
        <v>923</v>
      </c>
      <c r="D24" s="245" t="s">
        <v>441</v>
      </c>
      <c r="E24" s="246">
        <v>715.90859999999998</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924</v>
      </c>
      <c r="C25" s="256" t="s">
        <v>925</v>
      </c>
      <c r="D25" s="245" t="s">
        <v>360</v>
      </c>
      <c r="E25" s="246">
        <v>313.995</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934</v>
      </c>
      <c r="C26" s="256" t="s">
        <v>935</v>
      </c>
      <c r="D26" s="245" t="s">
        <v>441</v>
      </c>
      <c r="E26" s="246">
        <v>621.71010000000001</v>
      </c>
      <c r="F26" s="247"/>
      <c r="G26" s="248">
        <f>ROUND(E26*F26,2)</f>
        <v>0</v>
      </c>
      <c r="H26" s="247"/>
      <c r="I26" s="248">
        <f>ROUND(E26*H26,2)</f>
        <v>0</v>
      </c>
      <c r="J26" s="247"/>
      <c r="K26" s="248">
        <f>ROUND(E26*J26,2)</f>
        <v>0</v>
      </c>
      <c r="L26" s="248">
        <v>21</v>
      </c>
      <c r="M26" s="248">
        <f>G26*(1+L26/100)</f>
        <v>0</v>
      </c>
      <c r="N26" s="248">
        <v>1</v>
      </c>
      <c r="O26" s="248">
        <f>ROUND(E26*N26,2)</f>
        <v>621.71</v>
      </c>
      <c r="P26" s="248">
        <v>0</v>
      </c>
      <c r="Q26" s="248">
        <f>ROUND(E26*P26,2)</f>
        <v>0</v>
      </c>
      <c r="R26" s="248"/>
      <c r="S26" s="248" t="s">
        <v>302</v>
      </c>
      <c r="T26" s="249" t="s">
        <v>295</v>
      </c>
      <c r="U26" s="222">
        <v>0</v>
      </c>
      <c r="V26" s="222">
        <f>ROUND(E26*U26,2)</f>
        <v>0</v>
      </c>
      <c r="W26" s="222"/>
      <c r="X26" s="222" t="s">
        <v>362</v>
      </c>
      <c r="Y26" s="212"/>
      <c r="Z26" s="212"/>
      <c r="AA26" s="212"/>
      <c r="AB26" s="212"/>
      <c r="AC26" s="212"/>
      <c r="AD26" s="212"/>
      <c r="AE26" s="212"/>
      <c r="AF26" s="212"/>
      <c r="AG26" s="212" t="s">
        <v>363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5">
      <c r="A27" s="227" t="s">
        <v>289</v>
      </c>
      <c r="B27" s="228" t="s">
        <v>179</v>
      </c>
      <c r="C27" s="251" t="s">
        <v>180</v>
      </c>
      <c r="D27" s="229"/>
      <c r="E27" s="230"/>
      <c r="F27" s="231"/>
      <c r="G27" s="231">
        <f>SUMIF(AG28:AG28,"&lt;&gt;NOR",G28:G28)</f>
        <v>0</v>
      </c>
      <c r="H27" s="231"/>
      <c r="I27" s="231">
        <f>SUM(I28:I28)</f>
        <v>0</v>
      </c>
      <c r="J27" s="231"/>
      <c r="K27" s="231">
        <f>SUM(K28:K28)</f>
        <v>0</v>
      </c>
      <c r="L27" s="231"/>
      <c r="M27" s="231">
        <f>SUM(M28:M28)</f>
        <v>0</v>
      </c>
      <c r="N27" s="231"/>
      <c r="O27" s="231">
        <f>SUM(O28:O28)</f>
        <v>0.27</v>
      </c>
      <c r="P27" s="231"/>
      <c r="Q27" s="231">
        <f>SUM(Q28:Q28)</f>
        <v>0</v>
      </c>
      <c r="R27" s="231"/>
      <c r="S27" s="231"/>
      <c r="T27" s="232"/>
      <c r="U27" s="226"/>
      <c r="V27" s="226">
        <f>SUM(V28:V28)</f>
        <v>0</v>
      </c>
      <c r="W27" s="226"/>
      <c r="X27" s="226"/>
      <c r="AG27" t="s">
        <v>290</v>
      </c>
    </row>
    <row r="28" spans="1:60" outlineLevel="1" x14ac:dyDescent="0.25">
      <c r="A28" s="243">
        <v>19</v>
      </c>
      <c r="B28" s="244" t="s">
        <v>936</v>
      </c>
      <c r="C28" s="256" t="s">
        <v>937</v>
      </c>
      <c r="D28" s="245" t="s">
        <v>453</v>
      </c>
      <c r="E28" s="246">
        <v>543.20000000000005</v>
      </c>
      <c r="F28" s="247"/>
      <c r="G28" s="248">
        <f>ROUND(E28*F28,2)</f>
        <v>0</v>
      </c>
      <c r="H28" s="247"/>
      <c r="I28" s="248">
        <f>ROUND(E28*H28,2)</f>
        <v>0</v>
      </c>
      <c r="J28" s="247"/>
      <c r="K28" s="248">
        <f>ROUND(E28*J28,2)</f>
        <v>0</v>
      </c>
      <c r="L28" s="248">
        <v>21</v>
      </c>
      <c r="M28" s="248">
        <f>G28*(1+L28/100)</f>
        <v>0</v>
      </c>
      <c r="N28" s="248">
        <v>4.8999999999999998E-4</v>
      </c>
      <c r="O28" s="248">
        <f>ROUND(E28*N28,2)</f>
        <v>0.27</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5">
      <c r="A29" s="227" t="s">
        <v>289</v>
      </c>
      <c r="B29" s="228" t="s">
        <v>183</v>
      </c>
      <c r="C29" s="251" t="s">
        <v>184</v>
      </c>
      <c r="D29" s="229"/>
      <c r="E29" s="230"/>
      <c r="F29" s="231"/>
      <c r="G29" s="231">
        <f>SUMIF(AG30:AG30,"&lt;&gt;NOR",G30:G30)</f>
        <v>0</v>
      </c>
      <c r="H29" s="231"/>
      <c r="I29" s="231">
        <f>SUM(I30:I30)</f>
        <v>0</v>
      </c>
      <c r="J29" s="231"/>
      <c r="K29" s="231">
        <f>SUM(K30:K30)</f>
        <v>0</v>
      </c>
      <c r="L29" s="231"/>
      <c r="M29" s="231">
        <f>SUM(M30:M30)</f>
        <v>0</v>
      </c>
      <c r="N29" s="231"/>
      <c r="O29" s="231">
        <f>SUM(O30:O30)</f>
        <v>118.74</v>
      </c>
      <c r="P29" s="231"/>
      <c r="Q29" s="231">
        <f>SUM(Q30:Q30)</f>
        <v>0</v>
      </c>
      <c r="R29" s="231"/>
      <c r="S29" s="231"/>
      <c r="T29" s="232"/>
      <c r="U29" s="226"/>
      <c r="V29" s="226">
        <f>SUM(V30:V30)</f>
        <v>0</v>
      </c>
      <c r="W29" s="226"/>
      <c r="X29" s="226"/>
      <c r="AG29" t="s">
        <v>290</v>
      </c>
    </row>
    <row r="30" spans="1:60" outlineLevel="1" x14ac:dyDescent="0.25">
      <c r="A30" s="243">
        <v>20</v>
      </c>
      <c r="B30" s="244" t="s">
        <v>938</v>
      </c>
      <c r="C30" s="256" t="s">
        <v>939</v>
      </c>
      <c r="D30" s="245" t="s">
        <v>360</v>
      </c>
      <c r="E30" s="246">
        <v>62.798999999999999</v>
      </c>
      <c r="F30" s="247"/>
      <c r="G30" s="248">
        <f>ROUND(E30*F30,2)</f>
        <v>0</v>
      </c>
      <c r="H30" s="247"/>
      <c r="I30" s="248">
        <f>ROUND(E30*H30,2)</f>
        <v>0</v>
      </c>
      <c r="J30" s="247"/>
      <c r="K30" s="248">
        <f>ROUND(E30*J30,2)</f>
        <v>0</v>
      </c>
      <c r="L30" s="248">
        <v>21</v>
      </c>
      <c r="M30" s="248">
        <f>G30*(1+L30/100)</f>
        <v>0</v>
      </c>
      <c r="N30" s="248">
        <v>1.8907700000000001</v>
      </c>
      <c r="O30" s="248">
        <f>ROUND(E30*N30,2)</f>
        <v>118.74</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5">
      <c r="A31" s="227" t="s">
        <v>289</v>
      </c>
      <c r="B31" s="228" t="s">
        <v>189</v>
      </c>
      <c r="C31" s="251" t="s">
        <v>190</v>
      </c>
      <c r="D31" s="229"/>
      <c r="E31" s="230"/>
      <c r="F31" s="231"/>
      <c r="G31" s="231">
        <f>SUMIF(AG32:AG74,"&lt;&gt;NOR",G32:G74)</f>
        <v>0</v>
      </c>
      <c r="H31" s="231"/>
      <c r="I31" s="231">
        <f>SUM(I32:I74)</f>
        <v>0</v>
      </c>
      <c r="J31" s="231"/>
      <c r="K31" s="231">
        <f>SUM(K32:K74)</f>
        <v>0</v>
      </c>
      <c r="L31" s="231"/>
      <c r="M31" s="231">
        <f>SUM(M32:M74)</f>
        <v>0</v>
      </c>
      <c r="N31" s="231"/>
      <c r="O31" s="231">
        <f>SUM(O32:O74)</f>
        <v>6.1499999999999986</v>
      </c>
      <c r="P31" s="231"/>
      <c r="Q31" s="231">
        <f>SUM(Q32:Q74)</f>
        <v>0</v>
      </c>
      <c r="R31" s="231"/>
      <c r="S31" s="231"/>
      <c r="T31" s="232"/>
      <c r="U31" s="226"/>
      <c r="V31" s="226">
        <f>SUM(V32:V74)</f>
        <v>8.0300000000000011</v>
      </c>
      <c r="W31" s="226"/>
      <c r="X31" s="226"/>
      <c r="AG31" t="s">
        <v>290</v>
      </c>
    </row>
    <row r="32" spans="1:60" outlineLevel="1" x14ac:dyDescent="0.25">
      <c r="A32" s="243">
        <v>21</v>
      </c>
      <c r="B32" s="244" t="s">
        <v>3459</v>
      </c>
      <c r="C32" s="256" t="s">
        <v>3460</v>
      </c>
      <c r="D32" s="245" t="s">
        <v>539</v>
      </c>
      <c r="E32" s="246">
        <v>10</v>
      </c>
      <c r="F32" s="247"/>
      <c r="G32" s="248">
        <f>ROUND(E32*F32,2)</f>
        <v>0</v>
      </c>
      <c r="H32" s="247"/>
      <c r="I32" s="248">
        <f>ROUND(E32*H32,2)</f>
        <v>0</v>
      </c>
      <c r="J32" s="247"/>
      <c r="K32" s="248">
        <f>ROUND(E32*J32,2)</f>
        <v>0</v>
      </c>
      <c r="L32" s="248">
        <v>21</v>
      </c>
      <c r="M32" s="248">
        <f>G32*(1+L32/100)</f>
        <v>0</v>
      </c>
      <c r="N32" s="248">
        <v>0</v>
      </c>
      <c r="O32" s="248">
        <f>ROUND(E32*N32,2)</f>
        <v>0</v>
      </c>
      <c r="P32" s="248">
        <v>0</v>
      </c>
      <c r="Q32" s="248">
        <f>ROUND(E32*P32,2)</f>
        <v>0</v>
      </c>
      <c r="R32" s="248"/>
      <c r="S32" s="248" t="s">
        <v>302</v>
      </c>
      <c r="T32" s="249" t="s">
        <v>295</v>
      </c>
      <c r="U32" s="222">
        <v>0.16</v>
      </c>
      <c r="V32" s="222">
        <f>ROUND(E32*U32,2)</f>
        <v>1.6</v>
      </c>
      <c r="W32" s="222"/>
      <c r="X32" s="222" t="s">
        <v>389</v>
      </c>
      <c r="Y32" s="212"/>
      <c r="Z32" s="212"/>
      <c r="AA32" s="212"/>
      <c r="AB32" s="212"/>
      <c r="AC32" s="212"/>
      <c r="AD32" s="212"/>
      <c r="AE32" s="212"/>
      <c r="AF32" s="212"/>
      <c r="AG32" s="212" t="s">
        <v>430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22</v>
      </c>
      <c r="B33" s="244" t="s">
        <v>3461</v>
      </c>
      <c r="C33" s="256" t="s">
        <v>3462</v>
      </c>
      <c r="D33" s="245" t="s">
        <v>539</v>
      </c>
      <c r="E33" s="246">
        <v>2</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0.3</v>
      </c>
      <c r="V33" s="222">
        <f>ROUND(E33*U33,2)</f>
        <v>0.6</v>
      </c>
      <c r="W33" s="222"/>
      <c r="X33" s="222" t="s">
        <v>389</v>
      </c>
      <c r="Y33" s="212"/>
      <c r="Z33" s="212"/>
      <c r="AA33" s="212"/>
      <c r="AB33" s="212"/>
      <c r="AC33" s="212"/>
      <c r="AD33" s="212"/>
      <c r="AE33" s="212"/>
      <c r="AF33" s="212"/>
      <c r="AG33" s="212" t="s">
        <v>430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23</v>
      </c>
      <c r="B34" s="244" t="s">
        <v>3463</v>
      </c>
      <c r="C34" s="256" t="s">
        <v>3464</v>
      </c>
      <c r="D34" s="245" t="s">
        <v>453</v>
      </c>
      <c r="E34" s="246">
        <v>463.7</v>
      </c>
      <c r="F34" s="247"/>
      <c r="G34" s="248">
        <f>ROUND(E34*F34,2)</f>
        <v>0</v>
      </c>
      <c r="H34" s="247"/>
      <c r="I34" s="248">
        <f>ROUND(E34*H34,2)</f>
        <v>0</v>
      </c>
      <c r="J34" s="247"/>
      <c r="K34" s="248">
        <f>ROUND(E34*J34,2)</f>
        <v>0</v>
      </c>
      <c r="L34" s="248">
        <v>21</v>
      </c>
      <c r="M34" s="248">
        <f>G34*(1+L34/100)</f>
        <v>0</v>
      </c>
      <c r="N34" s="248">
        <v>0</v>
      </c>
      <c r="O34" s="248">
        <f>ROUND(E34*N34,2)</f>
        <v>0</v>
      </c>
      <c r="P34" s="248">
        <v>0</v>
      </c>
      <c r="Q34" s="248">
        <f>ROUND(E34*P34,2)</f>
        <v>0</v>
      </c>
      <c r="R34" s="248"/>
      <c r="S34" s="248" t="s">
        <v>302</v>
      </c>
      <c r="T34" s="24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43">
        <v>24</v>
      </c>
      <c r="B35" s="244" t="s">
        <v>3465</v>
      </c>
      <c r="C35" s="256" t="s">
        <v>3466</v>
      </c>
      <c r="D35" s="245" t="s">
        <v>453</v>
      </c>
      <c r="E35" s="246">
        <v>29.5</v>
      </c>
      <c r="F35" s="247"/>
      <c r="G35" s="248">
        <f>ROUND(E35*F35,2)</f>
        <v>0</v>
      </c>
      <c r="H35" s="247"/>
      <c r="I35" s="248">
        <f>ROUND(E35*H35,2)</f>
        <v>0</v>
      </c>
      <c r="J35" s="247"/>
      <c r="K35" s="248">
        <f>ROUND(E35*J35,2)</f>
        <v>0</v>
      </c>
      <c r="L35" s="248">
        <v>21</v>
      </c>
      <c r="M35" s="248">
        <f>G35*(1+L35/100)</f>
        <v>0</v>
      </c>
      <c r="N35" s="248">
        <v>9.2399999999999999E-3</v>
      </c>
      <c r="O35" s="248">
        <f>ROUND(E35*N35,2)</f>
        <v>0.27</v>
      </c>
      <c r="P35" s="248">
        <v>0</v>
      </c>
      <c r="Q35" s="248">
        <f>ROUND(E35*P35,2)</f>
        <v>0</v>
      </c>
      <c r="R35" s="248"/>
      <c r="S35" s="248" t="s">
        <v>302</v>
      </c>
      <c r="T35" s="249" t="s">
        <v>295</v>
      </c>
      <c r="U35" s="222">
        <v>0</v>
      </c>
      <c r="V35" s="222">
        <f>ROUND(E35*U35,2)</f>
        <v>0</v>
      </c>
      <c r="W35" s="222"/>
      <c r="X35" s="222" t="s">
        <v>389</v>
      </c>
      <c r="Y35" s="212"/>
      <c r="Z35" s="212"/>
      <c r="AA35" s="212"/>
      <c r="AB35" s="212"/>
      <c r="AC35" s="212"/>
      <c r="AD35" s="212"/>
      <c r="AE35" s="212"/>
      <c r="AF35" s="212"/>
      <c r="AG35" s="212" t="s">
        <v>390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25</v>
      </c>
      <c r="B36" s="244" t="s">
        <v>3467</v>
      </c>
      <c r="C36" s="256" t="s">
        <v>3468</v>
      </c>
      <c r="D36" s="245" t="s">
        <v>453</v>
      </c>
      <c r="E36" s="246">
        <v>29.5</v>
      </c>
      <c r="F36" s="247"/>
      <c r="G36" s="248">
        <f>ROUND(E36*F36,2)</f>
        <v>0</v>
      </c>
      <c r="H36" s="247"/>
      <c r="I36" s="248">
        <f>ROUND(E36*H36,2)</f>
        <v>0</v>
      </c>
      <c r="J36" s="247"/>
      <c r="K36" s="248">
        <f>ROUND(E36*J36,2)</f>
        <v>0</v>
      </c>
      <c r="L36" s="248">
        <v>21</v>
      </c>
      <c r="M36" s="248">
        <f>G36*(1+L36/100)</f>
        <v>0</v>
      </c>
      <c r="N36" s="248">
        <v>5.8599999999999998E-3</v>
      </c>
      <c r="O36" s="248">
        <f>ROUND(E36*N36,2)</f>
        <v>0.17</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26</v>
      </c>
      <c r="B37" s="244" t="s">
        <v>3469</v>
      </c>
      <c r="C37" s="256" t="s">
        <v>3470</v>
      </c>
      <c r="D37" s="245" t="s">
        <v>453</v>
      </c>
      <c r="E37" s="246">
        <v>463.7</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27</v>
      </c>
      <c r="B38" s="244" t="s">
        <v>950</v>
      </c>
      <c r="C38" s="256" t="s">
        <v>951</v>
      </c>
      <c r="D38" s="245" t="s">
        <v>539</v>
      </c>
      <c r="E38" s="246">
        <v>1</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28</v>
      </c>
      <c r="B39" s="244" t="s">
        <v>3471</v>
      </c>
      <c r="C39" s="256" t="s">
        <v>3472</v>
      </c>
      <c r="D39" s="245" t="s">
        <v>453</v>
      </c>
      <c r="E39" s="246">
        <v>97</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0.399999999999999" outlineLevel="1" x14ac:dyDescent="0.25">
      <c r="A40" s="243">
        <v>29</v>
      </c>
      <c r="B40" s="244" t="s">
        <v>3473</v>
      </c>
      <c r="C40" s="256" t="s">
        <v>3474</v>
      </c>
      <c r="D40" s="245" t="s">
        <v>453</v>
      </c>
      <c r="E40" s="246">
        <v>446.2</v>
      </c>
      <c r="F40" s="247"/>
      <c r="G40" s="248">
        <f>ROUND(E40*F40,2)</f>
        <v>0</v>
      </c>
      <c r="H40" s="247"/>
      <c r="I40" s="248">
        <f>ROUND(E40*H40,2)</f>
        <v>0</v>
      </c>
      <c r="J40" s="247"/>
      <c r="K40" s="248">
        <f>ROUND(E40*J40,2)</f>
        <v>0</v>
      </c>
      <c r="L40" s="248">
        <v>21</v>
      </c>
      <c r="M40" s="248">
        <f>G40*(1+L40/100)</f>
        <v>0</v>
      </c>
      <c r="N40" s="248">
        <v>0</v>
      </c>
      <c r="O40" s="248">
        <f>ROUND(E40*N40,2)</f>
        <v>0</v>
      </c>
      <c r="P40" s="248">
        <v>0</v>
      </c>
      <c r="Q40" s="248">
        <f>ROUND(E40*P40,2)</f>
        <v>0</v>
      </c>
      <c r="R40" s="248"/>
      <c r="S40" s="248" t="s">
        <v>302</v>
      </c>
      <c r="T40" s="24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43">
        <v>30</v>
      </c>
      <c r="B41" s="244" t="s">
        <v>3475</v>
      </c>
      <c r="C41" s="256" t="s">
        <v>3476</v>
      </c>
      <c r="D41" s="245" t="s">
        <v>539</v>
      </c>
      <c r="E41" s="246">
        <v>2</v>
      </c>
      <c r="F41" s="247"/>
      <c r="G41" s="248">
        <f>ROUND(E41*F41,2)</f>
        <v>0</v>
      </c>
      <c r="H41" s="247"/>
      <c r="I41" s="248">
        <f>ROUND(E41*H41,2)</f>
        <v>0</v>
      </c>
      <c r="J41" s="247"/>
      <c r="K41" s="248">
        <f>ROUND(E41*J41,2)</f>
        <v>0</v>
      </c>
      <c r="L41" s="248">
        <v>21</v>
      </c>
      <c r="M41" s="248">
        <f>G41*(1+L41/100)</f>
        <v>0</v>
      </c>
      <c r="N41" s="248">
        <v>2.2000000000000001E-4</v>
      </c>
      <c r="O41" s="248">
        <f>ROUND(E41*N41,2)</f>
        <v>0</v>
      </c>
      <c r="P41" s="248">
        <v>0</v>
      </c>
      <c r="Q41" s="248">
        <f>ROUND(E41*P41,2)</f>
        <v>0</v>
      </c>
      <c r="R41" s="248"/>
      <c r="S41" s="248" t="s">
        <v>302</v>
      </c>
      <c r="T41" s="249" t="s">
        <v>295</v>
      </c>
      <c r="U41" s="222">
        <v>1.554</v>
      </c>
      <c r="V41" s="222">
        <f>ROUND(E41*U41,2)</f>
        <v>3.11</v>
      </c>
      <c r="W41" s="222"/>
      <c r="X41" s="222" t="s">
        <v>389</v>
      </c>
      <c r="Y41" s="212"/>
      <c r="Z41" s="212"/>
      <c r="AA41" s="212"/>
      <c r="AB41" s="212"/>
      <c r="AC41" s="212"/>
      <c r="AD41" s="212"/>
      <c r="AE41" s="212"/>
      <c r="AF41" s="212"/>
      <c r="AG41" s="212" t="s">
        <v>430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31</v>
      </c>
      <c r="B42" s="244" t="s">
        <v>3477</v>
      </c>
      <c r="C42" s="256" t="s">
        <v>3478</v>
      </c>
      <c r="D42" s="245" t="s">
        <v>539</v>
      </c>
      <c r="E42" s="246">
        <v>1</v>
      </c>
      <c r="F42" s="247"/>
      <c r="G42" s="248">
        <f>ROUND(E42*F42,2)</f>
        <v>0</v>
      </c>
      <c r="H42" s="247"/>
      <c r="I42" s="248">
        <f>ROUND(E42*H42,2)</f>
        <v>0</v>
      </c>
      <c r="J42" s="247"/>
      <c r="K42" s="248">
        <f>ROUND(E42*J42,2)</f>
        <v>0</v>
      </c>
      <c r="L42" s="248">
        <v>21</v>
      </c>
      <c r="M42" s="248">
        <f>G42*(1+L42/100)</f>
        <v>0</v>
      </c>
      <c r="N42" s="248">
        <v>2.81E-3</v>
      </c>
      <c r="O42" s="248">
        <f>ROUND(E42*N42,2)</f>
        <v>0</v>
      </c>
      <c r="P42" s="248">
        <v>0</v>
      </c>
      <c r="Q42" s="248">
        <f>ROUND(E42*P42,2)</f>
        <v>0</v>
      </c>
      <c r="R42" s="248"/>
      <c r="S42" s="248" t="s">
        <v>302</v>
      </c>
      <c r="T42" s="249" t="s">
        <v>295</v>
      </c>
      <c r="U42" s="222">
        <v>2.7160000000000002</v>
      </c>
      <c r="V42" s="222">
        <f>ROUND(E42*U42,2)</f>
        <v>2.72</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43">
        <v>32</v>
      </c>
      <c r="B43" s="244" t="s">
        <v>982</v>
      </c>
      <c r="C43" s="256" t="s">
        <v>983</v>
      </c>
      <c r="D43" s="245" t="s">
        <v>453</v>
      </c>
      <c r="E43" s="246">
        <v>550</v>
      </c>
      <c r="F43" s="247"/>
      <c r="G43" s="248">
        <f>ROUND(E43*F43,2)</f>
        <v>0</v>
      </c>
      <c r="H43" s="247"/>
      <c r="I43" s="248">
        <f>ROUND(E43*H43,2)</f>
        <v>0</v>
      </c>
      <c r="J43" s="247"/>
      <c r="K43" s="248">
        <f>ROUND(E43*J43,2)</f>
        <v>0</v>
      </c>
      <c r="L43" s="248">
        <v>21</v>
      </c>
      <c r="M43" s="248">
        <f>G43*(1+L43/100)</f>
        <v>0</v>
      </c>
      <c r="N43" s="248">
        <v>1.9000000000000001E-4</v>
      </c>
      <c r="O43" s="248">
        <f>ROUND(E43*N43,2)</f>
        <v>0.1</v>
      </c>
      <c r="P43" s="248">
        <v>0</v>
      </c>
      <c r="Q43" s="248">
        <f>ROUND(E43*P43,2)</f>
        <v>0</v>
      </c>
      <c r="R43" s="248"/>
      <c r="S43" s="248" t="s">
        <v>302</v>
      </c>
      <c r="T43" s="249" t="s">
        <v>295</v>
      </c>
      <c r="U43" s="222">
        <v>0</v>
      </c>
      <c r="V43" s="222">
        <f>ROUND(E43*U43,2)</f>
        <v>0</v>
      </c>
      <c r="W43" s="222"/>
      <c r="X43" s="222" t="s">
        <v>389</v>
      </c>
      <c r="Y43" s="212"/>
      <c r="Z43" s="212"/>
      <c r="AA43" s="212"/>
      <c r="AB43" s="212"/>
      <c r="AC43" s="212"/>
      <c r="AD43" s="212"/>
      <c r="AE43" s="212"/>
      <c r="AF43" s="212"/>
      <c r="AG43" s="212" t="s">
        <v>390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33</v>
      </c>
      <c r="B44" s="244" t="s">
        <v>984</v>
      </c>
      <c r="C44" s="256" t="s">
        <v>985</v>
      </c>
      <c r="D44" s="245" t="s">
        <v>453</v>
      </c>
      <c r="E44" s="246">
        <v>543.20000000000005</v>
      </c>
      <c r="F44" s="247"/>
      <c r="G44" s="248">
        <f>ROUND(E44*F44,2)</f>
        <v>0</v>
      </c>
      <c r="H44" s="247"/>
      <c r="I44" s="248">
        <f>ROUND(E44*H44,2)</f>
        <v>0</v>
      </c>
      <c r="J44" s="247"/>
      <c r="K44" s="248">
        <f>ROUND(E44*J44,2)</f>
        <v>0</v>
      </c>
      <c r="L44" s="248">
        <v>21</v>
      </c>
      <c r="M44" s="248">
        <f>G44*(1+L44/100)</f>
        <v>0</v>
      </c>
      <c r="N44" s="248">
        <v>9.0000000000000006E-5</v>
      </c>
      <c r="O44" s="248">
        <f>ROUND(E44*N44,2)</f>
        <v>0.05</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34</v>
      </c>
      <c r="B45" s="244" t="s">
        <v>1010</v>
      </c>
      <c r="C45" s="256" t="s">
        <v>1011</v>
      </c>
      <c r="D45" s="245" t="s">
        <v>539</v>
      </c>
      <c r="E45" s="246">
        <v>1</v>
      </c>
      <c r="F45" s="247"/>
      <c r="G45" s="248">
        <f>ROUND(E45*F45,2)</f>
        <v>0</v>
      </c>
      <c r="H45" s="247"/>
      <c r="I45" s="248">
        <f>ROUND(E45*H45,2)</f>
        <v>0</v>
      </c>
      <c r="J45" s="247"/>
      <c r="K45" s="248">
        <f>ROUND(E45*J45,2)</f>
        <v>0</v>
      </c>
      <c r="L45" s="248">
        <v>21</v>
      </c>
      <c r="M45" s="248">
        <f>G45*(1+L45/100)</f>
        <v>0</v>
      </c>
      <c r="N45" s="248">
        <v>0.115</v>
      </c>
      <c r="O45" s="248">
        <f>ROUND(E45*N45,2)</f>
        <v>0.12</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0.399999999999999" outlineLevel="1" x14ac:dyDescent="0.25">
      <c r="A46" s="243">
        <v>35</v>
      </c>
      <c r="B46" s="244" t="s">
        <v>1014</v>
      </c>
      <c r="C46" s="256" t="s">
        <v>1015</v>
      </c>
      <c r="D46" s="245" t="s">
        <v>539</v>
      </c>
      <c r="E46" s="246">
        <v>4</v>
      </c>
      <c r="F46" s="247"/>
      <c r="G46" s="248">
        <f>ROUND(E46*F46,2)</f>
        <v>0</v>
      </c>
      <c r="H46" s="247"/>
      <c r="I46" s="248">
        <f>ROUND(E46*H46,2)</f>
        <v>0</v>
      </c>
      <c r="J46" s="247"/>
      <c r="K46" s="248">
        <f>ROUND(E46*J46,2)</f>
        <v>0</v>
      </c>
      <c r="L46" s="248">
        <v>21</v>
      </c>
      <c r="M46" s="248">
        <f>G46*(1+L46/100)</f>
        <v>0</v>
      </c>
      <c r="N46" s="248">
        <v>1.6000000000000001E-4</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43">
        <v>36</v>
      </c>
      <c r="B47" s="244" t="s">
        <v>3479</v>
      </c>
      <c r="C47" s="256" t="s">
        <v>3480</v>
      </c>
      <c r="D47" s="245" t="s">
        <v>539</v>
      </c>
      <c r="E47" s="246">
        <v>12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0.399999999999999" outlineLevel="1" x14ac:dyDescent="0.25">
      <c r="A48" s="243">
        <v>37</v>
      </c>
      <c r="B48" s="244" t="s">
        <v>3481</v>
      </c>
      <c r="C48" s="256" t="s">
        <v>3482</v>
      </c>
      <c r="D48" s="245" t="s">
        <v>539</v>
      </c>
      <c r="E48" s="246">
        <v>48</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38</v>
      </c>
      <c r="B49" s="244" t="s">
        <v>3483</v>
      </c>
      <c r="C49" s="256" t="s">
        <v>1031</v>
      </c>
      <c r="D49" s="245" t="s">
        <v>539</v>
      </c>
      <c r="E49" s="246">
        <v>1</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39</v>
      </c>
      <c r="B50" s="244" t="s">
        <v>3484</v>
      </c>
      <c r="C50" s="256" t="s">
        <v>3485</v>
      </c>
      <c r="D50" s="245" t="s">
        <v>539</v>
      </c>
      <c r="E50" s="246">
        <v>2</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40</v>
      </c>
      <c r="B51" s="244" t="s">
        <v>3486</v>
      </c>
      <c r="C51" s="256" t="s">
        <v>3487</v>
      </c>
      <c r="D51" s="245" t="s">
        <v>453</v>
      </c>
      <c r="E51" s="246">
        <v>29.5</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41</v>
      </c>
      <c r="B52" s="244" t="s">
        <v>3488</v>
      </c>
      <c r="C52" s="256" t="s">
        <v>3489</v>
      </c>
      <c r="D52" s="245" t="s">
        <v>539</v>
      </c>
      <c r="E52" s="246">
        <v>54</v>
      </c>
      <c r="F52" s="247"/>
      <c r="G52" s="248">
        <f>ROUND(E52*F52,2)</f>
        <v>0</v>
      </c>
      <c r="H52" s="247"/>
      <c r="I52" s="248">
        <f>ROUND(E52*H52,2)</f>
        <v>0</v>
      </c>
      <c r="J52" s="247"/>
      <c r="K52" s="248">
        <f>ROUND(E52*J52,2)</f>
        <v>0</v>
      </c>
      <c r="L52" s="248">
        <v>21</v>
      </c>
      <c r="M52" s="248">
        <f>G52*(1+L52/100)</f>
        <v>0</v>
      </c>
      <c r="N52" s="248">
        <v>0</v>
      </c>
      <c r="O52" s="248">
        <f>ROUND(E52*N52,2)</f>
        <v>0</v>
      </c>
      <c r="P52" s="248">
        <v>0</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42</v>
      </c>
      <c r="B53" s="244" t="s">
        <v>3490</v>
      </c>
      <c r="C53" s="256" t="s">
        <v>3491</v>
      </c>
      <c r="D53" s="245" t="s">
        <v>453</v>
      </c>
      <c r="E53" s="246">
        <v>463.7</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43</v>
      </c>
      <c r="B54" s="244" t="s">
        <v>3492</v>
      </c>
      <c r="C54" s="256" t="s">
        <v>3493</v>
      </c>
      <c r="D54" s="245" t="s">
        <v>539</v>
      </c>
      <c r="E54" s="246">
        <v>2</v>
      </c>
      <c r="F54" s="247"/>
      <c r="G54" s="248">
        <f>ROUND(E54*F54,2)</f>
        <v>0</v>
      </c>
      <c r="H54" s="247"/>
      <c r="I54" s="248">
        <f>ROUND(E54*H54,2)</f>
        <v>0</v>
      </c>
      <c r="J54" s="247"/>
      <c r="K54" s="248">
        <f>ROUND(E54*J54,2)</f>
        <v>0</v>
      </c>
      <c r="L54" s="248">
        <v>21</v>
      </c>
      <c r="M54" s="248">
        <f>G54*(1+L54/100)</f>
        <v>0</v>
      </c>
      <c r="N54" s="248">
        <v>0</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44</v>
      </c>
      <c r="B55" s="244" t="s">
        <v>3494</v>
      </c>
      <c r="C55" s="256" t="s">
        <v>3495</v>
      </c>
      <c r="D55" s="245" t="s">
        <v>539</v>
      </c>
      <c r="E55" s="246">
        <v>2</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45</v>
      </c>
      <c r="B56" s="244" t="s">
        <v>3496</v>
      </c>
      <c r="C56" s="256" t="s">
        <v>3497</v>
      </c>
      <c r="D56" s="245" t="s">
        <v>539</v>
      </c>
      <c r="E56" s="246">
        <v>18</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46</v>
      </c>
      <c r="B57" s="244" t="s">
        <v>3498</v>
      </c>
      <c r="C57" s="256" t="s">
        <v>3499</v>
      </c>
      <c r="D57" s="245" t="s">
        <v>539</v>
      </c>
      <c r="E57" s="246">
        <v>10</v>
      </c>
      <c r="F57" s="247"/>
      <c r="G57" s="248">
        <f>ROUND(E57*F57,2)</f>
        <v>0</v>
      </c>
      <c r="H57" s="247"/>
      <c r="I57" s="248">
        <f>ROUND(E57*H57,2)</f>
        <v>0</v>
      </c>
      <c r="J57" s="247"/>
      <c r="K57" s="248">
        <f>ROUND(E57*J57,2)</f>
        <v>0</v>
      </c>
      <c r="L57" s="248">
        <v>21</v>
      </c>
      <c r="M57" s="248">
        <f>G57*(1+L57/100)</f>
        <v>0</v>
      </c>
      <c r="N57" s="248">
        <v>1E-3</v>
      </c>
      <c r="O57" s="248">
        <f>ROUND(E57*N57,2)</f>
        <v>0.01</v>
      </c>
      <c r="P57" s="248">
        <v>0</v>
      </c>
      <c r="Q57" s="248">
        <f>ROUND(E57*P57,2)</f>
        <v>0</v>
      </c>
      <c r="R57" s="248"/>
      <c r="S57" s="248" t="s">
        <v>302</v>
      </c>
      <c r="T57" s="249" t="s">
        <v>295</v>
      </c>
      <c r="U57" s="222">
        <v>0</v>
      </c>
      <c r="V57" s="222">
        <f>ROUND(E57*U57,2)</f>
        <v>0</v>
      </c>
      <c r="W57" s="222"/>
      <c r="X57" s="222" t="s">
        <v>362</v>
      </c>
      <c r="Y57" s="212"/>
      <c r="Z57" s="212"/>
      <c r="AA57" s="212"/>
      <c r="AB57" s="212"/>
      <c r="AC57" s="212"/>
      <c r="AD57" s="212"/>
      <c r="AE57" s="212"/>
      <c r="AF57" s="212"/>
      <c r="AG57" s="212" t="s">
        <v>363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47</v>
      </c>
      <c r="B58" s="244" t="s">
        <v>3500</v>
      </c>
      <c r="C58" s="256" t="s">
        <v>3501</v>
      </c>
      <c r="D58" s="245" t="s">
        <v>539</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362</v>
      </c>
      <c r="Y58" s="212"/>
      <c r="Z58" s="212"/>
      <c r="AA58" s="212"/>
      <c r="AB58" s="212"/>
      <c r="AC58" s="212"/>
      <c r="AD58" s="212"/>
      <c r="AE58" s="212"/>
      <c r="AF58" s="212"/>
      <c r="AG58" s="212" t="s">
        <v>363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48</v>
      </c>
      <c r="B59" s="244" t="s">
        <v>3502</v>
      </c>
      <c r="C59" s="256" t="s">
        <v>3503</v>
      </c>
      <c r="D59" s="245" t="s">
        <v>453</v>
      </c>
      <c r="E59" s="246">
        <v>98.454999999999998</v>
      </c>
      <c r="F59" s="247"/>
      <c r="G59" s="248">
        <f>ROUND(E59*F59,2)</f>
        <v>0</v>
      </c>
      <c r="H59" s="247"/>
      <c r="I59" s="248">
        <f>ROUND(E59*H59,2)</f>
        <v>0</v>
      </c>
      <c r="J59" s="247"/>
      <c r="K59" s="248">
        <f>ROUND(E59*J59,2)</f>
        <v>0</v>
      </c>
      <c r="L59" s="248">
        <v>21</v>
      </c>
      <c r="M59" s="248">
        <f>G59*(1+L59/100)</f>
        <v>0</v>
      </c>
      <c r="N59" s="248">
        <v>4.5700000000000003E-3</v>
      </c>
      <c r="O59" s="248">
        <f>ROUND(E59*N59,2)</f>
        <v>0.45</v>
      </c>
      <c r="P59" s="248">
        <v>0</v>
      </c>
      <c r="Q59" s="248">
        <f>ROUND(E59*P59,2)</f>
        <v>0</v>
      </c>
      <c r="R59" s="248"/>
      <c r="S59" s="248" t="s">
        <v>302</v>
      </c>
      <c r="T59" s="249" t="s">
        <v>295</v>
      </c>
      <c r="U59" s="222">
        <v>0</v>
      </c>
      <c r="V59" s="222">
        <f>ROUND(E59*U59,2)</f>
        <v>0</v>
      </c>
      <c r="W59" s="222"/>
      <c r="X59" s="222" t="s">
        <v>362</v>
      </c>
      <c r="Y59" s="212"/>
      <c r="Z59" s="212"/>
      <c r="AA59" s="212"/>
      <c r="AB59" s="212"/>
      <c r="AC59" s="212"/>
      <c r="AD59" s="212"/>
      <c r="AE59" s="212"/>
      <c r="AF59" s="212"/>
      <c r="AG59" s="212" t="s">
        <v>363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49</v>
      </c>
      <c r="B60" s="244" t="s">
        <v>3504</v>
      </c>
      <c r="C60" s="256" t="s">
        <v>3505</v>
      </c>
      <c r="D60" s="245" t="s">
        <v>453</v>
      </c>
      <c r="E60" s="246">
        <v>452.89299999999997</v>
      </c>
      <c r="F60" s="247"/>
      <c r="G60" s="248">
        <f>ROUND(E60*F60,2)</f>
        <v>0</v>
      </c>
      <c r="H60" s="247"/>
      <c r="I60" s="248">
        <f>ROUND(E60*H60,2)</f>
        <v>0</v>
      </c>
      <c r="J60" s="247"/>
      <c r="K60" s="248">
        <f>ROUND(E60*J60,2)</f>
        <v>0</v>
      </c>
      <c r="L60" s="248">
        <v>21</v>
      </c>
      <c r="M60" s="248">
        <f>G60*(1+L60/100)</f>
        <v>0</v>
      </c>
      <c r="N60" s="248">
        <v>9.0299999999999998E-3</v>
      </c>
      <c r="O60" s="248">
        <f>ROUND(E60*N60,2)</f>
        <v>4.09</v>
      </c>
      <c r="P60" s="248">
        <v>0</v>
      </c>
      <c r="Q60" s="248">
        <f>ROUND(E60*P60,2)</f>
        <v>0</v>
      </c>
      <c r="R60" s="248"/>
      <c r="S60" s="248" t="s">
        <v>302</v>
      </c>
      <c r="T60" s="249" t="s">
        <v>295</v>
      </c>
      <c r="U60" s="222">
        <v>0</v>
      </c>
      <c r="V60" s="222">
        <f>ROUND(E60*U60,2)</f>
        <v>0</v>
      </c>
      <c r="W60" s="222"/>
      <c r="X60" s="222" t="s">
        <v>362</v>
      </c>
      <c r="Y60" s="212"/>
      <c r="Z60" s="212"/>
      <c r="AA60" s="212"/>
      <c r="AB60" s="212"/>
      <c r="AC60" s="212"/>
      <c r="AD60" s="212"/>
      <c r="AE60" s="212"/>
      <c r="AF60" s="212"/>
      <c r="AG60" s="212" t="s">
        <v>363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50</v>
      </c>
      <c r="B61" s="244" t="s">
        <v>3506</v>
      </c>
      <c r="C61" s="256" t="s">
        <v>3507</v>
      </c>
      <c r="D61" s="245" t="s">
        <v>453</v>
      </c>
      <c r="E61" s="246">
        <v>29.5</v>
      </c>
      <c r="F61" s="247"/>
      <c r="G61" s="248">
        <f>ROUND(E61*F61,2)</f>
        <v>0</v>
      </c>
      <c r="H61" s="247"/>
      <c r="I61" s="248">
        <f>ROUND(E61*H61,2)</f>
        <v>0</v>
      </c>
      <c r="J61" s="247"/>
      <c r="K61" s="248">
        <f>ROUND(E61*J61,2)</f>
        <v>0</v>
      </c>
      <c r="L61" s="248">
        <v>21</v>
      </c>
      <c r="M61" s="248">
        <f>G61*(1+L61/100)</f>
        <v>0</v>
      </c>
      <c r="N61" s="248">
        <v>2.2380000000000001E-2</v>
      </c>
      <c r="O61" s="248">
        <f>ROUND(E61*N61,2)</f>
        <v>0.66</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363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51</v>
      </c>
      <c r="B62" s="244" t="s">
        <v>3508</v>
      </c>
      <c r="C62" s="256" t="s">
        <v>3509</v>
      </c>
      <c r="D62" s="245" t="s">
        <v>539</v>
      </c>
      <c r="E62" s="246">
        <v>1</v>
      </c>
      <c r="F62" s="247"/>
      <c r="G62" s="248">
        <f>ROUND(E62*F62,2)</f>
        <v>0</v>
      </c>
      <c r="H62" s="247"/>
      <c r="I62" s="248">
        <f>ROUND(E62*H62,2)</f>
        <v>0</v>
      </c>
      <c r="J62" s="247"/>
      <c r="K62" s="248">
        <f>ROUND(E62*J62,2)</f>
        <v>0</v>
      </c>
      <c r="L62" s="248">
        <v>21</v>
      </c>
      <c r="M62" s="248">
        <f>G62*(1+L62/100)</f>
        <v>0</v>
      </c>
      <c r="N62" s="248">
        <v>1.7799999999999999E-3</v>
      </c>
      <c r="O62" s="248">
        <f>ROUND(E62*N62,2)</f>
        <v>0</v>
      </c>
      <c r="P62" s="248">
        <v>0</v>
      </c>
      <c r="Q62" s="248">
        <f>ROUND(E62*P62,2)</f>
        <v>0</v>
      </c>
      <c r="R62" s="248"/>
      <c r="S62" s="248" t="s">
        <v>302</v>
      </c>
      <c r="T62" s="249" t="s">
        <v>295</v>
      </c>
      <c r="U62" s="222">
        <v>0</v>
      </c>
      <c r="V62" s="222">
        <f>ROUND(E62*U62,2)</f>
        <v>0</v>
      </c>
      <c r="W62" s="222"/>
      <c r="X62" s="222" t="s">
        <v>362</v>
      </c>
      <c r="Y62" s="212"/>
      <c r="Z62" s="212"/>
      <c r="AA62" s="212"/>
      <c r="AB62" s="212"/>
      <c r="AC62" s="212"/>
      <c r="AD62" s="212"/>
      <c r="AE62" s="212"/>
      <c r="AF62" s="212"/>
      <c r="AG62" s="212" t="s">
        <v>363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52</v>
      </c>
      <c r="B63" s="244" t="s">
        <v>3510</v>
      </c>
      <c r="C63" s="256" t="s">
        <v>3511</v>
      </c>
      <c r="D63" s="245" t="s">
        <v>539</v>
      </c>
      <c r="E63" s="246">
        <v>2</v>
      </c>
      <c r="F63" s="247"/>
      <c r="G63" s="248">
        <f>ROUND(E63*F63,2)</f>
        <v>0</v>
      </c>
      <c r="H63" s="247"/>
      <c r="I63" s="248">
        <f>ROUND(E63*H63,2)</f>
        <v>0</v>
      </c>
      <c r="J63" s="247"/>
      <c r="K63" s="248">
        <f>ROUND(E63*J63,2)</f>
        <v>0</v>
      </c>
      <c r="L63" s="248">
        <v>21</v>
      </c>
      <c r="M63" s="248">
        <f>G63*(1+L63/100)</f>
        <v>0</v>
      </c>
      <c r="N63" s="248">
        <v>2.3900000000000002E-3</v>
      </c>
      <c r="O63" s="248">
        <f>ROUND(E63*N63,2)</f>
        <v>0</v>
      </c>
      <c r="P63" s="248">
        <v>0</v>
      </c>
      <c r="Q63" s="248">
        <f>ROUND(E63*P63,2)</f>
        <v>0</v>
      </c>
      <c r="R63" s="248"/>
      <c r="S63" s="248" t="s">
        <v>302</v>
      </c>
      <c r="T63" s="249" t="s">
        <v>295</v>
      </c>
      <c r="U63" s="222">
        <v>0</v>
      </c>
      <c r="V63" s="222">
        <f>ROUND(E63*U63,2)</f>
        <v>0</v>
      </c>
      <c r="W63" s="222"/>
      <c r="X63" s="222" t="s">
        <v>362</v>
      </c>
      <c r="Y63" s="212"/>
      <c r="Z63" s="212"/>
      <c r="AA63" s="212"/>
      <c r="AB63" s="212"/>
      <c r="AC63" s="212"/>
      <c r="AD63" s="212"/>
      <c r="AE63" s="212"/>
      <c r="AF63" s="212"/>
      <c r="AG63" s="212" t="s">
        <v>363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53</v>
      </c>
      <c r="B64" s="244" t="s">
        <v>3512</v>
      </c>
      <c r="C64" s="256" t="s">
        <v>3513</v>
      </c>
      <c r="D64" s="245" t="s">
        <v>539</v>
      </c>
      <c r="E64" s="246">
        <v>7</v>
      </c>
      <c r="F64" s="247"/>
      <c r="G64" s="248">
        <f>ROUND(E64*F64,2)</f>
        <v>0</v>
      </c>
      <c r="H64" s="247"/>
      <c r="I64" s="248">
        <f>ROUND(E64*H64,2)</f>
        <v>0</v>
      </c>
      <c r="J64" s="247"/>
      <c r="K64" s="248">
        <f>ROUND(E64*J64,2)</f>
        <v>0</v>
      </c>
      <c r="L64" s="248">
        <v>21</v>
      </c>
      <c r="M64" s="248">
        <f>G64*(1+L64/100)</f>
        <v>0</v>
      </c>
      <c r="N64" s="248">
        <v>1.06E-3</v>
      </c>
      <c r="O64" s="248">
        <f>ROUND(E64*N64,2)</f>
        <v>0.01</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363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54</v>
      </c>
      <c r="B65" s="244" t="s">
        <v>3514</v>
      </c>
      <c r="C65" s="256" t="s">
        <v>3515</v>
      </c>
      <c r="D65" s="245" t="s">
        <v>539</v>
      </c>
      <c r="E65" s="246">
        <v>42</v>
      </c>
      <c r="F65" s="247"/>
      <c r="G65" s="248">
        <f>ROUND(E65*F65,2)</f>
        <v>0</v>
      </c>
      <c r="H65" s="247"/>
      <c r="I65" s="248">
        <f>ROUND(E65*H65,2)</f>
        <v>0</v>
      </c>
      <c r="J65" s="247"/>
      <c r="K65" s="248">
        <f>ROUND(E65*J65,2)</f>
        <v>0</v>
      </c>
      <c r="L65" s="248">
        <v>21</v>
      </c>
      <c r="M65" s="248">
        <f>G65*(1+L65/100)</f>
        <v>0</v>
      </c>
      <c r="N65" s="248">
        <v>2.3800000000000002E-3</v>
      </c>
      <c r="O65" s="248">
        <f>ROUND(E65*N65,2)</f>
        <v>0.1</v>
      </c>
      <c r="P65" s="248">
        <v>0</v>
      </c>
      <c r="Q65" s="248">
        <f>ROUND(E65*P65,2)</f>
        <v>0</v>
      </c>
      <c r="R65" s="248"/>
      <c r="S65" s="248" t="s">
        <v>302</v>
      </c>
      <c r="T65" s="249" t="s">
        <v>295</v>
      </c>
      <c r="U65" s="222">
        <v>0</v>
      </c>
      <c r="V65" s="222">
        <f>ROUND(E65*U65,2)</f>
        <v>0</v>
      </c>
      <c r="W65" s="222"/>
      <c r="X65" s="222" t="s">
        <v>362</v>
      </c>
      <c r="Y65" s="212"/>
      <c r="Z65" s="212"/>
      <c r="AA65" s="212"/>
      <c r="AB65" s="212"/>
      <c r="AC65" s="212"/>
      <c r="AD65" s="212"/>
      <c r="AE65" s="212"/>
      <c r="AF65" s="212"/>
      <c r="AG65" s="212" t="s">
        <v>363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55</v>
      </c>
      <c r="B66" s="244" t="s">
        <v>3516</v>
      </c>
      <c r="C66" s="256" t="s">
        <v>3517</v>
      </c>
      <c r="D66" s="245" t="s">
        <v>539</v>
      </c>
      <c r="E66" s="246">
        <v>1</v>
      </c>
      <c r="F66" s="247"/>
      <c r="G66" s="248">
        <f>ROUND(E66*F66,2)</f>
        <v>0</v>
      </c>
      <c r="H66" s="247"/>
      <c r="I66" s="248">
        <f>ROUND(E66*H66,2)</f>
        <v>0</v>
      </c>
      <c r="J66" s="247"/>
      <c r="K66" s="248">
        <f>ROUND(E66*J66,2)</f>
        <v>0</v>
      </c>
      <c r="L66" s="248">
        <v>21</v>
      </c>
      <c r="M66" s="248">
        <f>G66*(1+L66/100)</f>
        <v>0</v>
      </c>
      <c r="N66" s="248">
        <v>9.5399999999999999E-3</v>
      </c>
      <c r="O66" s="248">
        <f>ROUND(E66*N66,2)</f>
        <v>0.01</v>
      </c>
      <c r="P66" s="248">
        <v>0</v>
      </c>
      <c r="Q66" s="248">
        <f>ROUND(E66*P66,2)</f>
        <v>0</v>
      </c>
      <c r="R66" s="248"/>
      <c r="S66" s="248" t="s">
        <v>302</v>
      </c>
      <c r="T66" s="249" t="s">
        <v>295</v>
      </c>
      <c r="U66" s="222">
        <v>0</v>
      </c>
      <c r="V66" s="222">
        <f>ROUND(E66*U66,2)</f>
        <v>0</v>
      </c>
      <c r="W66" s="222"/>
      <c r="X66" s="222" t="s">
        <v>362</v>
      </c>
      <c r="Y66" s="212"/>
      <c r="Z66" s="212"/>
      <c r="AA66" s="212"/>
      <c r="AB66" s="212"/>
      <c r="AC66" s="212"/>
      <c r="AD66" s="212"/>
      <c r="AE66" s="212"/>
      <c r="AF66" s="212"/>
      <c r="AG66" s="212" t="s">
        <v>363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56</v>
      </c>
      <c r="B67" s="244" t="s">
        <v>3518</v>
      </c>
      <c r="C67" s="256" t="s">
        <v>3519</v>
      </c>
      <c r="D67" s="245" t="s">
        <v>539</v>
      </c>
      <c r="E67" s="246">
        <v>2</v>
      </c>
      <c r="F67" s="247"/>
      <c r="G67" s="248">
        <f>ROUND(E67*F67,2)</f>
        <v>0</v>
      </c>
      <c r="H67" s="247"/>
      <c r="I67" s="248">
        <f>ROUND(E67*H67,2)</f>
        <v>0</v>
      </c>
      <c r="J67" s="247"/>
      <c r="K67" s="248">
        <f>ROUND(E67*J67,2)</f>
        <v>0</v>
      </c>
      <c r="L67" s="248">
        <v>21</v>
      </c>
      <c r="M67" s="248">
        <f>G67*(1+L67/100)</f>
        <v>0</v>
      </c>
      <c r="N67" s="248">
        <v>1.5140000000000001E-2</v>
      </c>
      <c r="O67" s="248">
        <f>ROUND(E67*N67,2)</f>
        <v>0.03</v>
      </c>
      <c r="P67" s="248">
        <v>0</v>
      </c>
      <c r="Q67" s="248">
        <f>ROUND(E67*P67,2)</f>
        <v>0</v>
      </c>
      <c r="R67" s="248"/>
      <c r="S67" s="248" t="s">
        <v>302</v>
      </c>
      <c r="T67" s="249" t="s">
        <v>295</v>
      </c>
      <c r="U67" s="222">
        <v>0</v>
      </c>
      <c r="V67" s="222">
        <f>ROUND(E67*U67,2)</f>
        <v>0</v>
      </c>
      <c r="W67" s="222"/>
      <c r="X67" s="222" t="s">
        <v>362</v>
      </c>
      <c r="Y67" s="212"/>
      <c r="Z67" s="212"/>
      <c r="AA67" s="212"/>
      <c r="AB67" s="212"/>
      <c r="AC67" s="212"/>
      <c r="AD67" s="212"/>
      <c r="AE67" s="212"/>
      <c r="AF67" s="212"/>
      <c r="AG67" s="212" t="s">
        <v>363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57</v>
      </c>
      <c r="B68" s="244" t="s">
        <v>3520</v>
      </c>
      <c r="C68" s="256" t="s">
        <v>3521</v>
      </c>
      <c r="D68" s="245" t="s">
        <v>539</v>
      </c>
      <c r="E68" s="246">
        <v>2</v>
      </c>
      <c r="F68" s="247"/>
      <c r="G68" s="248">
        <f>ROUND(E68*F68,2)</f>
        <v>0</v>
      </c>
      <c r="H68" s="247"/>
      <c r="I68" s="248">
        <f>ROUND(E68*H68,2)</f>
        <v>0</v>
      </c>
      <c r="J68" s="247"/>
      <c r="K68" s="248">
        <f>ROUND(E68*J68,2)</f>
        <v>0</v>
      </c>
      <c r="L68" s="248">
        <v>21</v>
      </c>
      <c r="M68" s="248">
        <f>G68*(1+L68/100)</f>
        <v>0</v>
      </c>
      <c r="N68" s="248">
        <v>3.6000000000000002E-4</v>
      </c>
      <c r="O68" s="248">
        <f>ROUND(E68*N68,2)</f>
        <v>0</v>
      </c>
      <c r="P68" s="248">
        <v>0</v>
      </c>
      <c r="Q68" s="248">
        <f>ROUND(E68*P68,2)</f>
        <v>0</v>
      </c>
      <c r="R68" s="248"/>
      <c r="S68" s="248" t="s">
        <v>302</v>
      </c>
      <c r="T68" s="249" t="s">
        <v>295</v>
      </c>
      <c r="U68" s="222">
        <v>0</v>
      </c>
      <c r="V68" s="222">
        <f>ROUND(E68*U68,2)</f>
        <v>0</v>
      </c>
      <c r="W68" s="222"/>
      <c r="X68" s="222" t="s">
        <v>362</v>
      </c>
      <c r="Y68" s="212"/>
      <c r="Z68" s="212"/>
      <c r="AA68" s="212"/>
      <c r="AB68" s="212"/>
      <c r="AC68" s="212"/>
      <c r="AD68" s="212"/>
      <c r="AE68" s="212"/>
      <c r="AF68" s="212"/>
      <c r="AG68" s="212" t="s">
        <v>363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58</v>
      </c>
      <c r="B69" s="244" t="s">
        <v>3522</v>
      </c>
      <c r="C69" s="256" t="s">
        <v>3523</v>
      </c>
      <c r="D69" s="245" t="s">
        <v>539</v>
      </c>
      <c r="E69" s="246">
        <v>2</v>
      </c>
      <c r="F69" s="247"/>
      <c r="G69" s="248">
        <f>ROUND(E69*F69,2)</f>
        <v>0</v>
      </c>
      <c r="H69" s="247"/>
      <c r="I69" s="248">
        <f>ROUND(E69*H69,2)</f>
        <v>0</v>
      </c>
      <c r="J69" s="247"/>
      <c r="K69" s="248">
        <f>ROUND(E69*J69,2)</f>
        <v>0</v>
      </c>
      <c r="L69" s="248">
        <v>21</v>
      </c>
      <c r="M69" s="248">
        <f>G69*(1+L69/100)</f>
        <v>0</v>
      </c>
      <c r="N69" s="248">
        <v>3.6000000000000002E-4</v>
      </c>
      <c r="O69" s="248">
        <f>ROUND(E69*N69,2)</f>
        <v>0</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363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43">
        <v>59</v>
      </c>
      <c r="B70" s="244" t="s">
        <v>1177</v>
      </c>
      <c r="C70" s="256" t="s">
        <v>1178</v>
      </c>
      <c r="D70" s="245" t="s">
        <v>539</v>
      </c>
      <c r="E70" s="246">
        <v>1.4</v>
      </c>
      <c r="F70" s="247"/>
      <c r="G70" s="248">
        <f>ROUND(E70*F70,2)</f>
        <v>0</v>
      </c>
      <c r="H70" s="247"/>
      <c r="I70" s="248">
        <f>ROUND(E70*H70,2)</f>
        <v>0</v>
      </c>
      <c r="J70" s="247"/>
      <c r="K70" s="248">
        <f>ROUND(E70*J70,2)</f>
        <v>0</v>
      </c>
      <c r="L70" s="248">
        <v>21</v>
      </c>
      <c r="M70" s="248">
        <f>G70*(1+L70/100)</f>
        <v>0</v>
      </c>
      <c r="N70" s="248">
        <v>8.9999999999999998E-4</v>
      </c>
      <c r="O70" s="248">
        <f>ROUND(E70*N70,2)</f>
        <v>0</v>
      </c>
      <c r="P70" s="248">
        <v>0</v>
      </c>
      <c r="Q70" s="248">
        <f>ROUND(E70*P70,2)</f>
        <v>0</v>
      </c>
      <c r="R70" s="248"/>
      <c r="S70" s="248" t="s">
        <v>302</v>
      </c>
      <c r="T70" s="249" t="s">
        <v>295</v>
      </c>
      <c r="U70" s="222">
        <v>0</v>
      </c>
      <c r="V70" s="222">
        <f>ROUND(E70*U70,2)</f>
        <v>0</v>
      </c>
      <c r="W70" s="222"/>
      <c r="X70" s="222" t="s">
        <v>362</v>
      </c>
      <c r="Y70" s="212"/>
      <c r="Z70" s="212"/>
      <c r="AA70" s="212"/>
      <c r="AB70" s="212"/>
      <c r="AC70" s="212"/>
      <c r="AD70" s="212"/>
      <c r="AE70" s="212"/>
      <c r="AF70" s="212"/>
      <c r="AG70" s="212" t="s">
        <v>363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43">
        <v>60</v>
      </c>
      <c r="B71" s="244" t="s">
        <v>3524</v>
      </c>
      <c r="C71" s="256" t="s">
        <v>3525</v>
      </c>
      <c r="D71" s="245" t="s">
        <v>539</v>
      </c>
      <c r="E71" s="246">
        <v>1</v>
      </c>
      <c r="F71" s="247"/>
      <c r="G71" s="248">
        <f>ROUND(E71*F71,2)</f>
        <v>0</v>
      </c>
      <c r="H71" s="247"/>
      <c r="I71" s="248">
        <f>ROUND(E71*H71,2)</f>
        <v>0</v>
      </c>
      <c r="J71" s="247"/>
      <c r="K71" s="248">
        <f>ROUND(E71*J71,2)</f>
        <v>0</v>
      </c>
      <c r="L71" s="248">
        <v>21</v>
      </c>
      <c r="M71" s="248">
        <f>G71*(1+L71/100)</f>
        <v>0</v>
      </c>
      <c r="N71" s="248">
        <v>1.3299999999999999E-2</v>
      </c>
      <c r="O71" s="248">
        <f>ROUND(E71*N71,2)</f>
        <v>0.01</v>
      </c>
      <c r="P71" s="248">
        <v>0</v>
      </c>
      <c r="Q71" s="248">
        <f>ROUND(E71*P71,2)</f>
        <v>0</v>
      </c>
      <c r="R71" s="248"/>
      <c r="S71" s="248" t="s">
        <v>302</v>
      </c>
      <c r="T71" s="249" t="s">
        <v>295</v>
      </c>
      <c r="U71" s="222">
        <v>0</v>
      </c>
      <c r="V71" s="222">
        <f>ROUND(E71*U71,2)</f>
        <v>0</v>
      </c>
      <c r="W71" s="222"/>
      <c r="X71" s="222" t="s">
        <v>362</v>
      </c>
      <c r="Y71" s="212"/>
      <c r="Z71" s="212"/>
      <c r="AA71" s="212"/>
      <c r="AB71" s="212"/>
      <c r="AC71" s="212"/>
      <c r="AD71" s="212"/>
      <c r="AE71" s="212"/>
      <c r="AF71" s="212"/>
      <c r="AG71" s="212" t="s">
        <v>363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43">
        <v>61</v>
      </c>
      <c r="B72" s="244" t="s">
        <v>3526</v>
      </c>
      <c r="C72" s="256" t="s">
        <v>3527</v>
      </c>
      <c r="D72" s="245" t="s">
        <v>539</v>
      </c>
      <c r="E72" s="246">
        <v>1</v>
      </c>
      <c r="F72" s="247"/>
      <c r="G72" s="248">
        <f>ROUND(E72*F72,2)</f>
        <v>0</v>
      </c>
      <c r="H72" s="247"/>
      <c r="I72" s="248">
        <f>ROUND(E72*H72,2)</f>
        <v>0</v>
      </c>
      <c r="J72" s="247"/>
      <c r="K72" s="248">
        <f>ROUND(E72*J72,2)</f>
        <v>0</v>
      </c>
      <c r="L72" s="248">
        <v>21</v>
      </c>
      <c r="M72" s="248">
        <f>G72*(1+L72/100)</f>
        <v>0</v>
      </c>
      <c r="N72" s="248">
        <v>6.0999999999999999E-2</v>
      </c>
      <c r="O72" s="248">
        <f>ROUND(E72*N72,2)</f>
        <v>0.06</v>
      </c>
      <c r="P72" s="248">
        <v>0</v>
      </c>
      <c r="Q72" s="248">
        <f>ROUND(E72*P72,2)</f>
        <v>0</v>
      </c>
      <c r="R72" s="248"/>
      <c r="S72" s="248" t="s">
        <v>302</v>
      </c>
      <c r="T72" s="249" t="s">
        <v>295</v>
      </c>
      <c r="U72" s="222">
        <v>0</v>
      </c>
      <c r="V72" s="222">
        <f>ROUND(E72*U72,2)</f>
        <v>0</v>
      </c>
      <c r="W72" s="222"/>
      <c r="X72" s="222" t="s">
        <v>362</v>
      </c>
      <c r="Y72" s="212"/>
      <c r="Z72" s="212"/>
      <c r="AA72" s="212"/>
      <c r="AB72" s="212"/>
      <c r="AC72" s="212"/>
      <c r="AD72" s="212"/>
      <c r="AE72" s="212"/>
      <c r="AF72" s="212"/>
      <c r="AG72" s="212" t="s">
        <v>363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43">
        <v>62</v>
      </c>
      <c r="B73" s="244" t="s">
        <v>3528</v>
      </c>
      <c r="C73" s="256" t="s">
        <v>3529</v>
      </c>
      <c r="D73" s="245" t="s">
        <v>539</v>
      </c>
      <c r="E73" s="246">
        <v>1</v>
      </c>
      <c r="F73" s="247"/>
      <c r="G73" s="248">
        <f>ROUND(E73*F73,2)</f>
        <v>0</v>
      </c>
      <c r="H73" s="247"/>
      <c r="I73" s="248">
        <f>ROUND(E73*H73,2)</f>
        <v>0</v>
      </c>
      <c r="J73" s="247"/>
      <c r="K73" s="248">
        <f>ROUND(E73*J73,2)</f>
        <v>0</v>
      </c>
      <c r="L73" s="248">
        <v>21</v>
      </c>
      <c r="M73" s="248">
        <f>G73*(1+L73/100)</f>
        <v>0</v>
      </c>
      <c r="N73" s="248">
        <v>4.4999999999999997E-3</v>
      </c>
      <c r="O73" s="248">
        <f>ROUND(E73*N73,2)</f>
        <v>0</v>
      </c>
      <c r="P73" s="248">
        <v>0</v>
      </c>
      <c r="Q73" s="248">
        <f>ROUND(E73*P73,2)</f>
        <v>0</v>
      </c>
      <c r="R73" s="248"/>
      <c r="S73" s="248" t="s">
        <v>302</v>
      </c>
      <c r="T73" s="249" t="s">
        <v>295</v>
      </c>
      <c r="U73" s="222">
        <v>0</v>
      </c>
      <c r="V73" s="222">
        <f>ROUND(E73*U73,2)</f>
        <v>0</v>
      </c>
      <c r="W73" s="222"/>
      <c r="X73" s="222" t="s">
        <v>362</v>
      </c>
      <c r="Y73" s="212"/>
      <c r="Z73" s="212"/>
      <c r="AA73" s="212"/>
      <c r="AB73" s="212"/>
      <c r="AC73" s="212"/>
      <c r="AD73" s="212"/>
      <c r="AE73" s="212"/>
      <c r="AF73" s="212"/>
      <c r="AG73" s="212" t="s">
        <v>363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43">
        <v>63</v>
      </c>
      <c r="B74" s="244" t="s">
        <v>3530</v>
      </c>
      <c r="C74" s="256" t="s">
        <v>3531</v>
      </c>
      <c r="D74" s="245" t="s">
        <v>539</v>
      </c>
      <c r="E74" s="246">
        <v>4</v>
      </c>
      <c r="F74" s="247"/>
      <c r="G74" s="248">
        <f>ROUND(E74*F74,2)</f>
        <v>0</v>
      </c>
      <c r="H74" s="247"/>
      <c r="I74" s="248">
        <f>ROUND(E74*H74,2)</f>
        <v>0</v>
      </c>
      <c r="J74" s="247"/>
      <c r="K74" s="248">
        <f>ROUND(E74*J74,2)</f>
        <v>0</v>
      </c>
      <c r="L74" s="248">
        <v>21</v>
      </c>
      <c r="M74" s="248">
        <f>G74*(1+L74/100)</f>
        <v>0</v>
      </c>
      <c r="N74" s="248">
        <v>2.3999999999999998E-3</v>
      </c>
      <c r="O74" s="248">
        <f>ROUND(E74*N74,2)</f>
        <v>0.01</v>
      </c>
      <c r="P74" s="248">
        <v>0</v>
      </c>
      <c r="Q74" s="248">
        <f>ROUND(E74*P74,2)</f>
        <v>0</v>
      </c>
      <c r="R74" s="248"/>
      <c r="S74" s="248" t="s">
        <v>302</v>
      </c>
      <c r="T74" s="249" t="s">
        <v>295</v>
      </c>
      <c r="U74" s="222">
        <v>0</v>
      </c>
      <c r="V74" s="222">
        <f>ROUND(E74*U74,2)</f>
        <v>0</v>
      </c>
      <c r="W74" s="222"/>
      <c r="X74" s="222" t="s">
        <v>362</v>
      </c>
      <c r="Y74" s="212"/>
      <c r="Z74" s="212"/>
      <c r="AA74" s="212"/>
      <c r="AB74" s="212"/>
      <c r="AC74" s="212"/>
      <c r="AD74" s="212"/>
      <c r="AE74" s="212"/>
      <c r="AF74" s="212"/>
      <c r="AG74" s="212" t="s">
        <v>363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5">
      <c r="A75" s="227" t="s">
        <v>289</v>
      </c>
      <c r="B75" s="228" t="s">
        <v>193</v>
      </c>
      <c r="C75" s="251" t="s">
        <v>194</v>
      </c>
      <c r="D75" s="229"/>
      <c r="E75" s="230"/>
      <c r="F75" s="231"/>
      <c r="G75" s="231">
        <f>SUMIF(AG76:AG76,"&lt;&gt;NOR",G76:G76)</f>
        <v>0</v>
      </c>
      <c r="H75" s="231"/>
      <c r="I75" s="231">
        <f>SUM(I76:I76)</f>
        <v>0</v>
      </c>
      <c r="J75" s="231"/>
      <c r="K75" s="231">
        <f>SUM(K76:K76)</f>
        <v>0</v>
      </c>
      <c r="L75" s="231"/>
      <c r="M75" s="231">
        <f>SUM(M76:M76)</f>
        <v>0</v>
      </c>
      <c r="N75" s="231"/>
      <c r="O75" s="231">
        <f>SUM(O76:O76)</f>
        <v>0</v>
      </c>
      <c r="P75" s="231"/>
      <c r="Q75" s="231">
        <f>SUM(Q76:Q76)</f>
        <v>0</v>
      </c>
      <c r="R75" s="231"/>
      <c r="S75" s="231"/>
      <c r="T75" s="232"/>
      <c r="U75" s="226"/>
      <c r="V75" s="226">
        <f>SUM(V76:V76)</f>
        <v>0</v>
      </c>
      <c r="W75" s="226"/>
      <c r="X75" s="226"/>
      <c r="AG75" t="s">
        <v>290</v>
      </c>
    </row>
    <row r="76" spans="1:60" ht="20.399999999999999" outlineLevel="1" x14ac:dyDescent="0.25">
      <c r="A76" s="233">
        <v>64</v>
      </c>
      <c r="B76" s="234" t="s">
        <v>3532</v>
      </c>
      <c r="C76" s="252" t="s">
        <v>3533</v>
      </c>
      <c r="D76" s="235" t="s">
        <v>441</v>
      </c>
      <c r="E76" s="236">
        <v>748.16674</v>
      </c>
      <c r="F76" s="237"/>
      <c r="G76" s="238">
        <f>ROUND(E76*F76,2)</f>
        <v>0</v>
      </c>
      <c r="H76" s="237"/>
      <c r="I76" s="238">
        <f>ROUND(E76*H76,2)</f>
        <v>0</v>
      </c>
      <c r="J76" s="237"/>
      <c r="K76" s="238">
        <f>ROUND(E76*J76,2)</f>
        <v>0</v>
      </c>
      <c r="L76" s="238">
        <v>21</v>
      </c>
      <c r="M76" s="238">
        <f>G76*(1+L76/100)</f>
        <v>0</v>
      </c>
      <c r="N76" s="238">
        <v>0</v>
      </c>
      <c r="O76" s="238">
        <f>ROUND(E76*N76,2)</f>
        <v>0</v>
      </c>
      <c r="P76" s="238">
        <v>0</v>
      </c>
      <c r="Q76" s="238">
        <f>ROUND(E76*P76,2)</f>
        <v>0</v>
      </c>
      <c r="R76" s="238"/>
      <c r="S76" s="238" t="s">
        <v>302</v>
      </c>
      <c r="T76" s="23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5">
      <c r="A77" s="3"/>
      <c r="B77" s="4"/>
      <c r="C77" s="257"/>
      <c r="D77" s="6"/>
      <c r="E77" s="3"/>
      <c r="F77" s="3"/>
      <c r="G77" s="3"/>
      <c r="H77" s="3"/>
      <c r="I77" s="3"/>
      <c r="J77" s="3"/>
      <c r="K77" s="3"/>
      <c r="L77" s="3"/>
      <c r="M77" s="3"/>
      <c r="N77" s="3"/>
      <c r="O77" s="3"/>
      <c r="P77" s="3"/>
      <c r="Q77" s="3"/>
      <c r="R77" s="3"/>
      <c r="S77" s="3"/>
      <c r="T77" s="3"/>
      <c r="U77" s="3"/>
      <c r="V77" s="3"/>
      <c r="W77" s="3"/>
      <c r="X77" s="3"/>
      <c r="AE77">
        <v>15</v>
      </c>
      <c r="AF77">
        <v>21</v>
      </c>
      <c r="AG77" t="s">
        <v>276</v>
      </c>
    </row>
    <row r="78" spans="1:60" x14ac:dyDescent="0.25">
      <c r="A78" s="215"/>
      <c r="B78" s="216" t="s">
        <v>29</v>
      </c>
      <c r="C78" s="258"/>
      <c r="D78" s="217"/>
      <c r="E78" s="218"/>
      <c r="F78" s="218"/>
      <c r="G78" s="250">
        <f>G8+G27+G29+G31+G75</f>
        <v>0</v>
      </c>
      <c r="H78" s="3"/>
      <c r="I78" s="3"/>
      <c r="J78" s="3"/>
      <c r="K78" s="3"/>
      <c r="L78" s="3"/>
      <c r="M78" s="3"/>
      <c r="N78" s="3"/>
      <c r="O78" s="3"/>
      <c r="P78" s="3"/>
      <c r="Q78" s="3"/>
      <c r="R78" s="3"/>
      <c r="S78" s="3"/>
      <c r="T78" s="3"/>
      <c r="U78" s="3"/>
      <c r="V78" s="3"/>
      <c r="W78" s="3"/>
      <c r="X78" s="3"/>
      <c r="AE78">
        <f>SUMIF(L7:L76,AE77,G7:G76)</f>
        <v>0</v>
      </c>
      <c r="AF78">
        <f>SUMIF(L7:L76,AF77,G7:G76)</f>
        <v>0</v>
      </c>
      <c r="AG78" t="s">
        <v>383</v>
      </c>
    </row>
    <row r="79" spans="1:60" x14ac:dyDescent="0.25">
      <c r="C79" s="259"/>
      <c r="D79" s="10"/>
      <c r="AG79" t="s">
        <v>385</v>
      </c>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ridAfEySI8vLMZg3uJgNU138j5WGSavuC9iS2a2D0RBuFZSl0TtgR2pES6gyT3VVNER/llpcMevdEOl67HV7Q==" saltValue="HZTIi+no/iYFU8/sp2deE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A12E6-F7D7-4516-9088-A63F20FB27D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128</v>
      </c>
      <c r="C3" s="201" t="s">
        <v>129</v>
      </c>
      <c r="D3" s="199"/>
      <c r="E3" s="199"/>
      <c r="F3" s="199"/>
      <c r="G3" s="200"/>
      <c r="AC3" s="177" t="s">
        <v>264</v>
      </c>
      <c r="AG3" t="s">
        <v>266</v>
      </c>
    </row>
    <row r="4" spans="1:60" ht="25.05" customHeight="1" x14ac:dyDescent="0.25">
      <c r="A4" s="202" t="s">
        <v>9</v>
      </c>
      <c r="B4" s="203" t="s">
        <v>130</v>
      </c>
      <c r="C4" s="204" t="s">
        <v>129</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177</v>
      </c>
      <c r="C8" s="251" t="s">
        <v>178</v>
      </c>
      <c r="D8" s="229"/>
      <c r="E8" s="230"/>
      <c r="F8" s="231"/>
      <c r="G8" s="231">
        <f>SUMIF(AG9:AG34,"&lt;&gt;NOR",G9:G34)</f>
        <v>0</v>
      </c>
      <c r="H8" s="231"/>
      <c r="I8" s="231">
        <f>SUM(I9:I34)</f>
        <v>0</v>
      </c>
      <c r="J8" s="231"/>
      <c r="K8" s="231">
        <f>SUM(K9:K34)</f>
        <v>0</v>
      </c>
      <c r="L8" s="231"/>
      <c r="M8" s="231">
        <f>SUM(M9:M34)</f>
        <v>0</v>
      </c>
      <c r="N8" s="231"/>
      <c r="O8" s="231">
        <f>SUM(O9:O34)</f>
        <v>13.850000000000001</v>
      </c>
      <c r="P8" s="231"/>
      <c r="Q8" s="231">
        <f>SUM(Q9:Q34)</f>
        <v>3.4400000000000004</v>
      </c>
      <c r="R8" s="231"/>
      <c r="S8" s="231"/>
      <c r="T8" s="232"/>
      <c r="U8" s="226"/>
      <c r="V8" s="226">
        <f>SUM(V9:V34)</f>
        <v>0</v>
      </c>
      <c r="W8" s="226"/>
      <c r="X8" s="226"/>
      <c r="AG8" t="s">
        <v>290</v>
      </c>
    </row>
    <row r="9" spans="1:60" outlineLevel="1" x14ac:dyDescent="0.25">
      <c r="A9" s="243">
        <v>1</v>
      </c>
      <c r="B9" s="244" t="s">
        <v>882</v>
      </c>
      <c r="C9" s="256" t="s">
        <v>883</v>
      </c>
      <c r="D9" s="245" t="s">
        <v>360</v>
      </c>
      <c r="E9" s="246">
        <v>1.28</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0.399999999999999" outlineLevel="1" x14ac:dyDescent="0.25">
      <c r="A10" s="243">
        <v>2</v>
      </c>
      <c r="B10" s="244" t="s">
        <v>884</v>
      </c>
      <c r="C10" s="256" t="s">
        <v>885</v>
      </c>
      <c r="D10" s="245" t="s">
        <v>360</v>
      </c>
      <c r="E10" s="246">
        <v>8</v>
      </c>
      <c r="F10" s="247"/>
      <c r="G10" s="248">
        <f>ROUND(E10*F10,2)</f>
        <v>0</v>
      </c>
      <c r="H10" s="247"/>
      <c r="I10" s="248">
        <f>ROUND(E10*H10,2)</f>
        <v>0</v>
      </c>
      <c r="J10" s="247"/>
      <c r="K10" s="248">
        <f>ROUND(E10*J10,2)</f>
        <v>0</v>
      </c>
      <c r="L10" s="248">
        <v>21</v>
      </c>
      <c r="M10" s="248">
        <f>G10*(1+L10/100)</f>
        <v>0</v>
      </c>
      <c r="N10" s="248">
        <v>0</v>
      </c>
      <c r="O10" s="248">
        <f>ROUND(E10*N10,2)</f>
        <v>0</v>
      </c>
      <c r="P10" s="248">
        <v>0</v>
      </c>
      <c r="Q10" s="248">
        <f>ROUND(E10*P10,2)</f>
        <v>0</v>
      </c>
      <c r="R10" s="248"/>
      <c r="S10" s="248" t="s">
        <v>302</v>
      </c>
      <c r="T10" s="24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43">
        <v>3</v>
      </c>
      <c r="B11" s="244" t="s">
        <v>886</v>
      </c>
      <c r="C11" s="256" t="s">
        <v>887</v>
      </c>
      <c r="D11" s="245" t="s">
        <v>360</v>
      </c>
      <c r="E11" s="246">
        <v>14.8512</v>
      </c>
      <c r="F11" s="247"/>
      <c r="G11" s="248">
        <f>ROUND(E11*F11,2)</f>
        <v>0</v>
      </c>
      <c r="H11" s="247"/>
      <c r="I11" s="248">
        <f>ROUND(E11*H11,2)</f>
        <v>0</v>
      </c>
      <c r="J11" s="247"/>
      <c r="K11" s="248">
        <f>ROUND(E11*J11,2)</f>
        <v>0</v>
      </c>
      <c r="L11" s="248">
        <v>21</v>
      </c>
      <c r="M11" s="248">
        <f>G11*(1+L11/100)</f>
        <v>0</v>
      </c>
      <c r="N11" s="248">
        <v>0</v>
      </c>
      <c r="O11" s="248">
        <f>ROUND(E11*N11,2)</f>
        <v>0</v>
      </c>
      <c r="P11" s="248">
        <v>0</v>
      </c>
      <c r="Q11" s="248">
        <f>ROUND(E11*P11,2)</f>
        <v>0</v>
      </c>
      <c r="R11" s="248"/>
      <c r="S11" s="248" t="s">
        <v>302</v>
      </c>
      <c r="T11" s="249" t="s">
        <v>295</v>
      </c>
      <c r="U11" s="222">
        <v>0</v>
      </c>
      <c r="V11" s="222">
        <f>ROUND(E11*U11,2)</f>
        <v>0</v>
      </c>
      <c r="W11" s="222"/>
      <c r="X11" s="222" t="s">
        <v>389</v>
      </c>
      <c r="Y11" s="212"/>
      <c r="Z11" s="212"/>
      <c r="AA11" s="212"/>
      <c r="AB11" s="212"/>
      <c r="AC11" s="212"/>
      <c r="AD11" s="212"/>
      <c r="AE11" s="212"/>
      <c r="AF11" s="212"/>
      <c r="AG11" s="212" t="s">
        <v>390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4</v>
      </c>
      <c r="B12" s="244" t="s">
        <v>888</v>
      </c>
      <c r="C12" s="256" t="s">
        <v>889</v>
      </c>
      <c r="D12" s="245" t="s">
        <v>360</v>
      </c>
      <c r="E12" s="246">
        <v>4.1887999999999996</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5</v>
      </c>
      <c r="B13" s="244" t="s">
        <v>894</v>
      </c>
      <c r="C13" s="256" t="s">
        <v>895</v>
      </c>
      <c r="D13" s="245" t="s">
        <v>360</v>
      </c>
      <c r="E13" s="246">
        <v>2.0945</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0</v>
      </c>
      <c r="V13" s="222">
        <f>ROUND(E13*U13,2)</f>
        <v>0</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6</v>
      </c>
      <c r="B14" s="244" t="s">
        <v>898</v>
      </c>
      <c r="C14" s="256" t="s">
        <v>899</v>
      </c>
      <c r="D14" s="245" t="s">
        <v>434</v>
      </c>
      <c r="E14" s="246">
        <v>42.8</v>
      </c>
      <c r="F14" s="247"/>
      <c r="G14" s="248">
        <f>ROUND(E14*F14,2)</f>
        <v>0</v>
      </c>
      <c r="H14" s="247"/>
      <c r="I14" s="248">
        <f>ROUND(E14*H14,2)</f>
        <v>0</v>
      </c>
      <c r="J14" s="247"/>
      <c r="K14" s="248">
        <f>ROUND(E14*J14,2)</f>
        <v>0</v>
      </c>
      <c r="L14" s="248">
        <v>21</v>
      </c>
      <c r="M14" s="248">
        <f>G14*(1+L14/100)</f>
        <v>0</v>
      </c>
      <c r="N14" s="248">
        <v>8.4000000000000003E-4</v>
      </c>
      <c r="O14" s="248">
        <f>ROUND(E14*N14,2)</f>
        <v>0.04</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43">
        <v>7</v>
      </c>
      <c r="B15" s="244" t="s">
        <v>900</v>
      </c>
      <c r="C15" s="256" t="s">
        <v>901</v>
      </c>
      <c r="D15" s="245" t="s">
        <v>434</v>
      </c>
      <c r="E15" s="246">
        <v>42.8</v>
      </c>
      <c r="F15" s="247"/>
      <c r="G15" s="248">
        <f>ROUND(E15*F15,2)</f>
        <v>0</v>
      </c>
      <c r="H15" s="247"/>
      <c r="I15" s="248">
        <f>ROUND(E15*H15,2)</f>
        <v>0</v>
      </c>
      <c r="J15" s="247"/>
      <c r="K15" s="248">
        <f>ROUND(E15*J15,2)</f>
        <v>0</v>
      </c>
      <c r="L15" s="248">
        <v>21</v>
      </c>
      <c r="M15" s="248">
        <f>G15*(1+L15/100)</f>
        <v>0</v>
      </c>
      <c r="N15" s="248">
        <v>0</v>
      </c>
      <c r="O15" s="248">
        <f>ROUND(E15*N15,2)</f>
        <v>0</v>
      </c>
      <c r="P15" s="248">
        <v>0</v>
      </c>
      <c r="Q15" s="248">
        <f>ROUND(E15*P15,2)</f>
        <v>0</v>
      </c>
      <c r="R15" s="248"/>
      <c r="S15" s="248" t="s">
        <v>302</v>
      </c>
      <c r="T15" s="24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43">
        <v>8</v>
      </c>
      <c r="B16" s="244" t="s">
        <v>902</v>
      </c>
      <c r="C16" s="256" t="s">
        <v>903</v>
      </c>
      <c r="D16" s="245" t="s">
        <v>360</v>
      </c>
      <c r="E16" s="246">
        <v>9.52</v>
      </c>
      <c r="F16" s="247"/>
      <c r="G16" s="248">
        <f>ROUND(E16*F16,2)</f>
        <v>0</v>
      </c>
      <c r="H16" s="247"/>
      <c r="I16" s="248">
        <f>ROUND(E16*H16,2)</f>
        <v>0</v>
      </c>
      <c r="J16" s="247"/>
      <c r="K16" s="248">
        <f>ROUND(E16*J16,2)</f>
        <v>0</v>
      </c>
      <c r="L16" s="248">
        <v>21</v>
      </c>
      <c r="M16" s="248">
        <f>G16*(1+L16/100)</f>
        <v>0</v>
      </c>
      <c r="N16" s="248">
        <v>0</v>
      </c>
      <c r="O16" s="248">
        <f>ROUND(E16*N16,2)</f>
        <v>0</v>
      </c>
      <c r="P16" s="248">
        <v>0</v>
      </c>
      <c r="Q16" s="248">
        <f>ROUND(E16*P16,2)</f>
        <v>0</v>
      </c>
      <c r="R16" s="248"/>
      <c r="S16" s="248" t="s">
        <v>302</v>
      </c>
      <c r="T16" s="249" t="s">
        <v>295</v>
      </c>
      <c r="U16" s="222">
        <v>0</v>
      </c>
      <c r="V16" s="222">
        <f>ROUND(E16*U16,2)</f>
        <v>0</v>
      </c>
      <c r="W16" s="222"/>
      <c r="X16" s="222" t="s">
        <v>389</v>
      </c>
      <c r="Y16" s="212"/>
      <c r="Z16" s="212"/>
      <c r="AA16" s="212"/>
      <c r="AB16" s="212"/>
      <c r="AC16" s="212"/>
      <c r="AD16" s="212"/>
      <c r="AE16" s="212"/>
      <c r="AF16" s="212"/>
      <c r="AG16" s="212" t="s">
        <v>390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43">
        <v>9</v>
      </c>
      <c r="B17" s="244" t="s">
        <v>904</v>
      </c>
      <c r="C17" s="256" t="s">
        <v>905</v>
      </c>
      <c r="D17" s="245" t="s">
        <v>360</v>
      </c>
      <c r="E17" s="246">
        <v>10.48</v>
      </c>
      <c r="F17" s="247"/>
      <c r="G17" s="248">
        <f>ROUND(E17*F17,2)</f>
        <v>0</v>
      </c>
      <c r="H17" s="247"/>
      <c r="I17" s="248">
        <f>ROUND(E17*H17,2)</f>
        <v>0</v>
      </c>
      <c r="J17" s="247"/>
      <c r="K17" s="248">
        <f>ROUND(E17*J17,2)</f>
        <v>0</v>
      </c>
      <c r="L17" s="248">
        <v>21</v>
      </c>
      <c r="M17" s="248">
        <f>G17*(1+L17/100)</f>
        <v>0</v>
      </c>
      <c r="N17" s="248">
        <v>0</v>
      </c>
      <c r="O17" s="248">
        <f>ROUND(E17*N17,2)</f>
        <v>0</v>
      </c>
      <c r="P17" s="248">
        <v>0</v>
      </c>
      <c r="Q17" s="248">
        <f>ROUND(E17*P17,2)</f>
        <v>0</v>
      </c>
      <c r="R17" s="248"/>
      <c r="S17" s="248" t="s">
        <v>302</v>
      </c>
      <c r="T17" s="24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0.399999999999999" outlineLevel="1" x14ac:dyDescent="0.25">
      <c r="A18" s="243">
        <v>10</v>
      </c>
      <c r="B18" s="244" t="s">
        <v>906</v>
      </c>
      <c r="C18" s="256" t="s">
        <v>907</v>
      </c>
      <c r="D18" s="245" t="s">
        <v>360</v>
      </c>
      <c r="E18" s="246">
        <v>62.88</v>
      </c>
      <c r="F18" s="247"/>
      <c r="G18" s="248">
        <f>ROUND(E18*F18,2)</f>
        <v>0</v>
      </c>
      <c r="H18" s="247"/>
      <c r="I18" s="248">
        <f>ROUND(E18*H18,2)</f>
        <v>0</v>
      </c>
      <c r="J18" s="247"/>
      <c r="K18" s="248">
        <f>ROUND(E18*J18,2)</f>
        <v>0</v>
      </c>
      <c r="L18" s="248">
        <v>21</v>
      </c>
      <c r="M18" s="248">
        <f>G18*(1+L18/100)</f>
        <v>0</v>
      </c>
      <c r="N18" s="248">
        <v>0</v>
      </c>
      <c r="O18" s="248">
        <f>ROUND(E18*N18,2)</f>
        <v>0</v>
      </c>
      <c r="P18" s="248">
        <v>0</v>
      </c>
      <c r="Q18" s="248">
        <f>ROUND(E18*P18,2)</f>
        <v>0</v>
      </c>
      <c r="R18" s="248"/>
      <c r="S18" s="248" t="s">
        <v>302</v>
      </c>
      <c r="T18" s="249" t="s">
        <v>295</v>
      </c>
      <c r="U18" s="222">
        <v>0</v>
      </c>
      <c r="V18" s="222">
        <f>ROUND(E18*U18,2)</f>
        <v>0</v>
      </c>
      <c r="W18" s="222"/>
      <c r="X18" s="222" t="s">
        <v>389</v>
      </c>
      <c r="Y18" s="212"/>
      <c r="Z18" s="212"/>
      <c r="AA18" s="212"/>
      <c r="AB18" s="212"/>
      <c r="AC18" s="212"/>
      <c r="AD18" s="212"/>
      <c r="AE18" s="212"/>
      <c r="AF18" s="212"/>
      <c r="AG18" s="212" t="s">
        <v>390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43">
        <v>11</v>
      </c>
      <c r="B19" s="244" t="s">
        <v>908</v>
      </c>
      <c r="C19" s="256" t="s">
        <v>909</v>
      </c>
      <c r="D19" s="245" t="s">
        <v>360</v>
      </c>
      <c r="E19" s="246">
        <v>10.48</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12</v>
      </c>
      <c r="B20" s="244" t="s">
        <v>910</v>
      </c>
      <c r="C20" s="256" t="s">
        <v>911</v>
      </c>
      <c r="D20" s="245" t="s">
        <v>360</v>
      </c>
      <c r="E20" s="246">
        <v>8.56</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13</v>
      </c>
      <c r="B21" s="244" t="s">
        <v>912</v>
      </c>
      <c r="C21" s="256" t="s">
        <v>913</v>
      </c>
      <c r="D21" s="245" t="s">
        <v>453</v>
      </c>
      <c r="E21" s="246">
        <v>2</v>
      </c>
      <c r="F21" s="247"/>
      <c r="G21" s="248">
        <f>ROUND(E21*F21,2)</f>
        <v>0</v>
      </c>
      <c r="H21" s="247"/>
      <c r="I21" s="248">
        <f>ROUND(E21*H21,2)</f>
        <v>0</v>
      </c>
      <c r="J21" s="247"/>
      <c r="K21" s="248">
        <f>ROUND(E21*J21,2)</f>
        <v>0</v>
      </c>
      <c r="L21" s="248">
        <v>21</v>
      </c>
      <c r="M21" s="248">
        <f>G21*(1+L21/100)</f>
        <v>0</v>
      </c>
      <c r="N21" s="248">
        <v>1.269E-2</v>
      </c>
      <c r="O21" s="248">
        <f>ROUND(E21*N21,2)</f>
        <v>0.03</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14</v>
      </c>
      <c r="B22" s="244" t="s">
        <v>914</v>
      </c>
      <c r="C22" s="256" t="s">
        <v>915</v>
      </c>
      <c r="D22" s="245" t="s">
        <v>453</v>
      </c>
      <c r="E22" s="246">
        <v>6</v>
      </c>
      <c r="F22" s="247"/>
      <c r="G22" s="248">
        <f>ROUND(E22*F22,2)</f>
        <v>0</v>
      </c>
      <c r="H22" s="247"/>
      <c r="I22" s="248">
        <f>ROUND(E22*H22,2)</f>
        <v>0</v>
      </c>
      <c r="J22" s="247"/>
      <c r="K22" s="248">
        <f>ROUND(E22*J22,2)</f>
        <v>0</v>
      </c>
      <c r="L22" s="248">
        <v>21</v>
      </c>
      <c r="M22" s="248">
        <f>G22*(1+L22/100)</f>
        <v>0</v>
      </c>
      <c r="N22" s="248">
        <v>3.6900000000000002E-2</v>
      </c>
      <c r="O22" s="248">
        <f>ROUND(E22*N22,2)</f>
        <v>0.22</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15</v>
      </c>
      <c r="B23" s="244" t="s">
        <v>916</v>
      </c>
      <c r="C23" s="256" t="s">
        <v>917</v>
      </c>
      <c r="D23" s="245" t="s">
        <v>918</v>
      </c>
      <c r="E23" s="246">
        <v>10</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43">
        <v>16</v>
      </c>
      <c r="B24" s="244" t="s">
        <v>919</v>
      </c>
      <c r="C24" s="256" t="s">
        <v>920</v>
      </c>
      <c r="D24" s="245" t="s">
        <v>921</v>
      </c>
      <c r="E24" s="246">
        <v>1</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17</v>
      </c>
      <c r="B25" s="244" t="s">
        <v>922</v>
      </c>
      <c r="C25" s="256" t="s">
        <v>923</v>
      </c>
      <c r="D25" s="245" t="s">
        <v>441</v>
      </c>
      <c r="E25" s="246">
        <v>19.911999999999999</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18</v>
      </c>
      <c r="B26" s="244" t="s">
        <v>924</v>
      </c>
      <c r="C26" s="256" t="s">
        <v>925</v>
      </c>
      <c r="D26" s="245" t="s">
        <v>360</v>
      </c>
      <c r="E26" s="246">
        <v>6.8479999999999999</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19</v>
      </c>
      <c r="B27" s="244" t="s">
        <v>926</v>
      </c>
      <c r="C27" s="256" t="s">
        <v>927</v>
      </c>
      <c r="D27" s="245" t="s">
        <v>434</v>
      </c>
      <c r="E27" s="246">
        <v>12.8</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43">
        <v>20</v>
      </c>
      <c r="B28" s="244" t="s">
        <v>928</v>
      </c>
      <c r="C28" s="256" t="s">
        <v>929</v>
      </c>
      <c r="D28" s="245" t="s">
        <v>434</v>
      </c>
      <c r="E28" s="246">
        <v>12.8</v>
      </c>
      <c r="F28" s="247"/>
      <c r="G28" s="248">
        <f>ROUND(E28*F28,2)</f>
        <v>0</v>
      </c>
      <c r="H28" s="247"/>
      <c r="I28" s="248">
        <f>ROUND(E28*H28,2)</f>
        <v>0</v>
      </c>
      <c r="J28" s="247"/>
      <c r="K28" s="248">
        <f>ROUND(E28*J28,2)</f>
        <v>0</v>
      </c>
      <c r="L28" s="248">
        <v>21</v>
      </c>
      <c r="M28" s="248">
        <f>G28*(1+L28/100)</f>
        <v>0</v>
      </c>
      <c r="N28" s="248">
        <v>0</v>
      </c>
      <c r="O28" s="248">
        <f>ROUND(E28*N28,2)</f>
        <v>0</v>
      </c>
      <c r="P28" s="248">
        <v>0</v>
      </c>
      <c r="Q28" s="248">
        <f>ROUND(E28*P28,2)</f>
        <v>0</v>
      </c>
      <c r="R28" s="248"/>
      <c r="S28" s="248" t="s">
        <v>302</v>
      </c>
      <c r="T28" s="24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43">
        <v>21</v>
      </c>
      <c r="B29" s="244" t="s">
        <v>930</v>
      </c>
      <c r="C29" s="256" t="s">
        <v>931</v>
      </c>
      <c r="D29" s="245" t="s">
        <v>434</v>
      </c>
      <c r="E29" s="246">
        <v>12.8</v>
      </c>
      <c r="F29" s="247"/>
      <c r="G29" s="248">
        <f>ROUND(E29*F29,2)</f>
        <v>0</v>
      </c>
      <c r="H29" s="247"/>
      <c r="I29" s="248">
        <f>ROUND(E29*H29,2)</f>
        <v>0</v>
      </c>
      <c r="J29" s="247"/>
      <c r="K29" s="248">
        <f>ROUND(E29*J29,2)</f>
        <v>0</v>
      </c>
      <c r="L29" s="248">
        <v>21</v>
      </c>
      <c r="M29" s="248">
        <f>G29*(1+L29/100)</f>
        <v>0</v>
      </c>
      <c r="N29" s="248">
        <v>0</v>
      </c>
      <c r="O29" s="248">
        <f>ROUND(E29*N29,2)</f>
        <v>0</v>
      </c>
      <c r="P29" s="248">
        <v>0</v>
      </c>
      <c r="Q29" s="248">
        <f>ROUND(E29*P29,2)</f>
        <v>0</v>
      </c>
      <c r="R29" s="248"/>
      <c r="S29" s="248" t="s">
        <v>302</v>
      </c>
      <c r="T29" s="249" t="s">
        <v>295</v>
      </c>
      <c r="U29" s="222">
        <v>0</v>
      </c>
      <c r="V29" s="222">
        <f>ROUND(E29*U29,2)</f>
        <v>0</v>
      </c>
      <c r="W29" s="222"/>
      <c r="X29" s="222" t="s">
        <v>389</v>
      </c>
      <c r="Y29" s="212"/>
      <c r="Z29" s="212"/>
      <c r="AA29" s="212"/>
      <c r="AB29" s="212"/>
      <c r="AC29" s="212"/>
      <c r="AD29" s="212"/>
      <c r="AE29" s="212"/>
      <c r="AF29" s="212"/>
      <c r="AG29" s="212" t="s">
        <v>390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x14ac:dyDescent="0.25">
      <c r="A30" s="243">
        <v>22</v>
      </c>
      <c r="B30" s="244" t="s">
        <v>3534</v>
      </c>
      <c r="C30" s="256" t="s">
        <v>3535</v>
      </c>
      <c r="D30" s="245" t="s">
        <v>434</v>
      </c>
      <c r="E30" s="246">
        <v>5.4</v>
      </c>
      <c r="F30" s="247"/>
      <c r="G30" s="248">
        <f>ROUND(E30*F30,2)</f>
        <v>0</v>
      </c>
      <c r="H30" s="247"/>
      <c r="I30" s="248">
        <f>ROUND(E30*H30,2)</f>
        <v>0</v>
      </c>
      <c r="J30" s="247"/>
      <c r="K30" s="248">
        <f>ROUND(E30*J30,2)</f>
        <v>0</v>
      </c>
      <c r="L30" s="248">
        <v>21</v>
      </c>
      <c r="M30" s="248">
        <f>G30*(1+L30/100)</f>
        <v>0</v>
      </c>
      <c r="N30" s="248">
        <v>0</v>
      </c>
      <c r="O30" s="248">
        <f>ROUND(E30*N30,2)</f>
        <v>0</v>
      </c>
      <c r="P30" s="248">
        <v>0.23499999999999999</v>
      </c>
      <c r="Q30" s="248">
        <f>ROUND(E30*P30,2)</f>
        <v>1.27</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3">
        <v>23</v>
      </c>
      <c r="B31" s="244" t="s">
        <v>3536</v>
      </c>
      <c r="C31" s="256" t="s">
        <v>3537</v>
      </c>
      <c r="D31" s="245" t="s">
        <v>453</v>
      </c>
      <c r="E31" s="246">
        <v>2</v>
      </c>
      <c r="F31" s="247"/>
      <c r="G31" s="248">
        <f>ROUND(E31*F31,2)</f>
        <v>0</v>
      </c>
      <c r="H31" s="247"/>
      <c r="I31" s="248">
        <f>ROUND(E31*H31,2)</f>
        <v>0</v>
      </c>
      <c r="J31" s="247"/>
      <c r="K31" s="248">
        <f>ROUND(E31*J31,2)</f>
        <v>0</v>
      </c>
      <c r="L31" s="248">
        <v>21</v>
      </c>
      <c r="M31" s="248">
        <f>G31*(1+L31/100)</f>
        <v>0</v>
      </c>
      <c r="N31" s="248">
        <v>0</v>
      </c>
      <c r="O31" s="248">
        <f>ROUND(E31*N31,2)</f>
        <v>0</v>
      </c>
      <c r="P31" s="248">
        <v>0.28999999999999998</v>
      </c>
      <c r="Q31" s="248">
        <f>ROUND(E31*P31,2)</f>
        <v>0.57999999999999996</v>
      </c>
      <c r="R31" s="248"/>
      <c r="S31" s="248" t="s">
        <v>302</v>
      </c>
      <c r="T31" s="24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43">
        <v>24</v>
      </c>
      <c r="B32" s="244" t="s">
        <v>3538</v>
      </c>
      <c r="C32" s="256" t="s">
        <v>3539</v>
      </c>
      <c r="D32" s="245" t="s">
        <v>434</v>
      </c>
      <c r="E32" s="246">
        <v>5.4</v>
      </c>
      <c r="F32" s="247"/>
      <c r="G32" s="248">
        <f>ROUND(E32*F32,2)</f>
        <v>0</v>
      </c>
      <c r="H32" s="247"/>
      <c r="I32" s="248">
        <f>ROUND(E32*H32,2)</f>
        <v>0</v>
      </c>
      <c r="J32" s="247"/>
      <c r="K32" s="248">
        <f>ROUND(E32*J32,2)</f>
        <v>0</v>
      </c>
      <c r="L32" s="248">
        <v>21</v>
      </c>
      <c r="M32" s="248">
        <f>G32*(1+L32/100)</f>
        <v>0</v>
      </c>
      <c r="N32" s="248">
        <v>0</v>
      </c>
      <c r="O32" s="248">
        <f>ROUND(E32*N32,2)</f>
        <v>0</v>
      </c>
      <c r="P32" s="248">
        <v>0.29499999999999998</v>
      </c>
      <c r="Q32" s="248">
        <f>ROUND(E32*P32,2)</f>
        <v>1.59</v>
      </c>
      <c r="R32" s="248"/>
      <c r="S32" s="248" t="s">
        <v>302</v>
      </c>
      <c r="T32" s="249" t="s">
        <v>295</v>
      </c>
      <c r="U32" s="222">
        <v>0</v>
      </c>
      <c r="V32" s="222">
        <f>ROUND(E32*U32,2)</f>
        <v>0</v>
      </c>
      <c r="W32" s="222"/>
      <c r="X32" s="222" t="s">
        <v>389</v>
      </c>
      <c r="Y32" s="212"/>
      <c r="Z32" s="212"/>
      <c r="AA32" s="212"/>
      <c r="AB32" s="212"/>
      <c r="AC32" s="212"/>
      <c r="AD32" s="212"/>
      <c r="AE32" s="212"/>
      <c r="AF32" s="212"/>
      <c r="AG32" s="212" t="s">
        <v>390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25</v>
      </c>
      <c r="B33" s="244" t="s">
        <v>932</v>
      </c>
      <c r="C33" s="256" t="s">
        <v>933</v>
      </c>
      <c r="D33" s="245" t="s">
        <v>521</v>
      </c>
      <c r="E33" s="246">
        <v>0.64</v>
      </c>
      <c r="F33" s="247"/>
      <c r="G33" s="248">
        <f>ROUND(E33*F33,2)</f>
        <v>0</v>
      </c>
      <c r="H33" s="247"/>
      <c r="I33" s="248">
        <f>ROUND(E33*H33,2)</f>
        <v>0</v>
      </c>
      <c r="J33" s="247"/>
      <c r="K33" s="248">
        <f>ROUND(E33*J33,2)</f>
        <v>0</v>
      </c>
      <c r="L33" s="248">
        <v>21</v>
      </c>
      <c r="M33" s="248">
        <f>G33*(1+L33/100)</f>
        <v>0</v>
      </c>
      <c r="N33" s="248">
        <v>1E-3</v>
      </c>
      <c r="O33" s="248">
        <f>ROUND(E33*N33,2)</f>
        <v>0</v>
      </c>
      <c r="P33" s="248">
        <v>0</v>
      </c>
      <c r="Q33" s="248">
        <f>ROUND(E33*P33,2)</f>
        <v>0</v>
      </c>
      <c r="R33" s="248"/>
      <c r="S33" s="248" t="s">
        <v>302</v>
      </c>
      <c r="T33" s="249" t="s">
        <v>295</v>
      </c>
      <c r="U33" s="222">
        <v>0</v>
      </c>
      <c r="V33" s="222">
        <f>ROUND(E33*U33,2)</f>
        <v>0</v>
      </c>
      <c r="W33" s="222"/>
      <c r="X33" s="222" t="s">
        <v>362</v>
      </c>
      <c r="Y33" s="212"/>
      <c r="Z33" s="212"/>
      <c r="AA33" s="212"/>
      <c r="AB33" s="212"/>
      <c r="AC33" s="212"/>
      <c r="AD33" s="212"/>
      <c r="AE33" s="212"/>
      <c r="AF33" s="212"/>
      <c r="AG33" s="212" t="s">
        <v>363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43">
        <v>26</v>
      </c>
      <c r="B34" s="244" t="s">
        <v>934</v>
      </c>
      <c r="C34" s="256" t="s">
        <v>935</v>
      </c>
      <c r="D34" s="245" t="s">
        <v>441</v>
      </c>
      <c r="E34" s="246">
        <v>13.55904</v>
      </c>
      <c r="F34" s="247"/>
      <c r="G34" s="248">
        <f>ROUND(E34*F34,2)</f>
        <v>0</v>
      </c>
      <c r="H34" s="247"/>
      <c r="I34" s="248">
        <f>ROUND(E34*H34,2)</f>
        <v>0</v>
      </c>
      <c r="J34" s="247"/>
      <c r="K34" s="248">
        <f>ROUND(E34*J34,2)</f>
        <v>0</v>
      </c>
      <c r="L34" s="248">
        <v>21</v>
      </c>
      <c r="M34" s="248">
        <f>G34*(1+L34/100)</f>
        <v>0</v>
      </c>
      <c r="N34" s="248">
        <v>1</v>
      </c>
      <c r="O34" s="248">
        <f>ROUND(E34*N34,2)</f>
        <v>13.56</v>
      </c>
      <c r="P34" s="248">
        <v>0</v>
      </c>
      <c r="Q34" s="248">
        <f>ROUND(E34*P34,2)</f>
        <v>0</v>
      </c>
      <c r="R34" s="248"/>
      <c r="S34" s="248" t="s">
        <v>302</v>
      </c>
      <c r="T34" s="249" t="s">
        <v>295</v>
      </c>
      <c r="U34" s="222">
        <v>0</v>
      </c>
      <c r="V34" s="222">
        <f>ROUND(E34*U34,2)</f>
        <v>0</v>
      </c>
      <c r="W34" s="222"/>
      <c r="X34" s="222" t="s">
        <v>362</v>
      </c>
      <c r="Y34" s="212"/>
      <c r="Z34" s="212"/>
      <c r="AA34" s="212"/>
      <c r="AB34" s="212"/>
      <c r="AC34" s="212"/>
      <c r="AD34" s="212"/>
      <c r="AE34" s="212"/>
      <c r="AF34" s="212"/>
      <c r="AG34" s="212" t="s">
        <v>363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227" t="s">
        <v>289</v>
      </c>
      <c r="B35" s="228" t="s">
        <v>179</v>
      </c>
      <c r="C35" s="251" t="s">
        <v>180</v>
      </c>
      <c r="D35" s="229"/>
      <c r="E35" s="230"/>
      <c r="F35" s="231"/>
      <c r="G35" s="231">
        <f>SUMIF(AG36:AG39,"&lt;&gt;NOR",G36:G39)</f>
        <v>0</v>
      </c>
      <c r="H35" s="231"/>
      <c r="I35" s="231">
        <f>SUM(I36:I39)</f>
        <v>0</v>
      </c>
      <c r="J35" s="231"/>
      <c r="K35" s="231">
        <f>SUM(K36:K39)</f>
        <v>0</v>
      </c>
      <c r="L35" s="231"/>
      <c r="M35" s="231">
        <f>SUM(M36:M39)</f>
        <v>0</v>
      </c>
      <c r="N35" s="231"/>
      <c r="O35" s="231">
        <f>SUM(O36:O39)</f>
        <v>0.6</v>
      </c>
      <c r="P35" s="231"/>
      <c r="Q35" s="231">
        <f>SUM(Q36:Q39)</f>
        <v>0</v>
      </c>
      <c r="R35" s="231"/>
      <c r="S35" s="231"/>
      <c r="T35" s="232"/>
      <c r="U35" s="226"/>
      <c r="V35" s="226">
        <f>SUM(V36:V39)</f>
        <v>0</v>
      </c>
      <c r="W35" s="226"/>
      <c r="X35" s="226"/>
      <c r="AG35" t="s">
        <v>290</v>
      </c>
    </row>
    <row r="36" spans="1:60" outlineLevel="1" x14ac:dyDescent="0.25">
      <c r="A36" s="243">
        <v>27</v>
      </c>
      <c r="B36" s="244" t="s">
        <v>936</v>
      </c>
      <c r="C36" s="256" t="s">
        <v>937</v>
      </c>
      <c r="D36" s="245" t="s">
        <v>453</v>
      </c>
      <c r="E36" s="246">
        <v>21.4</v>
      </c>
      <c r="F36" s="247"/>
      <c r="G36" s="248">
        <f>ROUND(E36*F36,2)</f>
        <v>0</v>
      </c>
      <c r="H36" s="247"/>
      <c r="I36" s="248">
        <f>ROUND(E36*H36,2)</f>
        <v>0</v>
      </c>
      <c r="J36" s="247"/>
      <c r="K36" s="248">
        <f>ROUND(E36*J36,2)</f>
        <v>0</v>
      </c>
      <c r="L36" s="248">
        <v>21</v>
      </c>
      <c r="M36" s="248">
        <f>G36*(1+L36/100)</f>
        <v>0</v>
      </c>
      <c r="N36" s="248">
        <v>4.8999999999999998E-4</v>
      </c>
      <c r="O36" s="248">
        <f>ROUND(E36*N36,2)</f>
        <v>0.01</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28</v>
      </c>
      <c r="B37" s="244" t="s">
        <v>3540</v>
      </c>
      <c r="C37" s="256" t="s">
        <v>3541</v>
      </c>
      <c r="D37" s="245" t="s">
        <v>360</v>
      </c>
      <c r="E37" s="246">
        <v>0.24</v>
      </c>
      <c r="F37" s="247"/>
      <c r="G37" s="248">
        <f>ROUND(E37*F37,2)</f>
        <v>0</v>
      </c>
      <c r="H37" s="247"/>
      <c r="I37" s="248">
        <f>ROUND(E37*H37,2)</f>
        <v>0</v>
      </c>
      <c r="J37" s="247"/>
      <c r="K37" s="248">
        <f>ROUND(E37*J37,2)</f>
        <v>0</v>
      </c>
      <c r="L37" s="248">
        <v>21</v>
      </c>
      <c r="M37" s="248">
        <f>G37*(1+L37/100)</f>
        <v>0</v>
      </c>
      <c r="N37" s="248">
        <v>2.45329</v>
      </c>
      <c r="O37" s="248">
        <f>ROUND(E37*N37,2)</f>
        <v>0.59</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29</v>
      </c>
      <c r="B38" s="244" t="s">
        <v>3542</v>
      </c>
      <c r="C38" s="256" t="s">
        <v>3543</v>
      </c>
      <c r="D38" s="245" t="s">
        <v>434</v>
      </c>
      <c r="E38" s="246">
        <v>1.76</v>
      </c>
      <c r="F38" s="247"/>
      <c r="G38" s="248">
        <f>ROUND(E38*F38,2)</f>
        <v>0</v>
      </c>
      <c r="H38" s="247"/>
      <c r="I38" s="248">
        <f>ROUND(E38*H38,2)</f>
        <v>0</v>
      </c>
      <c r="J38" s="247"/>
      <c r="K38" s="248">
        <f>ROUND(E38*J38,2)</f>
        <v>0</v>
      </c>
      <c r="L38" s="248">
        <v>21</v>
      </c>
      <c r="M38" s="248">
        <f>G38*(1+L38/100)</f>
        <v>0</v>
      </c>
      <c r="N38" s="248">
        <v>1.4400000000000001E-3</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30</v>
      </c>
      <c r="B39" s="244" t="s">
        <v>3544</v>
      </c>
      <c r="C39" s="256" t="s">
        <v>3545</v>
      </c>
      <c r="D39" s="245" t="s">
        <v>434</v>
      </c>
      <c r="E39" s="246">
        <v>1.76</v>
      </c>
      <c r="F39" s="247"/>
      <c r="G39" s="248">
        <f>ROUND(E39*F39,2)</f>
        <v>0</v>
      </c>
      <c r="H39" s="247"/>
      <c r="I39" s="248">
        <f>ROUND(E39*H39,2)</f>
        <v>0</v>
      </c>
      <c r="J39" s="247"/>
      <c r="K39" s="248">
        <f>ROUND(E39*J39,2)</f>
        <v>0</v>
      </c>
      <c r="L39" s="248">
        <v>21</v>
      </c>
      <c r="M39" s="248">
        <f>G39*(1+L39/100)</f>
        <v>0</v>
      </c>
      <c r="N39" s="248">
        <v>4.0000000000000003E-5</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5">
      <c r="A40" s="227" t="s">
        <v>289</v>
      </c>
      <c r="B40" s="228" t="s">
        <v>183</v>
      </c>
      <c r="C40" s="251" t="s">
        <v>184</v>
      </c>
      <c r="D40" s="229"/>
      <c r="E40" s="230"/>
      <c r="F40" s="231"/>
      <c r="G40" s="231">
        <f>SUMIF(AG41:AG42,"&lt;&gt;NOR",G41:G42)</f>
        <v>0</v>
      </c>
      <c r="H40" s="231"/>
      <c r="I40" s="231">
        <f>SUM(I41:I42)</f>
        <v>0</v>
      </c>
      <c r="J40" s="231"/>
      <c r="K40" s="231">
        <f>SUM(K41:K42)</f>
        <v>0</v>
      </c>
      <c r="L40" s="231"/>
      <c r="M40" s="231">
        <f>SUM(M41:M42)</f>
        <v>0</v>
      </c>
      <c r="N40" s="231"/>
      <c r="O40" s="231">
        <f>SUM(O41:O42)</f>
        <v>5.85</v>
      </c>
      <c r="P40" s="231"/>
      <c r="Q40" s="231">
        <f>SUM(Q41:Q42)</f>
        <v>0</v>
      </c>
      <c r="R40" s="231"/>
      <c r="S40" s="231"/>
      <c r="T40" s="232"/>
      <c r="U40" s="226"/>
      <c r="V40" s="226">
        <f>SUM(V41:V42)</f>
        <v>0</v>
      </c>
      <c r="W40" s="226"/>
      <c r="X40" s="226"/>
      <c r="AG40" t="s">
        <v>290</v>
      </c>
    </row>
    <row r="41" spans="1:60" outlineLevel="1" x14ac:dyDescent="0.25">
      <c r="A41" s="243">
        <v>31</v>
      </c>
      <c r="B41" s="244" t="s">
        <v>3546</v>
      </c>
      <c r="C41" s="256" t="s">
        <v>3547</v>
      </c>
      <c r="D41" s="245" t="s">
        <v>434</v>
      </c>
      <c r="E41" s="246">
        <v>5.4</v>
      </c>
      <c r="F41" s="247"/>
      <c r="G41" s="248">
        <f>ROUND(E41*F41,2)</f>
        <v>0</v>
      </c>
      <c r="H41" s="247"/>
      <c r="I41" s="248">
        <f>ROUND(E41*H41,2)</f>
        <v>0</v>
      </c>
      <c r="J41" s="247"/>
      <c r="K41" s="248">
        <f>ROUND(E41*J41,2)</f>
        <v>0</v>
      </c>
      <c r="L41" s="248">
        <v>21</v>
      </c>
      <c r="M41" s="248">
        <f>G41*(1+L41/100)</f>
        <v>0</v>
      </c>
      <c r="N41" s="248">
        <v>0.40079999999999999</v>
      </c>
      <c r="O41" s="248">
        <f>ROUND(E41*N41,2)</f>
        <v>2.16</v>
      </c>
      <c r="P41" s="248">
        <v>0</v>
      </c>
      <c r="Q41" s="248">
        <f>ROUND(E41*P41,2)</f>
        <v>0</v>
      </c>
      <c r="R41" s="248"/>
      <c r="S41" s="248" t="s">
        <v>302</v>
      </c>
      <c r="T41" s="249" t="s">
        <v>295</v>
      </c>
      <c r="U41" s="222">
        <v>0</v>
      </c>
      <c r="V41" s="222">
        <f>ROUND(E41*U41,2)</f>
        <v>0</v>
      </c>
      <c r="W41" s="222"/>
      <c r="X41" s="222" t="s">
        <v>389</v>
      </c>
      <c r="Y41" s="212"/>
      <c r="Z41" s="212"/>
      <c r="AA41" s="212"/>
      <c r="AB41" s="212"/>
      <c r="AC41" s="212"/>
      <c r="AD41" s="212"/>
      <c r="AE41" s="212"/>
      <c r="AF41" s="212"/>
      <c r="AG41" s="212" t="s">
        <v>390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43">
        <v>32</v>
      </c>
      <c r="B42" s="244" t="s">
        <v>938</v>
      </c>
      <c r="C42" s="256" t="s">
        <v>939</v>
      </c>
      <c r="D42" s="245" t="s">
        <v>360</v>
      </c>
      <c r="E42" s="246">
        <v>1.952</v>
      </c>
      <c r="F42" s="247"/>
      <c r="G42" s="248">
        <f>ROUND(E42*F42,2)</f>
        <v>0</v>
      </c>
      <c r="H42" s="247"/>
      <c r="I42" s="248">
        <f>ROUND(E42*H42,2)</f>
        <v>0</v>
      </c>
      <c r="J42" s="247"/>
      <c r="K42" s="248">
        <f>ROUND(E42*J42,2)</f>
        <v>0</v>
      </c>
      <c r="L42" s="248">
        <v>21</v>
      </c>
      <c r="M42" s="248">
        <f>G42*(1+L42/100)</f>
        <v>0</v>
      </c>
      <c r="N42" s="248">
        <v>1.8907700000000001</v>
      </c>
      <c r="O42" s="248">
        <f>ROUND(E42*N42,2)</f>
        <v>3.69</v>
      </c>
      <c r="P42" s="248">
        <v>0</v>
      </c>
      <c r="Q42" s="248">
        <f>ROUND(E42*P42,2)</f>
        <v>0</v>
      </c>
      <c r="R42" s="248"/>
      <c r="S42" s="248" t="s">
        <v>302</v>
      </c>
      <c r="T42" s="24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5">
      <c r="A43" s="227" t="s">
        <v>289</v>
      </c>
      <c r="B43" s="228" t="s">
        <v>185</v>
      </c>
      <c r="C43" s="251" t="s">
        <v>186</v>
      </c>
      <c r="D43" s="229"/>
      <c r="E43" s="230"/>
      <c r="F43" s="231"/>
      <c r="G43" s="231">
        <f>SUMIF(AG44:AG44,"&lt;&gt;NOR",G44:G44)</f>
        <v>0</v>
      </c>
      <c r="H43" s="231"/>
      <c r="I43" s="231">
        <f>SUM(I44:I44)</f>
        <v>0</v>
      </c>
      <c r="J43" s="231"/>
      <c r="K43" s="231">
        <f>SUM(K44:K44)</f>
        <v>0</v>
      </c>
      <c r="L43" s="231"/>
      <c r="M43" s="231">
        <f>SUM(M44:M44)</f>
        <v>0</v>
      </c>
      <c r="N43" s="231"/>
      <c r="O43" s="231">
        <f>SUM(O44:O44)</f>
        <v>0.46</v>
      </c>
      <c r="P43" s="231"/>
      <c r="Q43" s="231">
        <f>SUM(Q44:Q44)</f>
        <v>0</v>
      </c>
      <c r="R43" s="231"/>
      <c r="S43" s="231"/>
      <c r="T43" s="232"/>
      <c r="U43" s="226"/>
      <c r="V43" s="226">
        <f>SUM(V44:V44)</f>
        <v>0</v>
      </c>
      <c r="W43" s="226"/>
      <c r="X43" s="226"/>
      <c r="AG43" t="s">
        <v>290</v>
      </c>
    </row>
    <row r="44" spans="1:60" ht="20.399999999999999" outlineLevel="1" x14ac:dyDescent="0.25">
      <c r="A44" s="243">
        <v>33</v>
      </c>
      <c r="B44" s="244" t="s">
        <v>3548</v>
      </c>
      <c r="C44" s="256" t="s">
        <v>3549</v>
      </c>
      <c r="D44" s="245" t="s">
        <v>434</v>
      </c>
      <c r="E44" s="246">
        <v>5.4</v>
      </c>
      <c r="F44" s="247"/>
      <c r="G44" s="248">
        <f>ROUND(E44*F44,2)</f>
        <v>0</v>
      </c>
      <c r="H44" s="247"/>
      <c r="I44" s="248">
        <f>ROUND(E44*H44,2)</f>
        <v>0</v>
      </c>
      <c r="J44" s="247"/>
      <c r="K44" s="248">
        <f>ROUND(E44*J44,2)</f>
        <v>0</v>
      </c>
      <c r="L44" s="248">
        <v>21</v>
      </c>
      <c r="M44" s="248">
        <f>G44*(1+L44/100)</f>
        <v>0</v>
      </c>
      <c r="N44" s="248">
        <v>8.5650000000000004E-2</v>
      </c>
      <c r="O44" s="248">
        <f>ROUND(E44*N44,2)</f>
        <v>0.46</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5">
      <c r="A45" s="227" t="s">
        <v>289</v>
      </c>
      <c r="B45" s="228" t="s">
        <v>189</v>
      </c>
      <c r="C45" s="251" t="s">
        <v>190</v>
      </c>
      <c r="D45" s="229"/>
      <c r="E45" s="230"/>
      <c r="F45" s="231"/>
      <c r="G45" s="231">
        <f>SUMIF(AG46:AG69,"&lt;&gt;NOR",G46:G69)</f>
        <v>0</v>
      </c>
      <c r="H45" s="231"/>
      <c r="I45" s="231">
        <f>SUM(I46:I69)</f>
        <v>0</v>
      </c>
      <c r="J45" s="231"/>
      <c r="K45" s="231">
        <f>SUM(K46:K69)</f>
        <v>0</v>
      </c>
      <c r="L45" s="231"/>
      <c r="M45" s="231">
        <f>SUM(M46:M69)</f>
        <v>0</v>
      </c>
      <c r="N45" s="231"/>
      <c r="O45" s="231">
        <f>SUM(O46:O69)</f>
        <v>0</v>
      </c>
      <c r="P45" s="231"/>
      <c r="Q45" s="231">
        <f>SUM(Q46:Q69)</f>
        <v>0</v>
      </c>
      <c r="R45" s="231"/>
      <c r="S45" s="231"/>
      <c r="T45" s="232"/>
      <c r="U45" s="226"/>
      <c r="V45" s="226">
        <f>SUM(V46:V69)</f>
        <v>0</v>
      </c>
      <c r="W45" s="226"/>
      <c r="X45" s="226"/>
      <c r="AG45" t="s">
        <v>290</v>
      </c>
    </row>
    <row r="46" spans="1:60" outlineLevel="1" x14ac:dyDescent="0.25">
      <c r="A46" s="243">
        <v>34</v>
      </c>
      <c r="B46" s="244" t="s">
        <v>3463</v>
      </c>
      <c r="C46" s="256" t="s">
        <v>3464</v>
      </c>
      <c r="D46" s="245" t="s">
        <v>453</v>
      </c>
      <c r="E46" s="246">
        <v>24.6</v>
      </c>
      <c r="F46" s="247"/>
      <c r="G46" s="248">
        <f>ROUND(E46*F46,2)</f>
        <v>0</v>
      </c>
      <c r="H46" s="247"/>
      <c r="I46" s="248">
        <f>ROUND(E46*H46,2)</f>
        <v>0</v>
      </c>
      <c r="J46" s="247"/>
      <c r="K46" s="248">
        <f>ROUND(E46*J46,2)</f>
        <v>0</v>
      </c>
      <c r="L46" s="248">
        <v>21</v>
      </c>
      <c r="M46" s="248">
        <f>G46*(1+L46/100)</f>
        <v>0</v>
      </c>
      <c r="N46" s="248">
        <v>0</v>
      </c>
      <c r="O46" s="248">
        <f>ROUND(E46*N46,2)</f>
        <v>0</v>
      </c>
      <c r="P46" s="248">
        <v>0</v>
      </c>
      <c r="Q46" s="248">
        <f>ROUND(E46*P46,2)</f>
        <v>0</v>
      </c>
      <c r="R46" s="248"/>
      <c r="S46" s="248" t="s">
        <v>302</v>
      </c>
      <c r="T46" s="24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43">
        <v>35</v>
      </c>
      <c r="B47" s="244" t="s">
        <v>3550</v>
      </c>
      <c r="C47" s="256" t="s">
        <v>3551</v>
      </c>
      <c r="D47" s="245" t="s">
        <v>539</v>
      </c>
      <c r="E47" s="246">
        <v>12</v>
      </c>
      <c r="F47" s="247"/>
      <c r="G47" s="248">
        <f>ROUND(E47*F47,2)</f>
        <v>0</v>
      </c>
      <c r="H47" s="247"/>
      <c r="I47" s="248">
        <f>ROUND(E47*H47,2)</f>
        <v>0</v>
      </c>
      <c r="J47" s="247"/>
      <c r="K47" s="248">
        <f>ROUND(E47*J47,2)</f>
        <v>0</v>
      </c>
      <c r="L47" s="248">
        <v>21</v>
      </c>
      <c r="M47" s="248">
        <f>G47*(1+L47/100)</f>
        <v>0</v>
      </c>
      <c r="N47" s="248">
        <v>0</v>
      </c>
      <c r="O47" s="248">
        <f>ROUND(E47*N47,2)</f>
        <v>0</v>
      </c>
      <c r="P47" s="248">
        <v>0</v>
      </c>
      <c r="Q47" s="248">
        <f>ROUND(E47*P47,2)</f>
        <v>0</v>
      </c>
      <c r="R47" s="248"/>
      <c r="S47" s="248" t="s">
        <v>302</v>
      </c>
      <c r="T47" s="249" t="s">
        <v>295</v>
      </c>
      <c r="U47" s="222">
        <v>0</v>
      </c>
      <c r="V47" s="222">
        <f>ROUND(E47*U47,2)</f>
        <v>0</v>
      </c>
      <c r="W47" s="222"/>
      <c r="X47" s="222" t="s">
        <v>389</v>
      </c>
      <c r="Y47" s="212"/>
      <c r="Z47" s="212"/>
      <c r="AA47" s="212"/>
      <c r="AB47" s="212"/>
      <c r="AC47" s="212"/>
      <c r="AD47" s="212"/>
      <c r="AE47" s="212"/>
      <c r="AF47" s="212"/>
      <c r="AG47" s="212" t="s">
        <v>390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43">
        <v>36</v>
      </c>
      <c r="B48" s="244" t="s">
        <v>3552</v>
      </c>
      <c r="C48" s="256" t="s">
        <v>3553</v>
      </c>
      <c r="D48" s="245" t="s">
        <v>539</v>
      </c>
      <c r="E48" s="246">
        <v>1</v>
      </c>
      <c r="F48" s="247"/>
      <c r="G48" s="248">
        <f>ROUND(E48*F48,2)</f>
        <v>0</v>
      </c>
      <c r="H48" s="247"/>
      <c r="I48" s="248">
        <f>ROUND(E48*H48,2)</f>
        <v>0</v>
      </c>
      <c r="J48" s="247"/>
      <c r="K48" s="248">
        <f>ROUND(E48*J48,2)</f>
        <v>0</v>
      </c>
      <c r="L48" s="248">
        <v>21</v>
      </c>
      <c r="M48" s="248">
        <f>G48*(1+L48/100)</f>
        <v>0</v>
      </c>
      <c r="N48" s="248">
        <v>0</v>
      </c>
      <c r="O48" s="248">
        <f>ROUND(E48*N48,2)</f>
        <v>0</v>
      </c>
      <c r="P48" s="248">
        <v>0</v>
      </c>
      <c r="Q48" s="248">
        <f>ROUND(E48*P48,2)</f>
        <v>0</v>
      </c>
      <c r="R48" s="248"/>
      <c r="S48" s="248" t="s">
        <v>302</v>
      </c>
      <c r="T48" s="249" t="s">
        <v>295</v>
      </c>
      <c r="U48" s="222">
        <v>0</v>
      </c>
      <c r="V48" s="222">
        <f>ROUND(E48*U48,2)</f>
        <v>0</v>
      </c>
      <c r="W48" s="222"/>
      <c r="X48" s="222" t="s">
        <v>389</v>
      </c>
      <c r="Y48" s="212"/>
      <c r="Z48" s="212"/>
      <c r="AA48" s="212"/>
      <c r="AB48" s="212"/>
      <c r="AC48" s="212"/>
      <c r="AD48" s="212"/>
      <c r="AE48" s="212"/>
      <c r="AF48" s="212"/>
      <c r="AG48" s="212" t="s">
        <v>390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43">
        <v>37</v>
      </c>
      <c r="B49" s="244" t="s">
        <v>3469</v>
      </c>
      <c r="C49" s="256" t="s">
        <v>3470</v>
      </c>
      <c r="D49" s="245" t="s">
        <v>453</v>
      </c>
      <c r="E49" s="246">
        <v>24.6</v>
      </c>
      <c r="F49" s="247"/>
      <c r="G49" s="248">
        <f>ROUND(E49*F49,2)</f>
        <v>0</v>
      </c>
      <c r="H49" s="247"/>
      <c r="I49" s="248">
        <f>ROUND(E49*H49,2)</f>
        <v>0</v>
      </c>
      <c r="J49" s="247"/>
      <c r="K49" s="248">
        <f>ROUND(E49*J49,2)</f>
        <v>0</v>
      </c>
      <c r="L49" s="248">
        <v>21</v>
      </c>
      <c r="M49" s="248">
        <f>G49*(1+L49/100)</f>
        <v>0</v>
      </c>
      <c r="N49" s="248">
        <v>0</v>
      </c>
      <c r="O49" s="248">
        <f>ROUND(E49*N49,2)</f>
        <v>0</v>
      </c>
      <c r="P49" s="248">
        <v>0</v>
      </c>
      <c r="Q49" s="248">
        <f>ROUND(E49*P49,2)</f>
        <v>0</v>
      </c>
      <c r="R49" s="248"/>
      <c r="S49" s="248" t="s">
        <v>302</v>
      </c>
      <c r="T49" s="249" t="s">
        <v>295</v>
      </c>
      <c r="U49" s="222">
        <v>0</v>
      </c>
      <c r="V49" s="222">
        <f>ROUND(E49*U49,2)</f>
        <v>0</v>
      </c>
      <c r="W49" s="222"/>
      <c r="X49" s="222" t="s">
        <v>389</v>
      </c>
      <c r="Y49" s="212"/>
      <c r="Z49" s="212"/>
      <c r="AA49" s="212"/>
      <c r="AB49" s="212"/>
      <c r="AC49" s="212"/>
      <c r="AD49" s="212"/>
      <c r="AE49" s="212"/>
      <c r="AF49" s="212"/>
      <c r="AG49" s="212" t="s">
        <v>390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38</v>
      </c>
      <c r="B50" s="244" t="s">
        <v>3554</v>
      </c>
      <c r="C50" s="256" t="s">
        <v>3555</v>
      </c>
      <c r="D50" s="245" t="s">
        <v>453</v>
      </c>
      <c r="E50" s="246">
        <v>13.6</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389</v>
      </c>
      <c r="Y50" s="212"/>
      <c r="Z50" s="212"/>
      <c r="AA50" s="212"/>
      <c r="AB50" s="212"/>
      <c r="AC50" s="212"/>
      <c r="AD50" s="212"/>
      <c r="AE50" s="212"/>
      <c r="AF50" s="212"/>
      <c r="AG50" s="212" t="s">
        <v>390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43">
        <v>39</v>
      </c>
      <c r="B51" s="244" t="s">
        <v>3556</v>
      </c>
      <c r="C51" s="256" t="s">
        <v>3557</v>
      </c>
      <c r="D51" s="245" t="s">
        <v>453</v>
      </c>
      <c r="E51" s="246">
        <v>11</v>
      </c>
      <c r="F51" s="247"/>
      <c r="G51" s="248">
        <f>ROUND(E51*F51,2)</f>
        <v>0</v>
      </c>
      <c r="H51" s="247"/>
      <c r="I51" s="248">
        <f>ROUND(E51*H51,2)</f>
        <v>0</v>
      </c>
      <c r="J51" s="247"/>
      <c r="K51" s="248">
        <f>ROUND(E51*J51,2)</f>
        <v>0</v>
      </c>
      <c r="L51" s="248">
        <v>21</v>
      </c>
      <c r="M51" s="248">
        <f>G51*(1+L51/100)</f>
        <v>0</v>
      </c>
      <c r="N51" s="248">
        <v>0</v>
      </c>
      <c r="O51" s="248">
        <f>ROUND(E51*N51,2)</f>
        <v>0</v>
      </c>
      <c r="P51" s="248">
        <v>0</v>
      </c>
      <c r="Q51" s="248">
        <f>ROUND(E51*P51,2)</f>
        <v>0</v>
      </c>
      <c r="R51" s="248"/>
      <c r="S51" s="248" t="s">
        <v>302</v>
      </c>
      <c r="T51" s="249" t="s">
        <v>295</v>
      </c>
      <c r="U51" s="222">
        <v>0</v>
      </c>
      <c r="V51" s="222">
        <f>ROUND(E51*U51,2)</f>
        <v>0</v>
      </c>
      <c r="W51" s="222"/>
      <c r="X51" s="222" t="s">
        <v>389</v>
      </c>
      <c r="Y51" s="212"/>
      <c r="Z51" s="212"/>
      <c r="AA51" s="212"/>
      <c r="AB51" s="212"/>
      <c r="AC51" s="212"/>
      <c r="AD51" s="212"/>
      <c r="AE51" s="212"/>
      <c r="AF51" s="212"/>
      <c r="AG51" s="212" t="s">
        <v>390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43">
        <v>40</v>
      </c>
      <c r="B52" s="244" t="s">
        <v>3558</v>
      </c>
      <c r="C52" s="256" t="s">
        <v>3559</v>
      </c>
      <c r="D52" s="245" t="s">
        <v>453</v>
      </c>
      <c r="E52" s="246">
        <v>5</v>
      </c>
      <c r="F52" s="247"/>
      <c r="G52" s="248">
        <f>ROUND(E52*F52,2)</f>
        <v>0</v>
      </c>
      <c r="H52" s="247"/>
      <c r="I52" s="248">
        <f>ROUND(E52*H52,2)</f>
        <v>0</v>
      </c>
      <c r="J52" s="247"/>
      <c r="K52" s="248">
        <f>ROUND(E52*J52,2)</f>
        <v>0</v>
      </c>
      <c r="L52" s="248">
        <v>21</v>
      </c>
      <c r="M52" s="248">
        <f>G52*(1+L52/100)</f>
        <v>0</v>
      </c>
      <c r="N52" s="248">
        <v>0</v>
      </c>
      <c r="O52" s="248">
        <f>ROUND(E52*N52,2)</f>
        <v>0</v>
      </c>
      <c r="P52" s="248">
        <v>6.9999999999999999E-4</v>
      </c>
      <c r="Q52" s="248">
        <f>ROUND(E52*P52,2)</f>
        <v>0</v>
      </c>
      <c r="R52" s="248"/>
      <c r="S52" s="248" t="s">
        <v>302</v>
      </c>
      <c r="T52" s="249" t="s">
        <v>295</v>
      </c>
      <c r="U52" s="222">
        <v>0</v>
      </c>
      <c r="V52" s="222">
        <f>ROUND(E52*U52,2)</f>
        <v>0</v>
      </c>
      <c r="W52" s="222"/>
      <c r="X52" s="222" t="s">
        <v>389</v>
      </c>
      <c r="Y52" s="212"/>
      <c r="Z52" s="212"/>
      <c r="AA52" s="212"/>
      <c r="AB52" s="212"/>
      <c r="AC52" s="212"/>
      <c r="AD52" s="212"/>
      <c r="AE52" s="212"/>
      <c r="AF52" s="212"/>
      <c r="AG52" s="212" t="s">
        <v>390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41</v>
      </c>
      <c r="B53" s="244" t="s">
        <v>982</v>
      </c>
      <c r="C53" s="256" t="s">
        <v>983</v>
      </c>
      <c r="D53" s="245" t="s">
        <v>453</v>
      </c>
      <c r="E53" s="246">
        <v>24.6</v>
      </c>
      <c r="F53" s="247"/>
      <c r="G53" s="248">
        <f>ROUND(E53*F53,2)</f>
        <v>0</v>
      </c>
      <c r="H53" s="247"/>
      <c r="I53" s="248">
        <f>ROUND(E53*H53,2)</f>
        <v>0</v>
      </c>
      <c r="J53" s="247"/>
      <c r="K53" s="248">
        <f>ROUND(E53*J53,2)</f>
        <v>0</v>
      </c>
      <c r="L53" s="248">
        <v>21</v>
      </c>
      <c r="M53" s="248">
        <f>G53*(1+L53/100)</f>
        <v>0</v>
      </c>
      <c r="N53" s="248">
        <v>1.9000000000000001E-4</v>
      </c>
      <c r="O53" s="248">
        <f>ROUND(E53*N53,2)</f>
        <v>0</v>
      </c>
      <c r="P53" s="248">
        <v>0</v>
      </c>
      <c r="Q53" s="248">
        <f>ROUND(E53*P53,2)</f>
        <v>0</v>
      </c>
      <c r="R53" s="248"/>
      <c r="S53" s="248" t="s">
        <v>302</v>
      </c>
      <c r="T53" s="249" t="s">
        <v>295</v>
      </c>
      <c r="U53" s="222">
        <v>0</v>
      </c>
      <c r="V53" s="222">
        <f>ROUND(E53*U53,2)</f>
        <v>0</v>
      </c>
      <c r="W53" s="222"/>
      <c r="X53" s="222" t="s">
        <v>389</v>
      </c>
      <c r="Y53" s="212"/>
      <c r="Z53" s="212"/>
      <c r="AA53" s="212"/>
      <c r="AB53" s="212"/>
      <c r="AC53" s="212"/>
      <c r="AD53" s="212"/>
      <c r="AE53" s="212"/>
      <c r="AF53" s="212"/>
      <c r="AG53" s="212" t="s">
        <v>390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43">
        <v>42</v>
      </c>
      <c r="B54" s="244" t="s">
        <v>984</v>
      </c>
      <c r="C54" s="256" t="s">
        <v>985</v>
      </c>
      <c r="D54" s="245" t="s">
        <v>453</v>
      </c>
      <c r="E54" s="246">
        <v>21.4</v>
      </c>
      <c r="F54" s="247"/>
      <c r="G54" s="248">
        <f>ROUND(E54*F54,2)</f>
        <v>0</v>
      </c>
      <c r="H54" s="247"/>
      <c r="I54" s="248">
        <f>ROUND(E54*H54,2)</f>
        <v>0</v>
      </c>
      <c r="J54" s="247"/>
      <c r="K54" s="248">
        <f>ROUND(E54*J54,2)</f>
        <v>0</v>
      </c>
      <c r="L54" s="248">
        <v>21</v>
      </c>
      <c r="M54" s="248">
        <f>G54*(1+L54/100)</f>
        <v>0</v>
      </c>
      <c r="N54" s="248">
        <v>9.0000000000000006E-5</v>
      </c>
      <c r="O54" s="248">
        <f>ROUND(E54*N54,2)</f>
        <v>0</v>
      </c>
      <c r="P54" s="248">
        <v>0</v>
      </c>
      <c r="Q54" s="248">
        <f>ROUND(E54*P54,2)</f>
        <v>0</v>
      </c>
      <c r="R54" s="248"/>
      <c r="S54" s="248" t="s">
        <v>302</v>
      </c>
      <c r="T54" s="249" t="s">
        <v>295</v>
      </c>
      <c r="U54" s="222">
        <v>0</v>
      </c>
      <c r="V54" s="222">
        <f>ROUND(E54*U54,2)</f>
        <v>0</v>
      </c>
      <c r="W54" s="222"/>
      <c r="X54" s="222" t="s">
        <v>389</v>
      </c>
      <c r="Y54" s="212"/>
      <c r="Z54" s="212"/>
      <c r="AA54" s="212"/>
      <c r="AB54" s="212"/>
      <c r="AC54" s="212"/>
      <c r="AD54" s="212"/>
      <c r="AE54" s="212"/>
      <c r="AF54" s="212"/>
      <c r="AG54" s="212" t="s">
        <v>390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43">
        <v>43</v>
      </c>
      <c r="B55" s="244" t="s">
        <v>3490</v>
      </c>
      <c r="C55" s="256" t="s">
        <v>3491</v>
      </c>
      <c r="D55" s="245" t="s">
        <v>453</v>
      </c>
      <c r="E55" s="246">
        <v>24.6</v>
      </c>
      <c r="F55" s="247"/>
      <c r="G55" s="248">
        <f>ROUND(E55*F55,2)</f>
        <v>0</v>
      </c>
      <c r="H55" s="247"/>
      <c r="I55" s="248">
        <f>ROUND(E55*H55,2)</f>
        <v>0</v>
      </c>
      <c r="J55" s="247"/>
      <c r="K55" s="248">
        <f>ROUND(E55*J55,2)</f>
        <v>0</v>
      </c>
      <c r="L55" s="248">
        <v>21</v>
      </c>
      <c r="M55" s="248">
        <f>G55*(1+L55/100)</f>
        <v>0</v>
      </c>
      <c r="N55" s="248">
        <v>0</v>
      </c>
      <c r="O55" s="248">
        <f>ROUND(E55*N55,2)</f>
        <v>0</v>
      </c>
      <c r="P55" s="248">
        <v>0</v>
      </c>
      <c r="Q55" s="248">
        <f>ROUND(E55*P55,2)</f>
        <v>0</v>
      </c>
      <c r="R55" s="248"/>
      <c r="S55" s="248" t="s">
        <v>302</v>
      </c>
      <c r="T55" s="249" t="s">
        <v>295</v>
      </c>
      <c r="U55" s="222">
        <v>0</v>
      </c>
      <c r="V55" s="222">
        <f>ROUND(E55*U55,2)</f>
        <v>0</v>
      </c>
      <c r="W55" s="222"/>
      <c r="X55" s="222" t="s">
        <v>389</v>
      </c>
      <c r="Y55" s="212"/>
      <c r="Z55" s="212"/>
      <c r="AA55" s="212"/>
      <c r="AB55" s="212"/>
      <c r="AC55" s="212"/>
      <c r="AD55" s="212"/>
      <c r="AE55" s="212"/>
      <c r="AF55" s="212"/>
      <c r="AG55" s="212" t="s">
        <v>390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44</v>
      </c>
      <c r="B56" s="244" t="s">
        <v>3560</v>
      </c>
      <c r="C56" s="256" t="s">
        <v>3561</v>
      </c>
      <c r="D56" s="245" t="s">
        <v>539</v>
      </c>
      <c r="E56" s="246">
        <v>1</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389</v>
      </c>
      <c r="Y56" s="212"/>
      <c r="Z56" s="212"/>
      <c r="AA56" s="212"/>
      <c r="AB56" s="212"/>
      <c r="AC56" s="212"/>
      <c r="AD56" s="212"/>
      <c r="AE56" s="212"/>
      <c r="AF56" s="212"/>
      <c r="AG56" s="212" t="s">
        <v>390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43">
        <v>45</v>
      </c>
      <c r="B57" s="244" t="s">
        <v>3562</v>
      </c>
      <c r="C57" s="256" t="s">
        <v>3563</v>
      </c>
      <c r="D57" s="245" t="s">
        <v>539</v>
      </c>
      <c r="E57" s="246">
        <v>2</v>
      </c>
      <c r="F57" s="247"/>
      <c r="G57" s="248">
        <f>ROUND(E57*F57,2)</f>
        <v>0</v>
      </c>
      <c r="H57" s="247"/>
      <c r="I57" s="248">
        <f>ROUND(E57*H57,2)</f>
        <v>0</v>
      </c>
      <c r="J57" s="247"/>
      <c r="K57" s="248">
        <f>ROUND(E57*J57,2)</f>
        <v>0</v>
      </c>
      <c r="L57" s="248">
        <v>21</v>
      </c>
      <c r="M57" s="248">
        <f>G57*(1+L57/100)</f>
        <v>0</v>
      </c>
      <c r="N57" s="248">
        <v>0</v>
      </c>
      <c r="O57" s="248">
        <f>ROUND(E57*N57,2)</f>
        <v>0</v>
      </c>
      <c r="P57" s="248">
        <v>0</v>
      </c>
      <c r="Q57" s="248">
        <f>ROUND(E57*P57,2)</f>
        <v>0</v>
      </c>
      <c r="R57" s="248"/>
      <c r="S57" s="248" t="s">
        <v>302</v>
      </c>
      <c r="T57" s="249" t="s">
        <v>295</v>
      </c>
      <c r="U57" s="222">
        <v>0</v>
      </c>
      <c r="V57" s="222">
        <f>ROUND(E57*U57,2)</f>
        <v>0</v>
      </c>
      <c r="W57" s="222"/>
      <c r="X57" s="222" t="s">
        <v>389</v>
      </c>
      <c r="Y57" s="212"/>
      <c r="Z57" s="212"/>
      <c r="AA57" s="212"/>
      <c r="AB57" s="212"/>
      <c r="AC57" s="212"/>
      <c r="AD57" s="212"/>
      <c r="AE57" s="212"/>
      <c r="AF57" s="212"/>
      <c r="AG57" s="212" t="s">
        <v>390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43">
        <v>46</v>
      </c>
      <c r="B58" s="244" t="s">
        <v>3564</v>
      </c>
      <c r="C58" s="256" t="s">
        <v>3565</v>
      </c>
      <c r="D58" s="245" t="s">
        <v>539</v>
      </c>
      <c r="E58" s="246">
        <v>1</v>
      </c>
      <c r="F58" s="247"/>
      <c r="G58" s="248">
        <f>ROUND(E58*F58,2)</f>
        <v>0</v>
      </c>
      <c r="H58" s="247"/>
      <c r="I58" s="248">
        <f>ROUND(E58*H58,2)</f>
        <v>0</v>
      </c>
      <c r="J58" s="247"/>
      <c r="K58" s="248">
        <f>ROUND(E58*J58,2)</f>
        <v>0</v>
      </c>
      <c r="L58" s="248">
        <v>21</v>
      </c>
      <c r="M58" s="248">
        <f>G58*(1+L58/100)</f>
        <v>0</v>
      </c>
      <c r="N58" s="248">
        <v>0</v>
      </c>
      <c r="O58" s="248">
        <f>ROUND(E58*N58,2)</f>
        <v>0</v>
      </c>
      <c r="P58" s="248">
        <v>0</v>
      </c>
      <c r="Q58" s="248">
        <f>ROUND(E58*P58,2)</f>
        <v>0</v>
      </c>
      <c r="R58" s="248"/>
      <c r="S58" s="248" t="s">
        <v>302</v>
      </c>
      <c r="T58" s="249" t="s">
        <v>295</v>
      </c>
      <c r="U58" s="222">
        <v>0</v>
      </c>
      <c r="V58" s="222">
        <f>ROUND(E58*U58,2)</f>
        <v>0</v>
      </c>
      <c r="W58" s="222"/>
      <c r="X58" s="222" t="s">
        <v>389</v>
      </c>
      <c r="Y58" s="212"/>
      <c r="Z58" s="212"/>
      <c r="AA58" s="212"/>
      <c r="AB58" s="212"/>
      <c r="AC58" s="212"/>
      <c r="AD58" s="212"/>
      <c r="AE58" s="212"/>
      <c r="AF58" s="212"/>
      <c r="AG58" s="212" t="s">
        <v>390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43">
        <v>47</v>
      </c>
      <c r="B59" s="244" t="s">
        <v>3566</v>
      </c>
      <c r="C59" s="256" t="s">
        <v>3567</v>
      </c>
      <c r="D59" s="245" t="s">
        <v>539</v>
      </c>
      <c r="E59" s="246">
        <v>1</v>
      </c>
      <c r="F59" s="247"/>
      <c r="G59" s="248">
        <f>ROUND(E59*F59,2)</f>
        <v>0</v>
      </c>
      <c r="H59" s="247"/>
      <c r="I59" s="248">
        <f>ROUND(E59*H59,2)</f>
        <v>0</v>
      </c>
      <c r="J59" s="247"/>
      <c r="K59" s="248">
        <f>ROUND(E59*J59,2)</f>
        <v>0</v>
      </c>
      <c r="L59" s="248">
        <v>21</v>
      </c>
      <c r="M59" s="248">
        <f>G59*(1+L59/100)</f>
        <v>0</v>
      </c>
      <c r="N59" s="248">
        <v>0</v>
      </c>
      <c r="O59" s="248">
        <f>ROUND(E59*N59,2)</f>
        <v>0</v>
      </c>
      <c r="P59" s="248">
        <v>0</v>
      </c>
      <c r="Q59" s="248">
        <f>ROUND(E59*P59,2)</f>
        <v>0</v>
      </c>
      <c r="R59" s="248"/>
      <c r="S59" s="248" t="s">
        <v>302</v>
      </c>
      <c r="T59" s="249" t="s">
        <v>295</v>
      </c>
      <c r="U59" s="222">
        <v>0</v>
      </c>
      <c r="V59" s="222">
        <f>ROUND(E59*U59,2)</f>
        <v>0</v>
      </c>
      <c r="W59" s="222"/>
      <c r="X59" s="222" t="s">
        <v>389</v>
      </c>
      <c r="Y59" s="212"/>
      <c r="Z59" s="212"/>
      <c r="AA59" s="212"/>
      <c r="AB59" s="212"/>
      <c r="AC59" s="212"/>
      <c r="AD59" s="212"/>
      <c r="AE59" s="212"/>
      <c r="AF59" s="212"/>
      <c r="AG59" s="212" t="s">
        <v>390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43">
        <v>48</v>
      </c>
      <c r="B60" s="244" t="s">
        <v>3568</v>
      </c>
      <c r="C60" s="256" t="s">
        <v>3569</v>
      </c>
      <c r="D60" s="245" t="s">
        <v>539</v>
      </c>
      <c r="E60" s="246">
        <v>1</v>
      </c>
      <c r="F60" s="247"/>
      <c r="G60" s="248">
        <f>ROUND(E60*F60,2)</f>
        <v>0</v>
      </c>
      <c r="H60" s="247"/>
      <c r="I60" s="248">
        <f>ROUND(E60*H60,2)</f>
        <v>0</v>
      </c>
      <c r="J60" s="247"/>
      <c r="K60" s="248">
        <f>ROUND(E60*J60,2)</f>
        <v>0</v>
      </c>
      <c r="L60" s="248">
        <v>21</v>
      </c>
      <c r="M60" s="248">
        <f>G60*(1+L60/100)</f>
        <v>0</v>
      </c>
      <c r="N60" s="248">
        <v>0</v>
      </c>
      <c r="O60" s="248">
        <f>ROUND(E60*N60,2)</f>
        <v>0</v>
      </c>
      <c r="P60" s="248">
        <v>0</v>
      </c>
      <c r="Q60" s="248">
        <f>ROUND(E60*P60,2)</f>
        <v>0</v>
      </c>
      <c r="R60" s="248"/>
      <c r="S60" s="248" t="s">
        <v>302</v>
      </c>
      <c r="T60" s="249" t="s">
        <v>295</v>
      </c>
      <c r="U60" s="222">
        <v>0</v>
      </c>
      <c r="V60" s="222">
        <f>ROUND(E60*U60,2)</f>
        <v>0</v>
      </c>
      <c r="W60" s="222"/>
      <c r="X60" s="222" t="s">
        <v>389</v>
      </c>
      <c r="Y60" s="212"/>
      <c r="Z60" s="212"/>
      <c r="AA60" s="212"/>
      <c r="AB60" s="212"/>
      <c r="AC60" s="212"/>
      <c r="AD60" s="212"/>
      <c r="AE60" s="212"/>
      <c r="AF60" s="212"/>
      <c r="AG60" s="212" t="s">
        <v>390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49</v>
      </c>
      <c r="B61" s="244" t="s">
        <v>3570</v>
      </c>
      <c r="C61" s="256" t="s">
        <v>3571</v>
      </c>
      <c r="D61" s="245" t="s">
        <v>539</v>
      </c>
      <c r="E61" s="246">
        <v>1</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389</v>
      </c>
      <c r="Y61" s="212"/>
      <c r="Z61" s="212"/>
      <c r="AA61" s="212"/>
      <c r="AB61" s="212"/>
      <c r="AC61" s="212"/>
      <c r="AD61" s="212"/>
      <c r="AE61" s="212"/>
      <c r="AF61" s="212"/>
      <c r="AG61" s="212" t="s">
        <v>390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43">
        <v>50</v>
      </c>
      <c r="B62" s="244" t="s">
        <v>3572</v>
      </c>
      <c r="C62" s="256" t="s">
        <v>3573</v>
      </c>
      <c r="D62" s="245" t="s">
        <v>539</v>
      </c>
      <c r="E62" s="246">
        <v>1</v>
      </c>
      <c r="F62" s="247"/>
      <c r="G62" s="248">
        <f>ROUND(E62*F62,2)</f>
        <v>0</v>
      </c>
      <c r="H62" s="247"/>
      <c r="I62" s="248">
        <f>ROUND(E62*H62,2)</f>
        <v>0</v>
      </c>
      <c r="J62" s="247"/>
      <c r="K62" s="248">
        <f>ROUND(E62*J62,2)</f>
        <v>0</v>
      </c>
      <c r="L62" s="248">
        <v>21</v>
      </c>
      <c r="M62" s="248">
        <f>G62*(1+L62/100)</f>
        <v>0</v>
      </c>
      <c r="N62" s="248">
        <v>0</v>
      </c>
      <c r="O62" s="248">
        <f>ROUND(E62*N62,2)</f>
        <v>0</v>
      </c>
      <c r="P62" s="248">
        <v>0</v>
      </c>
      <c r="Q62" s="248">
        <f>ROUND(E62*P62,2)</f>
        <v>0</v>
      </c>
      <c r="R62" s="248"/>
      <c r="S62" s="248" t="s">
        <v>302</v>
      </c>
      <c r="T62" s="249" t="s">
        <v>295</v>
      </c>
      <c r="U62" s="222">
        <v>0</v>
      </c>
      <c r="V62" s="222">
        <f>ROUND(E62*U62,2)</f>
        <v>0</v>
      </c>
      <c r="W62" s="222"/>
      <c r="X62" s="222" t="s">
        <v>389</v>
      </c>
      <c r="Y62" s="212"/>
      <c r="Z62" s="212"/>
      <c r="AA62" s="212"/>
      <c r="AB62" s="212"/>
      <c r="AC62" s="212"/>
      <c r="AD62" s="212"/>
      <c r="AE62" s="212"/>
      <c r="AF62" s="212"/>
      <c r="AG62" s="212" t="s">
        <v>390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43">
        <v>51</v>
      </c>
      <c r="B63" s="244" t="s">
        <v>3574</v>
      </c>
      <c r="C63" s="256" t="s">
        <v>3575</v>
      </c>
      <c r="D63" s="245" t="s">
        <v>539</v>
      </c>
      <c r="E63" s="246">
        <v>1</v>
      </c>
      <c r="F63" s="247"/>
      <c r="G63" s="248">
        <f>ROUND(E63*F63,2)</f>
        <v>0</v>
      </c>
      <c r="H63" s="247"/>
      <c r="I63" s="248">
        <f>ROUND(E63*H63,2)</f>
        <v>0</v>
      </c>
      <c r="J63" s="247"/>
      <c r="K63" s="248">
        <f>ROUND(E63*J63,2)</f>
        <v>0</v>
      </c>
      <c r="L63" s="248">
        <v>21</v>
      </c>
      <c r="M63" s="248">
        <f>G63*(1+L63/100)</f>
        <v>0</v>
      </c>
      <c r="N63" s="248">
        <v>0</v>
      </c>
      <c r="O63" s="248">
        <f>ROUND(E63*N63,2)</f>
        <v>0</v>
      </c>
      <c r="P63" s="248">
        <v>0</v>
      </c>
      <c r="Q63" s="248">
        <f>ROUND(E63*P63,2)</f>
        <v>0</v>
      </c>
      <c r="R63" s="248"/>
      <c r="S63" s="248" t="s">
        <v>302</v>
      </c>
      <c r="T63" s="249" t="s">
        <v>295</v>
      </c>
      <c r="U63" s="222">
        <v>0</v>
      </c>
      <c r="V63" s="222">
        <f>ROUND(E63*U63,2)</f>
        <v>0</v>
      </c>
      <c r="W63" s="222"/>
      <c r="X63" s="222" t="s">
        <v>389</v>
      </c>
      <c r="Y63" s="212"/>
      <c r="Z63" s="212"/>
      <c r="AA63" s="212"/>
      <c r="AB63" s="212"/>
      <c r="AC63" s="212"/>
      <c r="AD63" s="212"/>
      <c r="AE63" s="212"/>
      <c r="AF63" s="212"/>
      <c r="AG63" s="212" t="s">
        <v>390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43">
        <v>52</v>
      </c>
      <c r="B64" s="244" t="s">
        <v>3576</v>
      </c>
      <c r="C64" s="256" t="s">
        <v>3577</v>
      </c>
      <c r="D64" s="245" t="s">
        <v>453</v>
      </c>
      <c r="E64" s="246">
        <v>13.804</v>
      </c>
      <c r="F64" s="247"/>
      <c r="G64" s="248">
        <f>ROUND(E64*F64,2)</f>
        <v>0</v>
      </c>
      <c r="H64" s="247"/>
      <c r="I64" s="248">
        <f>ROUND(E64*H64,2)</f>
        <v>0</v>
      </c>
      <c r="J64" s="247"/>
      <c r="K64" s="248">
        <f>ROUND(E64*J64,2)</f>
        <v>0</v>
      </c>
      <c r="L64" s="248">
        <v>21</v>
      </c>
      <c r="M64" s="248">
        <f>G64*(1+L64/100)</f>
        <v>0</v>
      </c>
      <c r="N64" s="248">
        <v>2.7999999999999998E-4</v>
      </c>
      <c r="O64" s="248">
        <f>ROUND(E64*N64,2)</f>
        <v>0</v>
      </c>
      <c r="P64" s="248">
        <v>0</v>
      </c>
      <c r="Q64" s="248">
        <f>ROUND(E64*P64,2)</f>
        <v>0</v>
      </c>
      <c r="R64" s="248"/>
      <c r="S64" s="248" t="s">
        <v>302</v>
      </c>
      <c r="T64" s="249" t="s">
        <v>295</v>
      </c>
      <c r="U64" s="222">
        <v>0</v>
      </c>
      <c r="V64" s="222">
        <f>ROUND(E64*U64,2)</f>
        <v>0</v>
      </c>
      <c r="W64" s="222"/>
      <c r="X64" s="222" t="s">
        <v>362</v>
      </c>
      <c r="Y64" s="212"/>
      <c r="Z64" s="212"/>
      <c r="AA64" s="212"/>
      <c r="AB64" s="212"/>
      <c r="AC64" s="212"/>
      <c r="AD64" s="212"/>
      <c r="AE64" s="212"/>
      <c r="AF64" s="212"/>
      <c r="AG64" s="212" t="s">
        <v>363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43">
        <v>53</v>
      </c>
      <c r="B65" s="244" t="s">
        <v>3578</v>
      </c>
      <c r="C65" s="256" t="s">
        <v>3579</v>
      </c>
      <c r="D65" s="245" t="s">
        <v>453</v>
      </c>
      <c r="E65" s="246">
        <v>11.164999999999999</v>
      </c>
      <c r="F65" s="247"/>
      <c r="G65" s="248">
        <f>ROUND(E65*F65,2)</f>
        <v>0</v>
      </c>
      <c r="H65" s="247"/>
      <c r="I65" s="248">
        <f>ROUND(E65*H65,2)</f>
        <v>0</v>
      </c>
      <c r="J65" s="247"/>
      <c r="K65" s="248">
        <f>ROUND(E65*J65,2)</f>
        <v>0</v>
      </c>
      <c r="L65" s="248">
        <v>21</v>
      </c>
      <c r="M65" s="248">
        <f>G65*(1+L65/100)</f>
        <v>0</v>
      </c>
      <c r="N65" s="248">
        <v>4.2999999999999999E-4</v>
      </c>
      <c r="O65" s="248">
        <f>ROUND(E65*N65,2)</f>
        <v>0</v>
      </c>
      <c r="P65" s="248">
        <v>0</v>
      </c>
      <c r="Q65" s="248">
        <f>ROUND(E65*P65,2)</f>
        <v>0</v>
      </c>
      <c r="R65" s="248"/>
      <c r="S65" s="248" t="s">
        <v>302</v>
      </c>
      <c r="T65" s="249" t="s">
        <v>295</v>
      </c>
      <c r="U65" s="222">
        <v>0</v>
      </c>
      <c r="V65" s="222">
        <f>ROUND(E65*U65,2)</f>
        <v>0</v>
      </c>
      <c r="W65" s="222"/>
      <c r="X65" s="222" t="s">
        <v>362</v>
      </c>
      <c r="Y65" s="212"/>
      <c r="Z65" s="212"/>
      <c r="AA65" s="212"/>
      <c r="AB65" s="212"/>
      <c r="AC65" s="212"/>
      <c r="AD65" s="212"/>
      <c r="AE65" s="212"/>
      <c r="AF65" s="212"/>
      <c r="AG65" s="212" t="s">
        <v>363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43">
        <v>54</v>
      </c>
      <c r="B66" s="244" t="s">
        <v>3580</v>
      </c>
      <c r="C66" s="256" t="s">
        <v>3581</v>
      </c>
      <c r="D66" s="245" t="s">
        <v>539</v>
      </c>
      <c r="E66" s="246">
        <v>1</v>
      </c>
      <c r="F66" s="247"/>
      <c r="G66" s="248">
        <f>ROUND(E66*F66,2)</f>
        <v>0</v>
      </c>
      <c r="H66" s="247"/>
      <c r="I66" s="248">
        <f>ROUND(E66*H66,2)</f>
        <v>0</v>
      </c>
      <c r="J66" s="247"/>
      <c r="K66" s="248">
        <f>ROUND(E66*J66,2)</f>
        <v>0</v>
      </c>
      <c r="L66" s="248">
        <v>21</v>
      </c>
      <c r="M66" s="248">
        <f>G66*(1+L66/100)</f>
        <v>0</v>
      </c>
      <c r="N66" s="248">
        <v>5.0000000000000002E-5</v>
      </c>
      <c r="O66" s="248">
        <f>ROUND(E66*N66,2)</f>
        <v>0</v>
      </c>
      <c r="P66" s="248">
        <v>0</v>
      </c>
      <c r="Q66" s="248">
        <f>ROUND(E66*P66,2)</f>
        <v>0</v>
      </c>
      <c r="R66" s="248"/>
      <c r="S66" s="248" t="s">
        <v>302</v>
      </c>
      <c r="T66" s="249" t="s">
        <v>295</v>
      </c>
      <c r="U66" s="222">
        <v>0</v>
      </c>
      <c r="V66" s="222">
        <f>ROUND(E66*U66,2)</f>
        <v>0</v>
      </c>
      <c r="W66" s="222"/>
      <c r="X66" s="222" t="s">
        <v>362</v>
      </c>
      <c r="Y66" s="212"/>
      <c r="Z66" s="212"/>
      <c r="AA66" s="212"/>
      <c r="AB66" s="212"/>
      <c r="AC66" s="212"/>
      <c r="AD66" s="212"/>
      <c r="AE66" s="212"/>
      <c r="AF66" s="212"/>
      <c r="AG66" s="212" t="s">
        <v>363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43">
        <v>55</v>
      </c>
      <c r="B67" s="244" t="s">
        <v>3582</v>
      </c>
      <c r="C67" s="256" t="s">
        <v>3583</v>
      </c>
      <c r="D67" s="245" t="s">
        <v>539</v>
      </c>
      <c r="E67" s="246">
        <v>1</v>
      </c>
      <c r="F67" s="247"/>
      <c r="G67" s="248">
        <f>ROUND(E67*F67,2)</f>
        <v>0</v>
      </c>
      <c r="H67" s="247"/>
      <c r="I67" s="248">
        <f>ROUND(E67*H67,2)</f>
        <v>0</v>
      </c>
      <c r="J67" s="247"/>
      <c r="K67" s="248">
        <f>ROUND(E67*J67,2)</f>
        <v>0</v>
      </c>
      <c r="L67" s="248">
        <v>21</v>
      </c>
      <c r="M67" s="248">
        <f>G67*(1+L67/100)</f>
        <v>0</v>
      </c>
      <c r="N67" s="248">
        <v>8.0000000000000007E-5</v>
      </c>
      <c r="O67" s="248">
        <f>ROUND(E67*N67,2)</f>
        <v>0</v>
      </c>
      <c r="P67" s="248">
        <v>0</v>
      </c>
      <c r="Q67" s="248">
        <f>ROUND(E67*P67,2)</f>
        <v>0</v>
      </c>
      <c r="R67" s="248"/>
      <c r="S67" s="248" t="s">
        <v>302</v>
      </c>
      <c r="T67" s="249" t="s">
        <v>295</v>
      </c>
      <c r="U67" s="222">
        <v>0</v>
      </c>
      <c r="V67" s="222">
        <f>ROUND(E67*U67,2)</f>
        <v>0</v>
      </c>
      <c r="W67" s="222"/>
      <c r="X67" s="222" t="s">
        <v>362</v>
      </c>
      <c r="Y67" s="212"/>
      <c r="Z67" s="212"/>
      <c r="AA67" s="212"/>
      <c r="AB67" s="212"/>
      <c r="AC67" s="212"/>
      <c r="AD67" s="212"/>
      <c r="AE67" s="212"/>
      <c r="AF67" s="212"/>
      <c r="AG67" s="212" t="s">
        <v>363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43">
        <v>56</v>
      </c>
      <c r="B68" s="244" t="s">
        <v>3584</v>
      </c>
      <c r="C68" s="256" t="s">
        <v>3585</v>
      </c>
      <c r="D68" s="245" t="s">
        <v>539</v>
      </c>
      <c r="E68" s="246">
        <v>2</v>
      </c>
      <c r="F68" s="247"/>
      <c r="G68" s="248">
        <f>ROUND(E68*F68,2)</f>
        <v>0</v>
      </c>
      <c r="H68" s="247"/>
      <c r="I68" s="248">
        <f>ROUND(E68*H68,2)</f>
        <v>0</v>
      </c>
      <c r="J68" s="247"/>
      <c r="K68" s="248">
        <f>ROUND(E68*J68,2)</f>
        <v>0</v>
      </c>
      <c r="L68" s="248">
        <v>21</v>
      </c>
      <c r="M68" s="248">
        <f>G68*(1+L68/100)</f>
        <v>0</v>
      </c>
      <c r="N68" s="248">
        <v>1E-4</v>
      </c>
      <c r="O68" s="248">
        <f>ROUND(E68*N68,2)</f>
        <v>0</v>
      </c>
      <c r="P68" s="248">
        <v>0</v>
      </c>
      <c r="Q68" s="248">
        <f>ROUND(E68*P68,2)</f>
        <v>0</v>
      </c>
      <c r="R68" s="248"/>
      <c r="S68" s="248" t="s">
        <v>302</v>
      </c>
      <c r="T68" s="249" t="s">
        <v>295</v>
      </c>
      <c r="U68" s="222">
        <v>0</v>
      </c>
      <c r="V68" s="222">
        <f>ROUND(E68*U68,2)</f>
        <v>0</v>
      </c>
      <c r="W68" s="222"/>
      <c r="X68" s="222" t="s">
        <v>362</v>
      </c>
      <c r="Y68" s="212"/>
      <c r="Z68" s="212"/>
      <c r="AA68" s="212"/>
      <c r="AB68" s="212"/>
      <c r="AC68" s="212"/>
      <c r="AD68" s="212"/>
      <c r="AE68" s="212"/>
      <c r="AF68" s="212"/>
      <c r="AG68" s="212" t="s">
        <v>363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43">
        <v>57</v>
      </c>
      <c r="B69" s="244" t="s">
        <v>3586</v>
      </c>
      <c r="C69" s="256" t="s">
        <v>3587</v>
      </c>
      <c r="D69" s="245" t="s">
        <v>539</v>
      </c>
      <c r="E69" s="246">
        <v>2</v>
      </c>
      <c r="F69" s="247"/>
      <c r="G69" s="248">
        <f>ROUND(E69*F69,2)</f>
        <v>0</v>
      </c>
      <c r="H69" s="247"/>
      <c r="I69" s="248">
        <f>ROUND(E69*H69,2)</f>
        <v>0</v>
      </c>
      <c r="J69" s="247"/>
      <c r="K69" s="248">
        <f>ROUND(E69*J69,2)</f>
        <v>0</v>
      </c>
      <c r="L69" s="248">
        <v>21</v>
      </c>
      <c r="M69" s="248">
        <f>G69*(1+L69/100)</f>
        <v>0</v>
      </c>
      <c r="N69" s="248">
        <v>1.3999999999999999E-4</v>
      </c>
      <c r="O69" s="248">
        <f>ROUND(E69*N69,2)</f>
        <v>0</v>
      </c>
      <c r="P69" s="248">
        <v>0</v>
      </c>
      <c r="Q69" s="248">
        <f>ROUND(E69*P69,2)</f>
        <v>0</v>
      </c>
      <c r="R69" s="248"/>
      <c r="S69" s="248" t="s">
        <v>302</v>
      </c>
      <c r="T69" s="249" t="s">
        <v>295</v>
      </c>
      <c r="U69" s="222">
        <v>0</v>
      </c>
      <c r="V69" s="222">
        <f>ROUND(E69*U69,2)</f>
        <v>0</v>
      </c>
      <c r="W69" s="222"/>
      <c r="X69" s="222" t="s">
        <v>362</v>
      </c>
      <c r="Y69" s="212"/>
      <c r="Z69" s="212"/>
      <c r="AA69" s="212"/>
      <c r="AB69" s="212"/>
      <c r="AC69" s="212"/>
      <c r="AD69" s="212"/>
      <c r="AE69" s="212"/>
      <c r="AF69" s="212"/>
      <c r="AG69" s="212" t="s">
        <v>363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5">
      <c r="A70" s="227" t="s">
        <v>289</v>
      </c>
      <c r="B70" s="228" t="s">
        <v>191</v>
      </c>
      <c r="C70" s="251" t="s">
        <v>192</v>
      </c>
      <c r="D70" s="229"/>
      <c r="E70" s="230"/>
      <c r="F70" s="231"/>
      <c r="G70" s="231">
        <f>SUMIF(AG71:AG76,"&lt;&gt;NOR",G71:G76)</f>
        <v>0</v>
      </c>
      <c r="H70" s="231"/>
      <c r="I70" s="231">
        <f>SUM(I71:I76)</f>
        <v>0</v>
      </c>
      <c r="J70" s="231"/>
      <c r="K70" s="231">
        <f>SUM(K71:K76)</f>
        <v>0</v>
      </c>
      <c r="L70" s="231"/>
      <c r="M70" s="231">
        <f>SUM(M71:M76)</f>
        <v>0</v>
      </c>
      <c r="N70" s="231"/>
      <c r="O70" s="231">
        <f>SUM(O71:O76)</f>
        <v>0.4</v>
      </c>
      <c r="P70" s="231"/>
      <c r="Q70" s="231">
        <f>SUM(Q71:Q76)</f>
        <v>1.02</v>
      </c>
      <c r="R70" s="231"/>
      <c r="S70" s="231"/>
      <c r="T70" s="232"/>
      <c r="U70" s="226"/>
      <c r="V70" s="226">
        <f>SUM(V71:V76)</f>
        <v>0</v>
      </c>
      <c r="W70" s="226"/>
      <c r="X70" s="226"/>
      <c r="AG70" t="s">
        <v>290</v>
      </c>
    </row>
    <row r="71" spans="1:60" outlineLevel="1" x14ac:dyDescent="0.25">
      <c r="A71" s="243">
        <v>58</v>
      </c>
      <c r="B71" s="244" t="s">
        <v>3588</v>
      </c>
      <c r="C71" s="256" t="s">
        <v>3589</v>
      </c>
      <c r="D71" s="245" t="s">
        <v>360</v>
      </c>
      <c r="E71" s="246">
        <v>0.51200000000000001</v>
      </c>
      <c r="F71" s="247"/>
      <c r="G71" s="248">
        <f>ROUND(E71*F71,2)</f>
        <v>0</v>
      </c>
      <c r="H71" s="247"/>
      <c r="I71" s="248">
        <f>ROUND(E71*H71,2)</f>
        <v>0</v>
      </c>
      <c r="J71" s="247"/>
      <c r="K71" s="248">
        <f>ROUND(E71*J71,2)</f>
        <v>0</v>
      </c>
      <c r="L71" s="248">
        <v>21</v>
      </c>
      <c r="M71" s="248">
        <f>G71*(1+L71/100)</f>
        <v>0</v>
      </c>
      <c r="N71" s="248">
        <v>0</v>
      </c>
      <c r="O71" s="248">
        <f>ROUND(E71*N71,2)</f>
        <v>0</v>
      </c>
      <c r="P71" s="248">
        <v>2</v>
      </c>
      <c r="Q71" s="248">
        <f>ROUND(E71*P71,2)</f>
        <v>1.02</v>
      </c>
      <c r="R71" s="248"/>
      <c r="S71" s="248" t="s">
        <v>302</v>
      </c>
      <c r="T71" s="249" t="s">
        <v>295</v>
      </c>
      <c r="U71" s="222">
        <v>0</v>
      </c>
      <c r="V71" s="222">
        <f>ROUND(E71*U71,2)</f>
        <v>0</v>
      </c>
      <c r="W71" s="222"/>
      <c r="X71" s="222" t="s">
        <v>389</v>
      </c>
      <c r="Y71" s="212"/>
      <c r="Z71" s="212"/>
      <c r="AA71" s="212"/>
      <c r="AB71" s="212"/>
      <c r="AC71" s="212"/>
      <c r="AD71" s="212"/>
      <c r="AE71" s="212"/>
      <c r="AF71" s="212"/>
      <c r="AG71" s="212" t="s">
        <v>390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0.399999999999999" outlineLevel="1" x14ac:dyDescent="0.25">
      <c r="A72" s="243">
        <v>59</v>
      </c>
      <c r="B72" s="244" t="s">
        <v>3590</v>
      </c>
      <c r="C72" s="256" t="s">
        <v>3591</v>
      </c>
      <c r="D72" s="245" t="s">
        <v>453</v>
      </c>
      <c r="E72" s="246">
        <v>2</v>
      </c>
      <c r="F72" s="247"/>
      <c r="G72" s="248">
        <f>ROUND(E72*F72,2)</f>
        <v>0</v>
      </c>
      <c r="H72" s="247"/>
      <c r="I72" s="248">
        <f>ROUND(E72*H72,2)</f>
        <v>0</v>
      </c>
      <c r="J72" s="247"/>
      <c r="K72" s="248">
        <f>ROUND(E72*J72,2)</f>
        <v>0</v>
      </c>
      <c r="L72" s="248">
        <v>21</v>
      </c>
      <c r="M72" s="248">
        <f>G72*(1+L72/100)</f>
        <v>0</v>
      </c>
      <c r="N72" s="248">
        <v>0</v>
      </c>
      <c r="O72" s="248">
        <f>ROUND(E72*N72,2)</f>
        <v>0</v>
      </c>
      <c r="P72" s="248">
        <v>0</v>
      </c>
      <c r="Q72" s="248">
        <f>ROUND(E72*P72,2)</f>
        <v>0</v>
      </c>
      <c r="R72" s="248"/>
      <c r="S72" s="248" t="s">
        <v>302</v>
      </c>
      <c r="T72" s="249" t="s">
        <v>295</v>
      </c>
      <c r="U72" s="222">
        <v>0</v>
      </c>
      <c r="V72" s="222">
        <f>ROUND(E72*U72,2)</f>
        <v>0</v>
      </c>
      <c r="W72" s="222"/>
      <c r="X72" s="222" t="s">
        <v>389</v>
      </c>
      <c r="Y72" s="212"/>
      <c r="Z72" s="212"/>
      <c r="AA72" s="212"/>
      <c r="AB72" s="212"/>
      <c r="AC72" s="212"/>
      <c r="AD72" s="212"/>
      <c r="AE72" s="212"/>
      <c r="AF72" s="212"/>
      <c r="AG72" s="212" t="s">
        <v>390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0.399999999999999" outlineLevel="1" x14ac:dyDescent="0.25">
      <c r="A73" s="243">
        <v>60</v>
      </c>
      <c r="B73" s="244" t="s">
        <v>3592</v>
      </c>
      <c r="C73" s="256" t="s">
        <v>3593</v>
      </c>
      <c r="D73" s="245" t="s">
        <v>434</v>
      </c>
      <c r="E73" s="246">
        <v>5.4</v>
      </c>
      <c r="F73" s="247"/>
      <c r="G73" s="248">
        <f>ROUND(E73*F73,2)</f>
        <v>0</v>
      </c>
      <c r="H73" s="247"/>
      <c r="I73" s="248">
        <f>ROUND(E73*H73,2)</f>
        <v>0</v>
      </c>
      <c r="J73" s="247"/>
      <c r="K73" s="248">
        <f>ROUND(E73*J73,2)</f>
        <v>0</v>
      </c>
      <c r="L73" s="248">
        <v>21</v>
      </c>
      <c r="M73" s="248">
        <f>G73*(1+L73/100)</f>
        <v>0</v>
      </c>
      <c r="N73" s="248">
        <v>0</v>
      </c>
      <c r="O73" s="248">
        <f>ROUND(E73*N73,2)</f>
        <v>0</v>
      </c>
      <c r="P73" s="248">
        <v>0</v>
      </c>
      <c r="Q73" s="248">
        <f>ROUND(E73*P73,2)</f>
        <v>0</v>
      </c>
      <c r="R73" s="248"/>
      <c r="S73" s="248" t="s">
        <v>302</v>
      </c>
      <c r="T73" s="249" t="s">
        <v>295</v>
      </c>
      <c r="U73" s="222">
        <v>0</v>
      </c>
      <c r="V73" s="222">
        <f>ROUND(E73*U73,2)</f>
        <v>0</v>
      </c>
      <c r="W73" s="222"/>
      <c r="X73" s="222" t="s">
        <v>389</v>
      </c>
      <c r="Y73" s="212"/>
      <c r="Z73" s="212"/>
      <c r="AA73" s="212"/>
      <c r="AB73" s="212"/>
      <c r="AC73" s="212"/>
      <c r="AD73" s="212"/>
      <c r="AE73" s="212"/>
      <c r="AF73" s="212"/>
      <c r="AG73" s="212" t="s">
        <v>390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0.399999999999999" outlineLevel="1" x14ac:dyDescent="0.25">
      <c r="A74" s="243">
        <v>61</v>
      </c>
      <c r="B74" s="244" t="s">
        <v>3594</v>
      </c>
      <c r="C74" s="256" t="s">
        <v>3595</v>
      </c>
      <c r="D74" s="245" t="s">
        <v>453</v>
      </c>
      <c r="E74" s="246">
        <v>2</v>
      </c>
      <c r="F74" s="247"/>
      <c r="G74" s="248">
        <f>ROUND(E74*F74,2)</f>
        <v>0</v>
      </c>
      <c r="H74" s="247"/>
      <c r="I74" s="248">
        <f>ROUND(E74*H74,2)</f>
        <v>0</v>
      </c>
      <c r="J74" s="247"/>
      <c r="K74" s="248">
        <f>ROUND(E74*J74,2)</f>
        <v>0</v>
      </c>
      <c r="L74" s="248">
        <v>21</v>
      </c>
      <c r="M74" s="248">
        <f>G74*(1+L74/100)</f>
        <v>0</v>
      </c>
      <c r="N74" s="248">
        <v>0.20219000000000001</v>
      </c>
      <c r="O74" s="248">
        <f>ROUND(E74*N74,2)</f>
        <v>0.4</v>
      </c>
      <c r="P74" s="248">
        <v>0</v>
      </c>
      <c r="Q74" s="248">
        <f>ROUND(E74*P74,2)</f>
        <v>0</v>
      </c>
      <c r="R74" s="248"/>
      <c r="S74" s="248" t="s">
        <v>302</v>
      </c>
      <c r="T74" s="249" t="s">
        <v>295</v>
      </c>
      <c r="U74" s="222">
        <v>0</v>
      </c>
      <c r="V74" s="222">
        <f>ROUND(E74*U74,2)</f>
        <v>0</v>
      </c>
      <c r="W74" s="222"/>
      <c r="X74" s="222" t="s">
        <v>389</v>
      </c>
      <c r="Y74" s="212"/>
      <c r="Z74" s="212"/>
      <c r="AA74" s="212"/>
      <c r="AB74" s="212"/>
      <c r="AC74" s="212"/>
      <c r="AD74" s="212"/>
      <c r="AE74" s="212"/>
      <c r="AF74" s="212"/>
      <c r="AG74" s="212" t="s">
        <v>390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0.399999999999999" outlineLevel="1" x14ac:dyDescent="0.25">
      <c r="A75" s="243">
        <v>62</v>
      </c>
      <c r="B75" s="244" t="s">
        <v>3596</v>
      </c>
      <c r="C75" s="256" t="s">
        <v>3597</v>
      </c>
      <c r="D75" s="245" t="s">
        <v>539</v>
      </c>
      <c r="E75" s="246">
        <v>1</v>
      </c>
      <c r="F75" s="247"/>
      <c r="G75" s="248">
        <f>ROUND(E75*F75,2)</f>
        <v>0</v>
      </c>
      <c r="H75" s="247"/>
      <c r="I75" s="248">
        <f>ROUND(E75*H75,2)</f>
        <v>0</v>
      </c>
      <c r="J75" s="247"/>
      <c r="K75" s="248">
        <f>ROUND(E75*J75,2)</f>
        <v>0</v>
      </c>
      <c r="L75" s="248">
        <v>21</v>
      </c>
      <c r="M75" s="248">
        <f>G75*(1+L75/100)</f>
        <v>0</v>
      </c>
      <c r="N75" s="248">
        <v>0</v>
      </c>
      <c r="O75" s="248">
        <f>ROUND(E75*N75,2)</f>
        <v>0</v>
      </c>
      <c r="P75" s="248">
        <v>0</v>
      </c>
      <c r="Q75" s="248">
        <f>ROUND(E75*P75,2)</f>
        <v>0</v>
      </c>
      <c r="R75" s="248"/>
      <c r="S75" s="248" t="s">
        <v>302</v>
      </c>
      <c r="T75" s="249" t="s">
        <v>295</v>
      </c>
      <c r="U75" s="222">
        <v>0</v>
      </c>
      <c r="V75" s="222">
        <f>ROUND(E75*U75,2)</f>
        <v>0</v>
      </c>
      <c r="W75" s="222"/>
      <c r="X75" s="222" t="s">
        <v>389</v>
      </c>
      <c r="Y75" s="212"/>
      <c r="Z75" s="212"/>
      <c r="AA75" s="212"/>
      <c r="AB75" s="212"/>
      <c r="AC75" s="212"/>
      <c r="AD75" s="212"/>
      <c r="AE75" s="212"/>
      <c r="AF75" s="212"/>
      <c r="AG75" s="212" t="s">
        <v>390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43">
        <v>63</v>
      </c>
      <c r="B76" s="244" t="s">
        <v>3598</v>
      </c>
      <c r="C76" s="256" t="s">
        <v>3599</v>
      </c>
      <c r="D76" s="245" t="s">
        <v>1155</v>
      </c>
      <c r="E76" s="246">
        <v>1</v>
      </c>
      <c r="F76" s="247"/>
      <c r="G76" s="248">
        <f>ROUND(E76*F76,2)</f>
        <v>0</v>
      </c>
      <c r="H76" s="247"/>
      <c r="I76" s="248">
        <f>ROUND(E76*H76,2)</f>
        <v>0</v>
      </c>
      <c r="J76" s="247"/>
      <c r="K76" s="248">
        <f>ROUND(E76*J76,2)</f>
        <v>0</v>
      </c>
      <c r="L76" s="248">
        <v>21</v>
      </c>
      <c r="M76" s="248">
        <f>G76*(1+L76/100)</f>
        <v>0</v>
      </c>
      <c r="N76" s="248">
        <v>0</v>
      </c>
      <c r="O76" s="248">
        <f>ROUND(E76*N76,2)</f>
        <v>0</v>
      </c>
      <c r="P76" s="248">
        <v>0</v>
      </c>
      <c r="Q76" s="248">
        <f>ROUND(E76*P76,2)</f>
        <v>0</v>
      </c>
      <c r="R76" s="248"/>
      <c r="S76" s="248" t="s">
        <v>302</v>
      </c>
      <c r="T76" s="249" t="s">
        <v>295</v>
      </c>
      <c r="U76" s="222">
        <v>0</v>
      </c>
      <c r="V76" s="222">
        <f>ROUND(E76*U76,2)</f>
        <v>0</v>
      </c>
      <c r="W76" s="222"/>
      <c r="X76" s="222" t="s">
        <v>389</v>
      </c>
      <c r="Y76" s="212"/>
      <c r="Z76" s="212"/>
      <c r="AA76" s="212"/>
      <c r="AB76" s="212"/>
      <c r="AC76" s="212"/>
      <c r="AD76" s="212"/>
      <c r="AE76" s="212"/>
      <c r="AF76" s="212"/>
      <c r="AG76" s="212" t="s">
        <v>390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5">
      <c r="A77" s="227" t="s">
        <v>289</v>
      </c>
      <c r="B77" s="228" t="s">
        <v>193</v>
      </c>
      <c r="C77" s="251" t="s">
        <v>194</v>
      </c>
      <c r="D77" s="229"/>
      <c r="E77" s="230"/>
      <c r="F77" s="231"/>
      <c r="G77" s="231">
        <f>SUMIF(AG78:AG78,"&lt;&gt;NOR",G78:G78)</f>
        <v>0</v>
      </c>
      <c r="H77" s="231"/>
      <c r="I77" s="231">
        <f>SUM(I78:I78)</f>
        <v>0</v>
      </c>
      <c r="J77" s="231"/>
      <c r="K77" s="231">
        <f>SUM(K78:K78)</f>
        <v>0</v>
      </c>
      <c r="L77" s="231"/>
      <c r="M77" s="231">
        <f>SUM(M78:M78)</f>
        <v>0</v>
      </c>
      <c r="N77" s="231"/>
      <c r="O77" s="231">
        <f>SUM(O78:O78)</f>
        <v>0</v>
      </c>
      <c r="P77" s="231"/>
      <c r="Q77" s="231">
        <f>SUM(Q78:Q78)</f>
        <v>0</v>
      </c>
      <c r="R77" s="231"/>
      <c r="S77" s="231"/>
      <c r="T77" s="232"/>
      <c r="U77" s="226"/>
      <c r="V77" s="226">
        <f>SUM(V78:V78)</f>
        <v>0</v>
      </c>
      <c r="W77" s="226"/>
      <c r="X77" s="226"/>
      <c r="AG77" t="s">
        <v>290</v>
      </c>
    </row>
    <row r="78" spans="1:60" ht="20.399999999999999" outlineLevel="1" x14ac:dyDescent="0.25">
      <c r="A78" s="233">
        <v>64</v>
      </c>
      <c r="B78" s="234" t="s">
        <v>3532</v>
      </c>
      <c r="C78" s="252" t="s">
        <v>3533</v>
      </c>
      <c r="D78" s="235" t="s">
        <v>441</v>
      </c>
      <c r="E78" s="236">
        <v>21.245640000000002</v>
      </c>
      <c r="F78" s="237"/>
      <c r="G78" s="238">
        <f>ROUND(E78*F78,2)</f>
        <v>0</v>
      </c>
      <c r="H78" s="237"/>
      <c r="I78" s="238">
        <f>ROUND(E78*H78,2)</f>
        <v>0</v>
      </c>
      <c r="J78" s="237"/>
      <c r="K78" s="238">
        <f>ROUND(E78*J78,2)</f>
        <v>0</v>
      </c>
      <c r="L78" s="238">
        <v>21</v>
      </c>
      <c r="M78" s="238">
        <f>G78*(1+L78/100)</f>
        <v>0</v>
      </c>
      <c r="N78" s="238">
        <v>0</v>
      </c>
      <c r="O78" s="238">
        <f>ROUND(E78*N78,2)</f>
        <v>0</v>
      </c>
      <c r="P78" s="238">
        <v>0</v>
      </c>
      <c r="Q78" s="238">
        <f>ROUND(E78*P78,2)</f>
        <v>0</v>
      </c>
      <c r="R78" s="238"/>
      <c r="S78" s="238" t="s">
        <v>302</v>
      </c>
      <c r="T78" s="239" t="s">
        <v>295</v>
      </c>
      <c r="U78" s="222">
        <v>0</v>
      </c>
      <c r="V78" s="222">
        <f>ROUND(E78*U78,2)</f>
        <v>0</v>
      </c>
      <c r="W78" s="222"/>
      <c r="X78" s="222" t="s">
        <v>389</v>
      </c>
      <c r="Y78" s="212"/>
      <c r="Z78" s="212"/>
      <c r="AA78" s="212"/>
      <c r="AB78" s="212"/>
      <c r="AC78" s="212"/>
      <c r="AD78" s="212"/>
      <c r="AE78" s="212"/>
      <c r="AF78" s="212"/>
      <c r="AG78" s="212" t="s">
        <v>390</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x14ac:dyDescent="0.25">
      <c r="A79" s="3"/>
      <c r="B79" s="4"/>
      <c r="C79" s="257"/>
      <c r="D79" s="6"/>
      <c r="E79" s="3"/>
      <c r="F79" s="3"/>
      <c r="G79" s="3"/>
      <c r="H79" s="3"/>
      <c r="I79" s="3"/>
      <c r="J79" s="3"/>
      <c r="K79" s="3"/>
      <c r="L79" s="3"/>
      <c r="M79" s="3"/>
      <c r="N79" s="3"/>
      <c r="O79" s="3"/>
      <c r="P79" s="3"/>
      <c r="Q79" s="3"/>
      <c r="R79" s="3"/>
      <c r="S79" s="3"/>
      <c r="T79" s="3"/>
      <c r="U79" s="3"/>
      <c r="V79" s="3"/>
      <c r="W79" s="3"/>
      <c r="X79" s="3"/>
      <c r="AE79">
        <v>15</v>
      </c>
      <c r="AF79">
        <v>21</v>
      </c>
      <c r="AG79" t="s">
        <v>276</v>
      </c>
    </row>
    <row r="80" spans="1:60" x14ac:dyDescent="0.25">
      <c r="A80" s="215"/>
      <c r="B80" s="216" t="s">
        <v>29</v>
      </c>
      <c r="C80" s="258"/>
      <c r="D80" s="217"/>
      <c r="E80" s="218"/>
      <c r="F80" s="218"/>
      <c r="G80" s="250">
        <f>G8+G35+G40+G43+G45+G70+G77</f>
        <v>0</v>
      </c>
      <c r="H80" s="3"/>
      <c r="I80" s="3"/>
      <c r="J80" s="3"/>
      <c r="K80" s="3"/>
      <c r="L80" s="3"/>
      <c r="M80" s="3"/>
      <c r="N80" s="3"/>
      <c r="O80" s="3"/>
      <c r="P80" s="3"/>
      <c r="Q80" s="3"/>
      <c r="R80" s="3"/>
      <c r="S80" s="3"/>
      <c r="T80" s="3"/>
      <c r="U80" s="3"/>
      <c r="V80" s="3"/>
      <c r="W80" s="3"/>
      <c r="X80" s="3"/>
      <c r="AE80">
        <f>SUMIF(L7:L78,AE79,G7:G78)</f>
        <v>0</v>
      </c>
      <c r="AF80">
        <f>SUMIF(L7:L78,AF79,G7:G78)</f>
        <v>0</v>
      </c>
      <c r="AG80" t="s">
        <v>383</v>
      </c>
    </row>
    <row r="81" spans="3:33" x14ac:dyDescent="0.25">
      <c r="C81" s="259"/>
      <c r="D81" s="10"/>
      <c r="AG81" t="s">
        <v>385</v>
      </c>
    </row>
    <row r="82" spans="3:33" x14ac:dyDescent="0.25">
      <c r="D82" s="10"/>
    </row>
    <row r="83" spans="3:33" x14ac:dyDescent="0.25">
      <c r="D83" s="10"/>
    </row>
    <row r="84" spans="3:33" x14ac:dyDescent="0.25">
      <c r="D84" s="10"/>
    </row>
    <row r="85" spans="3:33" x14ac:dyDescent="0.25">
      <c r="D85" s="10"/>
    </row>
    <row r="86" spans="3:33" x14ac:dyDescent="0.25">
      <c r="D86" s="10"/>
    </row>
    <row r="87" spans="3:33" x14ac:dyDescent="0.25">
      <c r="D87" s="10"/>
    </row>
    <row r="88" spans="3:33" x14ac:dyDescent="0.25">
      <c r="D88" s="10"/>
    </row>
    <row r="89" spans="3:33" x14ac:dyDescent="0.25">
      <c r="D89" s="10"/>
    </row>
    <row r="90" spans="3:33" x14ac:dyDescent="0.25">
      <c r="D90" s="10"/>
    </row>
    <row r="91" spans="3:33" x14ac:dyDescent="0.25">
      <c r="D91" s="10"/>
    </row>
    <row r="92" spans="3:33" x14ac:dyDescent="0.25">
      <c r="D92" s="10"/>
    </row>
    <row r="93" spans="3:33" x14ac:dyDescent="0.25">
      <c r="D93" s="10"/>
    </row>
    <row r="94" spans="3:33" x14ac:dyDescent="0.25">
      <c r="D94" s="10"/>
    </row>
    <row r="95" spans="3:33" x14ac:dyDescent="0.25">
      <c r="D95" s="10"/>
    </row>
    <row r="96" spans="3:33"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e1BGRlRXc3zR2xgZKex7nR9JLL8FahnqkKvgvfHVAjXbvSPbJBxnwmZW+eP916vr8bFS4/H1vsNSxRyDZro3w==" saltValue="0W3gxjBdj/gW6W0Ojulnh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3B27-F94C-4DFA-9EC4-A9FDBFD6997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386</v>
      </c>
      <c r="B1" s="197"/>
      <c r="C1" s="197"/>
      <c r="D1" s="197"/>
      <c r="E1" s="197"/>
      <c r="F1" s="197"/>
      <c r="G1" s="197"/>
      <c r="AG1" t="s">
        <v>263</v>
      </c>
    </row>
    <row r="2" spans="1:60" ht="25.05" customHeight="1" x14ac:dyDescent="0.25">
      <c r="A2" s="198" t="s">
        <v>7</v>
      </c>
      <c r="B2" s="48" t="s">
        <v>43</v>
      </c>
      <c r="C2" s="201" t="s">
        <v>44</v>
      </c>
      <c r="D2" s="199"/>
      <c r="E2" s="199"/>
      <c r="F2" s="199"/>
      <c r="G2" s="200"/>
      <c r="AG2" t="s">
        <v>264</v>
      </c>
    </row>
    <row r="3" spans="1:60" ht="25.05" customHeight="1" x14ac:dyDescent="0.25">
      <c r="A3" s="198" t="s">
        <v>8</v>
      </c>
      <c r="B3" s="48" t="s">
        <v>131</v>
      </c>
      <c r="C3" s="201" t="s">
        <v>132</v>
      </c>
      <c r="D3" s="199"/>
      <c r="E3" s="199"/>
      <c r="F3" s="199"/>
      <c r="G3" s="200"/>
      <c r="AC3" s="177" t="s">
        <v>264</v>
      </c>
      <c r="AG3" t="s">
        <v>266</v>
      </c>
    </row>
    <row r="4" spans="1:60" ht="25.05" customHeight="1" x14ac:dyDescent="0.25">
      <c r="A4" s="202" t="s">
        <v>9</v>
      </c>
      <c r="B4" s="203" t="s">
        <v>133</v>
      </c>
      <c r="C4" s="204" t="s">
        <v>132</v>
      </c>
      <c r="D4" s="205"/>
      <c r="E4" s="205"/>
      <c r="F4" s="205"/>
      <c r="G4" s="206"/>
      <c r="AG4" t="s">
        <v>267</v>
      </c>
    </row>
    <row r="5" spans="1:60" x14ac:dyDescent="0.25">
      <c r="D5" s="10"/>
    </row>
    <row r="6" spans="1:60" ht="39.6" x14ac:dyDescent="0.25">
      <c r="A6" s="208" t="s">
        <v>268</v>
      </c>
      <c r="B6" s="210" t="s">
        <v>269</v>
      </c>
      <c r="C6" s="210" t="s">
        <v>270</v>
      </c>
      <c r="D6" s="209" t="s">
        <v>271</v>
      </c>
      <c r="E6" s="208" t="s">
        <v>272</v>
      </c>
      <c r="F6" s="207" t="s">
        <v>273</v>
      </c>
      <c r="G6" s="208" t="s">
        <v>29</v>
      </c>
      <c r="H6" s="211" t="s">
        <v>30</v>
      </c>
      <c r="I6" s="211" t="s">
        <v>274</v>
      </c>
      <c r="J6" s="211" t="s">
        <v>31</v>
      </c>
      <c r="K6" s="211" t="s">
        <v>275</v>
      </c>
      <c r="L6" s="211" t="s">
        <v>276</v>
      </c>
      <c r="M6" s="211" t="s">
        <v>277</v>
      </c>
      <c r="N6" s="211" t="s">
        <v>278</v>
      </c>
      <c r="O6" s="211" t="s">
        <v>279</v>
      </c>
      <c r="P6" s="211" t="s">
        <v>280</v>
      </c>
      <c r="Q6" s="211" t="s">
        <v>281</v>
      </c>
      <c r="R6" s="211" t="s">
        <v>282</v>
      </c>
      <c r="S6" s="211" t="s">
        <v>283</v>
      </c>
      <c r="T6" s="211" t="s">
        <v>284</v>
      </c>
      <c r="U6" s="211" t="s">
        <v>285</v>
      </c>
      <c r="V6" s="211" t="s">
        <v>286</v>
      </c>
      <c r="W6" s="211" t="s">
        <v>287</v>
      </c>
      <c r="X6" s="211" t="s">
        <v>288</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7" t="s">
        <v>289</v>
      </c>
      <c r="B8" s="228" t="s">
        <v>195</v>
      </c>
      <c r="C8" s="251" t="s">
        <v>178</v>
      </c>
      <c r="D8" s="229"/>
      <c r="E8" s="230"/>
      <c r="F8" s="231"/>
      <c r="G8" s="231">
        <f>SUMIF(AG9:AG63,"&lt;&gt;NOR",G9:G63)</f>
        <v>0</v>
      </c>
      <c r="H8" s="231"/>
      <c r="I8" s="231">
        <f>SUM(I9:I63)</f>
        <v>0</v>
      </c>
      <c r="J8" s="231"/>
      <c r="K8" s="231">
        <f>SUM(K9:K63)</f>
        <v>0</v>
      </c>
      <c r="L8" s="231"/>
      <c r="M8" s="231">
        <f>SUM(M9:M63)</f>
        <v>0</v>
      </c>
      <c r="N8" s="231"/>
      <c r="O8" s="231">
        <f>SUM(O9:O63)</f>
        <v>0</v>
      </c>
      <c r="P8" s="231"/>
      <c r="Q8" s="231">
        <f>SUM(Q9:Q63)</f>
        <v>0</v>
      </c>
      <c r="R8" s="231"/>
      <c r="S8" s="231"/>
      <c r="T8" s="232"/>
      <c r="U8" s="226"/>
      <c r="V8" s="226">
        <f>SUM(V9:V63)</f>
        <v>1.04</v>
      </c>
      <c r="W8" s="226"/>
      <c r="X8" s="226"/>
      <c r="AG8" t="s">
        <v>290</v>
      </c>
    </row>
    <row r="9" spans="1:60" outlineLevel="1" x14ac:dyDescent="0.25">
      <c r="A9" s="243">
        <v>1</v>
      </c>
      <c r="B9" s="244" t="s">
        <v>3600</v>
      </c>
      <c r="C9" s="256" t="s">
        <v>3601</v>
      </c>
      <c r="D9" s="245" t="s">
        <v>602</v>
      </c>
      <c r="E9" s="246">
        <v>1</v>
      </c>
      <c r="F9" s="247"/>
      <c r="G9" s="248">
        <f>ROUND(E9*F9,2)</f>
        <v>0</v>
      </c>
      <c r="H9" s="247"/>
      <c r="I9" s="248">
        <f>ROUND(E9*H9,2)</f>
        <v>0</v>
      </c>
      <c r="J9" s="247"/>
      <c r="K9" s="248">
        <f>ROUND(E9*J9,2)</f>
        <v>0</v>
      </c>
      <c r="L9" s="248">
        <v>21</v>
      </c>
      <c r="M9" s="248">
        <f>G9*(1+L9/100)</f>
        <v>0</v>
      </c>
      <c r="N9" s="248">
        <v>0</v>
      </c>
      <c r="O9" s="248">
        <f>ROUND(E9*N9,2)</f>
        <v>0</v>
      </c>
      <c r="P9" s="248">
        <v>0</v>
      </c>
      <c r="Q9" s="248">
        <f>ROUND(E9*P9,2)</f>
        <v>0</v>
      </c>
      <c r="R9" s="248"/>
      <c r="S9" s="248" t="s">
        <v>302</v>
      </c>
      <c r="T9" s="249" t="s">
        <v>295</v>
      </c>
      <c r="U9" s="222">
        <v>0</v>
      </c>
      <c r="V9" s="222">
        <f>ROUND(E9*U9,2)</f>
        <v>0</v>
      </c>
      <c r="W9" s="222"/>
      <c r="X9" s="222" t="s">
        <v>389</v>
      </c>
      <c r="Y9" s="212"/>
      <c r="Z9" s="212"/>
      <c r="AA9" s="212"/>
      <c r="AB9" s="212"/>
      <c r="AC9" s="212"/>
      <c r="AD9" s="212"/>
      <c r="AE9" s="212"/>
      <c r="AF9" s="212"/>
      <c r="AG9" s="212" t="s">
        <v>390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33">
        <v>2</v>
      </c>
      <c r="B10" s="234" t="s">
        <v>3602</v>
      </c>
      <c r="C10" s="252" t="s">
        <v>3603</v>
      </c>
      <c r="D10" s="235" t="s">
        <v>434</v>
      </c>
      <c r="E10" s="236">
        <v>2.25</v>
      </c>
      <c r="F10" s="237"/>
      <c r="G10" s="238">
        <f>ROUND(E10*F10,2)</f>
        <v>0</v>
      </c>
      <c r="H10" s="237"/>
      <c r="I10" s="238">
        <f>ROUND(E10*H10,2)</f>
        <v>0</v>
      </c>
      <c r="J10" s="237"/>
      <c r="K10" s="238">
        <f>ROUND(E10*J10,2)</f>
        <v>0</v>
      </c>
      <c r="L10" s="238">
        <v>21</v>
      </c>
      <c r="M10" s="238">
        <f>G10*(1+L10/100)</f>
        <v>0</v>
      </c>
      <c r="N10" s="238">
        <v>0</v>
      </c>
      <c r="O10" s="238">
        <f>ROUND(E10*N10,2)</f>
        <v>0</v>
      </c>
      <c r="P10" s="238">
        <v>0</v>
      </c>
      <c r="Q10" s="238">
        <f>ROUND(E10*P10,2)</f>
        <v>0</v>
      </c>
      <c r="R10" s="238"/>
      <c r="S10" s="238" t="s">
        <v>302</v>
      </c>
      <c r="T10" s="239" t="s">
        <v>295</v>
      </c>
      <c r="U10" s="222">
        <v>0</v>
      </c>
      <c r="V10" s="222">
        <f>ROUND(E10*U10,2)</f>
        <v>0</v>
      </c>
      <c r="W10" s="222"/>
      <c r="X10" s="222" t="s">
        <v>389</v>
      </c>
      <c r="Y10" s="212"/>
      <c r="Z10" s="212"/>
      <c r="AA10" s="212"/>
      <c r="AB10" s="212"/>
      <c r="AC10" s="212"/>
      <c r="AD10" s="212"/>
      <c r="AE10" s="212"/>
      <c r="AF10" s="212"/>
      <c r="AG10" s="212" t="s">
        <v>390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5" t="s">
        <v>3604</v>
      </c>
      <c r="D11" s="224"/>
      <c r="E11" s="225">
        <v>2.25</v>
      </c>
      <c r="F11" s="222"/>
      <c r="G11" s="222"/>
      <c r="H11" s="222"/>
      <c r="I11" s="222"/>
      <c r="J11" s="222"/>
      <c r="K11" s="222"/>
      <c r="L11" s="222"/>
      <c r="M11" s="222"/>
      <c r="N11" s="222"/>
      <c r="O11" s="222"/>
      <c r="P11" s="222"/>
      <c r="Q11" s="222"/>
      <c r="R11" s="222"/>
      <c r="S11" s="222"/>
      <c r="T11" s="222"/>
      <c r="U11" s="222"/>
      <c r="V11" s="222"/>
      <c r="W11" s="222"/>
      <c r="X11" s="222"/>
      <c r="Y11" s="21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43">
        <v>3</v>
      </c>
      <c r="B12" s="244" t="s">
        <v>3605</v>
      </c>
      <c r="C12" s="256" t="s">
        <v>3606</v>
      </c>
      <c r="D12" s="245" t="s">
        <v>434</v>
      </c>
      <c r="E12" s="246">
        <v>2.25</v>
      </c>
      <c r="F12" s="247"/>
      <c r="G12" s="248">
        <f>ROUND(E12*F12,2)</f>
        <v>0</v>
      </c>
      <c r="H12" s="247"/>
      <c r="I12" s="248">
        <f>ROUND(E12*H12,2)</f>
        <v>0</v>
      </c>
      <c r="J12" s="247"/>
      <c r="K12" s="248">
        <f>ROUND(E12*J12,2)</f>
        <v>0</v>
      </c>
      <c r="L12" s="248">
        <v>21</v>
      </c>
      <c r="M12" s="248">
        <f>G12*(1+L12/100)</f>
        <v>0</v>
      </c>
      <c r="N12" s="248">
        <v>0</v>
      </c>
      <c r="O12" s="248">
        <f>ROUND(E12*N12,2)</f>
        <v>0</v>
      </c>
      <c r="P12" s="248">
        <v>0</v>
      </c>
      <c r="Q12" s="248">
        <f>ROUND(E12*P12,2)</f>
        <v>0</v>
      </c>
      <c r="R12" s="248"/>
      <c r="S12" s="248" t="s">
        <v>302</v>
      </c>
      <c r="T12" s="249" t="s">
        <v>295</v>
      </c>
      <c r="U12" s="222">
        <v>0</v>
      </c>
      <c r="V12" s="222">
        <f>ROUND(E12*U12,2)</f>
        <v>0</v>
      </c>
      <c r="W12" s="222"/>
      <c r="X12" s="222" t="s">
        <v>389</v>
      </c>
      <c r="Y12" s="212"/>
      <c r="Z12" s="212"/>
      <c r="AA12" s="212"/>
      <c r="AB12" s="212"/>
      <c r="AC12" s="212"/>
      <c r="AD12" s="212"/>
      <c r="AE12" s="212"/>
      <c r="AF12" s="212"/>
      <c r="AG12" s="212" t="s">
        <v>390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43">
        <v>4</v>
      </c>
      <c r="B13" s="244" t="s">
        <v>3607</v>
      </c>
      <c r="C13" s="256" t="s">
        <v>3608</v>
      </c>
      <c r="D13" s="245" t="s">
        <v>539</v>
      </c>
      <c r="E13" s="246">
        <v>1</v>
      </c>
      <c r="F13" s="247"/>
      <c r="G13" s="248">
        <f>ROUND(E13*F13,2)</f>
        <v>0</v>
      </c>
      <c r="H13" s="247"/>
      <c r="I13" s="248">
        <f>ROUND(E13*H13,2)</f>
        <v>0</v>
      </c>
      <c r="J13" s="247"/>
      <c r="K13" s="248">
        <f>ROUND(E13*J13,2)</f>
        <v>0</v>
      </c>
      <c r="L13" s="248">
        <v>21</v>
      </c>
      <c r="M13" s="248">
        <f>G13*(1+L13/100)</f>
        <v>0</v>
      </c>
      <c r="N13" s="248">
        <v>0</v>
      </c>
      <c r="O13" s="248">
        <f>ROUND(E13*N13,2)</f>
        <v>0</v>
      </c>
      <c r="P13" s="248">
        <v>0</v>
      </c>
      <c r="Q13" s="248">
        <f>ROUND(E13*P13,2)</f>
        <v>0</v>
      </c>
      <c r="R13" s="248"/>
      <c r="S13" s="248" t="s">
        <v>302</v>
      </c>
      <c r="T13" s="249" t="s">
        <v>295</v>
      </c>
      <c r="U13" s="222">
        <v>1.036</v>
      </c>
      <c r="V13" s="222">
        <f>ROUND(E13*U13,2)</f>
        <v>1.04</v>
      </c>
      <c r="W13" s="222"/>
      <c r="X13" s="222" t="s">
        <v>389</v>
      </c>
      <c r="Y13" s="212"/>
      <c r="Z13" s="212"/>
      <c r="AA13" s="212"/>
      <c r="AB13" s="212"/>
      <c r="AC13" s="212"/>
      <c r="AD13" s="212"/>
      <c r="AE13" s="212"/>
      <c r="AF13" s="212"/>
      <c r="AG13" s="212" t="s">
        <v>390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43">
        <v>5</v>
      </c>
      <c r="B14" s="244" t="s">
        <v>3609</v>
      </c>
      <c r="C14" s="256" t="s">
        <v>3610</v>
      </c>
      <c r="D14" s="245" t="s">
        <v>602</v>
      </c>
      <c r="E14" s="246">
        <v>1</v>
      </c>
      <c r="F14" s="247"/>
      <c r="G14" s="248">
        <f>ROUND(E14*F14,2)</f>
        <v>0</v>
      </c>
      <c r="H14" s="247"/>
      <c r="I14" s="248">
        <f>ROUND(E14*H14,2)</f>
        <v>0</v>
      </c>
      <c r="J14" s="247"/>
      <c r="K14" s="248">
        <f>ROUND(E14*J14,2)</f>
        <v>0</v>
      </c>
      <c r="L14" s="248">
        <v>21</v>
      </c>
      <c r="M14" s="248">
        <f>G14*(1+L14/100)</f>
        <v>0</v>
      </c>
      <c r="N14" s="248">
        <v>0</v>
      </c>
      <c r="O14" s="248">
        <f>ROUND(E14*N14,2)</f>
        <v>0</v>
      </c>
      <c r="P14" s="248">
        <v>0</v>
      </c>
      <c r="Q14" s="248">
        <f>ROUND(E14*P14,2)</f>
        <v>0</v>
      </c>
      <c r="R14" s="248"/>
      <c r="S14" s="248" t="s">
        <v>302</v>
      </c>
      <c r="T14" s="249" t="s">
        <v>295</v>
      </c>
      <c r="U14" s="222">
        <v>0</v>
      </c>
      <c r="V14" s="222">
        <f>ROUND(E14*U14,2)</f>
        <v>0</v>
      </c>
      <c r="W14" s="222"/>
      <c r="X14" s="222" t="s">
        <v>389</v>
      </c>
      <c r="Y14" s="212"/>
      <c r="Z14" s="212"/>
      <c r="AA14" s="212"/>
      <c r="AB14" s="212"/>
      <c r="AC14" s="212"/>
      <c r="AD14" s="212"/>
      <c r="AE14" s="212"/>
      <c r="AF14" s="212"/>
      <c r="AG14" s="212" t="s">
        <v>390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3">
        <v>6</v>
      </c>
      <c r="B15" s="234" t="s">
        <v>3611</v>
      </c>
      <c r="C15" s="252" t="s">
        <v>3612</v>
      </c>
      <c r="D15" s="235" t="s">
        <v>394</v>
      </c>
      <c r="E15" s="236">
        <v>2843.8</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c r="S15" s="238" t="s">
        <v>302</v>
      </c>
      <c r="T15" s="239" t="s">
        <v>295</v>
      </c>
      <c r="U15" s="222">
        <v>0</v>
      </c>
      <c r="V15" s="222">
        <f>ROUND(E15*U15,2)</f>
        <v>0</v>
      </c>
      <c r="W15" s="222"/>
      <c r="X15" s="222" t="s">
        <v>389</v>
      </c>
      <c r="Y15" s="212"/>
      <c r="Z15" s="212"/>
      <c r="AA15" s="212"/>
      <c r="AB15" s="212"/>
      <c r="AC15" s="212"/>
      <c r="AD15" s="212"/>
      <c r="AE15" s="212"/>
      <c r="AF15" s="212"/>
      <c r="AG15" s="212" t="s">
        <v>390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5" t="s">
        <v>3613</v>
      </c>
      <c r="D16" s="224"/>
      <c r="E16" s="225">
        <v>2843.8</v>
      </c>
      <c r="F16" s="222"/>
      <c r="G16" s="222"/>
      <c r="H16" s="222"/>
      <c r="I16" s="222"/>
      <c r="J16" s="222"/>
      <c r="K16" s="222"/>
      <c r="L16" s="222"/>
      <c r="M16" s="222"/>
      <c r="N16" s="222"/>
      <c r="O16" s="222"/>
      <c r="P16" s="222"/>
      <c r="Q16" s="222"/>
      <c r="R16" s="222"/>
      <c r="S16" s="222"/>
      <c r="T16" s="222"/>
      <c r="U16" s="222"/>
      <c r="V16" s="222"/>
      <c r="W16" s="222"/>
      <c r="X16" s="222"/>
      <c r="Y16" s="212"/>
      <c r="Z16" s="212"/>
      <c r="AA16" s="212"/>
      <c r="AB16" s="212"/>
      <c r="AC16" s="212"/>
      <c r="AD16" s="212"/>
      <c r="AE16" s="212"/>
      <c r="AF16" s="212"/>
      <c r="AG16" s="212" t="s">
        <v>310</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3">
        <v>7</v>
      </c>
      <c r="B17" s="234" t="s">
        <v>416</v>
      </c>
      <c r="C17" s="252" t="s">
        <v>417</v>
      </c>
      <c r="D17" s="235" t="s">
        <v>394</v>
      </c>
      <c r="E17" s="236">
        <v>2843.8</v>
      </c>
      <c r="F17" s="237"/>
      <c r="G17" s="238">
        <f>ROUND(E17*F17,2)</f>
        <v>0</v>
      </c>
      <c r="H17" s="237"/>
      <c r="I17" s="238">
        <f>ROUND(E17*H17,2)</f>
        <v>0</v>
      </c>
      <c r="J17" s="237"/>
      <c r="K17" s="238">
        <f>ROUND(E17*J17,2)</f>
        <v>0</v>
      </c>
      <c r="L17" s="238">
        <v>21</v>
      </c>
      <c r="M17" s="238">
        <f>G17*(1+L17/100)</f>
        <v>0</v>
      </c>
      <c r="N17" s="238">
        <v>0</v>
      </c>
      <c r="O17" s="238">
        <f>ROUND(E17*N17,2)</f>
        <v>0</v>
      </c>
      <c r="P17" s="238">
        <v>0</v>
      </c>
      <c r="Q17" s="238">
        <f>ROUND(E17*P17,2)</f>
        <v>0</v>
      </c>
      <c r="R17" s="238"/>
      <c r="S17" s="238" t="s">
        <v>302</v>
      </c>
      <c r="T17" s="239" t="s">
        <v>295</v>
      </c>
      <c r="U17" s="222">
        <v>0</v>
      </c>
      <c r="V17" s="222">
        <f>ROUND(E17*U17,2)</f>
        <v>0</v>
      </c>
      <c r="W17" s="222"/>
      <c r="X17" s="222" t="s">
        <v>389</v>
      </c>
      <c r="Y17" s="212"/>
      <c r="Z17" s="212"/>
      <c r="AA17" s="212"/>
      <c r="AB17" s="212"/>
      <c r="AC17" s="212"/>
      <c r="AD17" s="212"/>
      <c r="AE17" s="212"/>
      <c r="AF17" s="212"/>
      <c r="AG17" s="212" t="s">
        <v>390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5" t="s">
        <v>3614</v>
      </c>
      <c r="D18" s="224"/>
      <c r="E18" s="225">
        <v>2843.8</v>
      </c>
      <c r="F18" s="222"/>
      <c r="G18" s="222"/>
      <c r="H18" s="222"/>
      <c r="I18" s="222"/>
      <c r="J18" s="222"/>
      <c r="K18" s="222"/>
      <c r="L18" s="222"/>
      <c r="M18" s="222"/>
      <c r="N18" s="222"/>
      <c r="O18" s="222"/>
      <c r="P18" s="222"/>
      <c r="Q18" s="222"/>
      <c r="R18" s="222"/>
      <c r="S18" s="222"/>
      <c r="T18" s="222"/>
      <c r="U18" s="222"/>
      <c r="V18" s="222"/>
      <c r="W18" s="222"/>
      <c r="X18" s="222"/>
      <c r="Y18" s="212"/>
      <c r="Z18" s="212"/>
      <c r="AA18" s="212"/>
      <c r="AB18" s="212"/>
      <c r="AC18" s="212"/>
      <c r="AD18" s="212"/>
      <c r="AE18" s="212"/>
      <c r="AF18" s="212"/>
      <c r="AG18" s="212" t="s">
        <v>310</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43">
        <v>8</v>
      </c>
      <c r="B19" s="244" t="s">
        <v>3615</v>
      </c>
      <c r="C19" s="256" t="s">
        <v>3616</v>
      </c>
      <c r="D19" s="245" t="s">
        <v>434</v>
      </c>
      <c r="E19" s="246">
        <v>10816</v>
      </c>
      <c r="F19" s="247"/>
      <c r="G19" s="248">
        <f>ROUND(E19*F19,2)</f>
        <v>0</v>
      </c>
      <c r="H19" s="247"/>
      <c r="I19" s="248">
        <f>ROUND(E19*H19,2)</f>
        <v>0</v>
      </c>
      <c r="J19" s="247"/>
      <c r="K19" s="248">
        <f>ROUND(E19*J19,2)</f>
        <v>0</v>
      </c>
      <c r="L19" s="248">
        <v>21</v>
      </c>
      <c r="M19" s="248">
        <f>G19*(1+L19/100)</f>
        <v>0</v>
      </c>
      <c r="N19" s="248">
        <v>0</v>
      </c>
      <c r="O19" s="248">
        <f>ROUND(E19*N19,2)</f>
        <v>0</v>
      </c>
      <c r="P19" s="248">
        <v>0</v>
      </c>
      <c r="Q19" s="248">
        <f>ROUND(E19*P19,2)</f>
        <v>0</v>
      </c>
      <c r="R19" s="248"/>
      <c r="S19" s="248" t="s">
        <v>302</v>
      </c>
      <c r="T19" s="249" t="s">
        <v>295</v>
      </c>
      <c r="U19" s="222">
        <v>0</v>
      </c>
      <c r="V19" s="222">
        <f>ROUND(E19*U19,2)</f>
        <v>0</v>
      </c>
      <c r="W19" s="222"/>
      <c r="X19" s="222" t="s">
        <v>389</v>
      </c>
      <c r="Y19" s="212"/>
      <c r="Z19" s="212"/>
      <c r="AA19" s="212"/>
      <c r="AB19" s="212"/>
      <c r="AC19" s="212"/>
      <c r="AD19" s="212"/>
      <c r="AE19" s="212"/>
      <c r="AF19" s="212"/>
      <c r="AG19" s="212" t="s">
        <v>390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43">
        <v>9</v>
      </c>
      <c r="B20" s="244" t="s">
        <v>3617</v>
      </c>
      <c r="C20" s="256" t="s">
        <v>3618</v>
      </c>
      <c r="D20" s="245" t="s">
        <v>434</v>
      </c>
      <c r="E20" s="246">
        <v>3403</v>
      </c>
      <c r="F20" s="247"/>
      <c r="G20" s="248">
        <f>ROUND(E20*F20,2)</f>
        <v>0</v>
      </c>
      <c r="H20" s="247"/>
      <c r="I20" s="248">
        <f>ROUND(E20*H20,2)</f>
        <v>0</v>
      </c>
      <c r="J20" s="247"/>
      <c r="K20" s="248">
        <f>ROUND(E20*J20,2)</f>
        <v>0</v>
      </c>
      <c r="L20" s="248">
        <v>21</v>
      </c>
      <c r="M20" s="248">
        <f>G20*(1+L20/100)</f>
        <v>0</v>
      </c>
      <c r="N20" s="248">
        <v>0</v>
      </c>
      <c r="O20" s="248">
        <f>ROUND(E20*N20,2)</f>
        <v>0</v>
      </c>
      <c r="P20" s="248">
        <v>0</v>
      </c>
      <c r="Q20" s="248">
        <f>ROUND(E20*P20,2)</f>
        <v>0</v>
      </c>
      <c r="R20" s="248"/>
      <c r="S20" s="248" t="s">
        <v>302</v>
      </c>
      <c r="T20" s="249" t="s">
        <v>295</v>
      </c>
      <c r="U20" s="222">
        <v>0</v>
      </c>
      <c r="V20" s="222">
        <f>ROUND(E20*U20,2)</f>
        <v>0</v>
      </c>
      <c r="W20" s="222"/>
      <c r="X20" s="222" t="s">
        <v>389</v>
      </c>
      <c r="Y20" s="212"/>
      <c r="Z20" s="212"/>
      <c r="AA20" s="212"/>
      <c r="AB20" s="212"/>
      <c r="AC20" s="212"/>
      <c r="AD20" s="212"/>
      <c r="AE20" s="212"/>
      <c r="AF20" s="212"/>
      <c r="AG20" s="212" t="s">
        <v>390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43">
        <v>10</v>
      </c>
      <c r="B21" s="244" t="s">
        <v>3619</v>
      </c>
      <c r="C21" s="256" t="s">
        <v>3620</v>
      </c>
      <c r="D21" s="245" t="s">
        <v>434</v>
      </c>
      <c r="E21" s="246">
        <v>10816</v>
      </c>
      <c r="F21" s="247"/>
      <c r="G21" s="248">
        <f>ROUND(E21*F21,2)</f>
        <v>0</v>
      </c>
      <c r="H21" s="247"/>
      <c r="I21" s="248">
        <f>ROUND(E21*H21,2)</f>
        <v>0</v>
      </c>
      <c r="J21" s="247"/>
      <c r="K21" s="248">
        <f>ROUND(E21*J21,2)</f>
        <v>0</v>
      </c>
      <c r="L21" s="248">
        <v>21</v>
      </c>
      <c r="M21" s="248">
        <f>G21*(1+L21/100)</f>
        <v>0</v>
      </c>
      <c r="N21" s="248">
        <v>0</v>
      </c>
      <c r="O21" s="248">
        <f>ROUND(E21*N21,2)</f>
        <v>0</v>
      </c>
      <c r="P21" s="248">
        <v>0</v>
      </c>
      <c r="Q21" s="248">
        <f>ROUND(E21*P21,2)</f>
        <v>0</v>
      </c>
      <c r="R21" s="248"/>
      <c r="S21" s="248" t="s">
        <v>302</v>
      </c>
      <c r="T21" s="249" t="s">
        <v>295</v>
      </c>
      <c r="U21" s="222">
        <v>0</v>
      </c>
      <c r="V21" s="222">
        <f>ROUND(E21*U21,2)</f>
        <v>0</v>
      </c>
      <c r="W21" s="222"/>
      <c r="X21" s="222" t="s">
        <v>389</v>
      </c>
      <c r="Y21" s="212"/>
      <c r="Z21" s="212"/>
      <c r="AA21" s="212"/>
      <c r="AB21" s="212"/>
      <c r="AC21" s="212"/>
      <c r="AD21" s="212"/>
      <c r="AE21" s="212"/>
      <c r="AF21" s="212"/>
      <c r="AG21" s="212" t="s">
        <v>390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43">
        <v>11</v>
      </c>
      <c r="B22" s="244" t="s">
        <v>3621</v>
      </c>
      <c r="C22" s="256" t="s">
        <v>3622</v>
      </c>
      <c r="D22" s="245" t="s">
        <v>434</v>
      </c>
      <c r="E22" s="246">
        <v>10816</v>
      </c>
      <c r="F22" s="247"/>
      <c r="G22" s="248">
        <f>ROUND(E22*F22,2)</f>
        <v>0</v>
      </c>
      <c r="H22" s="247"/>
      <c r="I22" s="248">
        <f>ROUND(E22*H22,2)</f>
        <v>0</v>
      </c>
      <c r="J22" s="247"/>
      <c r="K22" s="248">
        <f>ROUND(E22*J22,2)</f>
        <v>0</v>
      </c>
      <c r="L22" s="248">
        <v>21</v>
      </c>
      <c r="M22" s="248">
        <f>G22*(1+L22/100)</f>
        <v>0</v>
      </c>
      <c r="N22" s="248">
        <v>0</v>
      </c>
      <c r="O22" s="248">
        <f>ROUND(E22*N22,2)</f>
        <v>0</v>
      </c>
      <c r="P22" s="248">
        <v>0</v>
      </c>
      <c r="Q22" s="248">
        <f>ROUND(E22*P22,2)</f>
        <v>0</v>
      </c>
      <c r="R22" s="248"/>
      <c r="S22" s="248" t="s">
        <v>302</v>
      </c>
      <c r="T22" s="249" t="s">
        <v>295</v>
      </c>
      <c r="U22" s="222">
        <v>0</v>
      </c>
      <c r="V22" s="222">
        <f>ROUND(E22*U22,2)</f>
        <v>0</v>
      </c>
      <c r="W22" s="222"/>
      <c r="X22" s="222" t="s">
        <v>389</v>
      </c>
      <c r="Y22" s="212"/>
      <c r="Z22" s="212"/>
      <c r="AA22" s="212"/>
      <c r="AB22" s="212"/>
      <c r="AC22" s="212"/>
      <c r="AD22" s="212"/>
      <c r="AE22" s="212"/>
      <c r="AF22" s="212"/>
      <c r="AG22" s="212" t="s">
        <v>390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43">
        <v>12</v>
      </c>
      <c r="B23" s="244" t="s">
        <v>3623</v>
      </c>
      <c r="C23" s="256" t="s">
        <v>3624</v>
      </c>
      <c r="D23" s="245" t="s">
        <v>434</v>
      </c>
      <c r="E23" s="246">
        <v>3403</v>
      </c>
      <c r="F23" s="247"/>
      <c r="G23" s="248">
        <f>ROUND(E23*F23,2)</f>
        <v>0</v>
      </c>
      <c r="H23" s="247"/>
      <c r="I23" s="248">
        <f>ROUND(E23*H23,2)</f>
        <v>0</v>
      </c>
      <c r="J23" s="247"/>
      <c r="K23" s="248">
        <f>ROUND(E23*J23,2)</f>
        <v>0</v>
      </c>
      <c r="L23" s="248">
        <v>21</v>
      </c>
      <c r="M23" s="248">
        <f>G23*(1+L23/100)</f>
        <v>0</v>
      </c>
      <c r="N23" s="248">
        <v>0</v>
      </c>
      <c r="O23" s="248">
        <f>ROUND(E23*N23,2)</f>
        <v>0</v>
      </c>
      <c r="P23" s="248">
        <v>0</v>
      </c>
      <c r="Q23" s="248">
        <f>ROUND(E23*P23,2)</f>
        <v>0</v>
      </c>
      <c r="R23" s="248"/>
      <c r="S23" s="248" t="s">
        <v>302</v>
      </c>
      <c r="T23" s="249" t="s">
        <v>295</v>
      </c>
      <c r="U23" s="222">
        <v>0</v>
      </c>
      <c r="V23" s="222">
        <f>ROUND(E23*U23,2)</f>
        <v>0</v>
      </c>
      <c r="W23" s="222"/>
      <c r="X23" s="222" t="s">
        <v>389</v>
      </c>
      <c r="Y23" s="212"/>
      <c r="Z23" s="212"/>
      <c r="AA23" s="212"/>
      <c r="AB23" s="212"/>
      <c r="AC23" s="212"/>
      <c r="AD23" s="212"/>
      <c r="AE23" s="212"/>
      <c r="AF23" s="212"/>
      <c r="AG23" s="212" t="s">
        <v>390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0.399999999999999" outlineLevel="1" x14ac:dyDescent="0.25">
      <c r="A24" s="243">
        <v>13</v>
      </c>
      <c r="B24" s="244" t="s">
        <v>3625</v>
      </c>
      <c r="C24" s="256" t="s">
        <v>3626</v>
      </c>
      <c r="D24" s="245" t="s">
        <v>602</v>
      </c>
      <c r="E24" s="246">
        <v>25</v>
      </c>
      <c r="F24" s="247"/>
      <c r="G24" s="248">
        <f>ROUND(E24*F24,2)</f>
        <v>0</v>
      </c>
      <c r="H24" s="247"/>
      <c r="I24" s="248">
        <f>ROUND(E24*H24,2)</f>
        <v>0</v>
      </c>
      <c r="J24" s="247"/>
      <c r="K24" s="248">
        <f>ROUND(E24*J24,2)</f>
        <v>0</v>
      </c>
      <c r="L24" s="248">
        <v>21</v>
      </c>
      <c r="M24" s="248">
        <f>G24*(1+L24/100)</f>
        <v>0</v>
      </c>
      <c r="N24" s="248">
        <v>0</v>
      </c>
      <c r="O24" s="248">
        <f>ROUND(E24*N24,2)</f>
        <v>0</v>
      </c>
      <c r="P24" s="248">
        <v>0</v>
      </c>
      <c r="Q24" s="248">
        <f>ROUND(E24*P24,2)</f>
        <v>0</v>
      </c>
      <c r="R24" s="248"/>
      <c r="S24" s="248" t="s">
        <v>302</v>
      </c>
      <c r="T24" s="249" t="s">
        <v>295</v>
      </c>
      <c r="U24" s="222">
        <v>0</v>
      </c>
      <c r="V24" s="222">
        <f>ROUND(E24*U24,2)</f>
        <v>0</v>
      </c>
      <c r="W24" s="222"/>
      <c r="X24" s="222" t="s">
        <v>389</v>
      </c>
      <c r="Y24" s="212"/>
      <c r="Z24" s="212"/>
      <c r="AA24" s="212"/>
      <c r="AB24" s="212"/>
      <c r="AC24" s="212"/>
      <c r="AD24" s="212"/>
      <c r="AE24" s="212"/>
      <c r="AF24" s="212"/>
      <c r="AG24" s="212" t="s">
        <v>390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5">
      <c r="A25" s="243">
        <v>14</v>
      </c>
      <c r="B25" s="244" t="s">
        <v>3627</v>
      </c>
      <c r="C25" s="256" t="s">
        <v>3628</v>
      </c>
      <c r="D25" s="245" t="s">
        <v>434</v>
      </c>
      <c r="E25" s="246">
        <v>3403</v>
      </c>
      <c r="F25" s="247"/>
      <c r="G25" s="248">
        <f>ROUND(E25*F25,2)</f>
        <v>0</v>
      </c>
      <c r="H25" s="247"/>
      <c r="I25" s="248">
        <f>ROUND(E25*H25,2)</f>
        <v>0</v>
      </c>
      <c r="J25" s="247"/>
      <c r="K25" s="248">
        <f>ROUND(E25*J25,2)</f>
        <v>0</v>
      </c>
      <c r="L25" s="248">
        <v>21</v>
      </c>
      <c r="M25" s="248">
        <f>G25*(1+L25/100)</f>
        <v>0</v>
      </c>
      <c r="N25" s="248">
        <v>0</v>
      </c>
      <c r="O25" s="248">
        <f>ROUND(E25*N25,2)</f>
        <v>0</v>
      </c>
      <c r="P25" s="248">
        <v>0</v>
      </c>
      <c r="Q25" s="248">
        <f>ROUND(E25*P25,2)</f>
        <v>0</v>
      </c>
      <c r="R25" s="248"/>
      <c r="S25" s="248" t="s">
        <v>302</v>
      </c>
      <c r="T25" s="249" t="s">
        <v>295</v>
      </c>
      <c r="U25" s="222">
        <v>0</v>
      </c>
      <c r="V25" s="222">
        <f>ROUND(E25*U25,2)</f>
        <v>0</v>
      </c>
      <c r="W25" s="222"/>
      <c r="X25" s="222" t="s">
        <v>389</v>
      </c>
      <c r="Y25" s="212"/>
      <c r="Z25" s="212"/>
      <c r="AA25" s="212"/>
      <c r="AB25" s="212"/>
      <c r="AC25" s="212"/>
      <c r="AD25" s="212"/>
      <c r="AE25" s="212"/>
      <c r="AF25" s="212"/>
      <c r="AG25" s="212" t="s">
        <v>390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43">
        <v>15</v>
      </c>
      <c r="B26" s="244" t="s">
        <v>3629</v>
      </c>
      <c r="C26" s="256" t="s">
        <v>3630</v>
      </c>
      <c r="D26" s="245" t="s">
        <v>434</v>
      </c>
      <c r="E26" s="246">
        <v>10816</v>
      </c>
      <c r="F26" s="247"/>
      <c r="G26" s="248">
        <f>ROUND(E26*F26,2)</f>
        <v>0</v>
      </c>
      <c r="H26" s="247"/>
      <c r="I26" s="248">
        <f>ROUND(E26*H26,2)</f>
        <v>0</v>
      </c>
      <c r="J26" s="247"/>
      <c r="K26" s="248">
        <f>ROUND(E26*J26,2)</f>
        <v>0</v>
      </c>
      <c r="L26" s="248">
        <v>21</v>
      </c>
      <c r="M26" s="248">
        <f>G26*(1+L26/100)</f>
        <v>0</v>
      </c>
      <c r="N26" s="248">
        <v>0</v>
      </c>
      <c r="O26" s="248">
        <f>ROUND(E26*N26,2)</f>
        <v>0</v>
      </c>
      <c r="P26" s="248">
        <v>0</v>
      </c>
      <c r="Q26" s="248">
        <f>ROUND(E26*P26,2)</f>
        <v>0</v>
      </c>
      <c r="R26" s="248"/>
      <c r="S26" s="248" t="s">
        <v>302</v>
      </c>
      <c r="T26" s="249" t="s">
        <v>295</v>
      </c>
      <c r="U26" s="222">
        <v>0</v>
      </c>
      <c r="V26" s="222">
        <f>ROUND(E26*U26,2)</f>
        <v>0</v>
      </c>
      <c r="W26" s="222"/>
      <c r="X26" s="222" t="s">
        <v>389</v>
      </c>
      <c r="Y26" s="212"/>
      <c r="Z26" s="212"/>
      <c r="AA26" s="212"/>
      <c r="AB26" s="212"/>
      <c r="AC26" s="212"/>
      <c r="AD26" s="212"/>
      <c r="AE26" s="212"/>
      <c r="AF26" s="212"/>
      <c r="AG26" s="212" t="s">
        <v>390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43">
        <v>16</v>
      </c>
      <c r="B27" s="244" t="s">
        <v>3631</v>
      </c>
      <c r="C27" s="256" t="s">
        <v>3632</v>
      </c>
      <c r="D27" s="245" t="s">
        <v>434</v>
      </c>
      <c r="E27" s="246">
        <v>3403</v>
      </c>
      <c r="F27" s="247"/>
      <c r="G27" s="248">
        <f>ROUND(E27*F27,2)</f>
        <v>0</v>
      </c>
      <c r="H27" s="247"/>
      <c r="I27" s="248">
        <f>ROUND(E27*H27,2)</f>
        <v>0</v>
      </c>
      <c r="J27" s="247"/>
      <c r="K27" s="248">
        <f>ROUND(E27*J27,2)</f>
        <v>0</v>
      </c>
      <c r="L27" s="248">
        <v>21</v>
      </c>
      <c r="M27" s="248">
        <f>G27*(1+L27/100)</f>
        <v>0</v>
      </c>
      <c r="N27" s="248">
        <v>0</v>
      </c>
      <c r="O27" s="248">
        <f>ROUND(E27*N27,2)</f>
        <v>0</v>
      </c>
      <c r="P27" s="248">
        <v>0</v>
      </c>
      <c r="Q27" s="248">
        <f>ROUND(E27*P27,2)</f>
        <v>0</v>
      </c>
      <c r="R27" s="248"/>
      <c r="S27" s="248" t="s">
        <v>302</v>
      </c>
      <c r="T27" s="249" t="s">
        <v>295</v>
      </c>
      <c r="U27" s="222">
        <v>0</v>
      </c>
      <c r="V27" s="222">
        <f>ROUND(E27*U27,2)</f>
        <v>0</v>
      </c>
      <c r="W27" s="222"/>
      <c r="X27" s="222" t="s">
        <v>389</v>
      </c>
      <c r="Y27" s="212"/>
      <c r="Z27" s="212"/>
      <c r="AA27" s="212"/>
      <c r="AB27" s="212"/>
      <c r="AC27" s="212"/>
      <c r="AD27" s="212"/>
      <c r="AE27" s="212"/>
      <c r="AF27" s="212"/>
      <c r="AG27" s="212" t="s">
        <v>390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3">
        <v>17</v>
      </c>
      <c r="B28" s="234" t="s">
        <v>3633</v>
      </c>
      <c r="C28" s="252" t="s">
        <v>3634</v>
      </c>
      <c r="D28" s="235" t="s">
        <v>434</v>
      </c>
      <c r="E28" s="236">
        <v>21632</v>
      </c>
      <c r="F28" s="237"/>
      <c r="G28" s="238">
        <f>ROUND(E28*F28,2)</f>
        <v>0</v>
      </c>
      <c r="H28" s="237"/>
      <c r="I28" s="238">
        <f>ROUND(E28*H28,2)</f>
        <v>0</v>
      </c>
      <c r="J28" s="237"/>
      <c r="K28" s="238">
        <f>ROUND(E28*J28,2)</f>
        <v>0</v>
      </c>
      <c r="L28" s="238">
        <v>21</v>
      </c>
      <c r="M28" s="238">
        <f>G28*(1+L28/100)</f>
        <v>0</v>
      </c>
      <c r="N28" s="238">
        <v>0</v>
      </c>
      <c r="O28" s="238">
        <f>ROUND(E28*N28,2)</f>
        <v>0</v>
      </c>
      <c r="P28" s="238">
        <v>0</v>
      </c>
      <c r="Q28" s="238">
        <f>ROUND(E28*P28,2)</f>
        <v>0</v>
      </c>
      <c r="R28" s="238"/>
      <c r="S28" s="238" t="s">
        <v>302</v>
      </c>
      <c r="T28" s="239" t="s">
        <v>295</v>
      </c>
      <c r="U28" s="222">
        <v>0</v>
      </c>
      <c r="V28" s="222">
        <f>ROUND(E28*U28,2)</f>
        <v>0</v>
      </c>
      <c r="W28" s="222"/>
      <c r="X28" s="222" t="s">
        <v>389</v>
      </c>
      <c r="Y28" s="212"/>
      <c r="Z28" s="212"/>
      <c r="AA28" s="212"/>
      <c r="AB28" s="212"/>
      <c r="AC28" s="212"/>
      <c r="AD28" s="212"/>
      <c r="AE28" s="212"/>
      <c r="AF28" s="212"/>
      <c r="AG28" s="212" t="s">
        <v>390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5">
      <c r="A29" s="219"/>
      <c r="B29" s="220"/>
      <c r="C29" s="255" t="s">
        <v>3635</v>
      </c>
      <c r="D29" s="224"/>
      <c r="E29" s="225">
        <v>21632</v>
      </c>
      <c r="F29" s="222"/>
      <c r="G29" s="222"/>
      <c r="H29" s="222"/>
      <c r="I29" s="222"/>
      <c r="J29" s="222"/>
      <c r="K29" s="222"/>
      <c r="L29" s="222"/>
      <c r="M29" s="222"/>
      <c r="N29" s="222"/>
      <c r="O29" s="222"/>
      <c r="P29" s="222"/>
      <c r="Q29" s="222"/>
      <c r="R29" s="222"/>
      <c r="S29" s="222"/>
      <c r="T29" s="222"/>
      <c r="U29" s="222"/>
      <c r="V29" s="222"/>
      <c r="W29" s="222"/>
      <c r="X29" s="222"/>
      <c r="Y29" s="212"/>
      <c r="Z29" s="212"/>
      <c r="AA29" s="212"/>
      <c r="AB29" s="212"/>
      <c r="AC29" s="212"/>
      <c r="AD29" s="212"/>
      <c r="AE29" s="212"/>
      <c r="AF29" s="212"/>
      <c r="AG29" s="212" t="s">
        <v>310</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5">
      <c r="A30" s="243">
        <v>18</v>
      </c>
      <c r="B30" s="244" t="s">
        <v>3636</v>
      </c>
      <c r="C30" s="256" t="s">
        <v>3637</v>
      </c>
      <c r="D30" s="245" t="s">
        <v>434</v>
      </c>
      <c r="E30" s="246">
        <v>10816</v>
      </c>
      <c r="F30" s="247"/>
      <c r="G30" s="248">
        <f>ROUND(E30*F30,2)</f>
        <v>0</v>
      </c>
      <c r="H30" s="247"/>
      <c r="I30" s="248">
        <f>ROUND(E30*H30,2)</f>
        <v>0</v>
      </c>
      <c r="J30" s="247"/>
      <c r="K30" s="248">
        <f>ROUND(E30*J30,2)</f>
        <v>0</v>
      </c>
      <c r="L30" s="248">
        <v>21</v>
      </c>
      <c r="M30" s="248">
        <f>G30*(1+L30/100)</f>
        <v>0</v>
      </c>
      <c r="N30" s="248">
        <v>0</v>
      </c>
      <c r="O30" s="248">
        <f>ROUND(E30*N30,2)</f>
        <v>0</v>
      </c>
      <c r="P30" s="248">
        <v>0</v>
      </c>
      <c r="Q30" s="248">
        <f>ROUND(E30*P30,2)</f>
        <v>0</v>
      </c>
      <c r="R30" s="248"/>
      <c r="S30" s="248" t="s">
        <v>302</v>
      </c>
      <c r="T30" s="249" t="s">
        <v>295</v>
      </c>
      <c r="U30" s="222">
        <v>0</v>
      </c>
      <c r="V30" s="222">
        <f>ROUND(E30*U30,2)</f>
        <v>0</v>
      </c>
      <c r="W30" s="222"/>
      <c r="X30" s="222" t="s">
        <v>389</v>
      </c>
      <c r="Y30" s="212"/>
      <c r="Z30" s="212"/>
      <c r="AA30" s="212"/>
      <c r="AB30" s="212"/>
      <c r="AC30" s="212"/>
      <c r="AD30" s="212"/>
      <c r="AE30" s="212"/>
      <c r="AF30" s="212"/>
      <c r="AG30" s="212" t="s">
        <v>390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33">
        <v>19</v>
      </c>
      <c r="B31" s="234" t="s">
        <v>3638</v>
      </c>
      <c r="C31" s="252" t="s">
        <v>3639</v>
      </c>
      <c r="D31" s="235" t="s">
        <v>434</v>
      </c>
      <c r="E31" s="236">
        <v>6806</v>
      </c>
      <c r="F31" s="237"/>
      <c r="G31" s="238">
        <f>ROUND(E31*F31,2)</f>
        <v>0</v>
      </c>
      <c r="H31" s="237"/>
      <c r="I31" s="238">
        <f>ROUND(E31*H31,2)</f>
        <v>0</v>
      </c>
      <c r="J31" s="237"/>
      <c r="K31" s="238">
        <f>ROUND(E31*J31,2)</f>
        <v>0</v>
      </c>
      <c r="L31" s="238">
        <v>21</v>
      </c>
      <c r="M31" s="238">
        <f>G31*(1+L31/100)</f>
        <v>0</v>
      </c>
      <c r="N31" s="238">
        <v>0</v>
      </c>
      <c r="O31" s="238">
        <f>ROUND(E31*N31,2)</f>
        <v>0</v>
      </c>
      <c r="P31" s="238">
        <v>0</v>
      </c>
      <c r="Q31" s="238">
        <f>ROUND(E31*P31,2)</f>
        <v>0</v>
      </c>
      <c r="R31" s="238"/>
      <c r="S31" s="238" t="s">
        <v>302</v>
      </c>
      <c r="T31" s="239" t="s">
        <v>295</v>
      </c>
      <c r="U31" s="222">
        <v>0</v>
      </c>
      <c r="V31" s="222">
        <f>ROUND(E31*U31,2)</f>
        <v>0</v>
      </c>
      <c r="W31" s="222"/>
      <c r="X31" s="222" t="s">
        <v>389</v>
      </c>
      <c r="Y31" s="212"/>
      <c r="Z31" s="212"/>
      <c r="AA31" s="212"/>
      <c r="AB31" s="212"/>
      <c r="AC31" s="212"/>
      <c r="AD31" s="212"/>
      <c r="AE31" s="212"/>
      <c r="AF31" s="212"/>
      <c r="AG31" s="212" t="s">
        <v>390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5" t="s">
        <v>3640</v>
      </c>
      <c r="D32" s="224"/>
      <c r="E32" s="225">
        <v>6806</v>
      </c>
      <c r="F32" s="222"/>
      <c r="G32" s="222"/>
      <c r="H32" s="222"/>
      <c r="I32" s="222"/>
      <c r="J32" s="222"/>
      <c r="K32" s="222"/>
      <c r="L32" s="222"/>
      <c r="M32" s="222"/>
      <c r="N32" s="222"/>
      <c r="O32" s="222"/>
      <c r="P32" s="222"/>
      <c r="Q32" s="222"/>
      <c r="R32" s="222"/>
      <c r="S32" s="222"/>
      <c r="T32" s="222"/>
      <c r="U32" s="222"/>
      <c r="V32" s="222"/>
      <c r="W32" s="222"/>
      <c r="X32" s="222"/>
      <c r="Y32" s="212"/>
      <c r="Z32" s="212"/>
      <c r="AA32" s="212"/>
      <c r="AB32" s="212"/>
      <c r="AC32" s="212"/>
      <c r="AD32" s="212"/>
      <c r="AE32" s="212"/>
      <c r="AF32" s="212"/>
      <c r="AG32" s="212" t="s">
        <v>310</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43">
        <v>20</v>
      </c>
      <c r="B33" s="244" t="s">
        <v>3641</v>
      </c>
      <c r="C33" s="256" t="s">
        <v>3642</v>
      </c>
      <c r="D33" s="245" t="s">
        <v>434</v>
      </c>
      <c r="E33" s="246">
        <v>3403</v>
      </c>
      <c r="F33" s="247"/>
      <c r="G33" s="248">
        <f>ROUND(E33*F33,2)</f>
        <v>0</v>
      </c>
      <c r="H33" s="247"/>
      <c r="I33" s="248">
        <f>ROUND(E33*H33,2)</f>
        <v>0</v>
      </c>
      <c r="J33" s="247"/>
      <c r="K33" s="248">
        <f>ROUND(E33*J33,2)</f>
        <v>0</v>
      </c>
      <c r="L33" s="248">
        <v>21</v>
      </c>
      <c r="M33" s="248">
        <f>G33*(1+L33/100)</f>
        <v>0</v>
      </c>
      <c r="N33" s="248">
        <v>0</v>
      </c>
      <c r="O33" s="248">
        <f>ROUND(E33*N33,2)</f>
        <v>0</v>
      </c>
      <c r="P33" s="248">
        <v>0</v>
      </c>
      <c r="Q33" s="248">
        <f>ROUND(E33*P33,2)</f>
        <v>0</v>
      </c>
      <c r="R33" s="248"/>
      <c r="S33" s="248" t="s">
        <v>302</v>
      </c>
      <c r="T33" s="249" t="s">
        <v>295</v>
      </c>
      <c r="U33" s="222">
        <v>0</v>
      </c>
      <c r="V33" s="222">
        <f>ROUND(E33*U33,2)</f>
        <v>0</v>
      </c>
      <c r="W33" s="222"/>
      <c r="X33" s="222" t="s">
        <v>389</v>
      </c>
      <c r="Y33" s="212"/>
      <c r="Z33" s="212"/>
      <c r="AA33" s="212"/>
      <c r="AB33" s="212"/>
      <c r="AC33" s="212"/>
      <c r="AD33" s="212"/>
      <c r="AE33" s="212"/>
      <c r="AF33" s="212"/>
      <c r="AG33" s="212" t="s">
        <v>390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33">
        <v>21</v>
      </c>
      <c r="B34" s="234" t="s">
        <v>3643</v>
      </c>
      <c r="C34" s="252" t="s">
        <v>3644</v>
      </c>
      <c r="D34" s="235" t="s">
        <v>3645</v>
      </c>
      <c r="E34" s="236">
        <v>2.8437999999999999</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c r="S34" s="238" t="s">
        <v>302</v>
      </c>
      <c r="T34" s="239" t="s">
        <v>295</v>
      </c>
      <c r="U34" s="222">
        <v>0</v>
      </c>
      <c r="V34" s="222">
        <f>ROUND(E34*U34,2)</f>
        <v>0</v>
      </c>
      <c r="W34" s="222"/>
      <c r="X34" s="222" t="s">
        <v>389</v>
      </c>
      <c r="Y34" s="212"/>
      <c r="Z34" s="212"/>
      <c r="AA34" s="212"/>
      <c r="AB34" s="212"/>
      <c r="AC34" s="212"/>
      <c r="AD34" s="212"/>
      <c r="AE34" s="212"/>
      <c r="AF34" s="212"/>
      <c r="AG34" s="212" t="s">
        <v>390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19"/>
      <c r="B35" s="220"/>
      <c r="C35" s="255" t="s">
        <v>3646</v>
      </c>
      <c r="D35" s="224"/>
      <c r="E35" s="225">
        <v>2.8437999999999999</v>
      </c>
      <c r="F35" s="222"/>
      <c r="G35" s="222"/>
      <c r="H35" s="222"/>
      <c r="I35" s="222"/>
      <c r="J35" s="222"/>
      <c r="K35" s="222"/>
      <c r="L35" s="222"/>
      <c r="M35" s="222"/>
      <c r="N35" s="222"/>
      <c r="O35" s="222"/>
      <c r="P35" s="222"/>
      <c r="Q35" s="222"/>
      <c r="R35" s="222"/>
      <c r="S35" s="222"/>
      <c r="T35" s="222"/>
      <c r="U35" s="222"/>
      <c r="V35" s="222"/>
      <c r="W35" s="222"/>
      <c r="X35" s="222"/>
      <c r="Y35" s="21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43">
        <v>22</v>
      </c>
      <c r="B36" s="244" t="s">
        <v>3647</v>
      </c>
      <c r="C36" s="256" t="s">
        <v>3648</v>
      </c>
      <c r="D36" s="245" t="s">
        <v>602</v>
      </c>
      <c r="E36" s="246">
        <v>25</v>
      </c>
      <c r="F36" s="247"/>
      <c r="G36" s="248">
        <f>ROUND(E36*F36,2)</f>
        <v>0</v>
      </c>
      <c r="H36" s="247"/>
      <c r="I36" s="248">
        <f>ROUND(E36*H36,2)</f>
        <v>0</v>
      </c>
      <c r="J36" s="247"/>
      <c r="K36" s="248">
        <f>ROUND(E36*J36,2)</f>
        <v>0</v>
      </c>
      <c r="L36" s="248">
        <v>21</v>
      </c>
      <c r="M36" s="248">
        <f>G36*(1+L36/100)</f>
        <v>0</v>
      </c>
      <c r="N36" s="248">
        <v>0</v>
      </c>
      <c r="O36" s="248">
        <f>ROUND(E36*N36,2)</f>
        <v>0</v>
      </c>
      <c r="P36" s="248">
        <v>0</v>
      </c>
      <c r="Q36" s="248">
        <f>ROUND(E36*P36,2)</f>
        <v>0</v>
      </c>
      <c r="R36" s="248"/>
      <c r="S36" s="248" t="s">
        <v>302</v>
      </c>
      <c r="T36" s="249" t="s">
        <v>295</v>
      </c>
      <c r="U36" s="222">
        <v>0</v>
      </c>
      <c r="V36" s="222">
        <f>ROUND(E36*U36,2)</f>
        <v>0</v>
      </c>
      <c r="W36" s="222"/>
      <c r="X36" s="222" t="s">
        <v>389</v>
      </c>
      <c r="Y36" s="212"/>
      <c r="Z36" s="212"/>
      <c r="AA36" s="212"/>
      <c r="AB36" s="212"/>
      <c r="AC36" s="212"/>
      <c r="AD36" s="212"/>
      <c r="AE36" s="212"/>
      <c r="AF36" s="212"/>
      <c r="AG36" s="212" t="s">
        <v>390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43">
        <v>23</v>
      </c>
      <c r="B37" s="244" t="s">
        <v>3649</v>
      </c>
      <c r="C37" s="256" t="s">
        <v>3650</v>
      </c>
      <c r="D37" s="245" t="s">
        <v>602</v>
      </c>
      <c r="E37" s="246">
        <v>25</v>
      </c>
      <c r="F37" s="247"/>
      <c r="G37" s="248">
        <f>ROUND(E37*F37,2)</f>
        <v>0</v>
      </c>
      <c r="H37" s="247"/>
      <c r="I37" s="248">
        <f>ROUND(E37*H37,2)</f>
        <v>0</v>
      </c>
      <c r="J37" s="247"/>
      <c r="K37" s="248">
        <f>ROUND(E37*J37,2)</f>
        <v>0</v>
      </c>
      <c r="L37" s="248">
        <v>21</v>
      </c>
      <c r="M37" s="248">
        <f>G37*(1+L37/100)</f>
        <v>0</v>
      </c>
      <c r="N37" s="248">
        <v>0</v>
      </c>
      <c r="O37" s="248">
        <f>ROUND(E37*N37,2)</f>
        <v>0</v>
      </c>
      <c r="P37" s="248">
        <v>0</v>
      </c>
      <c r="Q37" s="248">
        <f>ROUND(E37*P37,2)</f>
        <v>0</v>
      </c>
      <c r="R37" s="248"/>
      <c r="S37" s="248" t="s">
        <v>302</v>
      </c>
      <c r="T37" s="249" t="s">
        <v>295</v>
      </c>
      <c r="U37" s="222">
        <v>0</v>
      </c>
      <c r="V37" s="222">
        <f>ROUND(E37*U37,2)</f>
        <v>0</v>
      </c>
      <c r="W37" s="222"/>
      <c r="X37" s="222" t="s">
        <v>389</v>
      </c>
      <c r="Y37" s="212"/>
      <c r="Z37" s="212"/>
      <c r="AA37" s="212"/>
      <c r="AB37" s="212"/>
      <c r="AC37" s="212"/>
      <c r="AD37" s="212"/>
      <c r="AE37" s="212"/>
      <c r="AF37" s="212"/>
      <c r="AG37" s="212" t="s">
        <v>390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43">
        <v>24</v>
      </c>
      <c r="B38" s="244" t="s">
        <v>3651</v>
      </c>
      <c r="C38" s="256" t="s">
        <v>3652</v>
      </c>
      <c r="D38" s="245" t="s">
        <v>434</v>
      </c>
      <c r="E38" s="246">
        <v>23</v>
      </c>
      <c r="F38" s="247"/>
      <c r="G38" s="248">
        <f>ROUND(E38*F38,2)</f>
        <v>0</v>
      </c>
      <c r="H38" s="247"/>
      <c r="I38" s="248">
        <f>ROUND(E38*H38,2)</f>
        <v>0</v>
      </c>
      <c r="J38" s="247"/>
      <c r="K38" s="248">
        <f>ROUND(E38*J38,2)</f>
        <v>0</v>
      </c>
      <c r="L38" s="248">
        <v>21</v>
      </c>
      <c r="M38" s="248">
        <f>G38*(1+L38/100)</f>
        <v>0</v>
      </c>
      <c r="N38" s="248">
        <v>0</v>
      </c>
      <c r="O38" s="248">
        <f>ROUND(E38*N38,2)</f>
        <v>0</v>
      </c>
      <c r="P38" s="248">
        <v>0</v>
      </c>
      <c r="Q38" s="248">
        <f>ROUND(E38*P38,2)</f>
        <v>0</v>
      </c>
      <c r="R38" s="248"/>
      <c r="S38" s="248" t="s">
        <v>302</v>
      </c>
      <c r="T38" s="249" t="s">
        <v>295</v>
      </c>
      <c r="U38" s="222">
        <v>0</v>
      </c>
      <c r="V38" s="222">
        <f>ROUND(E38*U38,2)</f>
        <v>0</v>
      </c>
      <c r="W38" s="222"/>
      <c r="X38" s="222" t="s">
        <v>389</v>
      </c>
      <c r="Y38" s="212"/>
      <c r="Z38" s="212"/>
      <c r="AA38" s="212"/>
      <c r="AB38" s="212"/>
      <c r="AC38" s="212"/>
      <c r="AD38" s="212"/>
      <c r="AE38" s="212"/>
      <c r="AF38" s="212"/>
      <c r="AG38" s="212" t="s">
        <v>390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43">
        <v>25</v>
      </c>
      <c r="B39" s="244" t="s">
        <v>3653</v>
      </c>
      <c r="C39" s="256" t="s">
        <v>3654</v>
      </c>
      <c r="D39" s="245" t="s">
        <v>434</v>
      </c>
      <c r="E39" s="246">
        <v>25</v>
      </c>
      <c r="F39" s="247"/>
      <c r="G39" s="248">
        <f>ROUND(E39*F39,2)</f>
        <v>0</v>
      </c>
      <c r="H39" s="247"/>
      <c r="I39" s="248">
        <f>ROUND(E39*H39,2)</f>
        <v>0</v>
      </c>
      <c r="J39" s="247"/>
      <c r="K39" s="248">
        <f>ROUND(E39*J39,2)</f>
        <v>0</v>
      </c>
      <c r="L39" s="248">
        <v>21</v>
      </c>
      <c r="M39" s="248">
        <f>G39*(1+L39/100)</f>
        <v>0</v>
      </c>
      <c r="N39" s="248">
        <v>0</v>
      </c>
      <c r="O39" s="248">
        <f>ROUND(E39*N39,2)</f>
        <v>0</v>
      </c>
      <c r="P39" s="248">
        <v>0</v>
      </c>
      <c r="Q39" s="248">
        <f>ROUND(E39*P39,2)</f>
        <v>0</v>
      </c>
      <c r="R39" s="248"/>
      <c r="S39" s="248" t="s">
        <v>302</v>
      </c>
      <c r="T39" s="249" t="s">
        <v>295</v>
      </c>
      <c r="U39" s="222">
        <v>0</v>
      </c>
      <c r="V39" s="222">
        <f>ROUND(E39*U39,2)</f>
        <v>0</v>
      </c>
      <c r="W39" s="222"/>
      <c r="X39" s="222" t="s">
        <v>389</v>
      </c>
      <c r="Y39" s="212"/>
      <c r="Z39" s="212"/>
      <c r="AA39" s="212"/>
      <c r="AB39" s="212"/>
      <c r="AC39" s="212"/>
      <c r="AD39" s="212"/>
      <c r="AE39" s="212"/>
      <c r="AF39" s="212"/>
      <c r="AG39" s="212" t="s">
        <v>390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33">
        <v>26</v>
      </c>
      <c r="B40" s="234" t="s">
        <v>3655</v>
      </c>
      <c r="C40" s="252" t="s">
        <v>3656</v>
      </c>
      <c r="D40" s="235" t="s">
        <v>394</v>
      </c>
      <c r="E40" s="236">
        <v>5</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302</v>
      </c>
      <c r="T40" s="239" t="s">
        <v>295</v>
      </c>
      <c r="U40" s="222">
        <v>0</v>
      </c>
      <c r="V40" s="222">
        <f>ROUND(E40*U40,2)</f>
        <v>0</v>
      </c>
      <c r="W40" s="222"/>
      <c r="X40" s="222" t="s">
        <v>389</v>
      </c>
      <c r="Y40" s="212"/>
      <c r="Z40" s="212"/>
      <c r="AA40" s="212"/>
      <c r="AB40" s="212"/>
      <c r="AC40" s="212"/>
      <c r="AD40" s="212"/>
      <c r="AE40" s="212"/>
      <c r="AF40" s="212"/>
      <c r="AG40" s="212" t="s">
        <v>390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5" t="s">
        <v>3657</v>
      </c>
      <c r="D41" s="224"/>
      <c r="E41" s="225">
        <v>5</v>
      </c>
      <c r="F41" s="222"/>
      <c r="G41" s="222"/>
      <c r="H41" s="222"/>
      <c r="I41" s="222"/>
      <c r="J41" s="222"/>
      <c r="K41" s="222"/>
      <c r="L41" s="222"/>
      <c r="M41" s="222"/>
      <c r="N41" s="222"/>
      <c r="O41" s="222"/>
      <c r="P41" s="222"/>
      <c r="Q41" s="222"/>
      <c r="R41" s="222"/>
      <c r="S41" s="222"/>
      <c r="T41" s="222"/>
      <c r="U41" s="222"/>
      <c r="V41" s="222"/>
      <c r="W41" s="222"/>
      <c r="X41" s="222"/>
      <c r="Y41" s="212"/>
      <c r="Z41" s="212"/>
      <c r="AA41" s="212"/>
      <c r="AB41" s="212"/>
      <c r="AC41" s="212"/>
      <c r="AD41" s="212"/>
      <c r="AE41" s="212"/>
      <c r="AF41" s="212"/>
      <c r="AG41" s="212" t="s">
        <v>310</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33">
        <v>27</v>
      </c>
      <c r="B42" s="234" t="s">
        <v>3658</v>
      </c>
      <c r="C42" s="252" t="s">
        <v>3659</v>
      </c>
      <c r="D42" s="235" t="s">
        <v>394</v>
      </c>
      <c r="E42" s="236">
        <v>568.76</v>
      </c>
      <c r="F42" s="237"/>
      <c r="G42" s="238">
        <f>ROUND(E42*F42,2)</f>
        <v>0</v>
      </c>
      <c r="H42" s="237"/>
      <c r="I42" s="238">
        <f>ROUND(E42*H42,2)</f>
        <v>0</v>
      </c>
      <c r="J42" s="237"/>
      <c r="K42" s="238">
        <f>ROUND(E42*J42,2)</f>
        <v>0</v>
      </c>
      <c r="L42" s="238">
        <v>21</v>
      </c>
      <c r="M42" s="238">
        <f>G42*(1+L42/100)</f>
        <v>0</v>
      </c>
      <c r="N42" s="238">
        <v>0</v>
      </c>
      <c r="O42" s="238">
        <f>ROUND(E42*N42,2)</f>
        <v>0</v>
      </c>
      <c r="P42" s="238">
        <v>0</v>
      </c>
      <c r="Q42" s="238">
        <f>ROUND(E42*P42,2)</f>
        <v>0</v>
      </c>
      <c r="R42" s="238"/>
      <c r="S42" s="238" t="s">
        <v>302</v>
      </c>
      <c r="T42" s="239" t="s">
        <v>295</v>
      </c>
      <c r="U42" s="222">
        <v>0</v>
      </c>
      <c r="V42" s="222">
        <f>ROUND(E42*U42,2)</f>
        <v>0</v>
      </c>
      <c r="W42" s="222"/>
      <c r="X42" s="222" t="s">
        <v>389</v>
      </c>
      <c r="Y42" s="212"/>
      <c r="Z42" s="212"/>
      <c r="AA42" s="212"/>
      <c r="AB42" s="212"/>
      <c r="AC42" s="212"/>
      <c r="AD42" s="212"/>
      <c r="AE42" s="212"/>
      <c r="AF42" s="212"/>
      <c r="AG42" s="212" t="s">
        <v>390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5" t="s">
        <v>3660</v>
      </c>
      <c r="D43" s="224"/>
      <c r="E43" s="225">
        <v>568.76</v>
      </c>
      <c r="F43" s="222"/>
      <c r="G43" s="222"/>
      <c r="H43" s="222"/>
      <c r="I43" s="222"/>
      <c r="J43" s="222"/>
      <c r="K43" s="222"/>
      <c r="L43" s="222"/>
      <c r="M43" s="222"/>
      <c r="N43" s="222"/>
      <c r="O43" s="222"/>
      <c r="P43" s="222"/>
      <c r="Q43" s="222"/>
      <c r="R43" s="222"/>
      <c r="S43" s="222"/>
      <c r="T43" s="222"/>
      <c r="U43" s="222"/>
      <c r="V43" s="222"/>
      <c r="W43" s="222"/>
      <c r="X43" s="222"/>
      <c r="Y43" s="212"/>
      <c r="Z43" s="212"/>
      <c r="AA43" s="212"/>
      <c r="AB43" s="212"/>
      <c r="AC43" s="212"/>
      <c r="AD43" s="212"/>
      <c r="AE43" s="212"/>
      <c r="AF43" s="212"/>
      <c r="AG43" s="212" t="s">
        <v>310</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43">
        <v>28</v>
      </c>
      <c r="B44" s="244" t="s">
        <v>3661</v>
      </c>
      <c r="C44" s="256" t="s">
        <v>3662</v>
      </c>
      <c r="D44" s="245" t="s">
        <v>441</v>
      </c>
      <c r="E44" s="246">
        <v>0.01</v>
      </c>
      <c r="F44" s="247"/>
      <c r="G44" s="248">
        <f>ROUND(E44*F44,2)</f>
        <v>0</v>
      </c>
      <c r="H44" s="247"/>
      <c r="I44" s="248">
        <f>ROUND(E44*H44,2)</f>
        <v>0</v>
      </c>
      <c r="J44" s="247"/>
      <c r="K44" s="248">
        <f>ROUND(E44*J44,2)</f>
        <v>0</v>
      </c>
      <c r="L44" s="248">
        <v>21</v>
      </c>
      <c r="M44" s="248">
        <f>G44*(1+L44/100)</f>
        <v>0</v>
      </c>
      <c r="N44" s="248">
        <v>0</v>
      </c>
      <c r="O44" s="248">
        <f>ROUND(E44*N44,2)</f>
        <v>0</v>
      </c>
      <c r="P44" s="248">
        <v>0</v>
      </c>
      <c r="Q44" s="248">
        <f>ROUND(E44*P44,2)</f>
        <v>0</v>
      </c>
      <c r="R44" s="248"/>
      <c r="S44" s="248" t="s">
        <v>302</v>
      </c>
      <c r="T44" s="249" t="s">
        <v>295</v>
      </c>
      <c r="U44" s="222">
        <v>0</v>
      </c>
      <c r="V44" s="222">
        <f>ROUND(E44*U44,2)</f>
        <v>0</v>
      </c>
      <c r="W44" s="222"/>
      <c r="X44" s="222" t="s">
        <v>389</v>
      </c>
      <c r="Y44" s="212"/>
      <c r="Z44" s="212"/>
      <c r="AA44" s="212"/>
      <c r="AB44" s="212"/>
      <c r="AC44" s="212"/>
      <c r="AD44" s="212"/>
      <c r="AE44" s="212"/>
      <c r="AF44" s="212"/>
      <c r="AG44" s="212" t="s">
        <v>390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43">
        <v>29</v>
      </c>
      <c r="B45" s="244" t="s">
        <v>3663</v>
      </c>
      <c r="C45" s="256" t="s">
        <v>3664</v>
      </c>
      <c r="D45" s="245" t="s">
        <v>394</v>
      </c>
      <c r="E45" s="246">
        <v>573.76</v>
      </c>
      <c r="F45" s="247"/>
      <c r="G45" s="248">
        <f>ROUND(E45*F45,2)</f>
        <v>0</v>
      </c>
      <c r="H45" s="247"/>
      <c r="I45" s="248">
        <f>ROUND(E45*H45,2)</f>
        <v>0</v>
      </c>
      <c r="J45" s="247"/>
      <c r="K45" s="248">
        <f>ROUND(E45*J45,2)</f>
        <v>0</v>
      </c>
      <c r="L45" s="248">
        <v>21</v>
      </c>
      <c r="M45" s="248">
        <f>G45*(1+L45/100)</f>
        <v>0</v>
      </c>
      <c r="N45" s="248">
        <v>0</v>
      </c>
      <c r="O45" s="248">
        <f>ROUND(E45*N45,2)</f>
        <v>0</v>
      </c>
      <c r="P45" s="248">
        <v>0</v>
      </c>
      <c r="Q45" s="248">
        <f>ROUND(E45*P45,2)</f>
        <v>0</v>
      </c>
      <c r="R45" s="248"/>
      <c r="S45" s="248" t="s">
        <v>302</v>
      </c>
      <c r="T45" s="249" t="s">
        <v>295</v>
      </c>
      <c r="U45" s="222">
        <v>0</v>
      </c>
      <c r="V45" s="222">
        <f>ROUND(E45*U45,2)</f>
        <v>0</v>
      </c>
      <c r="W45" s="222"/>
      <c r="X45" s="222" t="s">
        <v>389</v>
      </c>
      <c r="Y45" s="212"/>
      <c r="Z45" s="212"/>
      <c r="AA45" s="212"/>
      <c r="AB45" s="212"/>
      <c r="AC45" s="212"/>
      <c r="AD45" s="212"/>
      <c r="AE45" s="212"/>
      <c r="AF45" s="212"/>
      <c r="AG45" s="212" t="s">
        <v>390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5">
      <c r="A46" s="233">
        <v>30</v>
      </c>
      <c r="B46" s="234" t="s">
        <v>3665</v>
      </c>
      <c r="C46" s="252" t="s">
        <v>3666</v>
      </c>
      <c r="D46" s="235" t="s">
        <v>394</v>
      </c>
      <c r="E46" s="236">
        <v>2315.04</v>
      </c>
      <c r="F46" s="237"/>
      <c r="G46" s="238">
        <f>ROUND(E46*F46,2)</f>
        <v>0</v>
      </c>
      <c r="H46" s="237"/>
      <c r="I46" s="238">
        <f>ROUND(E46*H46,2)</f>
        <v>0</v>
      </c>
      <c r="J46" s="237"/>
      <c r="K46" s="238">
        <f>ROUND(E46*J46,2)</f>
        <v>0</v>
      </c>
      <c r="L46" s="238">
        <v>21</v>
      </c>
      <c r="M46" s="238">
        <f>G46*(1+L46/100)</f>
        <v>0</v>
      </c>
      <c r="N46" s="238">
        <v>0</v>
      </c>
      <c r="O46" s="238">
        <f>ROUND(E46*N46,2)</f>
        <v>0</v>
      </c>
      <c r="P46" s="238">
        <v>0</v>
      </c>
      <c r="Q46" s="238">
        <f>ROUND(E46*P46,2)</f>
        <v>0</v>
      </c>
      <c r="R46" s="238"/>
      <c r="S46" s="238" t="s">
        <v>302</v>
      </c>
      <c r="T46" s="239" t="s">
        <v>295</v>
      </c>
      <c r="U46" s="222">
        <v>0</v>
      </c>
      <c r="V46" s="222">
        <f>ROUND(E46*U46,2)</f>
        <v>0</v>
      </c>
      <c r="W46" s="222"/>
      <c r="X46" s="222" t="s">
        <v>389</v>
      </c>
      <c r="Y46" s="212"/>
      <c r="Z46" s="212"/>
      <c r="AA46" s="212"/>
      <c r="AB46" s="212"/>
      <c r="AC46" s="212"/>
      <c r="AD46" s="212"/>
      <c r="AE46" s="212"/>
      <c r="AF46" s="212"/>
      <c r="AG46" s="212" t="s">
        <v>390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5" t="s">
        <v>3667</v>
      </c>
      <c r="D47" s="224"/>
      <c r="E47" s="225">
        <v>2315.04</v>
      </c>
      <c r="F47" s="222"/>
      <c r="G47" s="222"/>
      <c r="H47" s="222"/>
      <c r="I47" s="222"/>
      <c r="J47" s="222"/>
      <c r="K47" s="222"/>
      <c r="L47" s="222"/>
      <c r="M47" s="222"/>
      <c r="N47" s="222"/>
      <c r="O47" s="222"/>
      <c r="P47" s="222"/>
      <c r="Q47" s="222"/>
      <c r="R47" s="222"/>
      <c r="S47" s="222"/>
      <c r="T47" s="222"/>
      <c r="U47" s="222"/>
      <c r="V47" s="222"/>
      <c r="W47" s="222"/>
      <c r="X47" s="222"/>
      <c r="Y47" s="21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33">
        <v>31</v>
      </c>
      <c r="B48" s="234" t="s">
        <v>3668</v>
      </c>
      <c r="C48" s="252" t="s">
        <v>3669</v>
      </c>
      <c r="D48" s="235" t="s">
        <v>521</v>
      </c>
      <c r="E48" s="236">
        <v>355.47500000000002</v>
      </c>
      <c r="F48" s="237"/>
      <c r="G48" s="238">
        <f>ROUND(E48*F48,2)</f>
        <v>0</v>
      </c>
      <c r="H48" s="237"/>
      <c r="I48" s="238">
        <f>ROUND(E48*H48,2)</f>
        <v>0</v>
      </c>
      <c r="J48" s="237"/>
      <c r="K48" s="238">
        <f>ROUND(E48*J48,2)</f>
        <v>0</v>
      </c>
      <c r="L48" s="238">
        <v>21</v>
      </c>
      <c r="M48" s="238">
        <f>G48*(1+L48/100)</f>
        <v>0</v>
      </c>
      <c r="N48" s="238">
        <v>0</v>
      </c>
      <c r="O48" s="238">
        <f>ROUND(E48*N48,2)</f>
        <v>0</v>
      </c>
      <c r="P48" s="238">
        <v>0</v>
      </c>
      <c r="Q48" s="238">
        <f>ROUND(E48*P48,2)</f>
        <v>0</v>
      </c>
      <c r="R48" s="238"/>
      <c r="S48" s="238" t="s">
        <v>302</v>
      </c>
      <c r="T48" s="239" t="s">
        <v>295</v>
      </c>
      <c r="U48" s="222">
        <v>0</v>
      </c>
      <c r="V48" s="222">
        <f>ROUND(E48*U48,2)</f>
        <v>0</v>
      </c>
      <c r="W48" s="222"/>
      <c r="X48" s="222" t="s">
        <v>362</v>
      </c>
      <c r="Y48" s="212"/>
      <c r="Z48" s="212"/>
      <c r="AA48" s="212"/>
      <c r="AB48" s="212"/>
      <c r="AC48" s="212"/>
      <c r="AD48" s="212"/>
      <c r="AE48" s="212"/>
      <c r="AF48" s="212"/>
      <c r="AG48" s="212" t="s">
        <v>603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5" t="s">
        <v>3670</v>
      </c>
      <c r="D49" s="224"/>
      <c r="E49" s="225">
        <v>355.47500000000002</v>
      </c>
      <c r="F49" s="222"/>
      <c r="G49" s="222"/>
      <c r="H49" s="222"/>
      <c r="I49" s="222"/>
      <c r="J49" s="222"/>
      <c r="K49" s="222"/>
      <c r="L49" s="222"/>
      <c r="M49" s="222"/>
      <c r="N49" s="222"/>
      <c r="O49" s="222"/>
      <c r="P49" s="222"/>
      <c r="Q49" s="222"/>
      <c r="R49" s="222"/>
      <c r="S49" s="222"/>
      <c r="T49" s="222"/>
      <c r="U49" s="222"/>
      <c r="V49" s="222"/>
      <c r="W49" s="222"/>
      <c r="X49" s="222"/>
      <c r="Y49" s="21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43">
        <v>32</v>
      </c>
      <c r="B50" s="244" t="s">
        <v>3671</v>
      </c>
      <c r="C50" s="256" t="s">
        <v>3672</v>
      </c>
      <c r="D50" s="245" t="s">
        <v>602</v>
      </c>
      <c r="E50" s="246">
        <v>25.75</v>
      </c>
      <c r="F50" s="247"/>
      <c r="G50" s="248">
        <f>ROUND(E50*F50,2)</f>
        <v>0</v>
      </c>
      <c r="H50" s="247"/>
      <c r="I50" s="248">
        <f>ROUND(E50*H50,2)</f>
        <v>0</v>
      </c>
      <c r="J50" s="247"/>
      <c r="K50" s="248">
        <f>ROUND(E50*J50,2)</f>
        <v>0</v>
      </c>
      <c r="L50" s="248">
        <v>21</v>
      </c>
      <c r="M50" s="248">
        <f>G50*(1+L50/100)</f>
        <v>0</v>
      </c>
      <c r="N50" s="248">
        <v>0</v>
      </c>
      <c r="O50" s="248">
        <f>ROUND(E50*N50,2)</f>
        <v>0</v>
      </c>
      <c r="P50" s="248">
        <v>0</v>
      </c>
      <c r="Q50" s="248">
        <f>ROUND(E50*P50,2)</f>
        <v>0</v>
      </c>
      <c r="R50" s="248"/>
      <c r="S50" s="248" t="s">
        <v>302</v>
      </c>
      <c r="T50" s="249" t="s">
        <v>295</v>
      </c>
      <c r="U50" s="222">
        <v>0</v>
      </c>
      <c r="V50" s="222">
        <f>ROUND(E50*U50,2)</f>
        <v>0</v>
      </c>
      <c r="W50" s="222"/>
      <c r="X50" s="222" t="s">
        <v>362</v>
      </c>
      <c r="Y50" s="212"/>
      <c r="Z50" s="212"/>
      <c r="AA50" s="212"/>
      <c r="AB50" s="212"/>
      <c r="AC50" s="212"/>
      <c r="AD50" s="212"/>
      <c r="AE50" s="212"/>
      <c r="AF50" s="212"/>
      <c r="AG50" s="212" t="s">
        <v>603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33">
        <v>33</v>
      </c>
      <c r="B51" s="234" t="s">
        <v>3673</v>
      </c>
      <c r="C51" s="252" t="s">
        <v>3674</v>
      </c>
      <c r="D51" s="235" t="s">
        <v>360</v>
      </c>
      <c r="E51" s="236">
        <v>4</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c r="S51" s="238" t="s">
        <v>302</v>
      </c>
      <c r="T51" s="239" t="s">
        <v>295</v>
      </c>
      <c r="U51" s="222">
        <v>0</v>
      </c>
      <c r="V51" s="222">
        <f>ROUND(E51*U51,2)</f>
        <v>0</v>
      </c>
      <c r="W51" s="222"/>
      <c r="X51" s="222" t="s">
        <v>362</v>
      </c>
      <c r="Y51" s="212"/>
      <c r="Z51" s="212"/>
      <c r="AA51" s="212"/>
      <c r="AB51" s="212"/>
      <c r="AC51" s="212"/>
      <c r="AD51" s="212"/>
      <c r="AE51" s="212"/>
      <c r="AF51" s="212"/>
      <c r="AG51" s="212" t="s">
        <v>603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5" t="s">
        <v>3675</v>
      </c>
      <c r="D52" s="224"/>
      <c r="E52" s="225">
        <v>4</v>
      </c>
      <c r="F52" s="222"/>
      <c r="G52" s="222"/>
      <c r="H52" s="222"/>
      <c r="I52" s="222"/>
      <c r="J52" s="222"/>
      <c r="K52" s="222"/>
      <c r="L52" s="222"/>
      <c r="M52" s="222"/>
      <c r="N52" s="222"/>
      <c r="O52" s="222"/>
      <c r="P52" s="222"/>
      <c r="Q52" s="222"/>
      <c r="R52" s="222"/>
      <c r="S52" s="222"/>
      <c r="T52" s="222"/>
      <c r="U52" s="222"/>
      <c r="V52" s="222"/>
      <c r="W52" s="222"/>
      <c r="X52" s="222"/>
      <c r="Y52" s="21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43">
        <v>34</v>
      </c>
      <c r="B53" s="244" t="s">
        <v>3676</v>
      </c>
      <c r="C53" s="256" t="s">
        <v>3677</v>
      </c>
      <c r="D53" s="245" t="s">
        <v>521</v>
      </c>
      <c r="E53" s="246">
        <v>1</v>
      </c>
      <c r="F53" s="247"/>
      <c r="G53" s="248">
        <f>ROUND(E53*F53,2)</f>
        <v>0</v>
      </c>
      <c r="H53" s="247"/>
      <c r="I53" s="248">
        <f>ROUND(E53*H53,2)</f>
        <v>0</v>
      </c>
      <c r="J53" s="247"/>
      <c r="K53" s="248">
        <f>ROUND(E53*J53,2)</f>
        <v>0</v>
      </c>
      <c r="L53" s="248">
        <v>21</v>
      </c>
      <c r="M53" s="248">
        <f>G53*(1+L53/100)</f>
        <v>0</v>
      </c>
      <c r="N53" s="248">
        <v>0</v>
      </c>
      <c r="O53" s="248">
        <f>ROUND(E53*N53,2)</f>
        <v>0</v>
      </c>
      <c r="P53" s="248">
        <v>0</v>
      </c>
      <c r="Q53" s="248">
        <f>ROUND(E53*P53,2)</f>
        <v>0</v>
      </c>
      <c r="R53" s="248"/>
      <c r="S53" s="248" t="s">
        <v>302</v>
      </c>
      <c r="T53" s="249" t="s">
        <v>295</v>
      </c>
      <c r="U53" s="222">
        <v>0</v>
      </c>
      <c r="V53" s="222">
        <f>ROUND(E53*U53,2)</f>
        <v>0</v>
      </c>
      <c r="W53" s="222"/>
      <c r="X53" s="222" t="s">
        <v>362</v>
      </c>
      <c r="Y53" s="212"/>
      <c r="Z53" s="212"/>
      <c r="AA53" s="212"/>
      <c r="AB53" s="212"/>
      <c r="AC53" s="212"/>
      <c r="AD53" s="212"/>
      <c r="AE53" s="212"/>
      <c r="AF53" s="212"/>
      <c r="AG53" s="212" t="s">
        <v>603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33">
        <v>35</v>
      </c>
      <c r="B54" s="234" t="s">
        <v>3678</v>
      </c>
      <c r="C54" s="252" t="s">
        <v>3679</v>
      </c>
      <c r="D54" s="235" t="s">
        <v>3680</v>
      </c>
      <c r="E54" s="236">
        <v>75</v>
      </c>
      <c r="F54" s="237"/>
      <c r="G54" s="238">
        <f>ROUND(E54*F54,2)</f>
        <v>0</v>
      </c>
      <c r="H54" s="237"/>
      <c r="I54" s="238">
        <f>ROUND(E54*H54,2)</f>
        <v>0</v>
      </c>
      <c r="J54" s="237"/>
      <c r="K54" s="238">
        <f>ROUND(E54*J54,2)</f>
        <v>0</v>
      </c>
      <c r="L54" s="238">
        <v>21</v>
      </c>
      <c r="M54" s="238">
        <f>G54*(1+L54/100)</f>
        <v>0</v>
      </c>
      <c r="N54" s="238">
        <v>0</v>
      </c>
      <c r="O54" s="238">
        <f>ROUND(E54*N54,2)</f>
        <v>0</v>
      </c>
      <c r="P54" s="238">
        <v>0</v>
      </c>
      <c r="Q54" s="238">
        <f>ROUND(E54*P54,2)</f>
        <v>0</v>
      </c>
      <c r="R54" s="238"/>
      <c r="S54" s="238" t="s">
        <v>302</v>
      </c>
      <c r="T54" s="239" t="s">
        <v>295</v>
      </c>
      <c r="U54" s="222">
        <v>0</v>
      </c>
      <c r="V54" s="222">
        <f>ROUND(E54*U54,2)</f>
        <v>0</v>
      </c>
      <c r="W54" s="222"/>
      <c r="X54" s="222" t="s">
        <v>362</v>
      </c>
      <c r="Y54" s="212"/>
      <c r="Z54" s="212"/>
      <c r="AA54" s="212"/>
      <c r="AB54" s="212"/>
      <c r="AC54" s="212"/>
      <c r="AD54" s="212"/>
      <c r="AE54" s="212"/>
      <c r="AF54" s="212"/>
      <c r="AG54" s="212" t="s">
        <v>603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19"/>
      <c r="B55" s="220"/>
      <c r="C55" s="255" t="s">
        <v>3681</v>
      </c>
      <c r="D55" s="224"/>
      <c r="E55" s="225">
        <v>75</v>
      </c>
      <c r="F55" s="222"/>
      <c r="G55" s="222"/>
      <c r="H55" s="222"/>
      <c r="I55" s="222"/>
      <c r="J55" s="222"/>
      <c r="K55" s="222"/>
      <c r="L55" s="222"/>
      <c r="M55" s="222"/>
      <c r="N55" s="222"/>
      <c r="O55" s="222"/>
      <c r="P55" s="222"/>
      <c r="Q55" s="222"/>
      <c r="R55" s="222"/>
      <c r="S55" s="222"/>
      <c r="T55" s="222"/>
      <c r="U55" s="222"/>
      <c r="V55" s="222"/>
      <c r="W55" s="222"/>
      <c r="X55" s="222"/>
      <c r="Y55" s="212"/>
      <c r="Z55" s="212"/>
      <c r="AA55" s="212"/>
      <c r="AB55" s="212"/>
      <c r="AC55" s="212"/>
      <c r="AD55" s="212"/>
      <c r="AE55" s="212"/>
      <c r="AF55" s="212"/>
      <c r="AG55" s="212" t="s">
        <v>310</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43">
        <v>36</v>
      </c>
      <c r="B56" s="244" t="s">
        <v>3682</v>
      </c>
      <c r="C56" s="256" t="s">
        <v>3683</v>
      </c>
      <c r="D56" s="245" t="s">
        <v>3680</v>
      </c>
      <c r="E56" s="246">
        <v>75</v>
      </c>
      <c r="F56" s="247"/>
      <c r="G56" s="248">
        <f>ROUND(E56*F56,2)</f>
        <v>0</v>
      </c>
      <c r="H56" s="247"/>
      <c r="I56" s="248">
        <f>ROUND(E56*H56,2)</f>
        <v>0</v>
      </c>
      <c r="J56" s="247"/>
      <c r="K56" s="248">
        <f>ROUND(E56*J56,2)</f>
        <v>0</v>
      </c>
      <c r="L56" s="248">
        <v>21</v>
      </c>
      <c r="M56" s="248">
        <f>G56*(1+L56/100)</f>
        <v>0</v>
      </c>
      <c r="N56" s="248">
        <v>0</v>
      </c>
      <c r="O56" s="248">
        <f>ROUND(E56*N56,2)</f>
        <v>0</v>
      </c>
      <c r="P56" s="248">
        <v>0</v>
      </c>
      <c r="Q56" s="248">
        <f>ROUND(E56*P56,2)</f>
        <v>0</v>
      </c>
      <c r="R56" s="248"/>
      <c r="S56" s="248" t="s">
        <v>302</v>
      </c>
      <c r="T56" s="249" t="s">
        <v>295</v>
      </c>
      <c r="U56" s="222">
        <v>0</v>
      </c>
      <c r="V56" s="222">
        <f>ROUND(E56*U56,2)</f>
        <v>0</v>
      </c>
      <c r="W56" s="222"/>
      <c r="X56" s="222" t="s">
        <v>362</v>
      </c>
      <c r="Y56" s="212"/>
      <c r="Z56" s="212"/>
      <c r="AA56" s="212"/>
      <c r="AB56" s="212"/>
      <c r="AC56" s="212"/>
      <c r="AD56" s="212"/>
      <c r="AE56" s="212"/>
      <c r="AF56" s="212"/>
      <c r="AG56" s="212" t="s">
        <v>603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33">
        <v>37</v>
      </c>
      <c r="B57" s="234" t="s">
        <v>3684</v>
      </c>
      <c r="C57" s="252" t="s">
        <v>3685</v>
      </c>
      <c r="D57" s="235" t="s">
        <v>1615</v>
      </c>
      <c r="E57" s="236">
        <v>45</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c r="S57" s="238" t="s">
        <v>302</v>
      </c>
      <c r="T57" s="239" t="s">
        <v>295</v>
      </c>
      <c r="U57" s="222">
        <v>0</v>
      </c>
      <c r="V57" s="222">
        <f>ROUND(E57*U57,2)</f>
        <v>0</v>
      </c>
      <c r="W57" s="222"/>
      <c r="X57" s="222" t="s">
        <v>362</v>
      </c>
      <c r="Y57" s="212"/>
      <c r="Z57" s="212"/>
      <c r="AA57" s="212"/>
      <c r="AB57" s="212"/>
      <c r="AC57" s="212"/>
      <c r="AD57" s="212"/>
      <c r="AE57" s="212"/>
      <c r="AF57" s="212"/>
      <c r="AG57" s="212" t="s">
        <v>603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5" t="s">
        <v>3686</v>
      </c>
      <c r="D58" s="224"/>
      <c r="E58" s="225">
        <v>45</v>
      </c>
      <c r="F58" s="222"/>
      <c r="G58" s="222"/>
      <c r="H58" s="222"/>
      <c r="I58" s="222"/>
      <c r="J58" s="222"/>
      <c r="K58" s="222"/>
      <c r="L58" s="222"/>
      <c r="M58" s="222"/>
      <c r="N58" s="222"/>
      <c r="O58" s="222"/>
      <c r="P58" s="222"/>
      <c r="Q58" s="222"/>
      <c r="R58" s="222"/>
      <c r="S58" s="222"/>
      <c r="T58" s="222"/>
      <c r="U58" s="222"/>
      <c r="V58" s="222"/>
      <c r="W58" s="222"/>
      <c r="X58" s="222"/>
      <c r="Y58" s="21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5">
      <c r="A59" s="233">
        <v>38</v>
      </c>
      <c r="B59" s="234" t="s">
        <v>3687</v>
      </c>
      <c r="C59" s="252" t="s">
        <v>3688</v>
      </c>
      <c r="D59" s="235" t="s">
        <v>360</v>
      </c>
      <c r="E59" s="236">
        <v>590.97280000000001</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c r="S59" s="238" t="s">
        <v>302</v>
      </c>
      <c r="T59" s="239" t="s">
        <v>295</v>
      </c>
      <c r="U59" s="222">
        <v>0</v>
      </c>
      <c r="V59" s="222">
        <f>ROUND(E59*U59,2)</f>
        <v>0</v>
      </c>
      <c r="W59" s="222"/>
      <c r="X59" s="222" t="s">
        <v>362</v>
      </c>
      <c r="Y59" s="212"/>
      <c r="Z59" s="212"/>
      <c r="AA59" s="212"/>
      <c r="AB59" s="212"/>
      <c r="AC59" s="212"/>
      <c r="AD59" s="212"/>
      <c r="AE59" s="212"/>
      <c r="AF59" s="212"/>
      <c r="AG59" s="212" t="s">
        <v>603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55" t="s">
        <v>3689</v>
      </c>
      <c r="D60" s="224"/>
      <c r="E60" s="225">
        <v>590.97280000000001</v>
      </c>
      <c r="F60" s="222"/>
      <c r="G60" s="222"/>
      <c r="H60" s="222"/>
      <c r="I60" s="222"/>
      <c r="J60" s="222"/>
      <c r="K60" s="222"/>
      <c r="L60" s="222"/>
      <c r="M60" s="222"/>
      <c r="N60" s="222"/>
      <c r="O60" s="222"/>
      <c r="P60" s="222"/>
      <c r="Q60" s="222"/>
      <c r="R60" s="222"/>
      <c r="S60" s="222"/>
      <c r="T60" s="222"/>
      <c r="U60" s="222"/>
      <c r="V60" s="222"/>
      <c r="W60" s="222"/>
      <c r="X60" s="222"/>
      <c r="Y60" s="212"/>
      <c r="Z60" s="212"/>
      <c r="AA60" s="212"/>
      <c r="AB60" s="212"/>
      <c r="AC60" s="212"/>
      <c r="AD60" s="212"/>
      <c r="AE60" s="212"/>
      <c r="AF60" s="212"/>
      <c r="AG60" s="212" t="s">
        <v>310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43">
        <v>39</v>
      </c>
      <c r="B61" s="244" t="s">
        <v>3690</v>
      </c>
      <c r="C61" s="256" t="s">
        <v>3691</v>
      </c>
      <c r="D61" s="245" t="s">
        <v>3680</v>
      </c>
      <c r="E61" s="246">
        <v>25</v>
      </c>
      <c r="F61" s="247"/>
      <c r="G61" s="248">
        <f>ROUND(E61*F61,2)</f>
        <v>0</v>
      </c>
      <c r="H61" s="247"/>
      <c r="I61" s="248">
        <f>ROUND(E61*H61,2)</f>
        <v>0</v>
      </c>
      <c r="J61" s="247"/>
      <c r="K61" s="248">
        <f>ROUND(E61*J61,2)</f>
        <v>0</v>
      </c>
      <c r="L61" s="248">
        <v>21</v>
      </c>
      <c r="M61" s="248">
        <f>G61*(1+L61/100)</f>
        <v>0</v>
      </c>
      <c r="N61" s="248">
        <v>0</v>
      </c>
      <c r="O61" s="248">
        <f>ROUND(E61*N61,2)</f>
        <v>0</v>
      </c>
      <c r="P61" s="248">
        <v>0</v>
      </c>
      <c r="Q61" s="248">
        <f>ROUND(E61*P61,2)</f>
        <v>0</v>
      </c>
      <c r="R61" s="248"/>
      <c r="S61" s="248" t="s">
        <v>302</v>
      </c>
      <c r="T61" s="249" t="s">
        <v>295</v>
      </c>
      <c r="U61" s="222">
        <v>0</v>
      </c>
      <c r="V61" s="222">
        <f>ROUND(E61*U61,2)</f>
        <v>0</v>
      </c>
      <c r="W61" s="222"/>
      <c r="X61" s="222" t="s">
        <v>362</v>
      </c>
      <c r="Y61" s="212"/>
      <c r="Z61" s="212"/>
      <c r="AA61" s="212"/>
      <c r="AB61" s="212"/>
      <c r="AC61" s="212"/>
      <c r="AD61" s="212"/>
      <c r="AE61" s="212"/>
      <c r="AF61" s="212"/>
      <c r="AG61" s="212" t="s">
        <v>603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33">
        <v>40</v>
      </c>
      <c r="B62" s="234" t="s">
        <v>3692</v>
      </c>
      <c r="C62" s="252" t="s">
        <v>3693</v>
      </c>
      <c r="D62" s="235" t="s">
        <v>360</v>
      </c>
      <c r="E62" s="236">
        <v>2.5</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c r="S62" s="238" t="s">
        <v>302</v>
      </c>
      <c r="T62" s="239" t="s">
        <v>295</v>
      </c>
      <c r="U62" s="222">
        <v>0</v>
      </c>
      <c r="V62" s="222">
        <f>ROUND(E62*U62,2)</f>
        <v>0</v>
      </c>
      <c r="W62" s="222"/>
      <c r="X62" s="222" t="s">
        <v>362</v>
      </c>
      <c r="Y62" s="212"/>
      <c r="Z62" s="212"/>
      <c r="AA62" s="212"/>
      <c r="AB62" s="212"/>
      <c r="AC62" s="212"/>
      <c r="AD62" s="212"/>
      <c r="AE62" s="212"/>
      <c r="AF62" s="212"/>
      <c r="AG62" s="212" t="s">
        <v>603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5" t="s">
        <v>3694</v>
      </c>
      <c r="D63" s="224"/>
      <c r="E63" s="225">
        <v>2.5</v>
      </c>
      <c r="F63" s="222"/>
      <c r="G63" s="222"/>
      <c r="H63" s="222"/>
      <c r="I63" s="222"/>
      <c r="J63" s="222"/>
      <c r="K63" s="222"/>
      <c r="L63" s="222"/>
      <c r="M63" s="222"/>
      <c r="N63" s="222"/>
      <c r="O63" s="222"/>
      <c r="P63" s="222"/>
      <c r="Q63" s="222"/>
      <c r="R63" s="222"/>
      <c r="S63" s="222"/>
      <c r="T63" s="222"/>
      <c r="U63" s="222"/>
      <c r="V63" s="222"/>
      <c r="W63" s="222"/>
      <c r="X63" s="222"/>
      <c r="Y63" s="21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x14ac:dyDescent="0.25">
      <c r="A64" s="227" t="s">
        <v>289</v>
      </c>
      <c r="B64" s="228" t="s">
        <v>221</v>
      </c>
      <c r="C64" s="251" t="s">
        <v>222</v>
      </c>
      <c r="D64" s="229"/>
      <c r="E64" s="230"/>
      <c r="F64" s="231"/>
      <c r="G64" s="231">
        <f>SUMIF(AG65:AG65,"&lt;&gt;NOR",G65:G65)</f>
        <v>0</v>
      </c>
      <c r="H64" s="231"/>
      <c r="I64" s="231">
        <f>SUM(I65:I65)</f>
        <v>0</v>
      </c>
      <c r="J64" s="231"/>
      <c r="K64" s="231">
        <f>SUM(K65:K65)</f>
        <v>0</v>
      </c>
      <c r="L64" s="231"/>
      <c r="M64" s="231">
        <f>SUM(M65:M65)</f>
        <v>0</v>
      </c>
      <c r="N64" s="231"/>
      <c r="O64" s="231">
        <f>SUM(O65:O65)</f>
        <v>0</v>
      </c>
      <c r="P64" s="231"/>
      <c r="Q64" s="231">
        <f>SUM(Q65:Q65)</f>
        <v>0</v>
      </c>
      <c r="R64" s="231"/>
      <c r="S64" s="231"/>
      <c r="T64" s="232"/>
      <c r="U64" s="226"/>
      <c r="V64" s="226">
        <f>SUM(V65:V65)</f>
        <v>2.89</v>
      </c>
      <c r="W64" s="226"/>
      <c r="X64" s="226"/>
      <c r="AG64" t="s">
        <v>290</v>
      </c>
    </row>
    <row r="65" spans="1:60" ht="20.399999999999999" outlineLevel="1" x14ac:dyDescent="0.25">
      <c r="A65" s="233">
        <v>41</v>
      </c>
      <c r="B65" s="234" t="s">
        <v>3695</v>
      </c>
      <c r="C65" s="252" t="s">
        <v>3696</v>
      </c>
      <c r="D65" s="235" t="s">
        <v>441</v>
      </c>
      <c r="E65" s="236">
        <v>1.5</v>
      </c>
      <c r="F65" s="237"/>
      <c r="G65" s="238">
        <f>ROUND(E65*F65,2)</f>
        <v>0</v>
      </c>
      <c r="H65" s="237"/>
      <c r="I65" s="238">
        <f>ROUND(E65*H65,2)</f>
        <v>0</v>
      </c>
      <c r="J65" s="237"/>
      <c r="K65" s="238">
        <f>ROUND(E65*J65,2)</f>
        <v>0</v>
      </c>
      <c r="L65" s="238">
        <v>21</v>
      </c>
      <c r="M65" s="238">
        <f>G65*(1+L65/100)</f>
        <v>0</v>
      </c>
      <c r="N65" s="238">
        <v>0</v>
      </c>
      <c r="O65" s="238">
        <f>ROUND(E65*N65,2)</f>
        <v>0</v>
      </c>
      <c r="P65" s="238">
        <v>0</v>
      </c>
      <c r="Q65" s="238">
        <f>ROUND(E65*P65,2)</f>
        <v>0</v>
      </c>
      <c r="R65" s="238" t="s">
        <v>507</v>
      </c>
      <c r="S65" s="238" t="s">
        <v>294</v>
      </c>
      <c r="T65" s="239" t="s">
        <v>294</v>
      </c>
      <c r="U65" s="222">
        <v>1.925</v>
      </c>
      <c r="V65" s="222">
        <f>ROUND(E65*U65,2)</f>
        <v>2.89</v>
      </c>
      <c r="W65" s="222"/>
      <c r="X65" s="222" t="s">
        <v>389</v>
      </c>
      <c r="Y65" s="212"/>
      <c r="Z65" s="212"/>
      <c r="AA65" s="212"/>
      <c r="AB65" s="212"/>
      <c r="AC65" s="212"/>
      <c r="AD65" s="212"/>
      <c r="AE65" s="212"/>
      <c r="AF65" s="212"/>
      <c r="AG65" s="212" t="s">
        <v>430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5">
      <c r="A66" s="3"/>
      <c r="B66" s="4"/>
      <c r="C66" s="257"/>
      <c r="D66" s="6"/>
      <c r="E66" s="3"/>
      <c r="F66" s="3"/>
      <c r="G66" s="3"/>
      <c r="H66" s="3"/>
      <c r="I66" s="3"/>
      <c r="J66" s="3"/>
      <c r="K66" s="3"/>
      <c r="L66" s="3"/>
      <c r="M66" s="3"/>
      <c r="N66" s="3"/>
      <c r="O66" s="3"/>
      <c r="P66" s="3"/>
      <c r="Q66" s="3"/>
      <c r="R66" s="3"/>
      <c r="S66" s="3"/>
      <c r="T66" s="3"/>
      <c r="U66" s="3"/>
      <c r="V66" s="3"/>
      <c r="W66" s="3"/>
      <c r="X66" s="3"/>
      <c r="AE66">
        <v>15</v>
      </c>
      <c r="AF66">
        <v>21</v>
      </c>
      <c r="AG66" t="s">
        <v>276</v>
      </c>
    </row>
    <row r="67" spans="1:60" x14ac:dyDescent="0.25">
      <c r="A67" s="215"/>
      <c r="B67" s="216" t="s">
        <v>29</v>
      </c>
      <c r="C67" s="258"/>
      <c r="D67" s="217"/>
      <c r="E67" s="218"/>
      <c r="F67" s="218"/>
      <c r="G67" s="250">
        <f>G8+G64</f>
        <v>0</v>
      </c>
      <c r="H67" s="3"/>
      <c r="I67" s="3"/>
      <c r="J67" s="3"/>
      <c r="K67" s="3"/>
      <c r="L67" s="3"/>
      <c r="M67" s="3"/>
      <c r="N67" s="3"/>
      <c r="O67" s="3"/>
      <c r="P67" s="3"/>
      <c r="Q67" s="3"/>
      <c r="R67" s="3"/>
      <c r="S67" s="3"/>
      <c r="T67" s="3"/>
      <c r="U67" s="3"/>
      <c r="V67" s="3"/>
      <c r="W67" s="3"/>
      <c r="X67" s="3"/>
      <c r="AE67">
        <f>SUMIF(L7:L65,AE66,G7:G65)</f>
        <v>0</v>
      </c>
      <c r="AF67">
        <f>SUMIF(L7:L65,AF66,G7:G65)</f>
        <v>0</v>
      </c>
      <c r="AG67" t="s">
        <v>383</v>
      </c>
    </row>
    <row r="68" spans="1:60" x14ac:dyDescent="0.25">
      <c r="A68" s="260" t="s">
        <v>442</v>
      </c>
      <c r="B68" s="260"/>
      <c r="C68" s="257"/>
      <c r="D68" s="6"/>
      <c r="E68" s="3"/>
      <c r="F68" s="3"/>
      <c r="G68" s="3"/>
      <c r="H68" s="3"/>
      <c r="I68" s="3"/>
      <c r="J68" s="3"/>
      <c r="K68" s="3"/>
      <c r="L68" s="3"/>
      <c r="M68" s="3"/>
      <c r="N68" s="3"/>
      <c r="O68" s="3"/>
      <c r="P68" s="3"/>
      <c r="Q68" s="3"/>
      <c r="R68" s="3"/>
      <c r="S68" s="3"/>
      <c r="T68" s="3"/>
      <c r="U68" s="3"/>
      <c r="V68" s="3"/>
      <c r="W68" s="3"/>
      <c r="X68" s="3"/>
    </row>
    <row r="69" spans="1:60" x14ac:dyDescent="0.25">
      <c r="A69" s="3"/>
      <c r="B69" s="4" t="s">
        <v>3697</v>
      </c>
      <c r="C69" s="257" t="s">
        <v>3698</v>
      </c>
      <c r="D69" s="6"/>
      <c r="E69" s="3"/>
      <c r="F69" s="3"/>
      <c r="G69" s="3"/>
      <c r="H69" s="3"/>
      <c r="I69" s="3"/>
      <c r="J69" s="3"/>
      <c r="K69" s="3"/>
      <c r="L69" s="3"/>
      <c r="M69" s="3"/>
      <c r="N69" s="3"/>
      <c r="O69" s="3"/>
      <c r="P69" s="3"/>
      <c r="Q69" s="3"/>
      <c r="R69" s="3"/>
      <c r="S69" s="3"/>
      <c r="T69" s="3"/>
      <c r="U69" s="3"/>
      <c r="V69" s="3"/>
      <c r="W69" s="3"/>
      <c r="X69" s="3"/>
      <c r="AG69" t="s">
        <v>445</v>
      </c>
    </row>
    <row r="70" spans="1:60" x14ac:dyDescent="0.25">
      <c r="A70" s="3"/>
      <c r="B70" s="4" t="s">
        <v>446</v>
      </c>
      <c r="C70" s="257" t="s">
        <v>447</v>
      </c>
      <c r="D70" s="6"/>
      <c r="E70" s="3"/>
      <c r="F70" s="3"/>
      <c r="G70" s="3"/>
      <c r="H70" s="3"/>
      <c r="I70" s="3"/>
      <c r="J70" s="3"/>
      <c r="K70" s="3"/>
      <c r="L70" s="3"/>
      <c r="M70" s="3"/>
      <c r="N70" s="3"/>
      <c r="O70" s="3"/>
      <c r="P70" s="3"/>
      <c r="Q70" s="3"/>
      <c r="R70" s="3"/>
      <c r="S70" s="3"/>
      <c r="T70" s="3"/>
      <c r="U70" s="3"/>
      <c r="V70" s="3"/>
      <c r="W70" s="3"/>
      <c r="X70" s="3"/>
      <c r="AG70" t="s">
        <v>448</v>
      </c>
    </row>
    <row r="71" spans="1:60" x14ac:dyDescent="0.25">
      <c r="A71" s="3"/>
      <c r="B71" s="4"/>
      <c r="C71" s="257" t="s">
        <v>449</v>
      </c>
      <c r="D71" s="6"/>
      <c r="E71" s="3"/>
      <c r="F71" s="3"/>
      <c r="G71" s="3"/>
      <c r="H71" s="3"/>
      <c r="I71" s="3"/>
      <c r="J71" s="3"/>
      <c r="K71" s="3"/>
      <c r="L71" s="3"/>
      <c r="M71" s="3"/>
      <c r="N71" s="3"/>
      <c r="O71" s="3"/>
      <c r="P71" s="3"/>
      <c r="Q71" s="3"/>
      <c r="R71" s="3"/>
      <c r="S71" s="3"/>
      <c r="T71" s="3"/>
      <c r="U71" s="3"/>
      <c r="V71" s="3"/>
      <c r="W71" s="3"/>
      <c r="X71" s="3"/>
      <c r="AG71" t="s">
        <v>450</v>
      </c>
    </row>
    <row r="72" spans="1:60" x14ac:dyDescent="0.25">
      <c r="A72" s="3"/>
      <c r="B72" s="4"/>
      <c r="C72" s="257"/>
      <c r="D72" s="6"/>
      <c r="E72" s="3"/>
      <c r="F72" s="3"/>
      <c r="G72" s="3"/>
      <c r="H72" s="3"/>
      <c r="I72" s="3"/>
      <c r="J72" s="3"/>
      <c r="K72" s="3"/>
      <c r="L72" s="3"/>
      <c r="M72" s="3"/>
      <c r="N72" s="3"/>
      <c r="O72" s="3"/>
      <c r="P72" s="3"/>
      <c r="Q72" s="3"/>
      <c r="R72" s="3"/>
      <c r="S72" s="3"/>
      <c r="T72" s="3"/>
      <c r="U72" s="3"/>
      <c r="V72" s="3"/>
      <c r="W72" s="3"/>
      <c r="X72" s="3"/>
    </row>
    <row r="73" spans="1:60" x14ac:dyDescent="0.25">
      <c r="C73" s="259"/>
      <c r="D73" s="10"/>
      <c r="AG73" t="s">
        <v>385</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0bcoHZL7t13t3y0xY/IxLW3BnTLpLrmLEzd63uompB3hVXnqfavJYYyY2rAxcT47jVmxOUupI2Fz5JKxhJzcw==" saltValue="KSAZusd2hrQD0IVmCzZxhg==" spinCount="100000" sheet="1"/>
  <mergeCells count="5">
    <mergeCell ref="A1:G1"/>
    <mergeCell ref="C2:G2"/>
    <mergeCell ref="C3:G3"/>
    <mergeCell ref="C4:G4"/>
    <mergeCell ref="A68:B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28</vt:i4>
      </vt:variant>
      <vt:variant>
        <vt:lpstr>Pojmenované oblasti</vt:lpstr>
      </vt:variant>
      <vt:variant>
        <vt:i4>96</vt:i4>
      </vt:variant>
    </vt:vector>
  </HeadingPairs>
  <TitlesOfParts>
    <vt:vector size="124" baseType="lpstr">
      <vt:lpstr>Pokyny pro vyplnění</vt:lpstr>
      <vt:lpstr>Stavba</vt:lpstr>
      <vt:lpstr>VzorPolozky</vt:lpstr>
      <vt:lpstr>00 00 Naklady</vt:lpstr>
      <vt:lpstr>SO011 011 Pol</vt:lpstr>
      <vt:lpstr>SO012 012 Pol</vt:lpstr>
      <vt:lpstr>SO013 013 Pol</vt:lpstr>
      <vt:lpstr>SO111,112,113 111-113 Pol</vt:lpstr>
      <vt:lpstr>SO311.1 311.1 Pol</vt:lpstr>
      <vt:lpstr>SO311.2.1 311.2.1 Pol</vt:lpstr>
      <vt:lpstr>SO311.2.1 311.2.1.1 Pol</vt:lpstr>
      <vt:lpstr>SO311.2.1 311.2.1.2 Pol</vt:lpstr>
      <vt:lpstr>SO311.2.2 311.2.2 Pol</vt:lpstr>
      <vt:lpstr>SO311.2.3 311.2.3 Pol</vt:lpstr>
      <vt:lpstr>SO311.2.4 311.2.4 Pol</vt:lpstr>
      <vt:lpstr>SO311.3 311.3 Pol</vt:lpstr>
      <vt:lpstr>SO312.1 312.1 Pol</vt:lpstr>
      <vt:lpstr>SO312.2 312.2 Pol</vt:lpstr>
      <vt:lpstr>SO312.3 312.3 Pol</vt:lpstr>
      <vt:lpstr>SO313.1 313.1 Pol</vt:lpstr>
      <vt:lpstr>SO314.1 314.1.1 Pol</vt:lpstr>
      <vt:lpstr>SO314.1 314.1.2 Pol</vt:lpstr>
      <vt:lpstr>SO314.2 314.2.1 Pol</vt:lpstr>
      <vt:lpstr>SO314.2 314.2.2 Pol</vt:lpstr>
      <vt:lpstr>SO411 411 Pol</vt:lpstr>
      <vt:lpstr>SO511 511 Pol</vt:lpstr>
      <vt:lpstr>SO512 512 Pol</vt:lpstr>
      <vt:lpstr>SO811 811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'SO011 011 Pol'!Názvy_tisku</vt:lpstr>
      <vt:lpstr>'SO012 012 Pol'!Názvy_tisku</vt:lpstr>
      <vt:lpstr>'SO013 013 Pol'!Názvy_tisku</vt:lpstr>
      <vt:lpstr>'SO111,112,113 111-113 Pol'!Názvy_tisku</vt:lpstr>
      <vt:lpstr>'SO311.1 311.1 Pol'!Názvy_tisku</vt:lpstr>
      <vt:lpstr>'SO311.2.1 311.2.1 Pol'!Názvy_tisku</vt:lpstr>
      <vt:lpstr>'SO311.2.1 311.2.1.1 Pol'!Názvy_tisku</vt:lpstr>
      <vt:lpstr>'SO311.2.1 311.2.1.2 Pol'!Názvy_tisku</vt:lpstr>
      <vt:lpstr>'SO311.2.2 311.2.2 Pol'!Názvy_tisku</vt:lpstr>
      <vt:lpstr>'SO311.2.3 311.2.3 Pol'!Názvy_tisku</vt:lpstr>
      <vt:lpstr>'SO311.2.4 311.2.4 Pol'!Názvy_tisku</vt:lpstr>
      <vt:lpstr>'SO311.3 311.3 Pol'!Názvy_tisku</vt:lpstr>
      <vt:lpstr>'SO312.1 312.1 Pol'!Názvy_tisku</vt:lpstr>
      <vt:lpstr>'SO312.2 312.2 Pol'!Názvy_tisku</vt:lpstr>
      <vt:lpstr>'SO312.3 312.3 Pol'!Názvy_tisku</vt:lpstr>
      <vt:lpstr>'SO313.1 313.1 Pol'!Názvy_tisku</vt:lpstr>
      <vt:lpstr>'SO314.1 314.1.1 Pol'!Názvy_tisku</vt:lpstr>
      <vt:lpstr>'SO314.1 314.1.2 Pol'!Názvy_tisku</vt:lpstr>
      <vt:lpstr>'SO314.2 314.2.1 Pol'!Názvy_tisku</vt:lpstr>
      <vt:lpstr>'SO314.2 314.2.2 Pol'!Názvy_tisku</vt:lpstr>
      <vt:lpstr>'SO411 411 Pol'!Názvy_tisku</vt:lpstr>
      <vt:lpstr>'SO511 511 Pol'!Názvy_tisku</vt:lpstr>
      <vt:lpstr>'SO512 512 Pol'!Názvy_tisku</vt:lpstr>
      <vt:lpstr>'SO811 811 Pol'!Názvy_tisku</vt:lpstr>
      <vt:lpstr>oadresa</vt:lpstr>
      <vt:lpstr>Stavba!Objednatel</vt:lpstr>
      <vt:lpstr>Stavba!Objekt</vt:lpstr>
      <vt:lpstr>'00 00 Naklady'!Oblast_tisku</vt:lpstr>
      <vt:lpstr>'SO011 011 Pol'!Oblast_tisku</vt:lpstr>
      <vt:lpstr>'SO012 012 Pol'!Oblast_tisku</vt:lpstr>
      <vt:lpstr>'SO013 013 Pol'!Oblast_tisku</vt:lpstr>
      <vt:lpstr>'SO111,112,113 111-113 Pol'!Oblast_tisku</vt:lpstr>
      <vt:lpstr>'SO311.1 311.1 Pol'!Oblast_tisku</vt:lpstr>
      <vt:lpstr>'SO311.2.1 311.2.1 Pol'!Oblast_tisku</vt:lpstr>
      <vt:lpstr>'SO311.2.1 311.2.1.1 Pol'!Oblast_tisku</vt:lpstr>
      <vt:lpstr>'SO311.2.1 311.2.1.2 Pol'!Oblast_tisku</vt:lpstr>
      <vt:lpstr>'SO311.2.2 311.2.2 Pol'!Oblast_tisku</vt:lpstr>
      <vt:lpstr>'SO311.2.3 311.2.3 Pol'!Oblast_tisku</vt:lpstr>
      <vt:lpstr>'SO311.2.4 311.2.4 Pol'!Oblast_tisku</vt:lpstr>
      <vt:lpstr>'SO311.3 311.3 Pol'!Oblast_tisku</vt:lpstr>
      <vt:lpstr>'SO312.1 312.1 Pol'!Oblast_tisku</vt:lpstr>
      <vt:lpstr>'SO312.2 312.2 Pol'!Oblast_tisku</vt:lpstr>
      <vt:lpstr>'SO312.3 312.3 Pol'!Oblast_tisku</vt:lpstr>
      <vt:lpstr>'SO313.1 313.1 Pol'!Oblast_tisku</vt:lpstr>
      <vt:lpstr>'SO314.1 314.1.1 Pol'!Oblast_tisku</vt:lpstr>
      <vt:lpstr>'SO314.1 314.1.2 Pol'!Oblast_tisku</vt:lpstr>
      <vt:lpstr>'SO314.2 314.2.1 Pol'!Oblast_tisku</vt:lpstr>
      <vt:lpstr>'SO314.2 314.2.2 Pol'!Oblast_tisku</vt:lpstr>
      <vt:lpstr>'SO411 411 Pol'!Oblast_tisku</vt:lpstr>
      <vt:lpstr>'SO511 511 Pol'!Oblast_tisku</vt:lpstr>
      <vt:lpstr>'SO512 512 Pol'!Oblast_tisku</vt:lpstr>
      <vt:lpstr>'SO811 811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dc:creator>
  <cp:lastModifiedBy>musil</cp:lastModifiedBy>
  <cp:lastPrinted>2019-03-19T12:27:02Z</cp:lastPrinted>
  <dcterms:created xsi:type="dcterms:W3CDTF">2009-04-08T07:15:50Z</dcterms:created>
  <dcterms:modified xsi:type="dcterms:W3CDTF">2019-10-10T15:46:30Z</dcterms:modified>
</cp:coreProperties>
</file>