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99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'99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Pol'!$A$1:$X$146</definedName>
    <definedName name="_xlnm.Print_Area" localSheetId="4">'99 1 Pol'!$A$1:$X$50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/>
  <c r="I61"/>
  <c r="I60"/>
  <c r="I59"/>
  <c r="I58"/>
  <c r="I57"/>
  <c r="I56"/>
  <c r="I55"/>
  <c r="I54"/>
  <c r="I53"/>
  <c r="I52"/>
  <c r="G44"/>
  <c r="F44"/>
  <c r="G43"/>
  <c r="F43"/>
  <c r="G42"/>
  <c r="F42"/>
  <c r="G41"/>
  <c r="F41"/>
  <c r="G39"/>
  <c r="F39"/>
  <c r="G49" i="13"/>
  <c r="BA38"/>
  <c r="BA35"/>
  <c r="BA33"/>
  <c r="BA31"/>
  <c r="BA25"/>
  <c r="BA22"/>
  <c r="BA20"/>
  <c r="BA15"/>
  <c r="BA10"/>
  <c r="G9"/>
  <c r="G16"/>
  <c r="G8"/>
  <c r="I9"/>
  <c r="I16"/>
  <c r="I8"/>
  <c r="K9"/>
  <c r="K16"/>
  <c r="K8"/>
  <c r="M9"/>
  <c r="M16"/>
  <c r="M8"/>
  <c r="O9"/>
  <c r="O16"/>
  <c r="O8"/>
  <c r="Q9"/>
  <c r="Q16"/>
  <c r="Q8"/>
  <c r="V9"/>
  <c r="V16"/>
  <c r="V8"/>
  <c r="G18"/>
  <c r="G21"/>
  <c r="G30"/>
  <c r="G32"/>
  <c r="G34"/>
  <c r="G17"/>
  <c r="I18"/>
  <c r="I21"/>
  <c r="I30"/>
  <c r="I32"/>
  <c r="I34"/>
  <c r="I17"/>
  <c r="K18"/>
  <c r="K21"/>
  <c r="K30"/>
  <c r="K32"/>
  <c r="K34"/>
  <c r="K17"/>
  <c r="M18"/>
  <c r="M21"/>
  <c r="M30"/>
  <c r="M32"/>
  <c r="M34"/>
  <c r="M17"/>
  <c r="O18"/>
  <c r="O21"/>
  <c r="O30"/>
  <c r="O32"/>
  <c r="O34"/>
  <c r="O17"/>
  <c r="Q18"/>
  <c r="Q21"/>
  <c r="Q30"/>
  <c r="Q32"/>
  <c r="Q34"/>
  <c r="Q17"/>
  <c r="V18"/>
  <c r="V21"/>
  <c r="V30"/>
  <c r="V32"/>
  <c r="V34"/>
  <c r="V17"/>
  <c r="G37"/>
  <c r="G39"/>
  <c r="G41"/>
  <c r="G47"/>
  <c r="G36"/>
  <c r="I37"/>
  <c r="I39"/>
  <c r="I41"/>
  <c r="I47"/>
  <c r="I36"/>
  <c r="K37"/>
  <c r="K39"/>
  <c r="K41"/>
  <c r="K47"/>
  <c r="K36"/>
  <c r="M37"/>
  <c r="M39"/>
  <c r="M41"/>
  <c r="M47"/>
  <c r="M36"/>
  <c r="O37"/>
  <c r="O39"/>
  <c r="O41"/>
  <c r="O47"/>
  <c r="O36"/>
  <c r="Q37"/>
  <c r="Q39"/>
  <c r="Q41"/>
  <c r="Q47"/>
  <c r="Q36"/>
  <c r="V37"/>
  <c r="V39"/>
  <c r="V41"/>
  <c r="V47"/>
  <c r="V36"/>
  <c r="AE49"/>
  <c r="AF49"/>
  <c r="G145" i="12"/>
  <c r="BA127"/>
  <c r="BA124"/>
  <c r="BA120"/>
  <c r="BA85"/>
  <c r="BA83"/>
  <c r="BA68"/>
  <c r="BA66"/>
  <c r="BA41"/>
  <c r="BA38"/>
  <c r="BA26"/>
  <c r="BA23"/>
  <c r="BA20"/>
  <c r="BA18"/>
  <c r="G9"/>
  <c r="G11"/>
  <c r="G13"/>
  <c r="G17"/>
  <c r="G19"/>
  <c r="G22"/>
  <c r="G25"/>
  <c r="G28"/>
  <c r="G32"/>
  <c r="G34"/>
  <c r="G37"/>
  <c r="G40"/>
  <c r="G43"/>
  <c r="G49"/>
  <c r="G50"/>
  <c r="G8"/>
  <c r="I9"/>
  <c r="I11"/>
  <c r="I13"/>
  <c r="I17"/>
  <c r="I19"/>
  <c r="I22"/>
  <c r="I25"/>
  <c r="I28"/>
  <c r="I32"/>
  <c r="I34"/>
  <c r="I37"/>
  <c r="I40"/>
  <c r="I43"/>
  <c r="I49"/>
  <c r="I50"/>
  <c r="I8"/>
  <c r="K9"/>
  <c r="K11"/>
  <c r="K13"/>
  <c r="K17"/>
  <c r="K19"/>
  <c r="K22"/>
  <c r="K25"/>
  <c r="K28"/>
  <c r="K32"/>
  <c r="K34"/>
  <c r="K37"/>
  <c r="K40"/>
  <c r="K43"/>
  <c r="K49"/>
  <c r="K50"/>
  <c r="K8"/>
  <c r="M9"/>
  <c r="M11"/>
  <c r="M13"/>
  <c r="M17"/>
  <c r="M19"/>
  <c r="M22"/>
  <c r="M25"/>
  <c r="M28"/>
  <c r="M32"/>
  <c r="M34"/>
  <c r="M37"/>
  <c r="M40"/>
  <c r="M43"/>
  <c r="M49"/>
  <c r="M50"/>
  <c r="M8"/>
  <c r="O9"/>
  <c r="O11"/>
  <c r="O13"/>
  <c r="O17"/>
  <c r="O19"/>
  <c r="O22"/>
  <c r="O25"/>
  <c r="O28"/>
  <c r="O32"/>
  <c r="O34"/>
  <c r="O37"/>
  <c r="O40"/>
  <c r="O43"/>
  <c r="O49"/>
  <c r="O50"/>
  <c r="O8"/>
  <c r="Q9"/>
  <c r="Q11"/>
  <c r="Q13"/>
  <c r="Q17"/>
  <c r="Q19"/>
  <c r="Q22"/>
  <c r="Q25"/>
  <c r="Q28"/>
  <c r="Q32"/>
  <c r="Q34"/>
  <c r="Q37"/>
  <c r="Q40"/>
  <c r="Q43"/>
  <c r="Q49"/>
  <c r="Q50"/>
  <c r="Q8"/>
  <c r="V9"/>
  <c r="V11"/>
  <c r="V13"/>
  <c r="V17"/>
  <c r="V19"/>
  <c r="V22"/>
  <c r="V25"/>
  <c r="V28"/>
  <c r="V32"/>
  <c r="V34"/>
  <c r="V37"/>
  <c r="V40"/>
  <c r="V43"/>
  <c r="V49"/>
  <c r="V50"/>
  <c r="V8"/>
  <c r="G53"/>
  <c r="G55"/>
  <c r="G57"/>
  <c r="G59"/>
  <c r="G52"/>
  <c r="I53"/>
  <c r="I55"/>
  <c r="I57"/>
  <c r="I59"/>
  <c r="I52"/>
  <c r="K53"/>
  <c r="K55"/>
  <c r="K57"/>
  <c r="K59"/>
  <c r="K52"/>
  <c r="M53"/>
  <c r="M55"/>
  <c r="M57"/>
  <c r="M59"/>
  <c r="M52"/>
  <c r="O53"/>
  <c r="O55"/>
  <c r="O57"/>
  <c r="O59"/>
  <c r="O52"/>
  <c r="Q53"/>
  <c r="Q55"/>
  <c r="Q57"/>
  <c r="Q59"/>
  <c r="Q52"/>
  <c r="V53"/>
  <c r="V55"/>
  <c r="V57"/>
  <c r="V59"/>
  <c r="V52"/>
  <c r="G62"/>
  <c r="G63"/>
  <c r="G64"/>
  <c r="G65"/>
  <c r="G67"/>
  <c r="G70"/>
  <c r="G73"/>
  <c r="G75"/>
  <c r="G77"/>
  <c r="G61"/>
  <c r="I62"/>
  <c r="I63"/>
  <c r="I64"/>
  <c r="I65"/>
  <c r="I67"/>
  <c r="I70"/>
  <c r="I73"/>
  <c r="I75"/>
  <c r="I77"/>
  <c r="I61"/>
  <c r="K62"/>
  <c r="K63"/>
  <c r="K64"/>
  <c r="K65"/>
  <c r="K67"/>
  <c r="K70"/>
  <c r="K73"/>
  <c r="K75"/>
  <c r="K77"/>
  <c r="K61"/>
  <c r="M62"/>
  <c r="M63"/>
  <c r="M64"/>
  <c r="M65"/>
  <c r="M67"/>
  <c r="M70"/>
  <c r="M73"/>
  <c r="M75"/>
  <c r="M77"/>
  <c r="M61"/>
  <c r="O62"/>
  <c r="O63"/>
  <c r="O64"/>
  <c r="O65"/>
  <c r="O67"/>
  <c r="O70"/>
  <c r="O73"/>
  <c r="O75"/>
  <c r="O77"/>
  <c r="O61"/>
  <c r="Q62"/>
  <c r="Q63"/>
  <c r="Q64"/>
  <c r="Q65"/>
  <c r="Q67"/>
  <c r="Q70"/>
  <c r="Q73"/>
  <c r="Q75"/>
  <c r="Q77"/>
  <c r="Q61"/>
  <c r="V62"/>
  <c r="V63"/>
  <c r="V64"/>
  <c r="V65"/>
  <c r="V67"/>
  <c r="V70"/>
  <c r="V73"/>
  <c r="V75"/>
  <c r="V77"/>
  <c r="V61"/>
  <c r="G79"/>
  <c r="G80"/>
  <c r="G81"/>
  <c r="G82"/>
  <c r="G84"/>
  <c r="G78"/>
  <c r="I79"/>
  <c r="I80"/>
  <c r="I81"/>
  <c r="I82"/>
  <c r="I84"/>
  <c r="I78"/>
  <c r="K79"/>
  <c r="K80"/>
  <c r="K81"/>
  <c r="K82"/>
  <c r="K84"/>
  <c r="K78"/>
  <c r="M79"/>
  <c r="M80"/>
  <c r="M81"/>
  <c r="M82"/>
  <c r="M84"/>
  <c r="M78"/>
  <c r="O79"/>
  <c r="O80"/>
  <c r="O81"/>
  <c r="O82"/>
  <c r="O84"/>
  <c r="O78"/>
  <c r="Q79"/>
  <c r="Q80"/>
  <c r="Q81"/>
  <c r="Q82"/>
  <c r="Q84"/>
  <c r="Q78"/>
  <c r="V79"/>
  <c r="V80"/>
  <c r="V81"/>
  <c r="V82"/>
  <c r="V84"/>
  <c r="V78"/>
  <c r="G87"/>
  <c r="G88"/>
  <c r="G89"/>
  <c r="G94"/>
  <c r="G100"/>
  <c r="G105"/>
  <c r="G107"/>
  <c r="G108"/>
  <c r="G109"/>
  <c r="G110"/>
  <c r="G111"/>
  <c r="G112"/>
  <c r="G113"/>
  <c r="G114"/>
  <c r="G115"/>
  <c r="G116"/>
  <c r="G117"/>
  <c r="G86"/>
  <c r="I87"/>
  <c r="I88"/>
  <c r="I89"/>
  <c r="I94"/>
  <c r="I100"/>
  <c r="I105"/>
  <c r="I107"/>
  <c r="I108"/>
  <c r="I109"/>
  <c r="I110"/>
  <c r="I111"/>
  <c r="I112"/>
  <c r="I113"/>
  <c r="I114"/>
  <c r="I115"/>
  <c r="I116"/>
  <c r="I117"/>
  <c r="I86"/>
  <c r="K87"/>
  <c r="K88"/>
  <c r="K89"/>
  <c r="K94"/>
  <c r="K100"/>
  <c r="K105"/>
  <c r="K107"/>
  <c r="K108"/>
  <c r="K109"/>
  <c r="K110"/>
  <c r="K111"/>
  <c r="K112"/>
  <c r="K113"/>
  <c r="K114"/>
  <c r="K115"/>
  <c r="K116"/>
  <c r="K117"/>
  <c r="K86"/>
  <c r="M87"/>
  <c r="M88"/>
  <c r="M89"/>
  <c r="M94"/>
  <c r="M100"/>
  <c r="M105"/>
  <c r="M107"/>
  <c r="M108"/>
  <c r="M109"/>
  <c r="M110"/>
  <c r="M111"/>
  <c r="M112"/>
  <c r="M113"/>
  <c r="M114"/>
  <c r="M115"/>
  <c r="M116"/>
  <c r="M117"/>
  <c r="M86"/>
  <c r="O87"/>
  <c r="O88"/>
  <c r="O89"/>
  <c r="O94"/>
  <c r="O100"/>
  <c r="O105"/>
  <c r="O107"/>
  <c r="O108"/>
  <c r="O109"/>
  <c r="O110"/>
  <c r="O111"/>
  <c r="O112"/>
  <c r="O113"/>
  <c r="O114"/>
  <c r="O115"/>
  <c r="O116"/>
  <c r="O117"/>
  <c r="O86"/>
  <c r="Q87"/>
  <c r="Q88"/>
  <c r="Q89"/>
  <c r="Q94"/>
  <c r="Q100"/>
  <c r="Q105"/>
  <c r="Q107"/>
  <c r="Q108"/>
  <c r="Q109"/>
  <c r="Q110"/>
  <c r="Q111"/>
  <c r="Q112"/>
  <c r="Q113"/>
  <c r="Q114"/>
  <c r="Q115"/>
  <c r="Q116"/>
  <c r="Q117"/>
  <c r="Q86"/>
  <c r="V87"/>
  <c r="V88"/>
  <c r="V89"/>
  <c r="V94"/>
  <c r="V100"/>
  <c r="V105"/>
  <c r="V107"/>
  <c r="V108"/>
  <c r="V109"/>
  <c r="V110"/>
  <c r="V111"/>
  <c r="V112"/>
  <c r="V113"/>
  <c r="V114"/>
  <c r="V115"/>
  <c r="V116"/>
  <c r="V117"/>
  <c r="V86"/>
  <c r="G119"/>
  <c r="G121"/>
  <c r="G123"/>
  <c r="G126"/>
  <c r="G129"/>
  <c r="G118"/>
  <c r="I119"/>
  <c r="I121"/>
  <c r="I123"/>
  <c r="I126"/>
  <c r="I129"/>
  <c r="I118"/>
  <c r="K119"/>
  <c r="K121"/>
  <c r="K123"/>
  <c r="K126"/>
  <c r="K129"/>
  <c r="K118"/>
  <c r="M119"/>
  <c r="M121"/>
  <c r="M123"/>
  <c r="M126"/>
  <c r="M129"/>
  <c r="M118"/>
  <c r="O119"/>
  <c r="O121"/>
  <c r="O123"/>
  <c r="O126"/>
  <c r="O129"/>
  <c r="O118"/>
  <c r="Q119"/>
  <c r="Q121"/>
  <c r="Q123"/>
  <c r="Q126"/>
  <c r="Q129"/>
  <c r="Q118"/>
  <c r="V119"/>
  <c r="V121"/>
  <c r="V123"/>
  <c r="V126"/>
  <c r="V129"/>
  <c r="V118"/>
  <c r="G131"/>
  <c r="G130"/>
  <c r="I131"/>
  <c r="I130"/>
  <c r="K131"/>
  <c r="K130"/>
  <c r="M131"/>
  <c r="M130"/>
  <c r="O131"/>
  <c r="O130"/>
  <c r="Q131"/>
  <c r="Q130"/>
  <c r="V131"/>
  <c r="V130"/>
  <c r="G134"/>
  <c r="G133"/>
  <c r="I134"/>
  <c r="I133"/>
  <c r="K134"/>
  <c r="K133"/>
  <c r="M134"/>
  <c r="M133"/>
  <c r="O134"/>
  <c r="O133"/>
  <c r="Q134"/>
  <c r="Q133"/>
  <c r="V134"/>
  <c r="V133"/>
  <c r="G136"/>
  <c r="G138"/>
  <c r="G140"/>
  <c r="G142"/>
  <c r="G135"/>
  <c r="I136"/>
  <c r="I138"/>
  <c r="I140"/>
  <c r="I142"/>
  <c r="I135"/>
  <c r="K136"/>
  <c r="K138"/>
  <c r="K140"/>
  <c r="K142"/>
  <c r="K135"/>
  <c r="M136"/>
  <c r="M138"/>
  <c r="M140"/>
  <c r="M142"/>
  <c r="M135"/>
  <c r="O136"/>
  <c r="O138"/>
  <c r="O140"/>
  <c r="O142"/>
  <c r="O135"/>
  <c r="Q136"/>
  <c r="Q138"/>
  <c r="Q140"/>
  <c r="Q142"/>
  <c r="Q135"/>
  <c r="V136"/>
  <c r="V138"/>
  <c r="V140"/>
  <c r="V142"/>
  <c r="V135"/>
  <c r="AE145"/>
  <c r="AF145"/>
  <c r="I20" i="1"/>
  <c r="I19"/>
  <c r="I18"/>
  <c r="I17"/>
  <c r="I16"/>
  <c r="I63"/>
  <c r="J52"/>
  <c r="J53"/>
  <c r="J54"/>
  <c r="J55"/>
  <c r="J56"/>
  <c r="J57"/>
  <c r="J58"/>
  <c r="J59"/>
  <c r="J60"/>
  <c r="J61"/>
  <c r="J62"/>
  <c r="J63"/>
  <c r="F45"/>
  <c r="G23"/>
  <c r="A23"/>
  <c r="G24"/>
  <c r="G45"/>
  <c r="G25"/>
  <c r="A25"/>
  <c r="G26"/>
  <c r="A27"/>
  <c r="G29"/>
  <c r="A29"/>
  <c r="G28"/>
  <c r="G27"/>
  <c r="A26"/>
  <c r="A24"/>
  <c r="H39"/>
  <c r="H45"/>
  <c r="I39"/>
  <c r="I45"/>
  <c r="J39"/>
  <c r="J45"/>
  <c r="H44"/>
  <c r="I44"/>
  <c r="J44"/>
  <c r="H43"/>
  <c r="I43"/>
  <c r="J43"/>
  <c r="H42"/>
  <c r="I42"/>
  <c r="J42"/>
  <c r="H41"/>
  <c r="I41"/>
  <c r="J41"/>
  <c r="H40"/>
  <c r="I21"/>
  <c r="J28"/>
  <c r="J26"/>
  <c r="G38"/>
  <c r="F38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<sst xmlns="http://schemas.openxmlformats.org/spreadsheetml/2006/main" count="979" uniqueCount="374">
  <si>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</si>
  <si>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</si>
  <si>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</si>
  <si>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</si>
  <si>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</si>
  <si>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</si>
  <si>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</si>
  <si>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</si>
  <si>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</si>
  <si>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</si>
  <si>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</si>
  <si>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</si>
  <si>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</si>
  <si>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</si>
  <si>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</si>
  <si>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</si>
  <si>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</si>
  <si>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</si>
  <si>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</si>
  <si>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</si>
  <si>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</si>
  <si>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</si>
  <si>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</si>
  <si>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</si>
  <si>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</si>
  <si>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</si>
  <si>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</si>
  <si>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</si>
  <si>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</si>
  <si>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</si>
  <si>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</si>
  <si>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</si>
  <si>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</si>
  <si>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</si>
  <si>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</si>
  <si>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</si>
  <si>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</si>
  <si>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</si>
  <si>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</si>
  <si>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</si>
  <si>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</si>
  <si>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</si>
  <si>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</si>
  <si>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Jan Červinka</t>
  </si>
  <si>
    <t>19E07-2</t>
  </si>
  <si>
    <t>Parkoviště u autobusového nádraží, Žďár</t>
  </si>
  <si>
    <t>Stavba</t>
  </si>
  <si>
    <t>Stavební objekt</t>
  </si>
  <si>
    <t>01</t>
  </si>
  <si>
    <t>Parkoviště</t>
  </si>
  <si>
    <t>Rozpočet</t>
  </si>
  <si>
    <t>99</t>
  </si>
  <si>
    <t>Ostatní a vedlejší náklady</t>
  </si>
  <si>
    <t>1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</si>
  <si>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</si>
  <si>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</si>
  <si>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</si>
  <si>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</si>
  <si>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</si>
  <si>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</si>
  <si>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</si>
  <si>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</si>
  <si>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</si>
  <si>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</si>
  <si>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</si>
  <si>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</si>
  <si>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</si>
  <si>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</si>
  <si>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</si>
  <si>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Staveništní přesun hmot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</si>
  <si>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</si>
  <si>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</si>
  <si>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</si>
  <si>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</si>
  <si>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</si>
  <si>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</si>
  <si>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</si>
  <si>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</si>
  <si>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</si>
  <si>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</si>
  <si>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</si>
  <si>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</si>
  <si>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</si>
  <si>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</si>
  <si>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</si>
  <si>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</si>
  <si>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</si>
  <si>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</si>
  <si>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</si>
  <si>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</si>
  <si>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</si>
  <si>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</si>
  <si>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</si>
  <si>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</si>
  <si>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</si>
  <si>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</si>
  <si>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</si>
  <si>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</si>
  <si>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</si>
  <si>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</si>
  <si>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</si>
  <si>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</si>
  <si>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</si>
  <si>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</si>
  <si>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</si>
  <si>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</si>
  <si>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</si>
  <si>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</si>
  <si>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</si>
  <si>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20/ I</t>
  </si>
  <si>
    <t>Práce</t>
  </si>
  <si>
    <t>POL1_</t>
  </si>
  <si>
    <t>s přemístěním hmot na skládku na vzdálenost do 3 m nebo s naložením na dopravní prostředek</t>
  </si>
  <si>
    <t>SPI</t>
  </si>
  <si>
    <t>113106511R00</t>
  </si>
  <si>
    <t>Rozebrání vozovek a ploch s jakoukoliv výplní spár _x000D_
 v ploše jednotlivě přes 200 m2, z velkých kostek, kladených do lože z kameniva těženého, škváry nebo strusky</t>
  </si>
  <si>
    <t>113152112R00</t>
  </si>
  <si>
    <t>Odstranění podkladů zpevněných ploch kamenivo drcené</t>
  </si>
  <si>
    <t>m3</t>
  </si>
  <si>
    <t>800-2</t>
  </si>
  <si>
    <t>s přemístěním na skládku na vzdálenost do 20 m nebo s naložením na dopravní prostředek,</t>
  </si>
  <si>
    <t>žulová komunikace : (227+210*0,15)*0,35</t>
  </si>
  <si>
    <t>VV</t>
  </si>
  <si>
    <t>chodník : 65*0,25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</si>
  <si>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</si>
  <si>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</si>
  <si>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</si>
  <si>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</si>
  <si>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121101101R00</t>
  </si>
  <si>
    <t>Sejmutí ornice s přemístěním na vzdálenost do 50 m</t>
  </si>
  <si>
    <t>800-1</t>
  </si>
  <si>
    <t>POL1_1</t>
  </si>
  <si>
    <t>nebo lesní půdy, s vodorovným přemístěním na hromady v místě upotřebení nebo na dočasné či trvalé skládky se složením</t>
  </si>
  <si>
    <t>471*0,1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</si>
  <si>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</si>
  <si>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</si>
  <si>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</si>
  <si>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471*0,3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</si>
  <si>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</si>
  <si>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</si>
  <si>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</si>
  <si>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(9,2+10,3)*0,7</t>
  </si>
  <si>
    <t>174201101R00</t>
  </si>
  <si>
    <t>Zásyp sypaninou bez zhutnění jam, šachet, rýh nebo kolem objektů v těchto vykopávkách</t>
  </si>
  <si>
    <t>z jakékoliv horniny s uložením výkopku po vrstvách,</t>
  </si>
  <si>
    <t>průlehy : 69*0,3</t>
  </si>
  <si>
    <t>u sloupů VO : 7*0,3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</si>
  <si>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</si>
  <si>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</si>
  <si>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</si>
  <si>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</si>
  <si>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181101102R00</t>
  </si>
  <si>
    <t>Úprava pláně v zářezech v hornině 1 až 4, se zhutněním</t>
  </si>
  <si>
    <t>vyrovnáním výškových rozdílů, ploch vodorovných a ploch do sklonu 1 : 5.</t>
  </si>
  <si>
    <t>471+227+65+210*0,15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</si>
  <si>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</si>
  <si>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</si>
  <si>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</si>
  <si>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záhony pro pnoucí rostliny : 42</t>
  </si>
  <si>
    <t>181301105R00</t>
  </si>
  <si>
    <t>Rozprostření a urovnání ornice v rovině v souvislé ploše do 500 m2, tloušťka vrstvy přes 250 do 300 mm</t>
  </si>
  <si>
    <t>průlehy : 69</t>
  </si>
  <si>
    <t>199000002R00</t>
  </si>
  <si>
    <t>Poplatky za skládku horniny 1- 4</t>
  </si>
  <si>
    <t>zemina : 141,3</t>
  </si>
  <si>
    <t>ornice : 47,1</t>
  </si>
  <si>
    <t>průlehy : 13,65</t>
  </si>
  <si>
    <t>zpětný zásyp zeminou : -22,8</t>
  </si>
  <si>
    <t>zpětný zásyp ornicí : -42*0,2-69*0,3</t>
  </si>
  <si>
    <t>Nakládání a vodorovné přemístění výkopku z hor.1-4 na skládku - vzdálenost dle nabídky dodavatele</t>
  </si>
  <si>
    <t>Vlastní</t>
  </si>
  <si>
    <t>Indiv</t>
  </si>
  <si>
    <t>00572472R</t>
  </si>
  <si>
    <t>směs travní luční, dlouhodobá</t>
  </si>
  <si>
    <t>kg</t>
  </si>
  <si>
    <t>SPCM</t>
  </si>
  <si>
    <t>Specifikace</t>
  </si>
  <si>
    <t>POL3_1</t>
  </si>
  <si>
    <t>69*0,04</t>
  </si>
  <si>
    <t>212532111R00</t>
  </si>
  <si>
    <t>Lože pro trativody z kameniva hrubého drceného frskce 16-32 mm</t>
  </si>
  <si>
    <t>(10,3+9,2)*0,6</t>
  </si>
  <si>
    <t>212572111R00</t>
  </si>
  <si>
    <t>Lože pro trativody ze štěrkopísku tříděného</t>
  </si>
  <si>
    <t>(9,2+10,3)*0,1</t>
  </si>
  <si>
    <t>213151121R00</t>
  </si>
  <si>
    <t>Montáž vsakovacích nádrží položení geotextílie</t>
  </si>
  <si>
    <t>827-1</t>
  </si>
  <si>
    <t>(9,2+10,3)*2+13,4*0,6+16,3*0,6</t>
  </si>
  <si>
    <t>67390526R</t>
  </si>
  <si>
    <t>geotextilie PP, PES; funkce drenážní, separační, ochranná, výztužná, filtrační; plošná hmotnost 300 g/m2; tl. při 2 kPa 2,80 mm</t>
  </si>
  <si>
    <t>POL3_</t>
  </si>
  <si>
    <t>56,8*1,2</t>
  </si>
  <si>
    <t>564851111RT2</t>
  </si>
  <si>
    <t>Podklad ze štěrkodrti s rozprostřením a zhutněním frakce 0-32 mm, tloušťka po zhutnění 150 mm</t>
  </si>
  <si>
    <t>564861111RT4</t>
  </si>
  <si>
    <t>Podklad ze štěrkodrti s rozprostřením a zhutněním frakce 0-63 mm, tloušťka po zhutnění 200 mm</t>
  </si>
  <si>
    <t>564871111RT2</t>
  </si>
  <si>
    <t>Podklad ze štěrkodrti s rozprostřením a zhutněním frakce 0-32 mm, tloušťka po zhutnění 250 mm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</si>
  <si>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</si>
  <si>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</si>
  <si>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</si>
  <si>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</si>
  <si>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</si>
  <si>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</si>
  <si>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2+140+43</t>
  </si>
  <si>
    <t>02</t>
  </si>
  <si>
    <t>Pohledová vrstva štěrkodrti tl. 10 cm - mix frakcí 8/16 a 32/63</t>
  </si>
  <si>
    <t>okolí sloupů VO a stromů : 7</t>
  </si>
  <si>
    <t>záhon pro pnoucí rostliny : 42</t>
  </si>
  <si>
    <t>03</t>
  </si>
  <si>
    <t>Betonová dlažba žlutá tl. 80 mm, mix rozměrů 40x10, 40x15, 50x10, 50x15, shodná s navazujícím chodníkem</t>
  </si>
  <si>
    <t>(140+43-58,5)*1,1</t>
  </si>
  <si>
    <t>58380129R</t>
  </si>
  <si>
    <t>kostka dlažební materiálová skupina I/2 (žula); 10/12 cm</t>
  </si>
  <si>
    <t>t</t>
  </si>
  <si>
    <t>(429-204,3)*1,1/4</t>
  </si>
  <si>
    <t>59245264R</t>
  </si>
  <si>
    <t>dlažba betonová dvouvrstvá; obdélník; dlaždice pro nevidomé; červená; l = 200 mm; š = 100 mm; tl. 80,0 mm</t>
  </si>
  <si>
    <t>04</t>
  </si>
  <si>
    <t>Výměna poklopu kanalizační šachty (bez dodávky poklopu) s likvidací starého poklopu</t>
  </si>
  <si>
    <t>soubor</t>
  </si>
  <si>
    <t>05</t>
  </si>
  <si>
    <t>Výšková úprava kanalizační šachty s odstraněním a likvidací šachtového dílu DN 1000/250/120, s dodávky dvou betonových prstenců 625/100/120 a 625/120/120 - šachta 874 dle PD</t>
  </si>
  <si>
    <t>06</t>
  </si>
  <si>
    <t>Výšková úprava kanalizační šachty s odstraněním cihelné nadezdívky pod poklopem mocnosti 20 cm, s dodávky betonového prstence 625/100/120 - šachta 875 dle PD</t>
  </si>
  <si>
    <t>831350012RAA</t>
  </si>
  <si>
    <t>Kanalizace z trub plastových D 160 mm, hloubka 2,0 m</t>
  </si>
  <si>
    <t>AP-HSV</t>
  </si>
  <si>
    <t>Agregovaná položka</t>
  </si>
  <si>
    <t>POL2_</t>
  </si>
  <si>
    <t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t>
  </si>
  <si>
    <t>894411010RAG</t>
  </si>
  <si>
    <t>Šachty z betonových dílců vpusť uliční z dílců DN 450_x000D_
 s odkalištěm, hloubka 1,67 m, napojení DN 150, litinová mříž 500 x 500 mm 40 t</t>
  </si>
  <si>
    <t>kus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</si>
  <si>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</si>
  <si>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914001121RT6</t>
  </si>
  <si>
    <t>Osazení a montáž svislých dopravních značek sloupek, do betonového základu a AL patky, včetně dodávky sloupku a značky</t>
  </si>
  <si>
    <t>914001125R00</t>
  </si>
  <si>
    <t xml:space="preserve">Osazení a montáž svislých dopravních značek značka, na sloupek,sloup, konzolu nebo objekt,  </t>
  </si>
  <si>
    <t>915711111RT1</t>
  </si>
  <si>
    <t>Vodorovné značení krytů stříkané barvou, bílou, dělicích čar šířky 120 mm</t>
  </si>
  <si>
    <t>V1a : 9+17</t>
  </si>
  <si>
    <t>V2b : 32</t>
  </si>
  <si>
    <t>V10d : 96</t>
  </si>
  <si>
    <t>V10c : 23*6+2*5</t>
  </si>
  <si>
    <t>915721112RT1</t>
  </si>
  <si>
    <t>Vodorovné značení krytů silnovrstvou barvou, bílou, stopčar, zeber, stínů, šipek, nápisů, přechodů apod.</t>
  </si>
  <si>
    <t>V5 : 30*0,5</t>
  </si>
  <si>
    <t>V13a : 32*0,5</t>
  </si>
  <si>
    <t>dělící pruh vyhrazených míst : 8</t>
  </si>
  <si>
    <t>značka vozíčkáře : 2*1</t>
  </si>
  <si>
    <t>V9a : 2*1,2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</si>
  <si>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</si>
  <si>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</si>
  <si>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</si>
  <si>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přechodové : 2</t>
  </si>
  <si>
    <t>nájezdové : 1,4</t>
  </si>
  <si>
    <t>chodníkový : 198,6</t>
  </si>
  <si>
    <t>917762111RT7</t>
  </si>
  <si>
    <t>Osazení silničního nebo chodníkového obrubníku včetně dodávky betonovéího obrubníku_x000D_
 rozměru 1000/150/250 mm, ležatého, s boční opěrou z betonu prostého, do lože z betonu prostého C 12/15</t>
  </si>
  <si>
    <t>07</t>
  </si>
  <si>
    <t>Odstranění informační mapy a její likvidace, viz výkres D101.2</t>
  </si>
  <si>
    <t>08</t>
  </si>
  <si>
    <t>Odstranění, odvoz do 5 km a likvidace betonového květináče včetně obsahu, viz výkres D101.2</t>
  </si>
  <si>
    <t>09</t>
  </si>
  <si>
    <t>Kompletní dodávka a výsadba stromu Platanus Acerifolia, vysokokmen, výška nasazení koruny min. 350 cm, provedení dle zásad a popisu v B. Souhrnné technické zprávě</t>
  </si>
  <si>
    <t>10</t>
  </si>
  <si>
    <t>Kompletní dodávka a výsadba stromu Prunus Padus, vícekmen, min. výška 3,0 m, provedení dle zásad a popisu v B. Souhrnné technické zprávě</t>
  </si>
  <si>
    <t>11</t>
  </si>
  <si>
    <t>Značka dopravní - dodatková tabule č. E13</t>
  </si>
  <si>
    <t>12</t>
  </si>
  <si>
    <t>Značka dopravní - svislá značka C2a</t>
  </si>
  <si>
    <t>40445220R</t>
  </si>
  <si>
    <t>značka dopravní silniční svislá; zákazová B1-B34; tvar kruh; 500 mm; pozink s dvoj.lisov.ohybem, reflexní folie tř.1; záruka 7 let</t>
  </si>
  <si>
    <t>59217421R</t>
  </si>
  <si>
    <t>obrubník chodníkový materiál beton; l = 1000,0 mm; š = 100,0 mm; h = 250,0 mm; barva šedá</t>
  </si>
  <si>
    <t>59217480R</t>
  </si>
  <si>
    <t>obrubník silniční přechodový levý; materiál beton; l = 1000,0 mm; š = 150,0 mm; výškový rozsah h = 150 až 250 mm; barva šedá</t>
  </si>
  <si>
    <t>59217481R</t>
  </si>
  <si>
    <t>obrubník silniční přechodový pravý; materiál beton; l = 1000,0 mm; š = 150,0 mm; výškový rozsah h = 150 až 250 mm; barva šedá</t>
  </si>
  <si>
    <t>59217490R</t>
  </si>
  <si>
    <t>obrubník silniční nájezdový; materiál beton; l = 1000,0 mm; š = 150,0 mm; h = 150,0 mm; barva šedá</t>
  </si>
  <si>
    <t>966006132R00</t>
  </si>
  <si>
    <t>Odstranění značek pro staničení nebo dopravních značek dopravních nebo orientačních _x000D_
 s betonovými patkami</t>
  </si>
  <si>
    <t>s uložením hmot na skládku na vzdálenost do 3 m nebo s naložením na dopravní prostředek, se zásypem jam a jeho zhutněním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</si>
  <si>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</si>
  <si>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</si>
  <si>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</si>
  <si>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</si>
  <si>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</si>
  <si>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</si>
  <si>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65*0,9</t>
  </si>
  <si>
    <t>979071111R00</t>
  </si>
  <si>
    <t xml:space="preserve">Očištění vybouraných dlažebních kostek velkých,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</si>
  <si>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</si>
  <si>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227*0,9</t>
  </si>
  <si>
    <t>96687    OA0</t>
  </si>
  <si>
    <t>VYBOURÁNÍ ULIČNÍCH VPUSTÍ KOMPLETNÍCH</t>
  </si>
  <si>
    <t>EXP 17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</si>
  <si>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</si>
  <si>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</si>
  <si>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</si>
  <si>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</si>
  <si>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</si>
  <si>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13</t>
  </si>
  <si>
    <t>D+M podzemních chrániček pro sdělovací a elektrické kabely - 2x d110/94, vč. zemních prací</t>
  </si>
  <si>
    <t xml:space="preserve">m     </t>
  </si>
  <si>
    <t>979082219R00</t>
  </si>
  <si>
    <t>Vodorovná doprava suti po suchu příplatek k ceně za každý další i započatý 1 km přes 1 km</t>
  </si>
  <si>
    <t>195,4425*5</t>
  </si>
  <si>
    <t>979081111R00</t>
  </si>
  <si>
    <t>Odvoz suti a vybouraných hmot na skládku do 1 km</t>
  </si>
  <si>
    <t>801-3</t>
  </si>
  <si>
    <t>138,7425+56,7</t>
  </si>
  <si>
    <t>979990001R00</t>
  </si>
  <si>
    <t>Poplatek za skládku stavební suti</t>
  </si>
  <si>
    <t>podkladní kamenivo : 138,7425</t>
  </si>
  <si>
    <t>979990103R00</t>
  </si>
  <si>
    <t>Poplatek za skládku beton do 30x30 cm</t>
  </si>
  <si>
    <t>obrubníky včetně lože : 56,7</t>
  </si>
  <si>
    <t>SUM</t>
  </si>
  <si>
    <t>END</t>
  </si>
  <si>
    <t>005241010R</t>
  </si>
  <si>
    <t xml:space="preserve">Dokumentace skutečného provedení </t>
  </si>
  <si>
    <t>Soubor</t>
  </si>
  <si>
    <t>VRN</t>
  </si>
  <si>
    <t>POL99_8</t>
  </si>
  <si>
    <t>POP</t>
  </si>
  <si>
    <t>· v případě liniových staveb elaborát pro uložení věcných břemen.</t>
  </si>
  <si>
    <t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t>
  </si>
  <si>
    <t>Geometrický plán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</si>
  <si>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</si>
  <si>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</si>
  <si>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</si>
  <si>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005121010R</t>
  </si>
  <si>
    <t>Vybudování zařízení staveniště</t>
  </si>
  <si>
    <t>Položka zahrnuje i náklady na zabezpečení staveniště, dále</t>
  </si>
  <si>
    <t>Zhotovitel nacení položku na základě svého POV.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</si>
  <si>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</si>
  <si>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</si>
  <si>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</si>
  <si>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</si>
  <si>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</si>
  <si>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</si>
  <si>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</si>
  <si>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</si>
  <si>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</si>
  <si>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Přechodné dopravní značení a zařízení</t>
  </si>
  <si>
    <t>kpl</t>
  </si>
  <si>
    <t>-zahrnuje dopravní opatření (dopravní značky a zařízení, zákazy vjezdu, vstupu), dočasné zábory a dopravní zařízení</t>
  </si>
  <si>
    <t>Vyřízení zvláštního užívání místních komunikací</t>
  </si>
  <si>
    <t>-projednání dopravní inspektorát, správa komunikací, obecní úřad</t>
  </si>
  <si>
    <t>Geodetické zaměření dokončeného díla</t>
  </si>
  <si>
    <t>Zahrnuje zaměření dokončeného díla Microstation s vyhotovením  polohopisu a výškopisu.</t>
  </si>
  <si>
    <t>-ostatní zaměření a kartografické práce potřebné pro realizaci stavby</t>
  </si>
  <si>
    <t>Statická zkoušky pláně</t>
  </si>
  <si>
    <t>soub.</t>
  </si>
  <si>
    <t>R-položka</t>
  </si>
  <si>
    <t>POL12_1</t>
  </si>
  <si>
    <t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t>
  </si>
  <si>
    <t>· projektovou dokumentaci se zakreslením všech změn odsouhlasených správcem stavby</t>
  </si>
  <si>
    <t>·dokumentaci od příslušných předepsaných zkoušek</t>
  </si>
  <si>
    <t>Koncept dokumentace skutečného provedení  bude předložen objednateli k odsouhlasení.</t>
  </si>
  <si>
    <t>Geodetické zaměření rohů stavby, stabilizace bodů a sestavení laviček.</t>
  </si>
  <si>
    <t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t>
  </si>
  <si>
    <t>-vnitrostaveništní komunikace, mosty do 5 m délky</t>
  </si>
  <si>
    <t>-zábory, vyřízení povolení pro zábory			-venkovní osvětlení staveniště, výkopů, manipulačních skladových ploch</t>
  </si>
  <si>
    <t>-revizní zprávy zařízení staveniště</t>
  </si>
  <si>
    <t>-čistící zóny u výjezdů ze staveniště</t>
  </si>
  <si>
    <t>-součástí je i projednání povolení</t>
  </si>
  <si>
    <t>-zaměření skutečného provedení</t>
  </si>
  <si>
    <t>-zaměření pro záborové plány</t>
  </si>
  <si>
    <t>-zaměření pro vecná břemena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</si>
</sst>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 wrapText="1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3" fontId="7" fillId="0" borderId="16" xfId="0" applyNumberFormat="1" applyFont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4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4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19" xfId="0" applyNumberFormat="1" applyFont="1" applyFill="1" applyBorder="1" applyAlignment="1">
      <alignment vertical="top"/>
    </xf>
    <xf numFmtId="49" fontId="8" fillId="3" borderId="8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9" xfId="0" applyNumberFormat="1" applyFill="1" applyBorder="1" applyAlignment="1">
      <alignment vertical="center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20" fillId="0" borderId="13" xfId="0" applyNumberFormat="1" applyFont="1" applyBorder="1" applyAlignment="1">
      <alignment horizontal="left" vertical="top" wrapText="1"/>
    </xf>
    <xf numFmtId="0" fontId="20" fillId="0" borderId="13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45"/>
  <sheetData>
    <row r="1" spans="1:7">
      <c r="A1" s="21" t="s">
        <v>38</v>
      </c>
    </row>
    <row r="2" spans="1:7" ht="57.75" customHeight="1">
      <c r="A2" s="177" t="s">
        <v>39</v>
      </c>
      <c r="B2" s="177"/>
      <c r="C2" s="177"/>
      <c r="D2" s="177"/>
      <c r="E2" s="177"/>
      <c r="F2" s="177"/>
      <c r="G2" s="177"/>
    </row>
  </sheetData>
  <sheetProtection password="9231" sheet="1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45"/>
  <cols>
    <col min="1" max="1" width="8.3828125" hidden="1" customWidth="1"/>
    <col min="2" max="2" width="13.3828125" customWidth="1"/>
    <col min="3" max="3" width="7.3828125" style="52" customWidth="1"/>
    <col min="4" max="4" width="13" style="52" customWidth="1"/>
    <col min="5" max="5" width="9.69140625" style="52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>
      <c r="A1" s="47" t="s">
        <v>36</v>
      </c>
      <c r="B1" s="190" t="s">
        <v>41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>
      <c r="A2" s="2"/>
      <c r="B2" s="76" t="s">
        <v>22</v>
      </c>
      <c r="C2" s="77"/>
      <c r="D2" s="78" t="s">
        <v>44</v>
      </c>
      <c r="E2" s="197" t="s">
        <v>45</v>
      </c>
      <c r="F2" s="198"/>
      <c r="G2" s="198"/>
      <c r="H2" s="198"/>
      <c r="I2" s="198"/>
      <c r="J2" s="199"/>
      <c r="O2" s="1"/>
    </row>
    <row r="3" spans="1:15" ht="27" hidden="1" customHeight="1">
      <c r="A3" s="2"/>
      <c r="B3" s="79"/>
      <c r="C3" s="77"/>
      <c r="D3" s="80"/>
      <c r="E3" s="200"/>
      <c r="F3" s="201"/>
      <c r="G3" s="201"/>
      <c r="H3" s="201"/>
      <c r="I3" s="201"/>
      <c r="J3" s="202"/>
    </row>
    <row r="4" spans="1:15" ht="23.25" customHeight="1">
      <c r="A4" s="2"/>
      <c r="B4" s="81"/>
      <c r="C4" s="82"/>
      <c r="D4" s="83"/>
      <c r="E4" s="205"/>
      <c r="F4" s="205"/>
      <c r="G4" s="205"/>
      <c r="H4" s="205"/>
      <c r="I4" s="205"/>
      <c r="J4" s="206"/>
    </row>
    <row r="5" spans="1:15" ht="24" customHeight="1">
      <c r="A5" s="2"/>
      <c r="B5" s="31" t="s">
        <v>42</v>
      </c>
      <c r="D5" s="209"/>
      <c r="E5" s="210"/>
      <c r="F5" s="210"/>
      <c r="G5" s="210"/>
      <c r="H5" s="18" t="s">
        <v>40</v>
      </c>
      <c r="I5" s="22"/>
      <c r="J5" s="8"/>
    </row>
    <row r="6" spans="1:15" ht="15.75" customHeight="1">
      <c r="A6" s="2"/>
      <c r="B6" s="28"/>
      <c r="C6" s="55"/>
      <c r="D6" s="211"/>
      <c r="E6" s="212"/>
      <c r="F6" s="212"/>
      <c r="G6" s="212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3"/>
      <c r="F7" s="214"/>
      <c r="G7" s="214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5"/>
      <c r="E11" s="185"/>
      <c r="F11" s="185"/>
      <c r="G11" s="185"/>
      <c r="H11" s="18" t="s">
        <v>40</v>
      </c>
      <c r="I11" s="84"/>
      <c r="J11" s="8"/>
    </row>
    <row r="12" spans="1:15" ht="15.75" customHeight="1">
      <c r="A12" s="2"/>
      <c r="B12" s="28"/>
      <c r="C12" s="55"/>
      <c r="D12" s="204"/>
      <c r="E12" s="204"/>
      <c r="F12" s="204"/>
      <c r="G12" s="204"/>
      <c r="H12" s="18" t="s">
        <v>34</v>
      </c>
      <c r="I12" s="84"/>
      <c r="J12" s="8"/>
    </row>
    <row r="13" spans="1:15" ht="15.75" customHeight="1">
      <c r="A13" s="2"/>
      <c r="B13" s="29"/>
      <c r="C13" s="56"/>
      <c r="D13" s="85"/>
      <c r="E13" s="207"/>
      <c r="F13" s="208"/>
      <c r="G13" s="208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3"/>
      <c r="F15" s="203"/>
      <c r="G15" s="186"/>
      <c r="H15" s="186"/>
      <c r="I15" s="186" t="s">
        <v>29</v>
      </c>
      <c r="J15" s="187"/>
    </row>
    <row r="16" spans="1:15" ht="23.25" customHeight="1">
      <c r="A16" s="138" t="s">
        <v>24</v>
      </c>
      <c r="B16" s="38" t="s">
        <v>24</v>
      </c>
      <c r="C16" s="62"/>
      <c r="D16" s="63"/>
      <c r="E16" s="188"/>
      <c r="F16" s="196"/>
      <c r="G16" s="188"/>
      <c r="H16" s="196"/>
      <c r="I16" s="188">
        <f>SUMIF(F52:F62,A16,I52:I62)+SUMIF(F52:F62,"PSU",I52:I62)</f>
        <v>0</v>
      </c>
      <c r="J16" s="189"/>
    </row>
    <row r="17" spans="1:10" ht="23.25" customHeight="1">
      <c r="A17" s="138" t="s">
        <v>25</v>
      </c>
      <c r="B17" s="38" t="s">
        <v>25</v>
      </c>
      <c r="C17" s="62"/>
      <c r="D17" s="63"/>
      <c r="E17" s="188"/>
      <c r="F17" s="196"/>
      <c r="G17" s="188"/>
      <c r="H17" s="196"/>
      <c r="I17" s="188">
        <f>SUMIF(F52:F62,A17,I52:I62)</f>
        <v>0</v>
      </c>
      <c r="J17" s="189"/>
    </row>
    <row r="18" spans="1:10" ht="23.25" customHeight="1">
      <c r="A18" s="138" t="s">
        <v>26</v>
      </c>
      <c r="B18" s="38" t="s">
        <v>26</v>
      </c>
      <c r="C18" s="62"/>
      <c r="D18" s="63"/>
      <c r="E18" s="188"/>
      <c r="F18" s="196"/>
      <c r="G18" s="188"/>
      <c r="H18" s="196"/>
      <c r="I18" s="188">
        <f>SUMIF(F52:F62,A18,I52:I62)</f>
        <v>0</v>
      </c>
      <c r="J18" s="189"/>
    </row>
    <row r="19" spans="1:10" ht="23.25" customHeight="1">
      <c r="A19" s="138" t="s">
        <v>75</v>
      </c>
      <c r="B19" s="38" t="s">
        <v>27</v>
      </c>
      <c r="C19" s="62"/>
      <c r="D19" s="63"/>
      <c r="E19" s="188"/>
      <c r="F19" s="196"/>
      <c r="G19" s="188"/>
      <c r="H19" s="196"/>
      <c r="I19" s="188">
        <f>SUMIF(F52:F62,A19,I52:I62)</f>
        <v>0</v>
      </c>
      <c r="J19" s="189"/>
    </row>
    <row r="20" spans="1:10" ht="23.25" customHeight="1">
      <c r="A20" s="138" t="s">
        <v>76</v>
      </c>
      <c r="B20" s="38" t="s">
        <v>28</v>
      </c>
      <c r="C20" s="62"/>
      <c r="D20" s="63"/>
      <c r="E20" s="188"/>
      <c r="F20" s="196"/>
      <c r="G20" s="188"/>
      <c r="H20" s="196"/>
      <c r="I20" s="188">
        <f>SUMIF(F52:F62,A20,I52:I62)</f>
        <v>0</v>
      </c>
      <c r="J20" s="189"/>
    </row>
    <row r="21" spans="1:10" ht="23.25" customHeight="1">
      <c r="A21" s="2"/>
      <c r="B21" s="48" t="s">
        <v>29</v>
      </c>
      <c r="C21" s="64"/>
      <c r="D21" s="65"/>
      <c r="E21" s="222"/>
      <c r="F21" s="223"/>
      <c r="G21" s="222"/>
      <c r="H21" s="223"/>
      <c r="I21" s="222">
        <f>SUM(I16:J20)</f>
        <v>0</v>
      </c>
      <c r="J21" s="227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5">
        <f ca="1">ZakladDPHSniVypocet</f>
        <v>0</v>
      </c>
      <c r="H23" s="216"/>
      <c r="I23" s="216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 ca="1">SazbaDPH1</f>
        <v>15</v>
      </c>
      <c r="F24" s="39" t="s">
        <v>0</v>
      </c>
      <c r="G24" s="225">
        <f>A23</f>
        <v>0</v>
      </c>
      <c r="H24" s="226"/>
      <c r="I24" s="226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5">
        <f ca="1">ZakladDPHZaklVypocet</f>
        <v>0</v>
      </c>
      <c r="H25" s="216"/>
      <c r="I25" s="216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3">
        <f ca="1">A25</f>
        <v>0</v>
      </c>
      <c r="H26" s="194"/>
      <c r="I26" s="194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70"/>
      <c r="D27" s="71"/>
      <c r="E27" s="70"/>
      <c r="F27" s="16"/>
      <c r="G27" s="195">
        <f ca="1">CenaCelkem-(ZakladDPHSni+DPHSni+ZakladDPHZakl+DPHZakl)</f>
        <v>0</v>
      </c>
      <c r="H27" s="195"/>
      <c r="I27" s="195"/>
      <c r="J27" s="41" t="str">
        <f t="shared" ca="1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17">
        <f ca="1">ZakladDPHSniVypocet+ZakladDPHZaklVypocet</f>
        <v>0</v>
      </c>
      <c r="H28" s="217"/>
      <c r="I28" s="217"/>
      <c r="J28" s="116" t="str">
        <f t="shared" ca="1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8">
        <f>A27</f>
        <v>0</v>
      </c>
      <c r="H29" s="228"/>
      <c r="I29" s="228"/>
      <c r="J29" s="119" t="s">
        <v>55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46</v>
      </c>
      <c r="C39" s="181"/>
      <c r="D39" s="181"/>
      <c r="E39" s="181"/>
      <c r="F39" s="99">
        <f ca="1">'01 01 Pol'!AE145+'99 1 Pol'!AE49</f>
        <v>0</v>
      </c>
      <c r="G39" s="100">
        <f ca="1">'01 01 Pol'!AF145+'99 1 Pol'!AF49</f>
        <v>0</v>
      </c>
      <c r="H39" s="101">
        <f t="shared" ref="H39:H44" ca="1" si="1">(F39*SazbaDPH1/100)+(G39*SazbaDPH2/100)</f>
        <v>0</v>
      </c>
      <c r="I39" s="101">
        <f>F39+G39+H39</f>
        <v>0</v>
      </c>
      <c r="J39" s="102" t="str">
        <f ca="1">IF(CenaCelkemVypocet=0,"",I39/CenaCelkemVypocet*100)</f>
        <v/>
      </c>
    </row>
    <row r="40" spans="1:10" ht="25.5" customHeight="1">
      <c r="A40" s="88">
        <v>2</v>
      </c>
      <c r="B40" s="103"/>
      <c r="C40" s="180" t="s">
        <v>47</v>
      </c>
      <c r="D40" s="180"/>
      <c r="E40" s="180"/>
      <c r="F40" s="104"/>
      <c r="G40" s="105"/>
      <c r="H40" s="105">
        <f t="shared" ca="1" si="1"/>
        <v>0</v>
      </c>
      <c r="I40" s="105"/>
      <c r="J40" s="106"/>
    </row>
    <row r="41" spans="1:10" ht="25.5" customHeight="1">
      <c r="A41" s="88">
        <v>2</v>
      </c>
      <c r="B41" s="103" t="s">
        <v>48</v>
      </c>
      <c r="C41" s="180" t="s">
        <v>49</v>
      </c>
      <c r="D41" s="180"/>
      <c r="E41" s="180"/>
      <c r="F41" s="104">
        <f ca="1">'01 01 Pol'!AE145</f>
        <v>0</v>
      </c>
      <c r="G41" s="105">
        <f ca="1">'01 01 Pol'!AF145</f>
        <v>0</v>
      </c>
      <c r="H41" s="105">
        <f t="shared" ca="1" si="1"/>
        <v>0</v>
      </c>
      <c r="I41" s="105">
        <f>F41+G41+H41</f>
        <v>0</v>
      </c>
      <c r="J41" s="106" t="str">
        <f ca="1">IF(CenaCelkemVypocet=0,"",I41/CenaCelkemVypocet*100)</f>
        <v/>
      </c>
    </row>
    <row r="42" spans="1:10" ht="25.5" customHeight="1">
      <c r="A42" s="88">
        <v>3</v>
      </c>
      <c r="B42" s="107" t="s">
        <v>48</v>
      </c>
      <c r="C42" s="181" t="s">
        <v>50</v>
      </c>
      <c r="D42" s="181"/>
      <c r="E42" s="181"/>
      <c r="F42" s="108">
        <f ca="1">'01 01 Pol'!AE145</f>
        <v>0</v>
      </c>
      <c r="G42" s="101">
        <f ca="1">'01 01 Pol'!AF145</f>
        <v>0</v>
      </c>
      <c r="H42" s="101">
        <f t="shared" ca="1" si="1"/>
        <v>0</v>
      </c>
      <c r="I42" s="101">
        <f>F42+G42+H42</f>
        <v>0</v>
      </c>
      <c r="J42" s="102" t="str">
        <f ca="1">IF(CenaCelkemVypocet=0,"",I42/CenaCelkemVypocet*100)</f>
        <v/>
      </c>
    </row>
    <row r="43" spans="1:10" ht="25.5" customHeight="1">
      <c r="A43" s="88">
        <v>2</v>
      </c>
      <c r="B43" s="103" t="s">
        <v>51</v>
      </c>
      <c r="C43" s="180" t="s">
        <v>52</v>
      </c>
      <c r="D43" s="180"/>
      <c r="E43" s="180"/>
      <c r="F43" s="104">
        <f ca="1">'99 1 Pol'!AE49</f>
        <v>0</v>
      </c>
      <c r="G43" s="105">
        <f ca="1">'99 1 Pol'!AF49</f>
        <v>0</v>
      </c>
      <c r="H43" s="105">
        <f t="shared" ca="1" si="1"/>
        <v>0</v>
      </c>
      <c r="I43" s="105">
        <f>F43+G43+H43</f>
        <v>0</v>
      </c>
      <c r="J43" s="106" t="str">
        <f ca="1">IF(CenaCelkemVypocet=0,"",I43/CenaCelkemVypocet*100)</f>
        <v/>
      </c>
    </row>
    <row r="44" spans="1:10" ht="25.5" customHeight="1">
      <c r="A44" s="88">
        <v>3</v>
      </c>
      <c r="B44" s="107" t="s">
        <v>53</v>
      </c>
      <c r="C44" s="181" t="s">
        <v>50</v>
      </c>
      <c r="D44" s="181"/>
      <c r="E44" s="181"/>
      <c r="F44" s="108">
        <f ca="1">'99 1 Pol'!AE49</f>
        <v>0</v>
      </c>
      <c r="G44" s="101">
        <f ca="1">'99 1 Pol'!AF49</f>
        <v>0</v>
      </c>
      <c r="H44" s="101">
        <f t="shared" ca="1" si="1"/>
        <v>0</v>
      </c>
      <c r="I44" s="101">
        <f>F44+G44+H44</f>
        <v>0</v>
      </c>
      <c r="J44" s="102" t="str">
        <f ca="1">IF(CenaCelkemVypocet=0,"",I44/CenaCelkemVypocet*100)</f>
        <v/>
      </c>
    </row>
    <row r="45" spans="1:10" ht="25.5" customHeight="1">
      <c r="A45" s="88"/>
      <c r="B45" s="182" t="s">
        <v>54</v>
      </c>
      <c r="C45" s="183"/>
      <c r="D45" s="183"/>
      <c r="E45" s="184"/>
      <c r="F45" s="109">
        <f>SUMIF(A39:A44,"=1",F39:F44)</f>
        <v>0</v>
      </c>
      <c r="G45" s="110">
        <f>SUMIF(A39:A44,"=1",G39:G44)</f>
        <v>0</v>
      </c>
      <c r="H45" s="110">
        <f>SUMIF(A39:A44,"=1",H39:H44)</f>
        <v>0</v>
      </c>
      <c r="I45" s="110">
        <f>SUMIF(A39:A44,"=1",I39:I44)</f>
        <v>0</v>
      </c>
      <c r="J45" s="111">
        <f>SUMIF(A39:A44,"=1",J39:J44)</f>
        <v>0</v>
      </c>
    </row>
    <row r="49" spans="1:10" ht="15.45">
      <c r="B49" s="120" t="s">
        <v>56</v>
      </c>
    </row>
    <row r="51" spans="1:10" ht="25.5" customHeight="1">
      <c r="A51" s="122"/>
      <c r="B51" s="125" t="s">
        <v>17</v>
      </c>
      <c r="C51" s="125" t="s">
        <v>5</v>
      </c>
      <c r="D51" s="126"/>
      <c r="E51" s="126"/>
      <c r="F51" s="127" t="s">
        <v>57</v>
      </c>
      <c r="G51" s="127"/>
      <c r="H51" s="127"/>
      <c r="I51" s="127" t="s">
        <v>29</v>
      </c>
      <c r="J51" s="127" t="s">
        <v>0</v>
      </c>
    </row>
    <row r="52" spans="1:10" ht="36.75" customHeight="1">
      <c r="A52" s="123"/>
      <c r="B52" s="128" t="s">
        <v>53</v>
      </c>
      <c r="C52" s="178" t="s">
        <v>58</v>
      </c>
      <c r="D52" s="179"/>
      <c r="E52" s="179"/>
      <c r="F52" s="134" t="s">
        <v>24</v>
      </c>
      <c r="G52" s="135"/>
      <c r="H52" s="135"/>
      <c r="I52" s="135">
        <f ca="1">'01 01 Pol'!G8</f>
        <v>0</v>
      </c>
      <c r="J52" s="132" t="str">
        <f>IF(I63=0,"",I52/I63*100)</f>
        <v/>
      </c>
    </row>
    <row r="53" spans="1:10" ht="36.75" customHeight="1">
      <c r="A53" s="123"/>
      <c r="B53" s="128" t="s">
        <v>59</v>
      </c>
      <c r="C53" s="178" t="s">
        <v>60</v>
      </c>
      <c r="D53" s="179"/>
      <c r="E53" s="179"/>
      <c r="F53" s="134" t="s">
        <v>24</v>
      </c>
      <c r="G53" s="135"/>
      <c r="H53" s="135"/>
      <c r="I53" s="135">
        <f ca="1">'01 01 Pol'!G52</f>
        <v>0</v>
      </c>
      <c r="J53" s="132" t="str">
        <f>IF(I63=0,"",I53/I63*100)</f>
        <v/>
      </c>
    </row>
    <row r="54" spans="1:10" ht="36.75" customHeight="1">
      <c r="A54" s="123"/>
      <c r="B54" s="128" t="s">
        <v>61</v>
      </c>
      <c r="C54" s="178" t="s">
        <v>62</v>
      </c>
      <c r="D54" s="179"/>
      <c r="E54" s="179"/>
      <c r="F54" s="134" t="s">
        <v>24</v>
      </c>
      <c r="G54" s="135"/>
      <c r="H54" s="135"/>
      <c r="I54" s="135">
        <f ca="1">'01 01 Pol'!G61</f>
        <v>0</v>
      </c>
      <c r="J54" s="132" t="str">
        <f>IF(I63=0,"",I54/I63*100)</f>
        <v/>
      </c>
    </row>
    <row r="55" spans="1:10" ht="36.75" customHeight="1">
      <c r="A55" s="123"/>
      <c r="B55" s="128" t="s">
        <v>63</v>
      </c>
      <c r="C55" s="178" t="s">
        <v>64</v>
      </c>
      <c r="D55" s="179"/>
      <c r="E55" s="179"/>
      <c r="F55" s="134" t="s">
        <v>24</v>
      </c>
      <c r="G55" s="135"/>
      <c r="H55" s="135"/>
      <c r="I55" s="135">
        <f ca="1">'01 01 Pol'!G78</f>
        <v>0</v>
      </c>
      <c r="J55" s="132" t="str">
        <f>IF(I63=0,"",I55/I63*100)</f>
        <v/>
      </c>
    </row>
    <row r="56" spans="1:10" ht="36.75" customHeight="1">
      <c r="A56" s="123"/>
      <c r="B56" s="128" t="s">
        <v>65</v>
      </c>
      <c r="C56" s="178" t="s">
        <v>66</v>
      </c>
      <c r="D56" s="179"/>
      <c r="E56" s="179"/>
      <c r="F56" s="134" t="s">
        <v>24</v>
      </c>
      <c r="G56" s="135"/>
      <c r="H56" s="135"/>
      <c r="I56" s="135">
        <f ca="1">'01 01 Pol'!G86</f>
        <v>0</v>
      </c>
      <c r="J56" s="132" t="str">
        <f>IF(I63=0,"",I56/I63*100)</f>
        <v/>
      </c>
    </row>
    <row r="57" spans="1:10" ht="36.75" customHeight="1">
      <c r="A57" s="123"/>
      <c r="B57" s="128" t="s">
        <v>67</v>
      </c>
      <c r="C57" s="178" t="s">
        <v>68</v>
      </c>
      <c r="D57" s="179"/>
      <c r="E57" s="179"/>
      <c r="F57" s="134" t="s">
        <v>24</v>
      </c>
      <c r="G57" s="135"/>
      <c r="H57" s="135"/>
      <c r="I57" s="135">
        <f ca="1">'01 01 Pol'!G118</f>
        <v>0</v>
      </c>
      <c r="J57" s="132" t="str">
        <f>IF(I63=0,"",I57/I63*100)</f>
        <v/>
      </c>
    </row>
    <row r="58" spans="1:10" ht="36.75" customHeight="1">
      <c r="A58" s="123"/>
      <c r="B58" s="128" t="s">
        <v>51</v>
      </c>
      <c r="C58" s="178" t="s">
        <v>69</v>
      </c>
      <c r="D58" s="179"/>
      <c r="E58" s="179"/>
      <c r="F58" s="134" t="s">
        <v>24</v>
      </c>
      <c r="G58" s="135"/>
      <c r="H58" s="135"/>
      <c r="I58" s="135">
        <f ca="1">'01 01 Pol'!G130</f>
        <v>0</v>
      </c>
      <c r="J58" s="132" t="str">
        <f>IF(I63=0,"",I58/I63*100)</f>
        <v/>
      </c>
    </row>
    <row r="59" spans="1:10" ht="36.75" customHeight="1">
      <c r="A59" s="123"/>
      <c r="B59" s="128" t="s">
        <v>70</v>
      </c>
      <c r="C59" s="178" t="s">
        <v>71</v>
      </c>
      <c r="D59" s="179"/>
      <c r="E59" s="179"/>
      <c r="F59" s="134" t="s">
        <v>26</v>
      </c>
      <c r="G59" s="135"/>
      <c r="H59" s="135"/>
      <c r="I59" s="135">
        <f ca="1">'01 01 Pol'!G133</f>
        <v>0</v>
      </c>
      <c r="J59" s="132" t="str">
        <f>IF(I63=0,"",I59/I63*100)</f>
        <v/>
      </c>
    </row>
    <row r="60" spans="1:10" ht="36.75" customHeight="1">
      <c r="A60" s="123"/>
      <c r="B60" s="128" t="s">
        <v>72</v>
      </c>
      <c r="C60" s="178" t="s">
        <v>73</v>
      </c>
      <c r="D60" s="179"/>
      <c r="E60" s="179"/>
      <c r="F60" s="134" t="s">
        <v>74</v>
      </c>
      <c r="G60" s="135"/>
      <c r="H60" s="135"/>
      <c r="I60" s="135">
        <f ca="1">'01 01 Pol'!G135</f>
        <v>0</v>
      </c>
      <c r="J60" s="132" t="str">
        <f>IF(I63=0,"",I60/I63*100)</f>
        <v/>
      </c>
    </row>
    <row r="61" spans="1:10" ht="36.75" customHeight="1">
      <c r="A61" s="123"/>
      <c r="B61" s="128" t="s">
        <v>75</v>
      </c>
      <c r="C61" s="178" t="s">
        <v>27</v>
      </c>
      <c r="D61" s="179"/>
      <c r="E61" s="179"/>
      <c r="F61" s="134" t="s">
        <v>75</v>
      </c>
      <c r="G61" s="135"/>
      <c r="H61" s="135"/>
      <c r="I61" s="135">
        <f ca="1">'99 1 Pol'!G17</f>
        <v>0</v>
      </c>
      <c r="J61" s="132" t="str">
        <f>IF(I63=0,"",I61/I63*100)</f>
        <v/>
      </c>
    </row>
    <row r="62" spans="1:10" ht="36.75" customHeight="1">
      <c r="A62" s="123"/>
      <c r="B62" s="128" t="s">
        <v>76</v>
      </c>
      <c r="C62" s="178" t="s">
        <v>28</v>
      </c>
      <c r="D62" s="179"/>
      <c r="E62" s="179"/>
      <c r="F62" s="134" t="s">
        <v>76</v>
      </c>
      <c r="G62" s="135"/>
      <c r="H62" s="135"/>
      <c r="I62" s="135">
        <f ca="1">'99 1 Pol'!G8+'99 1 Pol'!G36</f>
        <v>0</v>
      </c>
      <c r="J62" s="132" t="str">
        <f>IF(I63=0,"",I62/I63*100)</f>
        <v/>
      </c>
    </row>
    <row r="63" spans="1:10" ht="25.5" customHeight="1">
      <c r="A63" s="124"/>
      <c r="B63" s="129" t="s">
        <v>1</v>
      </c>
      <c r="C63" s="130"/>
      <c r="D63" s="131"/>
      <c r="E63" s="131"/>
      <c r="F63" s="136"/>
      <c r="G63" s="137"/>
      <c r="H63" s="137"/>
      <c r="I63" s="137">
        <f>SUM(I52:I62)</f>
        <v>0</v>
      </c>
      <c r="J63" s="133">
        <f>SUM(J52:J62)</f>
        <v>0</v>
      </c>
    </row>
    <row r="64" spans="1:10">
      <c r="F64" s="86"/>
      <c r="G64" s="86"/>
      <c r="H64" s="86"/>
      <c r="I64" s="86"/>
      <c r="J64" s="87"/>
    </row>
    <row r="65" spans="6:10">
      <c r="F65" s="86"/>
      <c r="G65" s="86"/>
      <c r="H65" s="86"/>
      <c r="I65" s="86"/>
      <c r="J65" s="87"/>
    </row>
    <row r="66" spans="6:10">
      <c r="F66" s="86"/>
      <c r="G66" s="86"/>
      <c r="H66" s="86"/>
      <c r="I66" s="86"/>
      <c r="J66" s="87"/>
    </row>
  </sheetData>
  <sheetProtection password="9231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I20:J20"/>
    <mergeCell ref="I21:J21"/>
    <mergeCell ref="G19:H19"/>
    <mergeCell ref="G20:H20"/>
    <mergeCell ref="G29:I29"/>
    <mergeCell ref="D6:G6"/>
    <mergeCell ref="E7:G7"/>
    <mergeCell ref="G25:I25"/>
    <mergeCell ref="I19:J19"/>
    <mergeCell ref="G28:I28"/>
    <mergeCell ref="D34:E34"/>
    <mergeCell ref="G34:I34"/>
    <mergeCell ref="E21:F21"/>
    <mergeCell ref="G21:H21"/>
    <mergeCell ref="G24:I24"/>
    <mergeCell ref="E3:J3"/>
    <mergeCell ref="E15:F15"/>
    <mergeCell ref="E17:F17"/>
    <mergeCell ref="D12:G12"/>
    <mergeCell ref="E4:J4"/>
    <mergeCell ref="G16:H16"/>
    <mergeCell ref="G17:H17"/>
    <mergeCell ref="E16:F16"/>
    <mergeCell ref="E13:G13"/>
    <mergeCell ref="D5:G5"/>
    <mergeCell ref="I15:J15"/>
    <mergeCell ref="I16:J16"/>
    <mergeCell ref="B1:J1"/>
    <mergeCell ref="G26:I26"/>
    <mergeCell ref="G27:I27"/>
    <mergeCell ref="G18:H18"/>
    <mergeCell ref="I17:J17"/>
    <mergeCell ref="I18:J18"/>
    <mergeCell ref="E18:F18"/>
    <mergeCell ref="E2:J2"/>
    <mergeCell ref="C39:E39"/>
    <mergeCell ref="C40:E40"/>
    <mergeCell ref="C41:E41"/>
    <mergeCell ref="C42:E42"/>
    <mergeCell ref="D11:G11"/>
    <mergeCell ref="G15:H15"/>
    <mergeCell ref="D35:E35"/>
    <mergeCell ref="G23:I23"/>
    <mergeCell ref="E19:F19"/>
    <mergeCell ref="E20:F20"/>
    <mergeCell ref="C53:E53"/>
    <mergeCell ref="C54:E54"/>
    <mergeCell ref="C55:E55"/>
    <mergeCell ref="C56:E56"/>
    <mergeCell ref="C43:E43"/>
    <mergeCell ref="C44:E44"/>
    <mergeCell ref="B45:E45"/>
    <mergeCell ref="C52:E52"/>
    <mergeCell ref="C61:E61"/>
    <mergeCell ref="C62:E62"/>
    <mergeCell ref="C57:E57"/>
    <mergeCell ref="C58:E58"/>
    <mergeCell ref="C59:E59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>
      <c r="A1" s="229" t="s">
        <v>6</v>
      </c>
      <c r="B1" s="229"/>
      <c r="C1" s="230"/>
      <c r="D1" s="229"/>
      <c r="E1" s="229"/>
      <c r="F1" s="229"/>
      <c r="G1" s="229"/>
    </row>
    <row r="2" spans="1:7" ht="25" customHeight="1">
      <c r="A2" s="50" t="s">
        <v>7</v>
      </c>
      <c r="B2" s="49"/>
      <c r="C2" s="231"/>
      <c r="D2" s="231"/>
      <c r="E2" s="231"/>
      <c r="F2" s="231"/>
      <c r="G2" s="232"/>
    </row>
    <row r="3" spans="1:7" ht="25" customHeight="1">
      <c r="A3" s="50" t="s">
        <v>8</v>
      </c>
      <c r="B3" s="49"/>
      <c r="C3" s="231"/>
      <c r="D3" s="231"/>
      <c r="E3" s="231"/>
      <c r="F3" s="231"/>
      <c r="G3" s="232"/>
    </row>
    <row r="4" spans="1:7" ht="25" customHeight="1">
      <c r="A4" s="50" t="s">
        <v>9</v>
      </c>
      <c r="B4" s="49"/>
      <c r="C4" s="231"/>
      <c r="D4" s="231"/>
      <c r="E4" s="231"/>
      <c r="F4" s="231"/>
      <c r="G4" s="232"/>
    </row>
    <row r="5" spans="1:7">
      <c r="B5" s="4"/>
      <c r="C5" s="5"/>
      <c r="D5" s="6"/>
    </row>
  </sheetData>
  <sheetProtection password="923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77</v>
      </c>
      <c r="B1" s="235"/>
      <c r="C1" s="235"/>
      <c r="D1" s="235"/>
      <c r="E1" s="235"/>
      <c r="F1" s="235"/>
      <c r="G1" s="235"/>
      <c r="AG1" t="s">
        <v>78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79</v>
      </c>
    </row>
    <row r="3" spans="1:60" ht="25" customHeight="1">
      <c r="A3" s="139" t="s">
        <v>8</v>
      </c>
      <c r="B3" s="49" t="s">
        <v>48</v>
      </c>
      <c r="C3" s="236" t="s">
        <v>49</v>
      </c>
      <c r="D3" s="237"/>
      <c r="E3" s="237"/>
      <c r="F3" s="237"/>
      <c r="G3" s="238"/>
      <c r="AC3" s="121" t="s">
        <v>79</v>
      </c>
      <c r="AG3" t="s">
        <v>80</v>
      </c>
    </row>
    <row r="4" spans="1:60" ht="25" customHeight="1">
      <c r="A4" s="140" t="s">
        <v>9</v>
      </c>
      <c r="B4" s="141" t="s">
        <v>48</v>
      </c>
      <c r="C4" s="239" t="s">
        <v>50</v>
      </c>
      <c r="D4" s="240"/>
      <c r="E4" s="240"/>
      <c r="F4" s="240"/>
      <c r="G4" s="241"/>
      <c r="AG4" t="s">
        <v>81</v>
      </c>
    </row>
    <row r="5" spans="1:60">
      <c r="D5" s="10"/>
    </row>
    <row r="6" spans="1:60" ht="37.299999999999997">
      <c r="A6" s="142" t="s">
        <v>82</v>
      </c>
      <c r="B6" s="144" t="s">
        <v>83</v>
      </c>
      <c r="C6" s="144" t="s">
        <v>84</v>
      </c>
      <c r="D6" s="143" t="s">
        <v>85</v>
      </c>
      <c r="E6" s="142" t="s">
        <v>86</v>
      </c>
      <c r="F6" s="142" t="s">
        <v>87</v>
      </c>
      <c r="G6" s="142" t="s">
        <v>29</v>
      </c>
      <c r="H6" s="145" t="s">
        <v>30</v>
      </c>
      <c r="I6" s="145" t="s">
        <v>88</v>
      </c>
      <c r="J6" s="145" t="s">
        <v>31</v>
      </c>
      <c r="K6" s="145" t="s">
        <v>89</v>
      </c>
      <c r="L6" s="145" t="s">
        <v>90</v>
      </c>
      <c r="M6" s="145" t="s">
        <v>91</v>
      </c>
      <c r="N6" s="145" t="s">
        <v>92</v>
      </c>
      <c r="O6" s="145" t="s">
        <v>93</v>
      </c>
      <c r="P6" s="145" t="s">
        <v>94</v>
      </c>
      <c r="Q6" s="145" t="s">
        <v>95</v>
      </c>
      <c r="R6" s="145" t="s">
        <v>96</v>
      </c>
      <c r="S6" s="145" t="s">
        <v>97</v>
      </c>
      <c r="T6" s="145" t="s">
        <v>98</v>
      </c>
      <c r="U6" s="145" t="s">
        <v>99</v>
      </c>
      <c r="V6" s="145" t="s">
        <v>100</v>
      </c>
      <c r="W6" s="145" t="s">
        <v>101</v>
      </c>
      <c r="X6" s="145" t="s">
        <v>102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103</v>
      </c>
      <c r="B8" s="150" t="s">
        <v>53</v>
      </c>
      <c r="C8" s="172" t="s">
        <v>58</v>
      </c>
      <c r="D8" s="159"/>
      <c r="E8" s="160"/>
      <c r="F8" s="161"/>
      <c r="G8" s="161">
        <f>SUMIF(AG9:AG51,"&lt;&gt;NOR",G9:G51)</f>
        <v>0</v>
      </c>
      <c r="H8" s="161"/>
      <c r="I8" s="161">
        <f>SUM(I9:I51)</f>
        <v>0</v>
      </c>
      <c r="J8" s="161"/>
      <c r="K8" s="161">
        <f>SUM(K9:K51)</f>
        <v>0</v>
      </c>
      <c r="L8" s="161"/>
      <c r="M8" s="161">
        <f>SUM(M9:M51)</f>
        <v>0</v>
      </c>
      <c r="N8" s="161"/>
      <c r="O8" s="161">
        <f>SUM(O9:O51)</f>
        <v>0</v>
      </c>
      <c r="P8" s="161"/>
      <c r="Q8" s="161">
        <f>SUM(Q9:Q51)</f>
        <v>304.73</v>
      </c>
      <c r="R8" s="161"/>
      <c r="S8" s="161"/>
      <c r="T8" s="162"/>
      <c r="U8" s="158"/>
      <c r="V8" s="158">
        <f>SUM(V9:V51)</f>
        <v>224.29</v>
      </c>
      <c r="W8" s="158"/>
      <c r="X8" s="158"/>
      <c r="AG8" t="s">
        <v>104</v>
      </c>
    </row>
    <row r="9" spans="1:60" ht="20.6" outlineLevel="1">
      <c r="A9" s="163">
        <v>1</v>
      </c>
      <c r="B9" s="164" t="s">
        <v>105</v>
      </c>
      <c r="C9" s="173" t="s">
        <v>106</v>
      </c>
      <c r="D9" s="165" t="s">
        <v>107</v>
      </c>
      <c r="E9" s="166">
        <v>65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0.22500000000000001</v>
      </c>
      <c r="Q9" s="168">
        <f>ROUND(E9*P9,2)</f>
        <v>14.63</v>
      </c>
      <c r="R9" s="168" t="s">
        <v>108</v>
      </c>
      <c r="S9" s="168" t="s">
        <v>109</v>
      </c>
      <c r="T9" s="169" t="s">
        <v>109</v>
      </c>
      <c r="U9" s="155">
        <v>0.14199999999999999</v>
      </c>
      <c r="V9" s="155">
        <f>ROUND(E9*U9,2)</f>
        <v>9.23</v>
      </c>
      <c r="W9" s="155"/>
      <c r="X9" s="155" t="s">
        <v>110</v>
      </c>
      <c r="Y9" s="146"/>
      <c r="Z9" s="146"/>
      <c r="AA9" s="146"/>
      <c r="AB9" s="146"/>
      <c r="AC9" s="146"/>
      <c r="AD9" s="146"/>
      <c r="AE9" s="146"/>
      <c r="AF9" s="146"/>
      <c r="AG9" s="146" t="s">
        <v>111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33" t="s">
        <v>112</v>
      </c>
      <c r="D10" s="234"/>
      <c r="E10" s="234"/>
      <c r="F10" s="234"/>
      <c r="G10" s="23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113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30.9" outlineLevel="1">
      <c r="A11" s="163">
        <v>2</v>
      </c>
      <c r="B11" s="164" t="s">
        <v>114</v>
      </c>
      <c r="C11" s="173" t="s">
        <v>115</v>
      </c>
      <c r="D11" s="165" t="s">
        <v>107</v>
      </c>
      <c r="E11" s="166">
        <v>227</v>
      </c>
      <c r="F11" s="167"/>
      <c r="G11" s="168">
        <f>ROUND(E11*F11,2)</f>
        <v>0</v>
      </c>
      <c r="H11" s="167"/>
      <c r="I11" s="168">
        <f>ROUND(E11*H11,2)</f>
        <v>0</v>
      </c>
      <c r="J11" s="167"/>
      <c r="K11" s="168">
        <f>ROUND(E11*J11,2)</f>
        <v>0</v>
      </c>
      <c r="L11" s="168">
        <v>21</v>
      </c>
      <c r="M11" s="168">
        <f>G11*(1+L11/100)</f>
        <v>0</v>
      </c>
      <c r="N11" s="168">
        <v>0</v>
      </c>
      <c r="O11" s="168">
        <f>ROUND(E11*N11,2)</f>
        <v>0</v>
      </c>
      <c r="P11" s="168">
        <v>0.41699999999999998</v>
      </c>
      <c r="Q11" s="168">
        <f>ROUND(E11*P11,2)</f>
        <v>94.66</v>
      </c>
      <c r="R11" s="168" t="s">
        <v>108</v>
      </c>
      <c r="S11" s="168" t="s">
        <v>109</v>
      </c>
      <c r="T11" s="169" t="s">
        <v>109</v>
      </c>
      <c r="U11" s="155">
        <v>2.1000000000000001E-2</v>
      </c>
      <c r="V11" s="155">
        <f>ROUND(E11*U11,2)</f>
        <v>4.7699999999999996</v>
      </c>
      <c r="W11" s="155"/>
      <c r="X11" s="155" t="s">
        <v>110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111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53"/>
      <c r="B12" s="154"/>
      <c r="C12" s="233" t="s">
        <v>112</v>
      </c>
      <c r="D12" s="234"/>
      <c r="E12" s="234"/>
      <c r="F12" s="234"/>
      <c r="G12" s="234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113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63">
        <v>3</v>
      </c>
      <c r="B13" s="164" t="s">
        <v>116</v>
      </c>
      <c r="C13" s="173" t="s">
        <v>117</v>
      </c>
      <c r="D13" s="165" t="s">
        <v>118</v>
      </c>
      <c r="E13" s="166">
        <v>106.72499999999999</v>
      </c>
      <c r="F13" s="167"/>
      <c r="G13" s="168">
        <f>ROUND(E13*F13,2)</f>
        <v>0</v>
      </c>
      <c r="H13" s="167"/>
      <c r="I13" s="168">
        <f>ROUND(E13*H13,2)</f>
        <v>0</v>
      </c>
      <c r="J13" s="167"/>
      <c r="K13" s="168">
        <f>ROUND(E13*J13,2)</f>
        <v>0</v>
      </c>
      <c r="L13" s="168">
        <v>21</v>
      </c>
      <c r="M13" s="168">
        <f>G13*(1+L13/100)</f>
        <v>0</v>
      </c>
      <c r="N13" s="168">
        <v>0</v>
      </c>
      <c r="O13" s="168">
        <f>ROUND(E13*N13,2)</f>
        <v>0</v>
      </c>
      <c r="P13" s="168">
        <v>1.3</v>
      </c>
      <c r="Q13" s="168">
        <f>ROUND(E13*P13,2)</f>
        <v>138.74</v>
      </c>
      <c r="R13" s="168" t="s">
        <v>119</v>
      </c>
      <c r="S13" s="168" t="s">
        <v>109</v>
      </c>
      <c r="T13" s="169" t="s">
        <v>109</v>
      </c>
      <c r="U13" s="155">
        <v>0.51</v>
      </c>
      <c r="V13" s="155">
        <f>ROUND(E13*U13,2)</f>
        <v>54.43</v>
      </c>
      <c r="W13" s="155"/>
      <c r="X13" s="155" t="s">
        <v>110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111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233" t="s">
        <v>120</v>
      </c>
      <c r="D14" s="234"/>
      <c r="E14" s="234"/>
      <c r="F14" s="234"/>
      <c r="G14" s="234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113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53"/>
      <c r="B15" s="154"/>
      <c r="C15" s="174" t="s">
        <v>121</v>
      </c>
      <c r="D15" s="156"/>
      <c r="E15" s="157">
        <v>90.474999999999994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122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53"/>
      <c r="B16" s="154"/>
      <c r="C16" s="174" t="s">
        <v>123</v>
      </c>
      <c r="D16" s="156"/>
      <c r="E16" s="157">
        <v>16.25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122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63">
        <v>4</v>
      </c>
      <c r="B17" s="164" t="s">
        <v>124</v>
      </c>
      <c r="C17" s="173" t="s">
        <v>125</v>
      </c>
      <c r="D17" s="165" t="s">
        <v>126</v>
      </c>
      <c r="E17" s="166">
        <v>210</v>
      </c>
      <c r="F17" s="167"/>
      <c r="G17" s="168">
        <f>ROUND(E17*F17,2)</f>
        <v>0</v>
      </c>
      <c r="H17" s="167"/>
      <c r="I17" s="168">
        <f>ROUND(E17*H17,2)</f>
        <v>0</v>
      </c>
      <c r="J17" s="167"/>
      <c r="K17" s="168">
        <f>ROUND(E17*J17,2)</f>
        <v>0</v>
      </c>
      <c r="L17" s="168">
        <v>21</v>
      </c>
      <c r="M17" s="168">
        <f>G17*(1+L17/100)</f>
        <v>0</v>
      </c>
      <c r="N17" s="168">
        <v>0</v>
      </c>
      <c r="O17" s="168">
        <f>ROUND(E17*N17,2)</f>
        <v>0</v>
      </c>
      <c r="P17" s="168">
        <v>0.27</v>
      </c>
      <c r="Q17" s="168">
        <f>ROUND(E17*P17,2)</f>
        <v>56.7</v>
      </c>
      <c r="R17" s="168" t="s">
        <v>108</v>
      </c>
      <c r="S17" s="168" t="s">
        <v>109</v>
      </c>
      <c r="T17" s="169" t="s">
        <v>109</v>
      </c>
      <c r="U17" s="155">
        <v>0.123</v>
      </c>
      <c r="V17" s="155">
        <f>ROUND(E17*U17,2)</f>
        <v>25.83</v>
      </c>
      <c r="W17" s="155"/>
      <c r="X17" s="155" t="s">
        <v>110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111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53"/>
      <c r="B18" s="154"/>
      <c r="C18" s="233" t="s">
        <v>127</v>
      </c>
      <c r="D18" s="234"/>
      <c r="E18" s="234"/>
      <c r="F18" s="234"/>
      <c r="G18" s="234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113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70" t="str">
        <f>C18</f>
        <v>s vybouráním lože, s přemístěním hmot na skládku na vzdálenost do 3 m nebo naložením na dopravní prostředek</v>
      </c>
      <c r="BB18" s="146"/>
      <c r="BC18" s="146"/>
      <c r="BD18" s="146"/>
      <c r="BE18" s="146"/>
      <c r="BF18" s="146"/>
      <c r="BG18" s="146"/>
      <c r="BH18" s="146"/>
    </row>
    <row r="19" spans="1:60" outlineLevel="1">
      <c r="A19" s="163">
        <v>5</v>
      </c>
      <c r="B19" s="164" t="s">
        <v>128</v>
      </c>
      <c r="C19" s="173" t="s">
        <v>129</v>
      </c>
      <c r="D19" s="165" t="s">
        <v>118</v>
      </c>
      <c r="E19" s="166">
        <v>47.1</v>
      </c>
      <c r="F19" s="167"/>
      <c r="G19" s="168">
        <f>ROUND(E19*F19,2)</f>
        <v>0</v>
      </c>
      <c r="H19" s="167"/>
      <c r="I19" s="168">
        <f>ROUND(E19*H19,2)</f>
        <v>0</v>
      </c>
      <c r="J19" s="167"/>
      <c r="K19" s="168">
        <f>ROUND(E19*J19,2)</f>
        <v>0</v>
      </c>
      <c r="L19" s="168">
        <v>21</v>
      </c>
      <c r="M19" s="168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68" t="s">
        <v>130</v>
      </c>
      <c r="S19" s="168" t="s">
        <v>109</v>
      </c>
      <c r="T19" s="169" t="s">
        <v>109</v>
      </c>
      <c r="U19" s="155">
        <v>9.7000000000000003E-2</v>
      </c>
      <c r="V19" s="155">
        <f>ROUND(E19*U19,2)</f>
        <v>4.57</v>
      </c>
      <c r="W19" s="155"/>
      <c r="X19" s="155" t="s">
        <v>110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131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53"/>
      <c r="B20" s="154"/>
      <c r="C20" s="233" t="s">
        <v>132</v>
      </c>
      <c r="D20" s="234"/>
      <c r="E20" s="234"/>
      <c r="F20" s="234"/>
      <c r="G20" s="234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6"/>
      <c r="Z20" s="146"/>
      <c r="AA20" s="146"/>
      <c r="AB20" s="146"/>
      <c r="AC20" s="146"/>
      <c r="AD20" s="146"/>
      <c r="AE20" s="146"/>
      <c r="AF20" s="146"/>
      <c r="AG20" s="146" t="s">
        <v>113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70" t="str">
        <f>C20</f>
        <v>nebo lesní půdy, s vodorovným přemístěním na hromady v místě upotřebení nebo na dočasné či trvalé skládky se složením</v>
      </c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174" t="s">
        <v>133</v>
      </c>
      <c r="D21" s="156"/>
      <c r="E21" s="157">
        <v>47.1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122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63">
        <v>6</v>
      </c>
      <c r="B22" s="164" t="s">
        <v>134</v>
      </c>
      <c r="C22" s="173" t="s">
        <v>135</v>
      </c>
      <c r="D22" s="165" t="s">
        <v>118</v>
      </c>
      <c r="E22" s="166">
        <v>141.30000000000001</v>
      </c>
      <c r="F22" s="167"/>
      <c r="G22" s="168">
        <f>ROUND(E22*F22,2)</f>
        <v>0</v>
      </c>
      <c r="H22" s="167"/>
      <c r="I22" s="168">
        <f>ROUND(E22*H22,2)</f>
        <v>0</v>
      </c>
      <c r="J22" s="167"/>
      <c r="K22" s="168">
        <f>ROUND(E22*J22,2)</f>
        <v>0</v>
      </c>
      <c r="L22" s="168">
        <v>21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8" t="s">
        <v>130</v>
      </c>
      <c r="S22" s="168" t="s">
        <v>109</v>
      </c>
      <c r="T22" s="169" t="s">
        <v>109</v>
      </c>
      <c r="U22" s="155">
        <v>0.42</v>
      </c>
      <c r="V22" s="155">
        <f>ROUND(E22*U22,2)</f>
        <v>59.35</v>
      </c>
      <c r="W22" s="155"/>
      <c r="X22" s="155" t="s">
        <v>110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111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53"/>
      <c r="B23" s="154"/>
      <c r="C23" s="233" t="s">
        <v>136</v>
      </c>
      <c r="D23" s="234"/>
      <c r="E23" s="234"/>
      <c r="F23" s="234"/>
      <c r="G23" s="234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113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70" t="str">
        <f>C23</f>
        <v>s přemístěním výkopku v příčných profilech na vzdálenost do 15 m nebo s naložením na dopravní prostředek.</v>
      </c>
      <c r="BB23" s="146"/>
      <c r="BC23" s="146"/>
      <c r="BD23" s="146"/>
      <c r="BE23" s="146"/>
      <c r="BF23" s="146"/>
      <c r="BG23" s="146"/>
      <c r="BH23" s="146"/>
    </row>
    <row r="24" spans="1:60" outlineLevel="1">
      <c r="A24" s="153"/>
      <c r="B24" s="154"/>
      <c r="C24" s="174" t="s">
        <v>137</v>
      </c>
      <c r="D24" s="156"/>
      <c r="E24" s="157">
        <v>141.30000000000001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122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63">
        <v>7</v>
      </c>
      <c r="B25" s="164" t="s">
        <v>138</v>
      </c>
      <c r="C25" s="173" t="s">
        <v>139</v>
      </c>
      <c r="D25" s="165" t="s">
        <v>118</v>
      </c>
      <c r="E25" s="166">
        <v>13.65</v>
      </c>
      <c r="F25" s="167"/>
      <c r="G25" s="168">
        <f>ROUND(E25*F25,2)</f>
        <v>0</v>
      </c>
      <c r="H25" s="167"/>
      <c r="I25" s="168">
        <f>ROUND(E25*H25,2)</f>
        <v>0</v>
      </c>
      <c r="J25" s="167"/>
      <c r="K25" s="168">
        <f>ROUND(E25*J25,2)</f>
        <v>0</v>
      </c>
      <c r="L25" s="168">
        <v>21</v>
      </c>
      <c r="M25" s="168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68" t="s">
        <v>130</v>
      </c>
      <c r="S25" s="168" t="s">
        <v>109</v>
      </c>
      <c r="T25" s="169" t="s">
        <v>109</v>
      </c>
      <c r="U25" s="155">
        <v>0.26666000000000001</v>
      </c>
      <c r="V25" s="155">
        <f>ROUND(E25*U25,2)</f>
        <v>3.64</v>
      </c>
      <c r="W25" s="155"/>
      <c r="X25" s="155" t="s">
        <v>110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111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1" outlineLevel="1">
      <c r="A26" s="153"/>
      <c r="B26" s="154"/>
      <c r="C26" s="233" t="s">
        <v>140</v>
      </c>
      <c r="D26" s="234"/>
      <c r="E26" s="234"/>
      <c r="F26" s="234"/>
      <c r="G26" s="234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113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0" t="str">
        <f>C26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6" s="146"/>
      <c r="BC26" s="146"/>
      <c r="BD26" s="146"/>
      <c r="BE26" s="146"/>
      <c r="BF26" s="146"/>
      <c r="BG26" s="146"/>
      <c r="BH26" s="146"/>
    </row>
    <row r="27" spans="1:60" outlineLevel="1">
      <c r="A27" s="153"/>
      <c r="B27" s="154"/>
      <c r="C27" s="174" t="s">
        <v>141</v>
      </c>
      <c r="D27" s="156"/>
      <c r="E27" s="157">
        <v>13.65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122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63">
        <v>8</v>
      </c>
      <c r="B28" s="164" t="s">
        <v>142</v>
      </c>
      <c r="C28" s="173" t="s">
        <v>143</v>
      </c>
      <c r="D28" s="165" t="s">
        <v>118</v>
      </c>
      <c r="E28" s="166">
        <v>22.8</v>
      </c>
      <c r="F28" s="167"/>
      <c r="G28" s="168">
        <f>ROUND(E28*F28,2)</f>
        <v>0</v>
      </c>
      <c r="H28" s="167"/>
      <c r="I28" s="168">
        <f>ROUND(E28*H28,2)</f>
        <v>0</v>
      </c>
      <c r="J28" s="167"/>
      <c r="K28" s="168">
        <f>ROUND(E28*J28,2)</f>
        <v>0</v>
      </c>
      <c r="L28" s="168">
        <v>21</v>
      </c>
      <c r="M28" s="168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68" t="s">
        <v>130</v>
      </c>
      <c r="S28" s="168" t="s">
        <v>109</v>
      </c>
      <c r="T28" s="169" t="s">
        <v>109</v>
      </c>
      <c r="U28" s="155">
        <v>0.13</v>
      </c>
      <c r="V28" s="155">
        <f>ROUND(E28*U28,2)</f>
        <v>2.96</v>
      </c>
      <c r="W28" s="155"/>
      <c r="X28" s="155" t="s">
        <v>110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111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53"/>
      <c r="B29" s="154"/>
      <c r="C29" s="233" t="s">
        <v>144</v>
      </c>
      <c r="D29" s="234"/>
      <c r="E29" s="234"/>
      <c r="F29" s="234"/>
      <c r="G29" s="23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113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53"/>
      <c r="B30" s="154"/>
      <c r="C30" s="174" t="s">
        <v>145</v>
      </c>
      <c r="D30" s="156"/>
      <c r="E30" s="157">
        <v>20.7</v>
      </c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 t="s">
        <v>122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53"/>
      <c r="B31" s="154"/>
      <c r="C31" s="174" t="s">
        <v>146</v>
      </c>
      <c r="D31" s="156"/>
      <c r="E31" s="157">
        <v>2.1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122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>
      <c r="A32" s="163">
        <v>9</v>
      </c>
      <c r="B32" s="164" t="s">
        <v>147</v>
      </c>
      <c r="C32" s="173" t="s">
        <v>148</v>
      </c>
      <c r="D32" s="165" t="s">
        <v>107</v>
      </c>
      <c r="E32" s="166">
        <v>69</v>
      </c>
      <c r="F32" s="167"/>
      <c r="G32" s="168">
        <f>ROUND(E32*F32,2)</f>
        <v>0</v>
      </c>
      <c r="H32" s="167"/>
      <c r="I32" s="168">
        <f>ROUND(E32*H32,2)</f>
        <v>0</v>
      </c>
      <c r="J32" s="167"/>
      <c r="K32" s="168">
        <f>ROUND(E32*J32,2)</f>
        <v>0</v>
      </c>
      <c r="L32" s="168">
        <v>21</v>
      </c>
      <c r="M32" s="168">
        <f>G32*(1+L32/100)</f>
        <v>0</v>
      </c>
      <c r="N32" s="168">
        <v>0</v>
      </c>
      <c r="O32" s="168">
        <f>ROUND(E32*N32,2)</f>
        <v>0</v>
      </c>
      <c r="P32" s="168">
        <v>0</v>
      </c>
      <c r="Q32" s="168">
        <f>ROUND(E32*P32,2)</f>
        <v>0</v>
      </c>
      <c r="R32" s="168" t="s">
        <v>149</v>
      </c>
      <c r="S32" s="168" t="s">
        <v>109</v>
      </c>
      <c r="T32" s="169" t="s">
        <v>109</v>
      </c>
      <c r="U32" s="155">
        <v>0.06</v>
      </c>
      <c r="V32" s="155">
        <f>ROUND(E32*U32,2)</f>
        <v>4.1399999999999997</v>
      </c>
      <c r="W32" s="155"/>
      <c r="X32" s="155" t="s">
        <v>110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131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153"/>
      <c r="B33" s="154"/>
      <c r="C33" s="233" t="s">
        <v>150</v>
      </c>
      <c r="D33" s="234"/>
      <c r="E33" s="234"/>
      <c r="F33" s="234"/>
      <c r="G33" s="23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113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63">
        <v>10</v>
      </c>
      <c r="B34" s="164" t="s">
        <v>151</v>
      </c>
      <c r="C34" s="173" t="s">
        <v>152</v>
      </c>
      <c r="D34" s="165" t="s">
        <v>107</v>
      </c>
      <c r="E34" s="166">
        <v>794.5</v>
      </c>
      <c r="F34" s="167"/>
      <c r="G34" s="168">
        <f>ROUND(E34*F34,2)</f>
        <v>0</v>
      </c>
      <c r="H34" s="167"/>
      <c r="I34" s="168">
        <f>ROUND(E34*H34,2)</f>
        <v>0</v>
      </c>
      <c r="J34" s="167"/>
      <c r="K34" s="168">
        <f>ROUND(E34*J34,2)</f>
        <v>0</v>
      </c>
      <c r="L34" s="168">
        <v>21</v>
      </c>
      <c r="M34" s="168">
        <f>G34*(1+L34/100)</f>
        <v>0</v>
      </c>
      <c r="N34" s="168">
        <v>0</v>
      </c>
      <c r="O34" s="168">
        <f>ROUND(E34*N34,2)</f>
        <v>0</v>
      </c>
      <c r="P34" s="168">
        <v>0</v>
      </c>
      <c r="Q34" s="168">
        <f>ROUND(E34*P34,2)</f>
        <v>0</v>
      </c>
      <c r="R34" s="168" t="s">
        <v>130</v>
      </c>
      <c r="S34" s="168" t="s">
        <v>109</v>
      </c>
      <c r="T34" s="169" t="s">
        <v>109</v>
      </c>
      <c r="U34" s="155">
        <v>0.02</v>
      </c>
      <c r="V34" s="155">
        <f>ROUND(E34*U34,2)</f>
        <v>15.89</v>
      </c>
      <c r="W34" s="155"/>
      <c r="X34" s="155" t="s">
        <v>110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111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53"/>
      <c r="B35" s="154"/>
      <c r="C35" s="233" t="s">
        <v>153</v>
      </c>
      <c r="D35" s="234"/>
      <c r="E35" s="234"/>
      <c r="F35" s="234"/>
      <c r="G35" s="234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113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53"/>
      <c r="B36" s="154"/>
      <c r="C36" s="174" t="s">
        <v>154</v>
      </c>
      <c r="D36" s="156"/>
      <c r="E36" s="157">
        <v>794.5</v>
      </c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 t="s">
        <v>122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0.6" outlineLevel="1">
      <c r="A37" s="163">
        <v>11</v>
      </c>
      <c r="B37" s="164" t="s">
        <v>155</v>
      </c>
      <c r="C37" s="173" t="s">
        <v>156</v>
      </c>
      <c r="D37" s="165" t="s">
        <v>107</v>
      </c>
      <c r="E37" s="166">
        <v>42</v>
      </c>
      <c r="F37" s="167"/>
      <c r="G37" s="168">
        <f>ROUND(E37*F37,2)</f>
        <v>0</v>
      </c>
      <c r="H37" s="167"/>
      <c r="I37" s="168">
        <f>ROUND(E37*H37,2)</f>
        <v>0</v>
      </c>
      <c r="J37" s="167"/>
      <c r="K37" s="168">
        <f>ROUND(E37*J37,2)</f>
        <v>0</v>
      </c>
      <c r="L37" s="168">
        <v>21</v>
      </c>
      <c r="M37" s="168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68" t="s">
        <v>130</v>
      </c>
      <c r="S37" s="168" t="s">
        <v>109</v>
      </c>
      <c r="T37" s="169" t="s">
        <v>109</v>
      </c>
      <c r="U37" s="155">
        <v>0.25</v>
      </c>
      <c r="V37" s="155">
        <f>ROUND(E37*U37,2)</f>
        <v>10.5</v>
      </c>
      <c r="W37" s="155"/>
      <c r="X37" s="155" t="s">
        <v>110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111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53"/>
      <c r="B38" s="154"/>
      <c r="C38" s="233" t="s">
        <v>157</v>
      </c>
      <c r="D38" s="234"/>
      <c r="E38" s="234"/>
      <c r="F38" s="234"/>
      <c r="G38" s="234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 t="s">
        <v>113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70" t="str">
        <f>C38</f>
        <v>s případným nutným přemístěním hromad nebo dočasných skládek na místo potřeby ze vzdálenosti do 30 m, v rovině nebo ve svahu do 1 : 5,</v>
      </c>
      <c r="BB38" s="146"/>
      <c r="BC38" s="146"/>
      <c r="BD38" s="146"/>
      <c r="BE38" s="146"/>
      <c r="BF38" s="146"/>
      <c r="BG38" s="146"/>
      <c r="BH38" s="146"/>
    </row>
    <row r="39" spans="1:60" outlineLevel="1">
      <c r="A39" s="153"/>
      <c r="B39" s="154"/>
      <c r="C39" s="174" t="s">
        <v>158</v>
      </c>
      <c r="D39" s="156"/>
      <c r="E39" s="157">
        <v>42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46"/>
      <c r="Z39" s="146"/>
      <c r="AA39" s="146"/>
      <c r="AB39" s="146"/>
      <c r="AC39" s="146"/>
      <c r="AD39" s="146"/>
      <c r="AE39" s="146"/>
      <c r="AF39" s="146"/>
      <c r="AG39" s="146" t="s">
        <v>122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0.6" outlineLevel="1">
      <c r="A40" s="163">
        <v>12</v>
      </c>
      <c r="B40" s="164" t="s">
        <v>159</v>
      </c>
      <c r="C40" s="173" t="s">
        <v>160</v>
      </c>
      <c r="D40" s="165" t="s">
        <v>107</v>
      </c>
      <c r="E40" s="166">
        <v>69</v>
      </c>
      <c r="F40" s="167"/>
      <c r="G40" s="168">
        <f>ROUND(E40*F40,2)</f>
        <v>0</v>
      </c>
      <c r="H40" s="167"/>
      <c r="I40" s="168">
        <f>ROUND(E40*H40,2)</f>
        <v>0</v>
      </c>
      <c r="J40" s="167"/>
      <c r="K40" s="168">
        <f>ROUND(E40*J40,2)</f>
        <v>0</v>
      </c>
      <c r="L40" s="168">
        <v>21</v>
      </c>
      <c r="M40" s="168">
        <f>G40*(1+L40/100)</f>
        <v>0</v>
      </c>
      <c r="N40" s="168">
        <v>0</v>
      </c>
      <c r="O40" s="168">
        <f>ROUND(E40*N40,2)</f>
        <v>0</v>
      </c>
      <c r="P40" s="168">
        <v>0</v>
      </c>
      <c r="Q40" s="168">
        <f>ROUND(E40*P40,2)</f>
        <v>0</v>
      </c>
      <c r="R40" s="168" t="s">
        <v>130</v>
      </c>
      <c r="S40" s="168" t="s">
        <v>109</v>
      </c>
      <c r="T40" s="169" t="s">
        <v>109</v>
      </c>
      <c r="U40" s="155">
        <v>0.42</v>
      </c>
      <c r="V40" s="155">
        <f>ROUND(E40*U40,2)</f>
        <v>28.98</v>
      </c>
      <c r="W40" s="155"/>
      <c r="X40" s="155" t="s">
        <v>110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111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53"/>
      <c r="B41" s="154"/>
      <c r="C41" s="233" t="s">
        <v>157</v>
      </c>
      <c r="D41" s="234"/>
      <c r="E41" s="234"/>
      <c r="F41" s="234"/>
      <c r="G41" s="23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46"/>
      <c r="AC41" s="146"/>
      <c r="AD41" s="146"/>
      <c r="AE41" s="146"/>
      <c r="AF41" s="146"/>
      <c r="AG41" s="146" t="s">
        <v>113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70" t="str">
        <f>C41</f>
        <v>s případným nutným přemístěním hromad nebo dočasných skládek na místo potřeby ze vzdálenosti do 30 m, v rovině nebo ve svahu do 1 : 5,</v>
      </c>
      <c r="BB41" s="146"/>
      <c r="BC41" s="146"/>
      <c r="BD41" s="146"/>
      <c r="BE41" s="146"/>
      <c r="BF41" s="146"/>
      <c r="BG41" s="146"/>
      <c r="BH41" s="146"/>
    </row>
    <row r="42" spans="1:60" outlineLevel="1">
      <c r="A42" s="153"/>
      <c r="B42" s="154"/>
      <c r="C42" s="174" t="s">
        <v>161</v>
      </c>
      <c r="D42" s="156"/>
      <c r="E42" s="157">
        <v>69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122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63">
        <v>13</v>
      </c>
      <c r="B43" s="164" t="s">
        <v>162</v>
      </c>
      <c r="C43" s="173" t="s">
        <v>163</v>
      </c>
      <c r="D43" s="165" t="s">
        <v>118</v>
      </c>
      <c r="E43" s="166">
        <v>150.15</v>
      </c>
      <c r="F43" s="167"/>
      <c r="G43" s="168">
        <f>ROUND(E43*F43,2)</f>
        <v>0</v>
      </c>
      <c r="H43" s="167"/>
      <c r="I43" s="168">
        <f>ROUND(E43*H43,2)</f>
        <v>0</v>
      </c>
      <c r="J43" s="167"/>
      <c r="K43" s="168">
        <f>ROUND(E43*J43,2)</f>
        <v>0</v>
      </c>
      <c r="L43" s="168">
        <v>21</v>
      </c>
      <c r="M43" s="168">
        <f>G43*(1+L43/100)</f>
        <v>0</v>
      </c>
      <c r="N43" s="168">
        <v>0</v>
      </c>
      <c r="O43" s="168">
        <f>ROUND(E43*N43,2)</f>
        <v>0</v>
      </c>
      <c r="P43" s="168">
        <v>0</v>
      </c>
      <c r="Q43" s="168">
        <f>ROUND(E43*P43,2)</f>
        <v>0</v>
      </c>
      <c r="R43" s="168" t="s">
        <v>130</v>
      </c>
      <c r="S43" s="168" t="s">
        <v>109</v>
      </c>
      <c r="T43" s="169" t="s">
        <v>109</v>
      </c>
      <c r="U43" s="155">
        <v>0</v>
      </c>
      <c r="V43" s="155">
        <f>ROUND(E43*U43,2)</f>
        <v>0</v>
      </c>
      <c r="W43" s="155"/>
      <c r="X43" s="155" t="s">
        <v>110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131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53"/>
      <c r="B44" s="154"/>
      <c r="C44" s="174" t="s">
        <v>164</v>
      </c>
      <c r="D44" s="156"/>
      <c r="E44" s="157">
        <v>141.30000000000001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122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153"/>
      <c r="B45" s="154"/>
      <c r="C45" s="174" t="s">
        <v>165</v>
      </c>
      <c r="D45" s="156"/>
      <c r="E45" s="157">
        <v>47.1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122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153"/>
      <c r="B46" s="154"/>
      <c r="C46" s="174" t="s">
        <v>166</v>
      </c>
      <c r="D46" s="156"/>
      <c r="E46" s="157">
        <v>13.65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122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53"/>
      <c r="B47" s="154"/>
      <c r="C47" s="174" t="s">
        <v>167</v>
      </c>
      <c r="D47" s="156"/>
      <c r="E47" s="157">
        <v>-22.8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46"/>
      <c r="Z47" s="146"/>
      <c r="AA47" s="146"/>
      <c r="AB47" s="146"/>
      <c r="AC47" s="146"/>
      <c r="AD47" s="146"/>
      <c r="AE47" s="146"/>
      <c r="AF47" s="146"/>
      <c r="AG47" s="146" t="s">
        <v>122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53"/>
      <c r="B48" s="154"/>
      <c r="C48" s="174" t="s">
        <v>168</v>
      </c>
      <c r="D48" s="156"/>
      <c r="E48" s="157">
        <v>-29.1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6"/>
      <c r="Z48" s="146"/>
      <c r="AA48" s="146"/>
      <c r="AB48" s="146"/>
      <c r="AC48" s="146"/>
      <c r="AD48" s="146"/>
      <c r="AE48" s="146"/>
      <c r="AF48" s="146"/>
      <c r="AG48" s="146" t="s">
        <v>122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0.6" outlineLevel="1">
      <c r="A49" s="163">
        <v>14</v>
      </c>
      <c r="B49" s="164" t="s">
        <v>48</v>
      </c>
      <c r="C49" s="173" t="s">
        <v>169</v>
      </c>
      <c r="D49" s="165" t="s">
        <v>118</v>
      </c>
      <c r="E49" s="166">
        <v>150.15</v>
      </c>
      <c r="F49" s="167"/>
      <c r="G49" s="168">
        <f>ROUND(E49*F49,2)</f>
        <v>0</v>
      </c>
      <c r="H49" s="167"/>
      <c r="I49" s="168">
        <f>ROUND(E49*H49,2)</f>
        <v>0</v>
      </c>
      <c r="J49" s="167"/>
      <c r="K49" s="168">
        <f>ROUND(E49*J49,2)</f>
        <v>0</v>
      </c>
      <c r="L49" s="168">
        <v>21</v>
      </c>
      <c r="M49" s="168">
        <f>G49*(1+L49/100)</f>
        <v>0</v>
      </c>
      <c r="N49" s="168">
        <v>0</v>
      </c>
      <c r="O49" s="168">
        <f>ROUND(E49*N49,2)</f>
        <v>0</v>
      </c>
      <c r="P49" s="168">
        <v>0</v>
      </c>
      <c r="Q49" s="168">
        <f>ROUND(E49*P49,2)</f>
        <v>0</v>
      </c>
      <c r="R49" s="168"/>
      <c r="S49" s="168" t="s">
        <v>170</v>
      </c>
      <c r="T49" s="169" t="s">
        <v>171</v>
      </c>
      <c r="U49" s="155">
        <v>0</v>
      </c>
      <c r="V49" s="155">
        <f>ROUND(E49*U49,2)</f>
        <v>0</v>
      </c>
      <c r="W49" s="155"/>
      <c r="X49" s="155" t="s">
        <v>110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131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163">
        <v>15</v>
      </c>
      <c r="B50" s="164" t="s">
        <v>172</v>
      </c>
      <c r="C50" s="173" t="s">
        <v>173</v>
      </c>
      <c r="D50" s="165" t="s">
        <v>174</v>
      </c>
      <c r="E50" s="166">
        <v>2.76</v>
      </c>
      <c r="F50" s="167"/>
      <c r="G50" s="168">
        <f>ROUND(E50*F50,2)</f>
        <v>0</v>
      </c>
      <c r="H50" s="167"/>
      <c r="I50" s="168">
        <f>ROUND(E50*H50,2)</f>
        <v>0</v>
      </c>
      <c r="J50" s="167"/>
      <c r="K50" s="168">
        <f>ROUND(E50*J50,2)</f>
        <v>0</v>
      </c>
      <c r="L50" s="168">
        <v>21</v>
      </c>
      <c r="M50" s="168">
        <f>G50*(1+L50/100)</f>
        <v>0</v>
      </c>
      <c r="N50" s="168">
        <v>1E-3</v>
      </c>
      <c r="O50" s="168">
        <f>ROUND(E50*N50,2)</f>
        <v>0</v>
      </c>
      <c r="P50" s="168">
        <v>0</v>
      </c>
      <c r="Q50" s="168">
        <f>ROUND(E50*P50,2)</f>
        <v>0</v>
      </c>
      <c r="R50" s="168" t="s">
        <v>175</v>
      </c>
      <c r="S50" s="168" t="s">
        <v>109</v>
      </c>
      <c r="T50" s="169" t="s">
        <v>109</v>
      </c>
      <c r="U50" s="155">
        <v>0</v>
      </c>
      <c r="V50" s="155">
        <f>ROUND(E50*U50,2)</f>
        <v>0</v>
      </c>
      <c r="W50" s="155"/>
      <c r="X50" s="155" t="s">
        <v>176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177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>
      <c r="A51" s="153"/>
      <c r="B51" s="154"/>
      <c r="C51" s="174" t="s">
        <v>178</v>
      </c>
      <c r="D51" s="156"/>
      <c r="E51" s="157">
        <v>2.76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46"/>
      <c r="Z51" s="146"/>
      <c r="AA51" s="146"/>
      <c r="AB51" s="146"/>
      <c r="AC51" s="146"/>
      <c r="AD51" s="146"/>
      <c r="AE51" s="146"/>
      <c r="AF51" s="146"/>
      <c r="AG51" s="146" t="s">
        <v>122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>
      <c r="A52" s="149" t="s">
        <v>103</v>
      </c>
      <c r="B52" s="150" t="s">
        <v>59</v>
      </c>
      <c r="C52" s="172" t="s">
        <v>60</v>
      </c>
      <c r="D52" s="159"/>
      <c r="E52" s="160"/>
      <c r="F52" s="161"/>
      <c r="G52" s="161">
        <f>SUMIF(AG53:AG60,"&lt;&gt;NOR",G53:G60)</f>
        <v>0</v>
      </c>
      <c r="H52" s="161"/>
      <c r="I52" s="161">
        <f>SUM(I53:I60)</f>
        <v>0</v>
      </c>
      <c r="J52" s="161"/>
      <c r="K52" s="161">
        <f>SUM(K53:K60)</f>
        <v>0</v>
      </c>
      <c r="L52" s="161"/>
      <c r="M52" s="161">
        <f>SUM(M53:M60)</f>
        <v>0</v>
      </c>
      <c r="N52" s="161"/>
      <c r="O52" s="161">
        <f>SUM(O53:O60)</f>
        <v>22.830000000000002</v>
      </c>
      <c r="P52" s="161"/>
      <c r="Q52" s="161">
        <f>SUM(Q53:Q60)</f>
        <v>0</v>
      </c>
      <c r="R52" s="161"/>
      <c r="S52" s="161"/>
      <c r="T52" s="162"/>
      <c r="U52" s="158"/>
      <c r="V52" s="158">
        <f>SUM(V53:V60)</f>
        <v>24.299999999999997</v>
      </c>
      <c r="W52" s="158"/>
      <c r="X52" s="158"/>
      <c r="AG52" t="s">
        <v>104</v>
      </c>
    </row>
    <row r="53" spans="1:60" outlineLevel="1">
      <c r="A53" s="163">
        <v>16</v>
      </c>
      <c r="B53" s="164" t="s">
        <v>179</v>
      </c>
      <c r="C53" s="173" t="s">
        <v>180</v>
      </c>
      <c r="D53" s="165" t="s">
        <v>118</v>
      </c>
      <c r="E53" s="166">
        <v>11.7</v>
      </c>
      <c r="F53" s="167"/>
      <c r="G53" s="168">
        <f>ROUND(E53*F53,2)</f>
        <v>0</v>
      </c>
      <c r="H53" s="167"/>
      <c r="I53" s="168">
        <f>ROUND(E53*H53,2)</f>
        <v>0</v>
      </c>
      <c r="J53" s="167"/>
      <c r="K53" s="168">
        <f>ROUND(E53*J53,2)</f>
        <v>0</v>
      </c>
      <c r="L53" s="168">
        <v>21</v>
      </c>
      <c r="M53" s="168">
        <f>G53*(1+L53/100)</f>
        <v>0</v>
      </c>
      <c r="N53" s="168">
        <v>1.63</v>
      </c>
      <c r="O53" s="168">
        <f>ROUND(E53*N53,2)</f>
        <v>19.07</v>
      </c>
      <c r="P53" s="168">
        <v>0</v>
      </c>
      <c r="Q53" s="168">
        <f>ROUND(E53*P53,2)</f>
        <v>0</v>
      </c>
      <c r="R53" s="168" t="s">
        <v>119</v>
      </c>
      <c r="S53" s="168" t="s">
        <v>109</v>
      </c>
      <c r="T53" s="169" t="s">
        <v>109</v>
      </c>
      <c r="U53" s="155">
        <v>1.58</v>
      </c>
      <c r="V53" s="155">
        <f>ROUND(E53*U53,2)</f>
        <v>18.489999999999998</v>
      </c>
      <c r="W53" s="155"/>
      <c r="X53" s="155" t="s">
        <v>110</v>
      </c>
      <c r="Y53" s="146"/>
      <c r="Z53" s="146"/>
      <c r="AA53" s="146"/>
      <c r="AB53" s="146"/>
      <c r="AC53" s="146"/>
      <c r="AD53" s="146"/>
      <c r="AE53" s="146"/>
      <c r="AF53" s="146"/>
      <c r="AG53" s="146" t="s">
        <v>111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153"/>
      <c r="B54" s="154"/>
      <c r="C54" s="174" t="s">
        <v>181</v>
      </c>
      <c r="D54" s="156"/>
      <c r="E54" s="157">
        <v>11.7</v>
      </c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46"/>
      <c r="Z54" s="146"/>
      <c r="AA54" s="146"/>
      <c r="AB54" s="146"/>
      <c r="AC54" s="146"/>
      <c r="AD54" s="146"/>
      <c r="AE54" s="146"/>
      <c r="AF54" s="146"/>
      <c r="AG54" s="146" t="s">
        <v>122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>
      <c r="A55" s="163">
        <v>17</v>
      </c>
      <c r="B55" s="164" t="s">
        <v>182</v>
      </c>
      <c r="C55" s="173" t="s">
        <v>183</v>
      </c>
      <c r="D55" s="165" t="s">
        <v>118</v>
      </c>
      <c r="E55" s="166">
        <v>1.95</v>
      </c>
      <c r="F55" s="167"/>
      <c r="G55" s="168">
        <f>ROUND(E55*F55,2)</f>
        <v>0</v>
      </c>
      <c r="H55" s="167"/>
      <c r="I55" s="168">
        <f>ROUND(E55*H55,2)</f>
        <v>0</v>
      </c>
      <c r="J55" s="167"/>
      <c r="K55" s="168">
        <f>ROUND(E55*J55,2)</f>
        <v>0</v>
      </c>
      <c r="L55" s="168">
        <v>21</v>
      </c>
      <c r="M55" s="168">
        <f>G55*(1+L55/100)</f>
        <v>0</v>
      </c>
      <c r="N55" s="168">
        <v>1.9205000000000001</v>
      </c>
      <c r="O55" s="168">
        <f>ROUND(E55*N55,2)</f>
        <v>3.74</v>
      </c>
      <c r="P55" s="168">
        <v>0</v>
      </c>
      <c r="Q55" s="168">
        <f>ROUND(E55*P55,2)</f>
        <v>0</v>
      </c>
      <c r="R55" s="168" t="s">
        <v>119</v>
      </c>
      <c r="S55" s="168" t="s">
        <v>109</v>
      </c>
      <c r="T55" s="169" t="s">
        <v>109</v>
      </c>
      <c r="U55" s="155">
        <v>1.2310000000000001</v>
      </c>
      <c r="V55" s="155">
        <f>ROUND(E55*U55,2)</f>
        <v>2.4</v>
      </c>
      <c r="W55" s="155"/>
      <c r="X55" s="155" t="s">
        <v>110</v>
      </c>
      <c r="Y55" s="146"/>
      <c r="Z55" s="146"/>
      <c r="AA55" s="146"/>
      <c r="AB55" s="146"/>
      <c r="AC55" s="146"/>
      <c r="AD55" s="146"/>
      <c r="AE55" s="146"/>
      <c r="AF55" s="146"/>
      <c r="AG55" s="146" t="s">
        <v>111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>
      <c r="A56" s="153"/>
      <c r="B56" s="154"/>
      <c r="C56" s="174" t="s">
        <v>184</v>
      </c>
      <c r="D56" s="156"/>
      <c r="E56" s="157">
        <v>1.95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46"/>
      <c r="Z56" s="146"/>
      <c r="AA56" s="146"/>
      <c r="AB56" s="146"/>
      <c r="AC56" s="146"/>
      <c r="AD56" s="146"/>
      <c r="AE56" s="146"/>
      <c r="AF56" s="146"/>
      <c r="AG56" s="146" t="s">
        <v>122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>
      <c r="A57" s="163">
        <v>18</v>
      </c>
      <c r="B57" s="164" t="s">
        <v>185</v>
      </c>
      <c r="C57" s="173" t="s">
        <v>186</v>
      </c>
      <c r="D57" s="165" t="s">
        <v>107</v>
      </c>
      <c r="E57" s="166">
        <v>56.82</v>
      </c>
      <c r="F57" s="167"/>
      <c r="G57" s="168">
        <f>ROUND(E57*F57,2)</f>
        <v>0</v>
      </c>
      <c r="H57" s="167"/>
      <c r="I57" s="168">
        <f>ROUND(E57*H57,2)</f>
        <v>0</v>
      </c>
      <c r="J57" s="167"/>
      <c r="K57" s="168">
        <f>ROUND(E57*J57,2)</f>
        <v>0</v>
      </c>
      <c r="L57" s="168">
        <v>21</v>
      </c>
      <c r="M57" s="168">
        <f>G57*(1+L57/100)</f>
        <v>0</v>
      </c>
      <c r="N57" s="168">
        <v>4.0000000000000003E-5</v>
      </c>
      <c r="O57" s="168">
        <f>ROUND(E57*N57,2)</f>
        <v>0</v>
      </c>
      <c r="P57" s="168">
        <v>0</v>
      </c>
      <c r="Q57" s="168">
        <f>ROUND(E57*P57,2)</f>
        <v>0</v>
      </c>
      <c r="R57" s="168" t="s">
        <v>187</v>
      </c>
      <c r="S57" s="168" t="s">
        <v>109</v>
      </c>
      <c r="T57" s="169" t="s">
        <v>109</v>
      </c>
      <c r="U57" s="155">
        <v>0.06</v>
      </c>
      <c r="V57" s="155">
        <f>ROUND(E57*U57,2)</f>
        <v>3.41</v>
      </c>
      <c r="W57" s="155"/>
      <c r="X57" s="155" t="s">
        <v>110</v>
      </c>
      <c r="Y57" s="146"/>
      <c r="Z57" s="146"/>
      <c r="AA57" s="146"/>
      <c r="AB57" s="146"/>
      <c r="AC57" s="146"/>
      <c r="AD57" s="146"/>
      <c r="AE57" s="146"/>
      <c r="AF57" s="146"/>
      <c r="AG57" s="146" t="s">
        <v>111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153"/>
      <c r="B58" s="154"/>
      <c r="C58" s="174" t="s">
        <v>188</v>
      </c>
      <c r="D58" s="156"/>
      <c r="E58" s="157">
        <v>56.82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46"/>
      <c r="Z58" s="146"/>
      <c r="AA58" s="146"/>
      <c r="AB58" s="146"/>
      <c r="AC58" s="146"/>
      <c r="AD58" s="146"/>
      <c r="AE58" s="146"/>
      <c r="AF58" s="146"/>
      <c r="AG58" s="146" t="s">
        <v>122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0.6" outlineLevel="1">
      <c r="A59" s="163">
        <v>19</v>
      </c>
      <c r="B59" s="164" t="s">
        <v>189</v>
      </c>
      <c r="C59" s="173" t="s">
        <v>190</v>
      </c>
      <c r="D59" s="165" t="s">
        <v>107</v>
      </c>
      <c r="E59" s="166">
        <v>68.16</v>
      </c>
      <c r="F59" s="167"/>
      <c r="G59" s="168">
        <f>ROUND(E59*F59,2)</f>
        <v>0</v>
      </c>
      <c r="H59" s="167"/>
      <c r="I59" s="168">
        <f>ROUND(E59*H59,2)</f>
        <v>0</v>
      </c>
      <c r="J59" s="167"/>
      <c r="K59" s="168">
        <f>ROUND(E59*J59,2)</f>
        <v>0</v>
      </c>
      <c r="L59" s="168">
        <v>21</v>
      </c>
      <c r="M59" s="168">
        <f>G59*(1+L59/100)</f>
        <v>0</v>
      </c>
      <c r="N59" s="168">
        <v>2.9999999999999997E-4</v>
      </c>
      <c r="O59" s="168">
        <f>ROUND(E59*N59,2)</f>
        <v>0.02</v>
      </c>
      <c r="P59" s="168">
        <v>0</v>
      </c>
      <c r="Q59" s="168">
        <f>ROUND(E59*P59,2)</f>
        <v>0</v>
      </c>
      <c r="R59" s="168" t="s">
        <v>175</v>
      </c>
      <c r="S59" s="168" t="s">
        <v>109</v>
      </c>
      <c r="T59" s="169" t="s">
        <v>109</v>
      </c>
      <c r="U59" s="155">
        <v>0</v>
      </c>
      <c r="V59" s="155">
        <f>ROUND(E59*U59,2)</f>
        <v>0</v>
      </c>
      <c r="W59" s="155"/>
      <c r="X59" s="155" t="s">
        <v>176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191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153"/>
      <c r="B60" s="154"/>
      <c r="C60" s="174" t="s">
        <v>192</v>
      </c>
      <c r="D60" s="156"/>
      <c r="E60" s="157">
        <v>68.16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46"/>
      <c r="Z60" s="146"/>
      <c r="AA60" s="146"/>
      <c r="AB60" s="146"/>
      <c r="AC60" s="146"/>
      <c r="AD60" s="146"/>
      <c r="AE60" s="146"/>
      <c r="AF60" s="146"/>
      <c r="AG60" s="146" t="s">
        <v>122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>
      <c r="A61" s="149" t="s">
        <v>103</v>
      </c>
      <c r="B61" s="150" t="s">
        <v>61</v>
      </c>
      <c r="C61" s="172" t="s">
        <v>62</v>
      </c>
      <c r="D61" s="159"/>
      <c r="E61" s="160"/>
      <c r="F61" s="161"/>
      <c r="G61" s="161">
        <f>SUMIF(AG62:AG77,"&lt;&gt;NOR",G62:G77)</f>
        <v>0</v>
      </c>
      <c r="H61" s="161"/>
      <c r="I61" s="161">
        <f>SUM(I62:I77)</f>
        <v>0</v>
      </c>
      <c r="J61" s="161"/>
      <c r="K61" s="161">
        <f>SUM(K62:K77)</f>
        <v>0</v>
      </c>
      <c r="L61" s="161"/>
      <c r="M61" s="161">
        <f>SUM(M62:M77)</f>
        <v>0</v>
      </c>
      <c r="N61" s="161"/>
      <c r="O61" s="161">
        <f>SUM(O62:O77)</f>
        <v>595.29</v>
      </c>
      <c r="P61" s="161"/>
      <c r="Q61" s="161">
        <f>SUM(Q62:Q77)</f>
        <v>0</v>
      </c>
      <c r="R61" s="161"/>
      <c r="S61" s="161"/>
      <c r="T61" s="162"/>
      <c r="U61" s="158"/>
      <c r="V61" s="158">
        <f>SUM(V62:V77)</f>
        <v>629.49</v>
      </c>
      <c r="W61" s="158"/>
      <c r="X61" s="158"/>
      <c r="AG61" t="s">
        <v>104</v>
      </c>
    </row>
    <row r="62" spans="1:60" ht="20.6" outlineLevel="1">
      <c r="A62" s="163">
        <v>20</v>
      </c>
      <c r="B62" s="164" t="s">
        <v>193</v>
      </c>
      <c r="C62" s="173" t="s">
        <v>194</v>
      </c>
      <c r="D62" s="165" t="s">
        <v>107</v>
      </c>
      <c r="E62" s="166">
        <v>429</v>
      </c>
      <c r="F62" s="167"/>
      <c r="G62" s="168">
        <f>ROUND(E62*F62,2)</f>
        <v>0</v>
      </c>
      <c r="H62" s="167"/>
      <c r="I62" s="168">
        <f>ROUND(E62*H62,2)</f>
        <v>0</v>
      </c>
      <c r="J62" s="167"/>
      <c r="K62" s="168">
        <f>ROUND(E62*J62,2)</f>
        <v>0</v>
      </c>
      <c r="L62" s="168">
        <v>21</v>
      </c>
      <c r="M62" s="168">
        <f>G62*(1+L62/100)</f>
        <v>0</v>
      </c>
      <c r="N62" s="168">
        <v>0.378</v>
      </c>
      <c r="O62" s="168">
        <f>ROUND(E62*N62,2)</f>
        <v>162.16</v>
      </c>
      <c r="P62" s="168">
        <v>0</v>
      </c>
      <c r="Q62" s="168">
        <f>ROUND(E62*P62,2)</f>
        <v>0</v>
      </c>
      <c r="R62" s="168" t="s">
        <v>108</v>
      </c>
      <c r="S62" s="168" t="s">
        <v>109</v>
      </c>
      <c r="T62" s="169" t="s">
        <v>109</v>
      </c>
      <c r="U62" s="155">
        <v>2.5999999999999999E-2</v>
      </c>
      <c r="V62" s="155">
        <f>ROUND(E62*U62,2)</f>
        <v>11.15</v>
      </c>
      <c r="W62" s="155"/>
      <c r="X62" s="155" t="s">
        <v>110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131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0.6" outlineLevel="1">
      <c r="A63" s="163">
        <v>21</v>
      </c>
      <c r="B63" s="164" t="s">
        <v>195</v>
      </c>
      <c r="C63" s="173" t="s">
        <v>196</v>
      </c>
      <c r="D63" s="165" t="s">
        <v>107</v>
      </c>
      <c r="E63" s="166">
        <v>429</v>
      </c>
      <c r="F63" s="167"/>
      <c r="G63" s="168">
        <f>ROUND(E63*F63,2)</f>
        <v>0</v>
      </c>
      <c r="H63" s="167"/>
      <c r="I63" s="168">
        <f>ROUND(E63*H63,2)</f>
        <v>0</v>
      </c>
      <c r="J63" s="167"/>
      <c r="K63" s="168">
        <f>ROUND(E63*J63,2)</f>
        <v>0</v>
      </c>
      <c r="L63" s="168">
        <v>21</v>
      </c>
      <c r="M63" s="168">
        <f>G63*(1+L63/100)</f>
        <v>0</v>
      </c>
      <c r="N63" s="168">
        <v>0.441</v>
      </c>
      <c r="O63" s="168">
        <f>ROUND(E63*N63,2)</f>
        <v>189.19</v>
      </c>
      <c r="P63" s="168">
        <v>0</v>
      </c>
      <c r="Q63" s="168">
        <f>ROUND(E63*P63,2)</f>
        <v>0</v>
      </c>
      <c r="R63" s="168" t="s">
        <v>108</v>
      </c>
      <c r="S63" s="168" t="s">
        <v>109</v>
      </c>
      <c r="T63" s="169" t="s">
        <v>109</v>
      </c>
      <c r="U63" s="155">
        <v>2.9000000000000001E-2</v>
      </c>
      <c r="V63" s="155">
        <f>ROUND(E63*U63,2)</f>
        <v>12.44</v>
      </c>
      <c r="W63" s="155"/>
      <c r="X63" s="155" t="s">
        <v>110</v>
      </c>
      <c r="Y63" s="146"/>
      <c r="Z63" s="146"/>
      <c r="AA63" s="146"/>
      <c r="AB63" s="146"/>
      <c r="AC63" s="146"/>
      <c r="AD63" s="146"/>
      <c r="AE63" s="146"/>
      <c r="AF63" s="146"/>
      <c r="AG63" s="146" t="s">
        <v>131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0.6" outlineLevel="1">
      <c r="A64" s="163">
        <v>22</v>
      </c>
      <c r="B64" s="164" t="s">
        <v>197</v>
      </c>
      <c r="C64" s="173" t="s">
        <v>198</v>
      </c>
      <c r="D64" s="165" t="s">
        <v>107</v>
      </c>
      <c r="E64" s="166">
        <v>142</v>
      </c>
      <c r="F64" s="167"/>
      <c r="G64" s="168">
        <f>ROUND(E64*F64,2)</f>
        <v>0</v>
      </c>
      <c r="H64" s="167"/>
      <c r="I64" s="168">
        <f>ROUND(E64*H64,2)</f>
        <v>0</v>
      </c>
      <c r="J64" s="167"/>
      <c r="K64" s="168">
        <f>ROUND(E64*J64,2)</f>
        <v>0</v>
      </c>
      <c r="L64" s="168">
        <v>21</v>
      </c>
      <c r="M64" s="168">
        <f>G64*(1+L64/100)</f>
        <v>0</v>
      </c>
      <c r="N64" s="168">
        <v>0.55125000000000002</v>
      </c>
      <c r="O64" s="168">
        <f>ROUND(E64*N64,2)</f>
        <v>78.28</v>
      </c>
      <c r="P64" s="168">
        <v>0</v>
      </c>
      <c r="Q64" s="168">
        <f>ROUND(E64*P64,2)</f>
        <v>0</v>
      </c>
      <c r="R64" s="168" t="s">
        <v>108</v>
      </c>
      <c r="S64" s="168" t="s">
        <v>109</v>
      </c>
      <c r="T64" s="169" t="s">
        <v>109</v>
      </c>
      <c r="U64" s="155">
        <v>2.7E-2</v>
      </c>
      <c r="V64" s="155">
        <f>ROUND(E64*U64,2)</f>
        <v>3.83</v>
      </c>
      <c r="W64" s="155"/>
      <c r="X64" s="155" t="s">
        <v>110</v>
      </c>
      <c r="Y64" s="146"/>
      <c r="Z64" s="146"/>
      <c r="AA64" s="146"/>
      <c r="AB64" s="146"/>
      <c r="AC64" s="146"/>
      <c r="AD64" s="146"/>
      <c r="AE64" s="146"/>
      <c r="AF64" s="146"/>
      <c r="AG64" s="146" t="s">
        <v>131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>
      <c r="A65" s="163">
        <v>23</v>
      </c>
      <c r="B65" s="164" t="s">
        <v>199</v>
      </c>
      <c r="C65" s="173" t="s">
        <v>200</v>
      </c>
      <c r="D65" s="165" t="s">
        <v>107</v>
      </c>
      <c r="E65" s="166">
        <v>429</v>
      </c>
      <c r="F65" s="167"/>
      <c r="G65" s="168">
        <f>ROUND(E65*F65,2)</f>
        <v>0</v>
      </c>
      <c r="H65" s="167"/>
      <c r="I65" s="168">
        <f>ROUND(E65*H65,2)</f>
        <v>0</v>
      </c>
      <c r="J65" s="167"/>
      <c r="K65" s="168">
        <f>ROUND(E65*J65,2)</f>
        <v>0</v>
      </c>
      <c r="L65" s="168">
        <v>21</v>
      </c>
      <c r="M65" s="168">
        <f>G65*(1+L65/100)</f>
        <v>0</v>
      </c>
      <c r="N65" s="168">
        <v>0.11</v>
      </c>
      <c r="O65" s="168">
        <f>ROUND(E65*N65,2)</f>
        <v>47.19</v>
      </c>
      <c r="P65" s="168">
        <v>0</v>
      </c>
      <c r="Q65" s="168">
        <f>ROUND(E65*P65,2)</f>
        <v>0</v>
      </c>
      <c r="R65" s="168" t="s">
        <v>108</v>
      </c>
      <c r="S65" s="168" t="s">
        <v>109</v>
      </c>
      <c r="T65" s="169" t="s">
        <v>109</v>
      </c>
      <c r="U65" s="155">
        <v>1.1930000000000001</v>
      </c>
      <c r="V65" s="155">
        <f>ROUND(E65*U65,2)</f>
        <v>511.8</v>
      </c>
      <c r="W65" s="155"/>
      <c r="X65" s="155" t="s">
        <v>110</v>
      </c>
      <c r="Y65" s="146"/>
      <c r="Z65" s="146"/>
      <c r="AA65" s="146"/>
      <c r="AB65" s="146"/>
      <c r="AC65" s="146"/>
      <c r="AD65" s="146"/>
      <c r="AE65" s="146"/>
      <c r="AF65" s="146"/>
      <c r="AG65" s="146" t="s">
        <v>111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>
      <c r="A66" s="153"/>
      <c r="B66" s="154"/>
      <c r="C66" s="233" t="s">
        <v>201</v>
      </c>
      <c r="D66" s="234"/>
      <c r="E66" s="234"/>
      <c r="F66" s="234"/>
      <c r="G66" s="234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46"/>
      <c r="Z66" s="146"/>
      <c r="AA66" s="146"/>
      <c r="AB66" s="146"/>
      <c r="AC66" s="146"/>
      <c r="AD66" s="146"/>
      <c r="AE66" s="146"/>
      <c r="AF66" s="146"/>
      <c r="AG66" s="146" t="s">
        <v>113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70" t="str">
        <f>C66</f>
        <v>s provedením lože do 50 mm, s vyplněním spár, s dvojím beraněním a se smetením přebytečného materiálu na krajnici</v>
      </c>
      <c r="BB66" s="146"/>
      <c r="BC66" s="146"/>
      <c r="BD66" s="146"/>
      <c r="BE66" s="146"/>
      <c r="BF66" s="146"/>
      <c r="BG66" s="146"/>
      <c r="BH66" s="146"/>
    </row>
    <row r="67" spans="1:60" outlineLevel="1">
      <c r="A67" s="163">
        <v>24</v>
      </c>
      <c r="B67" s="164" t="s">
        <v>202</v>
      </c>
      <c r="C67" s="173" t="s">
        <v>203</v>
      </c>
      <c r="D67" s="165" t="s">
        <v>107</v>
      </c>
      <c r="E67" s="166">
        <v>185</v>
      </c>
      <c r="F67" s="167"/>
      <c r="G67" s="168">
        <f>ROUND(E67*F67,2)</f>
        <v>0</v>
      </c>
      <c r="H67" s="167"/>
      <c r="I67" s="168">
        <f>ROUND(E67*H67,2)</f>
        <v>0</v>
      </c>
      <c r="J67" s="167"/>
      <c r="K67" s="168">
        <f>ROUND(E67*J67,2)</f>
        <v>0</v>
      </c>
      <c r="L67" s="168">
        <v>21</v>
      </c>
      <c r="M67" s="168">
        <f>G67*(1+L67/100)</f>
        <v>0</v>
      </c>
      <c r="N67" s="168">
        <v>7.3899999999999993E-2</v>
      </c>
      <c r="O67" s="168">
        <f>ROUND(E67*N67,2)</f>
        <v>13.67</v>
      </c>
      <c r="P67" s="168">
        <v>0</v>
      </c>
      <c r="Q67" s="168">
        <f>ROUND(E67*P67,2)</f>
        <v>0</v>
      </c>
      <c r="R67" s="168" t="s">
        <v>108</v>
      </c>
      <c r="S67" s="168" t="s">
        <v>109</v>
      </c>
      <c r="T67" s="169" t="s">
        <v>109</v>
      </c>
      <c r="U67" s="155">
        <v>0.48</v>
      </c>
      <c r="V67" s="155">
        <f>ROUND(E67*U67,2)</f>
        <v>88.8</v>
      </c>
      <c r="W67" s="155"/>
      <c r="X67" s="155" t="s">
        <v>110</v>
      </c>
      <c r="Y67" s="146"/>
      <c r="Z67" s="146"/>
      <c r="AA67" s="146"/>
      <c r="AB67" s="146"/>
      <c r="AC67" s="146"/>
      <c r="AD67" s="146"/>
      <c r="AE67" s="146"/>
      <c r="AF67" s="146"/>
      <c r="AG67" s="146" t="s">
        <v>131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1" outlineLevel="1">
      <c r="A68" s="153"/>
      <c r="B68" s="154"/>
      <c r="C68" s="233" t="s">
        <v>204</v>
      </c>
      <c r="D68" s="234"/>
      <c r="E68" s="234"/>
      <c r="F68" s="234"/>
      <c r="G68" s="234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46"/>
      <c r="Z68" s="146"/>
      <c r="AA68" s="146"/>
      <c r="AB68" s="146"/>
      <c r="AC68" s="146"/>
      <c r="AD68" s="146"/>
      <c r="AE68" s="146"/>
      <c r="AF68" s="146"/>
      <c r="AG68" s="146" t="s">
        <v>113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70" t="str">
        <f>C68</f>
        <v>s provedením lože z kameniva drceného, s vyplněním spár, s dvojitým hutněním a se smetením přebytečného materiálu na krajnici. S dodáním hmot pro lože a výplň spár.</v>
      </c>
      <c r="BB68" s="146"/>
      <c r="BC68" s="146"/>
      <c r="BD68" s="146"/>
      <c r="BE68" s="146"/>
      <c r="BF68" s="146"/>
      <c r="BG68" s="146"/>
      <c r="BH68" s="146"/>
    </row>
    <row r="69" spans="1:60" outlineLevel="1">
      <c r="A69" s="153"/>
      <c r="B69" s="154"/>
      <c r="C69" s="174" t="s">
        <v>205</v>
      </c>
      <c r="D69" s="156"/>
      <c r="E69" s="157">
        <v>185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46"/>
      <c r="Z69" s="146"/>
      <c r="AA69" s="146"/>
      <c r="AB69" s="146"/>
      <c r="AC69" s="146"/>
      <c r="AD69" s="146"/>
      <c r="AE69" s="146"/>
      <c r="AF69" s="146"/>
      <c r="AG69" s="146" t="s">
        <v>122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>
      <c r="A70" s="163">
        <v>25</v>
      </c>
      <c r="B70" s="164" t="s">
        <v>206</v>
      </c>
      <c r="C70" s="173" t="s">
        <v>207</v>
      </c>
      <c r="D70" s="165" t="s">
        <v>107</v>
      </c>
      <c r="E70" s="166">
        <v>49</v>
      </c>
      <c r="F70" s="167"/>
      <c r="G70" s="168">
        <f>ROUND(E70*F70,2)</f>
        <v>0</v>
      </c>
      <c r="H70" s="167"/>
      <c r="I70" s="168">
        <f>ROUND(E70*H70,2)</f>
        <v>0</v>
      </c>
      <c r="J70" s="167"/>
      <c r="K70" s="168">
        <f>ROUND(E70*J70,2)</f>
        <v>0</v>
      </c>
      <c r="L70" s="168">
        <v>21</v>
      </c>
      <c r="M70" s="168">
        <f>G70*(1+L70/100)</f>
        <v>0</v>
      </c>
      <c r="N70" s="168">
        <v>0.378</v>
      </c>
      <c r="O70" s="168">
        <f>ROUND(E70*N70,2)</f>
        <v>18.52</v>
      </c>
      <c r="P70" s="168">
        <v>0</v>
      </c>
      <c r="Q70" s="168">
        <f>ROUND(E70*P70,2)</f>
        <v>0</v>
      </c>
      <c r="R70" s="168"/>
      <c r="S70" s="168" t="s">
        <v>170</v>
      </c>
      <c r="T70" s="169" t="s">
        <v>171</v>
      </c>
      <c r="U70" s="155">
        <v>0.03</v>
      </c>
      <c r="V70" s="155">
        <f>ROUND(E70*U70,2)</f>
        <v>1.47</v>
      </c>
      <c r="W70" s="155"/>
      <c r="X70" s="155" t="s">
        <v>110</v>
      </c>
      <c r="Y70" s="146"/>
      <c r="Z70" s="146"/>
      <c r="AA70" s="146"/>
      <c r="AB70" s="146"/>
      <c r="AC70" s="146"/>
      <c r="AD70" s="146"/>
      <c r="AE70" s="146"/>
      <c r="AF70" s="146"/>
      <c r="AG70" s="146" t="s">
        <v>131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>
      <c r="A71" s="153"/>
      <c r="B71" s="154"/>
      <c r="C71" s="174" t="s">
        <v>208</v>
      </c>
      <c r="D71" s="156"/>
      <c r="E71" s="157">
        <v>7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46"/>
      <c r="Z71" s="146"/>
      <c r="AA71" s="146"/>
      <c r="AB71" s="146"/>
      <c r="AC71" s="146"/>
      <c r="AD71" s="146"/>
      <c r="AE71" s="146"/>
      <c r="AF71" s="146"/>
      <c r="AG71" s="146" t="s">
        <v>122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>
      <c r="A72" s="153"/>
      <c r="B72" s="154"/>
      <c r="C72" s="174" t="s">
        <v>209</v>
      </c>
      <c r="D72" s="156"/>
      <c r="E72" s="157">
        <v>42</v>
      </c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46"/>
      <c r="Z72" s="146"/>
      <c r="AA72" s="146"/>
      <c r="AB72" s="146"/>
      <c r="AC72" s="146"/>
      <c r="AD72" s="146"/>
      <c r="AE72" s="146"/>
      <c r="AF72" s="146"/>
      <c r="AG72" s="146" t="s">
        <v>122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ht="20.6" outlineLevel="1">
      <c r="A73" s="163">
        <v>26</v>
      </c>
      <c r="B73" s="164" t="s">
        <v>210</v>
      </c>
      <c r="C73" s="173" t="s">
        <v>211</v>
      </c>
      <c r="D73" s="165" t="s">
        <v>107</v>
      </c>
      <c r="E73" s="166">
        <v>136.94999999999999</v>
      </c>
      <c r="F73" s="167"/>
      <c r="G73" s="168">
        <f>ROUND(E73*F73,2)</f>
        <v>0</v>
      </c>
      <c r="H73" s="167"/>
      <c r="I73" s="168">
        <f>ROUND(E73*H73,2)</f>
        <v>0</v>
      </c>
      <c r="J73" s="167"/>
      <c r="K73" s="168">
        <f>ROUND(E73*J73,2)</f>
        <v>0</v>
      </c>
      <c r="L73" s="168">
        <v>21</v>
      </c>
      <c r="M73" s="168">
        <f>G73*(1+L73/100)</f>
        <v>0</v>
      </c>
      <c r="N73" s="168">
        <v>0.17599999999999999</v>
      </c>
      <c r="O73" s="168">
        <f>ROUND(E73*N73,2)</f>
        <v>24.1</v>
      </c>
      <c r="P73" s="168">
        <v>0</v>
      </c>
      <c r="Q73" s="168">
        <f>ROUND(E73*P73,2)</f>
        <v>0</v>
      </c>
      <c r="R73" s="168"/>
      <c r="S73" s="168" t="s">
        <v>170</v>
      </c>
      <c r="T73" s="169" t="s">
        <v>171</v>
      </c>
      <c r="U73" s="155">
        <v>0</v>
      </c>
      <c r="V73" s="155">
        <f>ROUND(E73*U73,2)</f>
        <v>0</v>
      </c>
      <c r="W73" s="155"/>
      <c r="X73" s="155" t="s">
        <v>176</v>
      </c>
      <c r="Y73" s="146"/>
      <c r="Z73" s="146"/>
      <c r="AA73" s="146"/>
      <c r="AB73" s="146"/>
      <c r="AC73" s="146"/>
      <c r="AD73" s="146"/>
      <c r="AE73" s="146"/>
      <c r="AF73" s="146"/>
      <c r="AG73" s="146" t="s">
        <v>191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>
      <c r="A74" s="153"/>
      <c r="B74" s="154"/>
      <c r="C74" s="174" t="s">
        <v>212</v>
      </c>
      <c r="D74" s="156"/>
      <c r="E74" s="157">
        <v>136.94999999999999</v>
      </c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46"/>
      <c r="Z74" s="146"/>
      <c r="AA74" s="146"/>
      <c r="AB74" s="146"/>
      <c r="AC74" s="146"/>
      <c r="AD74" s="146"/>
      <c r="AE74" s="146"/>
      <c r="AF74" s="146"/>
      <c r="AG74" s="146" t="s">
        <v>122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>
      <c r="A75" s="163">
        <v>27</v>
      </c>
      <c r="B75" s="164" t="s">
        <v>213</v>
      </c>
      <c r="C75" s="173" t="s">
        <v>214</v>
      </c>
      <c r="D75" s="165" t="s">
        <v>215</v>
      </c>
      <c r="E75" s="166">
        <v>61.792499999999997</v>
      </c>
      <c r="F75" s="167"/>
      <c r="G75" s="168">
        <f>ROUND(E75*F75,2)</f>
        <v>0</v>
      </c>
      <c r="H75" s="167"/>
      <c r="I75" s="168">
        <f>ROUND(E75*H75,2)</f>
        <v>0</v>
      </c>
      <c r="J75" s="167"/>
      <c r="K75" s="168">
        <f>ROUND(E75*J75,2)</f>
        <v>0</v>
      </c>
      <c r="L75" s="168">
        <v>21</v>
      </c>
      <c r="M75" s="168">
        <f>G75*(1+L75/100)</f>
        <v>0</v>
      </c>
      <c r="N75" s="168">
        <v>1</v>
      </c>
      <c r="O75" s="168">
        <f>ROUND(E75*N75,2)</f>
        <v>61.79</v>
      </c>
      <c r="P75" s="168">
        <v>0</v>
      </c>
      <c r="Q75" s="168">
        <f>ROUND(E75*P75,2)</f>
        <v>0</v>
      </c>
      <c r="R75" s="168" t="s">
        <v>175</v>
      </c>
      <c r="S75" s="168" t="s">
        <v>109</v>
      </c>
      <c r="T75" s="169" t="s">
        <v>109</v>
      </c>
      <c r="U75" s="155">
        <v>0</v>
      </c>
      <c r="V75" s="155">
        <f>ROUND(E75*U75,2)</f>
        <v>0</v>
      </c>
      <c r="W75" s="155"/>
      <c r="X75" s="155" t="s">
        <v>176</v>
      </c>
      <c r="Y75" s="146"/>
      <c r="Z75" s="146"/>
      <c r="AA75" s="146"/>
      <c r="AB75" s="146"/>
      <c r="AC75" s="146"/>
      <c r="AD75" s="146"/>
      <c r="AE75" s="146"/>
      <c r="AF75" s="146"/>
      <c r="AG75" s="146" t="s">
        <v>191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>
      <c r="A76" s="153"/>
      <c r="B76" s="154"/>
      <c r="C76" s="174" t="s">
        <v>216</v>
      </c>
      <c r="D76" s="156"/>
      <c r="E76" s="157">
        <v>61.792499999999997</v>
      </c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46"/>
      <c r="Z76" s="146"/>
      <c r="AA76" s="146"/>
      <c r="AB76" s="146"/>
      <c r="AC76" s="146"/>
      <c r="AD76" s="146"/>
      <c r="AE76" s="146"/>
      <c r="AF76" s="146"/>
      <c r="AG76" s="146" t="s">
        <v>122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20.6" outlineLevel="1">
      <c r="A77" s="163">
        <v>28</v>
      </c>
      <c r="B77" s="164" t="s">
        <v>217</v>
      </c>
      <c r="C77" s="173" t="s">
        <v>218</v>
      </c>
      <c r="D77" s="165" t="s">
        <v>107</v>
      </c>
      <c r="E77" s="166">
        <v>2.2000000000000002</v>
      </c>
      <c r="F77" s="167"/>
      <c r="G77" s="168">
        <f>ROUND(E77*F77,2)</f>
        <v>0</v>
      </c>
      <c r="H77" s="167"/>
      <c r="I77" s="168">
        <f>ROUND(E77*H77,2)</f>
        <v>0</v>
      </c>
      <c r="J77" s="167"/>
      <c r="K77" s="168">
        <f>ROUND(E77*J77,2)</f>
        <v>0</v>
      </c>
      <c r="L77" s="168">
        <v>21</v>
      </c>
      <c r="M77" s="168">
        <f>G77*(1+L77/100)</f>
        <v>0</v>
      </c>
      <c r="N77" s="168">
        <v>0.17599999999999999</v>
      </c>
      <c r="O77" s="168">
        <f>ROUND(E77*N77,2)</f>
        <v>0.39</v>
      </c>
      <c r="P77" s="168">
        <v>0</v>
      </c>
      <c r="Q77" s="168">
        <f>ROUND(E77*P77,2)</f>
        <v>0</v>
      </c>
      <c r="R77" s="168" t="s">
        <v>175</v>
      </c>
      <c r="S77" s="168" t="s">
        <v>109</v>
      </c>
      <c r="T77" s="169" t="s">
        <v>109</v>
      </c>
      <c r="U77" s="155">
        <v>0</v>
      </c>
      <c r="V77" s="155">
        <f>ROUND(E77*U77,2)</f>
        <v>0</v>
      </c>
      <c r="W77" s="155"/>
      <c r="X77" s="155" t="s">
        <v>176</v>
      </c>
      <c r="Y77" s="146"/>
      <c r="Z77" s="146"/>
      <c r="AA77" s="146"/>
      <c r="AB77" s="146"/>
      <c r="AC77" s="146"/>
      <c r="AD77" s="146"/>
      <c r="AE77" s="146"/>
      <c r="AF77" s="146"/>
      <c r="AG77" s="146" t="s">
        <v>191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>
      <c r="A78" s="149" t="s">
        <v>103</v>
      </c>
      <c r="B78" s="150" t="s">
        <v>63</v>
      </c>
      <c r="C78" s="172" t="s">
        <v>64</v>
      </c>
      <c r="D78" s="159"/>
      <c r="E78" s="160"/>
      <c r="F78" s="161"/>
      <c r="G78" s="161">
        <f>SUMIF(AG79:AG85,"&lt;&gt;NOR",G79:G85)</f>
        <v>0</v>
      </c>
      <c r="H78" s="161"/>
      <c r="I78" s="161">
        <f>SUM(I79:I85)</f>
        <v>0</v>
      </c>
      <c r="J78" s="161"/>
      <c r="K78" s="161">
        <f>SUM(K79:K85)</f>
        <v>0</v>
      </c>
      <c r="L78" s="161"/>
      <c r="M78" s="161">
        <f>SUM(M79:M85)</f>
        <v>0</v>
      </c>
      <c r="N78" s="161"/>
      <c r="O78" s="161">
        <f>SUM(O79:O85)</f>
        <v>8.86</v>
      </c>
      <c r="P78" s="161"/>
      <c r="Q78" s="161">
        <f>SUM(Q79:Q85)</f>
        <v>0</v>
      </c>
      <c r="R78" s="161"/>
      <c r="S78" s="161"/>
      <c r="T78" s="162"/>
      <c r="U78" s="158"/>
      <c r="V78" s="158">
        <f>SUM(V79:V85)</f>
        <v>0</v>
      </c>
      <c r="W78" s="158"/>
      <c r="X78" s="158"/>
      <c r="AG78" t="s">
        <v>104</v>
      </c>
    </row>
    <row r="79" spans="1:60" outlineLevel="1">
      <c r="A79" s="163">
        <v>29</v>
      </c>
      <c r="B79" s="164" t="s">
        <v>219</v>
      </c>
      <c r="C79" s="173" t="s">
        <v>220</v>
      </c>
      <c r="D79" s="165" t="s">
        <v>221</v>
      </c>
      <c r="E79" s="166">
        <v>2</v>
      </c>
      <c r="F79" s="167"/>
      <c r="G79" s="168">
        <f>ROUND(E79*F79,2)</f>
        <v>0</v>
      </c>
      <c r="H79" s="167"/>
      <c r="I79" s="168">
        <f>ROUND(E79*H79,2)</f>
        <v>0</v>
      </c>
      <c r="J79" s="167"/>
      <c r="K79" s="168">
        <f>ROUND(E79*J79,2)</f>
        <v>0</v>
      </c>
      <c r="L79" s="168">
        <v>21</v>
      </c>
      <c r="M79" s="168">
        <f>G79*(1+L79/100)</f>
        <v>0</v>
      </c>
      <c r="N79" s="168">
        <v>0</v>
      </c>
      <c r="O79" s="168">
        <f>ROUND(E79*N79,2)</f>
        <v>0</v>
      </c>
      <c r="P79" s="168">
        <v>0</v>
      </c>
      <c r="Q79" s="168">
        <f>ROUND(E79*P79,2)</f>
        <v>0</v>
      </c>
      <c r="R79" s="168"/>
      <c r="S79" s="168" t="s">
        <v>170</v>
      </c>
      <c r="T79" s="169" t="s">
        <v>171</v>
      </c>
      <c r="U79" s="155">
        <v>0</v>
      </c>
      <c r="V79" s="155">
        <f>ROUND(E79*U79,2)</f>
        <v>0</v>
      </c>
      <c r="W79" s="155"/>
      <c r="X79" s="155" t="s">
        <v>110</v>
      </c>
      <c r="Y79" s="146"/>
      <c r="Z79" s="146"/>
      <c r="AA79" s="146"/>
      <c r="AB79" s="146"/>
      <c r="AC79" s="146"/>
      <c r="AD79" s="146"/>
      <c r="AE79" s="146"/>
      <c r="AF79" s="146"/>
      <c r="AG79" s="146" t="s">
        <v>111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0.6" outlineLevel="1">
      <c r="A80" s="163">
        <v>30</v>
      </c>
      <c r="B80" s="164" t="s">
        <v>222</v>
      </c>
      <c r="C80" s="173" t="s">
        <v>223</v>
      </c>
      <c r="D80" s="165" t="s">
        <v>221</v>
      </c>
      <c r="E80" s="166">
        <v>1</v>
      </c>
      <c r="F80" s="167"/>
      <c r="G80" s="168">
        <f>ROUND(E80*F80,2)</f>
        <v>0</v>
      </c>
      <c r="H80" s="167"/>
      <c r="I80" s="168">
        <f>ROUND(E80*H80,2)</f>
        <v>0</v>
      </c>
      <c r="J80" s="167"/>
      <c r="K80" s="168">
        <f>ROUND(E80*J80,2)</f>
        <v>0</v>
      </c>
      <c r="L80" s="168">
        <v>21</v>
      </c>
      <c r="M80" s="168">
        <f>G80*(1+L80/100)</f>
        <v>0</v>
      </c>
      <c r="N80" s="168">
        <v>0</v>
      </c>
      <c r="O80" s="168">
        <f>ROUND(E80*N80,2)</f>
        <v>0</v>
      </c>
      <c r="P80" s="168">
        <v>0</v>
      </c>
      <c r="Q80" s="168">
        <f>ROUND(E80*P80,2)</f>
        <v>0</v>
      </c>
      <c r="R80" s="168"/>
      <c r="S80" s="168" t="s">
        <v>170</v>
      </c>
      <c r="T80" s="169" t="s">
        <v>171</v>
      </c>
      <c r="U80" s="155">
        <v>0</v>
      </c>
      <c r="V80" s="155">
        <f>ROUND(E80*U80,2)</f>
        <v>0</v>
      </c>
      <c r="W80" s="155"/>
      <c r="X80" s="155" t="s">
        <v>110</v>
      </c>
      <c r="Y80" s="146"/>
      <c r="Z80" s="146"/>
      <c r="AA80" s="146"/>
      <c r="AB80" s="146"/>
      <c r="AC80" s="146"/>
      <c r="AD80" s="146"/>
      <c r="AE80" s="146"/>
      <c r="AF80" s="146"/>
      <c r="AG80" s="146" t="s">
        <v>111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0.6" outlineLevel="1">
      <c r="A81" s="163">
        <v>31</v>
      </c>
      <c r="B81" s="164" t="s">
        <v>224</v>
      </c>
      <c r="C81" s="173" t="s">
        <v>225</v>
      </c>
      <c r="D81" s="165" t="s">
        <v>221</v>
      </c>
      <c r="E81" s="166">
        <v>1</v>
      </c>
      <c r="F81" s="167"/>
      <c r="G81" s="168">
        <f>ROUND(E81*F81,2)</f>
        <v>0</v>
      </c>
      <c r="H81" s="167"/>
      <c r="I81" s="168">
        <f>ROUND(E81*H81,2)</f>
        <v>0</v>
      </c>
      <c r="J81" s="167"/>
      <c r="K81" s="168">
        <f>ROUND(E81*J81,2)</f>
        <v>0</v>
      </c>
      <c r="L81" s="168">
        <v>21</v>
      </c>
      <c r="M81" s="168">
        <f>G81*(1+L81/100)</f>
        <v>0</v>
      </c>
      <c r="N81" s="168">
        <v>0</v>
      </c>
      <c r="O81" s="168">
        <f>ROUND(E81*N81,2)</f>
        <v>0</v>
      </c>
      <c r="P81" s="168">
        <v>0</v>
      </c>
      <c r="Q81" s="168">
        <f>ROUND(E81*P81,2)</f>
        <v>0</v>
      </c>
      <c r="R81" s="168"/>
      <c r="S81" s="168" t="s">
        <v>170</v>
      </c>
      <c r="T81" s="169" t="s">
        <v>171</v>
      </c>
      <c r="U81" s="155">
        <v>0</v>
      </c>
      <c r="V81" s="155">
        <f>ROUND(E81*U81,2)</f>
        <v>0</v>
      </c>
      <c r="W81" s="155"/>
      <c r="X81" s="155" t="s">
        <v>110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111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>
      <c r="A82" s="163">
        <v>32</v>
      </c>
      <c r="B82" s="164" t="s">
        <v>226</v>
      </c>
      <c r="C82" s="173" t="s">
        <v>227</v>
      </c>
      <c r="D82" s="165" t="s">
        <v>126</v>
      </c>
      <c r="E82" s="166">
        <v>8</v>
      </c>
      <c r="F82" s="167"/>
      <c r="G82" s="168">
        <f>ROUND(E82*F82,2)</f>
        <v>0</v>
      </c>
      <c r="H82" s="167"/>
      <c r="I82" s="168">
        <f>ROUND(E82*H82,2)</f>
        <v>0</v>
      </c>
      <c r="J82" s="167"/>
      <c r="K82" s="168">
        <f>ROUND(E82*J82,2)</f>
        <v>0</v>
      </c>
      <c r="L82" s="168">
        <v>21</v>
      </c>
      <c r="M82" s="168">
        <f>G82*(1+L82/100)</f>
        <v>0</v>
      </c>
      <c r="N82" s="168">
        <v>0.90902000000000005</v>
      </c>
      <c r="O82" s="168">
        <f>ROUND(E82*N82,2)</f>
        <v>7.27</v>
      </c>
      <c r="P82" s="168">
        <v>0</v>
      </c>
      <c r="Q82" s="168">
        <f>ROUND(E82*P82,2)</f>
        <v>0</v>
      </c>
      <c r="R82" s="168" t="s">
        <v>228</v>
      </c>
      <c r="S82" s="168" t="s">
        <v>109</v>
      </c>
      <c r="T82" s="169" t="s">
        <v>109</v>
      </c>
      <c r="U82" s="155">
        <v>0</v>
      </c>
      <c r="V82" s="155">
        <f>ROUND(E82*U82,2)</f>
        <v>0</v>
      </c>
      <c r="W82" s="155"/>
      <c r="X82" s="155" t="s">
        <v>229</v>
      </c>
      <c r="Y82" s="146"/>
      <c r="Z82" s="146"/>
      <c r="AA82" s="146"/>
      <c r="AB82" s="146"/>
      <c r="AC82" s="146"/>
      <c r="AD82" s="146"/>
      <c r="AE82" s="146"/>
      <c r="AF82" s="146"/>
      <c r="AG82" s="146" t="s">
        <v>230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51.9" outlineLevel="1">
      <c r="A83" s="153"/>
      <c r="B83" s="154"/>
      <c r="C83" s="233" t="s">
        <v>231</v>
      </c>
      <c r="D83" s="234"/>
      <c r="E83" s="234"/>
      <c r="F83" s="234"/>
      <c r="G83" s="234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46"/>
      <c r="Z83" s="146"/>
      <c r="AA83" s="146"/>
      <c r="AB83" s="146"/>
      <c r="AC83" s="146"/>
      <c r="AD83" s="146"/>
      <c r="AE83" s="146"/>
      <c r="AF83" s="146"/>
      <c r="AG83" s="146" t="s">
        <v>113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70" t="str">
        <f>C83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83" s="146"/>
      <c r="BC83" s="146"/>
      <c r="BD83" s="146"/>
      <c r="BE83" s="146"/>
      <c r="BF83" s="146"/>
      <c r="BG83" s="146"/>
      <c r="BH83" s="146"/>
    </row>
    <row r="84" spans="1:60" ht="20.6" outlineLevel="1">
      <c r="A84" s="163">
        <v>33</v>
      </c>
      <c r="B84" s="164" t="s">
        <v>232</v>
      </c>
      <c r="C84" s="173" t="s">
        <v>233</v>
      </c>
      <c r="D84" s="165" t="s">
        <v>234</v>
      </c>
      <c r="E84" s="166">
        <v>2</v>
      </c>
      <c r="F84" s="167"/>
      <c r="G84" s="168">
        <f>ROUND(E84*F84,2)</f>
        <v>0</v>
      </c>
      <c r="H84" s="167"/>
      <c r="I84" s="168">
        <f>ROUND(E84*H84,2)</f>
        <v>0</v>
      </c>
      <c r="J84" s="167"/>
      <c r="K84" s="168">
        <f>ROUND(E84*J84,2)</f>
        <v>0</v>
      </c>
      <c r="L84" s="168">
        <v>21</v>
      </c>
      <c r="M84" s="168">
        <f>G84*(1+L84/100)</f>
        <v>0</v>
      </c>
      <c r="N84" s="168">
        <v>0.79652000000000001</v>
      </c>
      <c r="O84" s="168">
        <f>ROUND(E84*N84,2)</f>
        <v>1.59</v>
      </c>
      <c r="P84" s="168">
        <v>0</v>
      </c>
      <c r="Q84" s="168">
        <f>ROUND(E84*P84,2)</f>
        <v>0</v>
      </c>
      <c r="R84" s="168" t="s">
        <v>228</v>
      </c>
      <c r="S84" s="168" t="s">
        <v>109</v>
      </c>
      <c r="T84" s="169" t="s">
        <v>109</v>
      </c>
      <c r="U84" s="155">
        <v>0</v>
      </c>
      <c r="V84" s="155">
        <f>ROUND(E84*U84,2)</f>
        <v>0</v>
      </c>
      <c r="W84" s="155"/>
      <c r="X84" s="155" t="s">
        <v>229</v>
      </c>
      <c r="Y84" s="146"/>
      <c r="Z84" s="146"/>
      <c r="AA84" s="146"/>
      <c r="AB84" s="146"/>
      <c r="AC84" s="146"/>
      <c r="AD84" s="146"/>
      <c r="AE84" s="146"/>
      <c r="AF84" s="146"/>
      <c r="AG84" s="146" t="s">
        <v>230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21" outlineLevel="1">
      <c r="A85" s="153"/>
      <c r="B85" s="154"/>
      <c r="C85" s="233" t="s">
        <v>235</v>
      </c>
      <c r="D85" s="234"/>
      <c r="E85" s="234"/>
      <c r="F85" s="234"/>
      <c r="G85" s="234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46"/>
      <c r="Z85" s="146"/>
      <c r="AA85" s="146"/>
      <c r="AB85" s="146"/>
      <c r="AC85" s="146"/>
      <c r="AD85" s="146"/>
      <c r="AE85" s="146"/>
      <c r="AF85" s="146"/>
      <c r="AG85" s="146" t="s">
        <v>113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70" t="str">
        <f>C85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85" s="146"/>
      <c r="BC85" s="146"/>
      <c r="BD85" s="146"/>
      <c r="BE85" s="146"/>
      <c r="BF85" s="146"/>
      <c r="BG85" s="146"/>
      <c r="BH85" s="146"/>
    </row>
    <row r="86" spans="1:60">
      <c r="A86" s="149" t="s">
        <v>103</v>
      </c>
      <c r="B86" s="150" t="s">
        <v>65</v>
      </c>
      <c r="C86" s="172" t="s">
        <v>66</v>
      </c>
      <c r="D86" s="159"/>
      <c r="E86" s="160"/>
      <c r="F86" s="161"/>
      <c r="G86" s="161">
        <f>SUMIF(AG87:AG117,"&lt;&gt;NOR",G87:G117)</f>
        <v>0</v>
      </c>
      <c r="H86" s="161"/>
      <c r="I86" s="161">
        <f>SUM(I87:I117)</f>
        <v>0</v>
      </c>
      <c r="J86" s="161"/>
      <c r="K86" s="161">
        <f>SUM(K87:K117)</f>
        <v>0</v>
      </c>
      <c r="L86" s="161"/>
      <c r="M86" s="161">
        <f>SUM(M87:M117)</f>
        <v>0</v>
      </c>
      <c r="N86" s="161"/>
      <c r="O86" s="161">
        <f>SUM(O87:O117)</f>
        <v>72.84999999999998</v>
      </c>
      <c r="P86" s="161"/>
      <c r="Q86" s="161">
        <f>SUM(Q87:Q117)</f>
        <v>0</v>
      </c>
      <c r="R86" s="161"/>
      <c r="S86" s="161"/>
      <c r="T86" s="162"/>
      <c r="U86" s="158"/>
      <c r="V86" s="158">
        <f>SUM(V87:V117)</f>
        <v>117.46000000000001</v>
      </c>
      <c r="W86" s="158"/>
      <c r="X86" s="158"/>
      <c r="AG86" t="s">
        <v>104</v>
      </c>
    </row>
    <row r="87" spans="1:60" ht="20.6" outlineLevel="1">
      <c r="A87" s="163">
        <v>34</v>
      </c>
      <c r="B87" s="164" t="s">
        <v>236</v>
      </c>
      <c r="C87" s="173" t="s">
        <v>237</v>
      </c>
      <c r="D87" s="165" t="s">
        <v>234</v>
      </c>
      <c r="E87" s="166">
        <v>3</v>
      </c>
      <c r="F87" s="167"/>
      <c r="G87" s="168">
        <f>ROUND(E87*F87,2)</f>
        <v>0</v>
      </c>
      <c r="H87" s="167"/>
      <c r="I87" s="168">
        <f>ROUND(E87*H87,2)</f>
        <v>0</v>
      </c>
      <c r="J87" s="167"/>
      <c r="K87" s="168">
        <f>ROUND(E87*J87,2)</f>
        <v>0</v>
      </c>
      <c r="L87" s="168">
        <v>21</v>
      </c>
      <c r="M87" s="168">
        <f>G87*(1+L87/100)</f>
        <v>0</v>
      </c>
      <c r="N87" s="168">
        <v>0.1176</v>
      </c>
      <c r="O87" s="168">
        <f>ROUND(E87*N87,2)</f>
        <v>0.35</v>
      </c>
      <c r="P87" s="168">
        <v>0</v>
      </c>
      <c r="Q87" s="168">
        <f>ROUND(E87*P87,2)</f>
        <v>0</v>
      </c>
      <c r="R87" s="168" t="s">
        <v>108</v>
      </c>
      <c r="S87" s="168" t="s">
        <v>109</v>
      </c>
      <c r="T87" s="169" t="s">
        <v>109</v>
      </c>
      <c r="U87" s="155">
        <v>0.92</v>
      </c>
      <c r="V87" s="155">
        <f>ROUND(E87*U87,2)</f>
        <v>2.76</v>
      </c>
      <c r="W87" s="155"/>
      <c r="X87" s="155" t="s">
        <v>110</v>
      </c>
      <c r="Y87" s="146"/>
      <c r="Z87" s="146"/>
      <c r="AA87" s="146"/>
      <c r="AB87" s="146"/>
      <c r="AC87" s="146"/>
      <c r="AD87" s="146"/>
      <c r="AE87" s="146"/>
      <c r="AF87" s="146"/>
      <c r="AG87" s="146" t="s">
        <v>111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>
      <c r="A88" s="163">
        <v>35</v>
      </c>
      <c r="B88" s="164" t="s">
        <v>238</v>
      </c>
      <c r="C88" s="173" t="s">
        <v>239</v>
      </c>
      <c r="D88" s="165" t="s">
        <v>234</v>
      </c>
      <c r="E88" s="166">
        <v>5</v>
      </c>
      <c r="F88" s="167"/>
      <c r="G88" s="168">
        <f>ROUND(E88*F88,2)</f>
        <v>0</v>
      </c>
      <c r="H88" s="167"/>
      <c r="I88" s="168">
        <f>ROUND(E88*H88,2)</f>
        <v>0</v>
      </c>
      <c r="J88" s="167"/>
      <c r="K88" s="168">
        <f>ROUND(E88*J88,2)</f>
        <v>0</v>
      </c>
      <c r="L88" s="168">
        <v>21</v>
      </c>
      <c r="M88" s="168">
        <f>G88*(1+L88/100)</f>
        <v>0</v>
      </c>
      <c r="N88" s="168">
        <v>0</v>
      </c>
      <c r="O88" s="168">
        <f>ROUND(E88*N88,2)</f>
        <v>0</v>
      </c>
      <c r="P88" s="168">
        <v>0</v>
      </c>
      <c r="Q88" s="168">
        <f>ROUND(E88*P88,2)</f>
        <v>0</v>
      </c>
      <c r="R88" s="168" t="s">
        <v>108</v>
      </c>
      <c r="S88" s="168" t="s">
        <v>109</v>
      </c>
      <c r="T88" s="169" t="s">
        <v>109</v>
      </c>
      <c r="U88" s="155">
        <v>0.2</v>
      </c>
      <c r="V88" s="155">
        <f>ROUND(E88*U88,2)</f>
        <v>1</v>
      </c>
      <c r="W88" s="155"/>
      <c r="X88" s="155" t="s">
        <v>110</v>
      </c>
      <c r="Y88" s="146"/>
      <c r="Z88" s="146"/>
      <c r="AA88" s="146"/>
      <c r="AB88" s="146"/>
      <c r="AC88" s="146"/>
      <c r="AD88" s="146"/>
      <c r="AE88" s="146"/>
      <c r="AF88" s="146"/>
      <c r="AG88" s="146" t="s">
        <v>111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>
      <c r="A89" s="163">
        <v>36</v>
      </c>
      <c r="B89" s="164" t="s">
        <v>240</v>
      </c>
      <c r="C89" s="173" t="s">
        <v>241</v>
      </c>
      <c r="D89" s="165" t="s">
        <v>126</v>
      </c>
      <c r="E89" s="166">
        <v>302</v>
      </c>
      <c r="F89" s="167"/>
      <c r="G89" s="168">
        <f>ROUND(E89*F89,2)</f>
        <v>0</v>
      </c>
      <c r="H89" s="167"/>
      <c r="I89" s="168">
        <f>ROUND(E89*H89,2)</f>
        <v>0</v>
      </c>
      <c r="J89" s="167"/>
      <c r="K89" s="168">
        <f>ROUND(E89*J89,2)</f>
        <v>0</v>
      </c>
      <c r="L89" s="168">
        <v>21</v>
      </c>
      <c r="M89" s="168">
        <f>G89*(1+L89/100)</f>
        <v>0</v>
      </c>
      <c r="N89" s="168">
        <v>9.0000000000000006E-5</v>
      </c>
      <c r="O89" s="168">
        <f>ROUND(E89*N89,2)</f>
        <v>0.03</v>
      </c>
      <c r="P89" s="168">
        <v>0</v>
      </c>
      <c r="Q89" s="168">
        <f>ROUND(E89*P89,2)</f>
        <v>0</v>
      </c>
      <c r="R89" s="168" t="s">
        <v>108</v>
      </c>
      <c r="S89" s="168" t="s">
        <v>109</v>
      </c>
      <c r="T89" s="169" t="s">
        <v>109</v>
      </c>
      <c r="U89" s="155">
        <v>2.1999999999999999E-2</v>
      </c>
      <c r="V89" s="155">
        <f>ROUND(E89*U89,2)</f>
        <v>6.64</v>
      </c>
      <c r="W89" s="155"/>
      <c r="X89" s="155" t="s">
        <v>110</v>
      </c>
      <c r="Y89" s="146"/>
      <c r="Z89" s="146"/>
      <c r="AA89" s="146"/>
      <c r="AB89" s="146"/>
      <c r="AC89" s="146"/>
      <c r="AD89" s="146"/>
      <c r="AE89" s="146"/>
      <c r="AF89" s="146"/>
      <c r="AG89" s="146" t="s">
        <v>111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153"/>
      <c r="B90" s="154"/>
      <c r="C90" s="174" t="s">
        <v>242</v>
      </c>
      <c r="D90" s="156"/>
      <c r="E90" s="157">
        <v>26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46"/>
      <c r="Z90" s="146"/>
      <c r="AA90" s="146"/>
      <c r="AB90" s="146"/>
      <c r="AC90" s="146"/>
      <c r="AD90" s="146"/>
      <c r="AE90" s="146"/>
      <c r="AF90" s="146"/>
      <c r="AG90" s="146" t="s">
        <v>122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>
      <c r="A91" s="153"/>
      <c r="B91" s="154"/>
      <c r="C91" s="174" t="s">
        <v>243</v>
      </c>
      <c r="D91" s="156"/>
      <c r="E91" s="157">
        <v>32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46"/>
      <c r="Z91" s="146"/>
      <c r="AA91" s="146"/>
      <c r="AB91" s="146"/>
      <c r="AC91" s="146"/>
      <c r="AD91" s="146"/>
      <c r="AE91" s="146"/>
      <c r="AF91" s="146"/>
      <c r="AG91" s="146" t="s">
        <v>122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>
      <c r="A92" s="153"/>
      <c r="B92" s="154"/>
      <c r="C92" s="174" t="s">
        <v>244</v>
      </c>
      <c r="D92" s="156"/>
      <c r="E92" s="157">
        <v>96</v>
      </c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46"/>
      <c r="Z92" s="146"/>
      <c r="AA92" s="146"/>
      <c r="AB92" s="146"/>
      <c r="AC92" s="146"/>
      <c r="AD92" s="146"/>
      <c r="AE92" s="146"/>
      <c r="AF92" s="146"/>
      <c r="AG92" s="146" t="s">
        <v>122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>
      <c r="A93" s="153"/>
      <c r="B93" s="154"/>
      <c r="C93" s="174" t="s">
        <v>245</v>
      </c>
      <c r="D93" s="156"/>
      <c r="E93" s="157">
        <v>148</v>
      </c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46"/>
      <c r="Z93" s="146"/>
      <c r="AA93" s="146"/>
      <c r="AB93" s="146"/>
      <c r="AC93" s="146"/>
      <c r="AD93" s="146"/>
      <c r="AE93" s="146"/>
      <c r="AF93" s="146"/>
      <c r="AG93" s="146" t="s">
        <v>122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0.6" outlineLevel="1">
      <c r="A94" s="163">
        <v>37</v>
      </c>
      <c r="B94" s="164" t="s">
        <v>246</v>
      </c>
      <c r="C94" s="173" t="s">
        <v>247</v>
      </c>
      <c r="D94" s="165" t="s">
        <v>107</v>
      </c>
      <c r="E94" s="166">
        <v>43.4</v>
      </c>
      <c r="F94" s="167"/>
      <c r="G94" s="168">
        <f>ROUND(E94*F94,2)</f>
        <v>0</v>
      </c>
      <c r="H94" s="167"/>
      <c r="I94" s="168">
        <f>ROUND(E94*H94,2)</f>
        <v>0</v>
      </c>
      <c r="J94" s="167"/>
      <c r="K94" s="168">
        <f>ROUND(E94*J94,2)</f>
        <v>0</v>
      </c>
      <c r="L94" s="168">
        <v>21</v>
      </c>
      <c r="M94" s="168">
        <f>G94*(1+L94/100)</f>
        <v>0</v>
      </c>
      <c r="N94" s="168">
        <v>2.8900000000000002E-3</v>
      </c>
      <c r="O94" s="168">
        <f>ROUND(E94*N94,2)</f>
        <v>0.13</v>
      </c>
      <c r="P94" s="168">
        <v>0</v>
      </c>
      <c r="Q94" s="168">
        <f>ROUND(E94*P94,2)</f>
        <v>0</v>
      </c>
      <c r="R94" s="168" t="s">
        <v>108</v>
      </c>
      <c r="S94" s="168" t="s">
        <v>109</v>
      </c>
      <c r="T94" s="169" t="s">
        <v>109</v>
      </c>
      <c r="U94" s="155">
        <v>0.3</v>
      </c>
      <c r="V94" s="155">
        <f>ROUND(E94*U94,2)</f>
        <v>13.02</v>
      </c>
      <c r="W94" s="155"/>
      <c r="X94" s="155" t="s">
        <v>110</v>
      </c>
      <c r="Y94" s="146"/>
      <c r="Z94" s="146"/>
      <c r="AA94" s="146"/>
      <c r="AB94" s="146"/>
      <c r="AC94" s="146"/>
      <c r="AD94" s="146"/>
      <c r="AE94" s="146"/>
      <c r="AF94" s="146"/>
      <c r="AG94" s="146" t="s">
        <v>111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>
      <c r="A95" s="153"/>
      <c r="B95" s="154"/>
      <c r="C95" s="174" t="s">
        <v>248</v>
      </c>
      <c r="D95" s="156"/>
      <c r="E95" s="157">
        <v>15</v>
      </c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46"/>
      <c r="Z95" s="146"/>
      <c r="AA95" s="146"/>
      <c r="AB95" s="146"/>
      <c r="AC95" s="146"/>
      <c r="AD95" s="146"/>
      <c r="AE95" s="146"/>
      <c r="AF95" s="146"/>
      <c r="AG95" s="146" t="s">
        <v>122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>
      <c r="A96" s="153"/>
      <c r="B96" s="154"/>
      <c r="C96" s="174" t="s">
        <v>249</v>
      </c>
      <c r="D96" s="156"/>
      <c r="E96" s="157">
        <v>16</v>
      </c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46"/>
      <c r="Z96" s="146"/>
      <c r="AA96" s="146"/>
      <c r="AB96" s="146"/>
      <c r="AC96" s="146"/>
      <c r="AD96" s="146"/>
      <c r="AE96" s="146"/>
      <c r="AF96" s="146"/>
      <c r="AG96" s="146" t="s">
        <v>122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>
      <c r="A97" s="153"/>
      <c r="B97" s="154"/>
      <c r="C97" s="174" t="s">
        <v>250</v>
      </c>
      <c r="D97" s="156"/>
      <c r="E97" s="157">
        <v>8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46"/>
      <c r="Z97" s="146"/>
      <c r="AA97" s="146"/>
      <c r="AB97" s="146"/>
      <c r="AC97" s="146"/>
      <c r="AD97" s="146"/>
      <c r="AE97" s="146"/>
      <c r="AF97" s="146"/>
      <c r="AG97" s="146" t="s">
        <v>122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>
      <c r="A98" s="153"/>
      <c r="B98" s="154"/>
      <c r="C98" s="174" t="s">
        <v>251</v>
      </c>
      <c r="D98" s="156"/>
      <c r="E98" s="157">
        <v>2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46"/>
      <c r="Z98" s="146"/>
      <c r="AA98" s="146"/>
      <c r="AB98" s="146"/>
      <c r="AC98" s="146"/>
      <c r="AD98" s="146"/>
      <c r="AE98" s="146"/>
      <c r="AF98" s="146"/>
      <c r="AG98" s="146" t="s">
        <v>122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>
      <c r="A99" s="153"/>
      <c r="B99" s="154"/>
      <c r="C99" s="174" t="s">
        <v>252</v>
      </c>
      <c r="D99" s="156"/>
      <c r="E99" s="157">
        <v>2.4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46"/>
      <c r="Z99" s="146"/>
      <c r="AA99" s="146"/>
      <c r="AB99" s="146"/>
      <c r="AC99" s="146"/>
      <c r="AD99" s="146"/>
      <c r="AE99" s="146"/>
      <c r="AF99" s="146"/>
      <c r="AG99" s="146" t="s">
        <v>122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0.6" outlineLevel="1">
      <c r="A100" s="163">
        <v>38</v>
      </c>
      <c r="B100" s="164" t="s">
        <v>253</v>
      </c>
      <c r="C100" s="173" t="s">
        <v>254</v>
      </c>
      <c r="D100" s="165" t="s">
        <v>126</v>
      </c>
      <c r="E100" s="166">
        <v>202</v>
      </c>
      <c r="F100" s="167"/>
      <c r="G100" s="168">
        <f>ROUND(E100*F100,2)</f>
        <v>0</v>
      </c>
      <c r="H100" s="167"/>
      <c r="I100" s="168">
        <f>ROUND(E100*H100,2)</f>
        <v>0</v>
      </c>
      <c r="J100" s="167"/>
      <c r="K100" s="168">
        <f>ROUND(E100*J100,2)</f>
        <v>0</v>
      </c>
      <c r="L100" s="168">
        <v>21</v>
      </c>
      <c r="M100" s="168">
        <f>G100*(1+L100/100)</f>
        <v>0</v>
      </c>
      <c r="N100" s="168">
        <v>0.14424000000000001</v>
      </c>
      <c r="O100" s="168">
        <f>ROUND(E100*N100,2)</f>
        <v>29.14</v>
      </c>
      <c r="P100" s="168">
        <v>0</v>
      </c>
      <c r="Q100" s="168">
        <f>ROUND(E100*P100,2)</f>
        <v>0</v>
      </c>
      <c r="R100" s="168" t="s">
        <v>108</v>
      </c>
      <c r="S100" s="168" t="s">
        <v>109</v>
      </c>
      <c r="T100" s="169" t="s">
        <v>109</v>
      </c>
      <c r="U100" s="155">
        <v>0.27200000000000002</v>
      </c>
      <c r="V100" s="155">
        <f>ROUND(E100*U100,2)</f>
        <v>54.94</v>
      </c>
      <c r="W100" s="155"/>
      <c r="X100" s="155" t="s">
        <v>110</v>
      </c>
      <c r="Y100" s="146"/>
      <c r="Z100" s="146"/>
      <c r="AA100" s="146"/>
      <c r="AB100" s="146"/>
      <c r="AC100" s="146"/>
      <c r="AD100" s="146"/>
      <c r="AE100" s="146"/>
      <c r="AF100" s="146"/>
      <c r="AG100" s="146" t="s">
        <v>131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>
      <c r="A101" s="153"/>
      <c r="B101" s="154"/>
      <c r="C101" s="233" t="s">
        <v>255</v>
      </c>
      <c r="D101" s="234"/>
      <c r="E101" s="234"/>
      <c r="F101" s="234"/>
      <c r="G101" s="234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46"/>
      <c r="Z101" s="146"/>
      <c r="AA101" s="146"/>
      <c r="AB101" s="146"/>
      <c r="AC101" s="146"/>
      <c r="AD101" s="146"/>
      <c r="AE101" s="146"/>
      <c r="AF101" s="146"/>
      <c r="AG101" s="146" t="s">
        <v>113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>
      <c r="A102" s="153"/>
      <c r="B102" s="154"/>
      <c r="C102" s="174" t="s">
        <v>256</v>
      </c>
      <c r="D102" s="156"/>
      <c r="E102" s="157">
        <v>2</v>
      </c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46"/>
      <c r="Z102" s="146"/>
      <c r="AA102" s="146"/>
      <c r="AB102" s="146"/>
      <c r="AC102" s="146"/>
      <c r="AD102" s="146"/>
      <c r="AE102" s="146"/>
      <c r="AF102" s="146"/>
      <c r="AG102" s="146" t="s">
        <v>122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>
      <c r="A103" s="153"/>
      <c r="B103" s="154"/>
      <c r="C103" s="174" t="s">
        <v>257</v>
      </c>
      <c r="D103" s="156"/>
      <c r="E103" s="157">
        <v>1.4</v>
      </c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46"/>
      <c r="Z103" s="146"/>
      <c r="AA103" s="146"/>
      <c r="AB103" s="146"/>
      <c r="AC103" s="146"/>
      <c r="AD103" s="146"/>
      <c r="AE103" s="146"/>
      <c r="AF103" s="146"/>
      <c r="AG103" s="146" t="s">
        <v>122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>
      <c r="A104" s="153"/>
      <c r="B104" s="154"/>
      <c r="C104" s="174" t="s">
        <v>258</v>
      </c>
      <c r="D104" s="156"/>
      <c r="E104" s="157">
        <v>198.6</v>
      </c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46"/>
      <c r="Z104" s="146"/>
      <c r="AA104" s="146"/>
      <c r="AB104" s="146"/>
      <c r="AC104" s="146"/>
      <c r="AD104" s="146"/>
      <c r="AE104" s="146"/>
      <c r="AF104" s="146"/>
      <c r="AG104" s="146" t="s">
        <v>122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30.9" outlineLevel="1">
      <c r="A105" s="163">
        <v>39</v>
      </c>
      <c r="B105" s="164" t="s">
        <v>259</v>
      </c>
      <c r="C105" s="173" t="s">
        <v>260</v>
      </c>
      <c r="D105" s="165" t="s">
        <v>126</v>
      </c>
      <c r="E105" s="166">
        <v>116</v>
      </c>
      <c r="F105" s="167"/>
      <c r="G105" s="168">
        <f>ROUND(E105*F105,2)</f>
        <v>0</v>
      </c>
      <c r="H105" s="167"/>
      <c r="I105" s="168">
        <f>ROUND(E105*H105,2)</f>
        <v>0</v>
      </c>
      <c r="J105" s="167"/>
      <c r="K105" s="168">
        <f>ROUND(E105*J105,2)</f>
        <v>0</v>
      </c>
      <c r="L105" s="168">
        <v>21</v>
      </c>
      <c r="M105" s="168">
        <f>G105*(1+L105/100)</f>
        <v>0</v>
      </c>
      <c r="N105" s="168">
        <v>0.26680999999999999</v>
      </c>
      <c r="O105" s="168">
        <f>ROUND(E105*N105,2)</f>
        <v>30.95</v>
      </c>
      <c r="P105" s="168">
        <v>0</v>
      </c>
      <c r="Q105" s="168">
        <f>ROUND(E105*P105,2)</f>
        <v>0</v>
      </c>
      <c r="R105" s="168" t="s">
        <v>108</v>
      </c>
      <c r="S105" s="168" t="s">
        <v>109</v>
      </c>
      <c r="T105" s="169" t="s">
        <v>109</v>
      </c>
      <c r="U105" s="155">
        <v>0.33704000000000001</v>
      </c>
      <c r="V105" s="155">
        <f>ROUND(E105*U105,2)</f>
        <v>39.1</v>
      </c>
      <c r="W105" s="155"/>
      <c r="X105" s="155" t="s">
        <v>110</v>
      </c>
      <c r="Y105" s="146"/>
      <c r="Z105" s="146"/>
      <c r="AA105" s="146"/>
      <c r="AB105" s="146"/>
      <c r="AC105" s="146"/>
      <c r="AD105" s="146"/>
      <c r="AE105" s="146"/>
      <c r="AF105" s="146"/>
      <c r="AG105" s="146" t="s">
        <v>131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>
      <c r="A106" s="153"/>
      <c r="B106" s="154"/>
      <c r="C106" s="233" t="s">
        <v>255</v>
      </c>
      <c r="D106" s="234"/>
      <c r="E106" s="234"/>
      <c r="F106" s="234"/>
      <c r="G106" s="234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46"/>
      <c r="Z106" s="146"/>
      <c r="AA106" s="146"/>
      <c r="AB106" s="146"/>
      <c r="AC106" s="146"/>
      <c r="AD106" s="146"/>
      <c r="AE106" s="146"/>
      <c r="AF106" s="146"/>
      <c r="AG106" s="146" t="s">
        <v>113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>
      <c r="A107" s="163">
        <v>40</v>
      </c>
      <c r="B107" s="164" t="s">
        <v>261</v>
      </c>
      <c r="C107" s="173" t="s">
        <v>262</v>
      </c>
      <c r="D107" s="165" t="s">
        <v>221</v>
      </c>
      <c r="E107" s="166">
        <v>1</v>
      </c>
      <c r="F107" s="167"/>
      <c r="G107" s="168">
        <f t="shared" ref="G107:G117" si="0">ROUND(E107*F107,2)</f>
        <v>0</v>
      </c>
      <c r="H107" s="167"/>
      <c r="I107" s="168">
        <f t="shared" ref="I107:I117" si="1">ROUND(E107*H107,2)</f>
        <v>0</v>
      </c>
      <c r="J107" s="167"/>
      <c r="K107" s="168">
        <f t="shared" ref="K107:K117" si="2">ROUND(E107*J107,2)</f>
        <v>0</v>
      </c>
      <c r="L107" s="168">
        <v>21</v>
      </c>
      <c r="M107" s="168">
        <f t="shared" ref="M107:M117" si="3">G107*(1+L107/100)</f>
        <v>0</v>
      </c>
      <c r="N107" s="168">
        <v>0</v>
      </c>
      <c r="O107" s="168">
        <f t="shared" ref="O107:O117" si="4">ROUND(E107*N107,2)</f>
        <v>0</v>
      </c>
      <c r="P107" s="168">
        <v>0</v>
      </c>
      <c r="Q107" s="168">
        <f t="shared" ref="Q107:Q117" si="5">ROUND(E107*P107,2)</f>
        <v>0</v>
      </c>
      <c r="R107" s="168"/>
      <c r="S107" s="168" t="s">
        <v>170</v>
      </c>
      <c r="T107" s="169" t="s">
        <v>171</v>
      </c>
      <c r="U107" s="155">
        <v>0</v>
      </c>
      <c r="V107" s="155">
        <f t="shared" ref="V107:V117" si="6">ROUND(E107*U107,2)</f>
        <v>0</v>
      </c>
      <c r="W107" s="155"/>
      <c r="X107" s="155" t="s">
        <v>110</v>
      </c>
      <c r="Y107" s="146"/>
      <c r="Z107" s="146"/>
      <c r="AA107" s="146"/>
      <c r="AB107" s="146"/>
      <c r="AC107" s="146"/>
      <c r="AD107" s="146"/>
      <c r="AE107" s="146"/>
      <c r="AF107" s="146"/>
      <c r="AG107" s="146" t="s">
        <v>111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>
      <c r="A108" s="163">
        <v>41</v>
      </c>
      <c r="B108" s="164" t="s">
        <v>263</v>
      </c>
      <c r="C108" s="173" t="s">
        <v>264</v>
      </c>
      <c r="D108" s="165" t="s">
        <v>221</v>
      </c>
      <c r="E108" s="166">
        <v>15</v>
      </c>
      <c r="F108" s="167"/>
      <c r="G108" s="168">
        <f t="shared" si="0"/>
        <v>0</v>
      </c>
      <c r="H108" s="167"/>
      <c r="I108" s="168">
        <f t="shared" si="1"/>
        <v>0</v>
      </c>
      <c r="J108" s="167"/>
      <c r="K108" s="168">
        <f t="shared" si="2"/>
        <v>0</v>
      </c>
      <c r="L108" s="168">
        <v>21</v>
      </c>
      <c r="M108" s="168">
        <f t="shared" si="3"/>
        <v>0</v>
      </c>
      <c r="N108" s="168">
        <v>0</v>
      </c>
      <c r="O108" s="168">
        <f t="shared" si="4"/>
        <v>0</v>
      </c>
      <c r="P108" s="168">
        <v>0</v>
      </c>
      <c r="Q108" s="168">
        <f t="shared" si="5"/>
        <v>0</v>
      </c>
      <c r="R108" s="168"/>
      <c r="S108" s="168" t="s">
        <v>170</v>
      </c>
      <c r="T108" s="169" t="s">
        <v>171</v>
      </c>
      <c r="U108" s="155">
        <v>0</v>
      </c>
      <c r="V108" s="155">
        <f t="shared" si="6"/>
        <v>0</v>
      </c>
      <c r="W108" s="155"/>
      <c r="X108" s="155" t="s">
        <v>110</v>
      </c>
      <c r="Y108" s="146"/>
      <c r="Z108" s="146"/>
      <c r="AA108" s="146"/>
      <c r="AB108" s="146"/>
      <c r="AC108" s="146"/>
      <c r="AD108" s="146"/>
      <c r="AE108" s="146"/>
      <c r="AF108" s="146"/>
      <c r="AG108" s="146" t="s">
        <v>111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20.6" outlineLevel="1">
      <c r="A109" s="163">
        <v>42</v>
      </c>
      <c r="B109" s="164" t="s">
        <v>265</v>
      </c>
      <c r="C109" s="173" t="s">
        <v>266</v>
      </c>
      <c r="D109" s="165" t="s">
        <v>221</v>
      </c>
      <c r="E109" s="166">
        <v>3</v>
      </c>
      <c r="F109" s="167"/>
      <c r="G109" s="168">
        <f t="shared" si="0"/>
        <v>0</v>
      </c>
      <c r="H109" s="167"/>
      <c r="I109" s="168">
        <f t="shared" si="1"/>
        <v>0</v>
      </c>
      <c r="J109" s="167"/>
      <c r="K109" s="168">
        <f t="shared" si="2"/>
        <v>0</v>
      </c>
      <c r="L109" s="168">
        <v>21</v>
      </c>
      <c r="M109" s="168">
        <f t="shared" si="3"/>
        <v>0</v>
      </c>
      <c r="N109" s="168">
        <v>0</v>
      </c>
      <c r="O109" s="168">
        <f t="shared" si="4"/>
        <v>0</v>
      </c>
      <c r="P109" s="168">
        <v>0</v>
      </c>
      <c r="Q109" s="168">
        <f t="shared" si="5"/>
        <v>0</v>
      </c>
      <c r="R109" s="168"/>
      <c r="S109" s="168" t="s">
        <v>170</v>
      </c>
      <c r="T109" s="169" t="s">
        <v>171</v>
      </c>
      <c r="U109" s="155">
        <v>0</v>
      </c>
      <c r="V109" s="155">
        <f t="shared" si="6"/>
        <v>0</v>
      </c>
      <c r="W109" s="155"/>
      <c r="X109" s="155" t="s">
        <v>110</v>
      </c>
      <c r="Y109" s="146"/>
      <c r="Z109" s="146"/>
      <c r="AA109" s="146"/>
      <c r="AB109" s="146"/>
      <c r="AC109" s="146"/>
      <c r="AD109" s="146"/>
      <c r="AE109" s="146"/>
      <c r="AF109" s="146"/>
      <c r="AG109" s="146" t="s">
        <v>111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20.6" outlineLevel="1">
      <c r="A110" s="163">
        <v>43</v>
      </c>
      <c r="B110" s="164" t="s">
        <v>267</v>
      </c>
      <c r="C110" s="173" t="s">
        <v>268</v>
      </c>
      <c r="D110" s="165" t="s">
        <v>221</v>
      </c>
      <c r="E110" s="166">
        <v>1</v>
      </c>
      <c r="F110" s="167"/>
      <c r="G110" s="168">
        <f t="shared" si="0"/>
        <v>0</v>
      </c>
      <c r="H110" s="167"/>
      <c r="I110" s="168">
        <f t="shared" si="1"/>
        <v>0</v>
      </c>
      <c r="J110" s="167"/>
      <c r="K110" s="168">
        <f t="shared" si="2"/>
        <v>0</v>
      </c>
      <c r="L110" s="168">
        <v>21</v>
      </c>
      <c r="M110" s="168">
        <f t="shared" si="3"/>
        <v>0</v>
      </c>
      <c r="N110" s="168">
        <v>0</v>
      </c>
      <c r="O110" s="168">
        <f t="shared" si="4"/>
        <v>0</v>
      </c>
      <c r="P110" s="168">
        <v>0</v>
      </c>
      <c r="Q110" s="168">
        <f t="shared" si="5"/>
        <v>0</v>
      </c>
      <c r="R110" s="168"/>
      <c r="S110" s="168" t="s">
        <v>170</v>
      </c>
      <c r="T110" s="169" t="s">
        <v>171</v>
      </c>
      <c r="U110" s="155">
        <v>0</v>
      </c>
      <c r="V110" s="155">
        <f t="shared" si="6"/>
        <v>0</v>
      </c>
      <c r="W110" s="155"/>
      <c r="X110" s="155" t="s">
        <v>110</v>
      </c>
      <c r="Y110" s="146"/>
      <c r="Z110" s="146"/>
      <c r="AA110" s="146"/>
      <c r="AB110" s="146"/>
      <c r="AC110" s="146"/>
      <c r="AD110" s="146"/>
      <c r="AE110" s="146"/>
      <c r="AF110" s="146"/>
      <c r="AG110" s="146" t="s">
        <v>111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>
      <c r="A111" s="163">
        <v>44</v>
      </c>
      <c r="B111" s="164" t="s">
        <v>269</v>
      </c>
      <c r="C111" s="173" t="s">
        <v>270</v>
      </c>
      <c r="D111" s="165" t="s">
        <v>234</v>
      </c>
      <c r="E111" s="166">
        <v>2</v>
      </c>
      <c r="F111" s="167"/>
      <c r="G111" s="168">
        <f t="shared" si="0"/>
        <v>0</v>
      </c>
      <c r="H111" s="167"/>
      <c r="I111" s="168">
        <f t="shared" si="1"/>
        <v>0</v>
      </c>
      <c r="J111" s="167"/>
      <c r="K111" s="168">
        <f t="shared" si="2"/>
        <v>0</v>
      </c>
      <c r="L111" s="168">
        <v>21</v>
      </c>
      <c r="M111" s="168">
        <f t="shared" si="3"/>
        <v>0</v>
      </c>
      <c r="N111" s="168">
        <v>0</v>
      </c>
      <c r="O111" s="168">
        <f t="shared" si="4"/>
        <v>0</v>
      </c>
      <c r="P111" s="168">
        <v>0</v>
      </c>
      <c r="Q111" s="168">
        <f t="shared" si="5"/>
        <v>0</v>
      </c>
      <c r="R111" s="168"/>
      <c r="S111" s="168" t="s">
        <v>170</v>
      </c>
      <c r="T111" s="169" t="s">
        <v>171</v>
      </c>
      <c r="U111" s="155">
        <v>0</v>
      </c>
      <c r="V111" s="155">
        <f t="shared" si="6"/>
        <v>0</v>
      </c>
      <c r="W111" s="155"/>
      <c r="X111" s="155" t="s">
        <v>176</v>
      </c>
      <c r="Y111" s="146"/>
      <c r="Z111" s="146"/>
      <c r="AA111" s="146"/>
      <c r="AB111" s="146"/>
      <c r="AC111" s="146"/>
      <c r="AD111" s="146"/>
      <c r="AE111" s="146"/>
      <c r="AF111" s="146"/>
      <c r="AG111" s="146" t="s">
        <v>191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>
      <c r="A112" s="163">
        <v>45</v>
      </c>
      <c r="B112" s="164" t="s">
        <v>271</v>
      </c>
      <c r="C112" s="173" t="s">
        <v>272</v>
      </c>
      <c r="D112" s="165" t="s">
        <v>234</v>
      </c>
      <c r="E112" s="166">
        <v>1</v>
      </c>
      <c r="F112" s="167"/>
      <c r="G112" s="168">
        <f t="shared" si="0"/>
        <v>0</v>
      </c>
      <c r="H112" s="167"/>
      <c r="I112" s="168">
        <f t="shared" si="1"/>
        <v>0</v>
      </c>
      <c r="J112" s="167"/>
      <c r="K112" s="168">
        <f t="shared" si="2"/>
        <v>0</v>
      </c>
      <c r="L112" s="168">
        <v>21</v>
      </c>
      <c r="M112" s="168">
        <f t="shared" si="3"/>
        <v>0</v>
      </c>
      <c r="N112" s="168">
        <v>0</v>
      </c>
      <c r="O112" s="168">
        <f t="shared" si="4"/>
        <v>0</v>
      </c>
      <c r="P112" s="168">
        <v>0</v>
      </c>
      <c r="Q112" s="168">
        <f t="shared" si="5"/>
        <v>0</v>
      </c>
      <c r="R112" s="168"/>
      <c r="S112" s="168" t="s">
        <v>170</v>
      </c>
      <c r="T112" s="169" t="s">
        <v>171</v>
      </c>
      <c r="U112" s="155">
        <v>0</v>
      </c>
      <c r="V112" s="155">
        <f t="shared" si="6"/>
        <v>0</v>
      </c>
      <c r="W112" s="155"/>
      <c r="X112" s="155" t="s">
        <v>176</v>
      </c>
      <c r="Y112" s="146"/>
      <c r="Z112" s="146"/>
      <c r="AA112" s="146"/>
      <c r="AB112" s="146"/>
      <c r="AC112" s="146"/>
      <c r="AD112" s="146"/>
      <c r="AE112" s="146"/>
      <c r="AF112" s="146"/>
      <c r="AG112" s="146" t="s">
        <v>191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ht="20.6" outlineLevel="1">
      <c r="A113" s="163">
        <v>46</v>
      </c>
      <c r="B113" s="164" t="s">
        <v>273</v>
      </c>
      <c r="C113" s="173" t="s">
        <v>274</v>
      </c>
      <c r="D113" s="165" t="s">
        <v>234</v>
      </c>
      <c r="E113" s="166">
        <v>2</v>
      </c>
      <c r="F113" s="167"/>
      <c r="G113" s="168">
        <f t="shared" si="0"/>
        <v>0</v>
      </c>
      <c r="H113" s="167"/>
      <c r="I113" s="168">
        <f t="shared" si="1"/>
        <v>0</v>
      </c>
      <c r="J113" s="167"/>
      <c r="K113" s="168">
        <f t="shared" si="2"/>
        <v>0</v>
      </c>
      <c r="L113" s="168">
        <v>21</v>
      </c>
      <c r="M113" s="168">
        <f t="shared" si="3"/>
        <v>0</v>
      </c>
      <c r="N113" s="168">
        <v>5.1000000000000004E-3</v>
      </c>
      <c r="O113" s="168">
        <f t="shared" si="4"/>
        <v>0.01</v>
      </c>
      <c r="P113" s="168">
        <v>0</v>
      </c>
      <c r="Q113" s="168">
        <f t="shared" si="5"/>
        <v>0</v>
      </c>
      <c r="R113" s="168" t="s">
        <v>175</v>
      </c>
      <c r="S113" s="168" t="s">
        <v>109</v>
      </c>
      <c r="T113" s="169" t="s">
        <v>109</v>
      </c>
      <c r="U113" s="155">
        <v>0</v>
      </c>
      <c r="V113" s="155">
        <f t="shared" si="6"/>
        <v>0</v>
      </c>
      <c r="W113" s="155"/>
      <c r="X113" s="155" t="s">
        <v>176</v>
      </c>
      <c r="Y113" s="146"/>
      <c r="Z113" s="146"/>
      <c r="AA113" s="146"/>
      <c r="AB113" s="146"/>
      <c r="AC113" s="146"/>
      <c r="AD113" s="146"/>
      <c r="AE113" s="146"/>
      <c r="AF113" s="146"/>
      <c r="AG113" s="146" t="s">
        <v>191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>
      <c r="A114" s="163">
        <v>47</v>
      </c>
      <c r="B114" s="164" t="s">
        <v>275</v>
      </c>
      <c r="C114" s="173" t="s">
        <v>276</v>
      </c>
      <c r="D114" s="165" t="s">
        <v>234</v>
      </c>
      <c r="E114" s="166">
        <v>200</v>
      </c>
      <c r="F114" s="167"/>
      <c r="G114" s="168">
        <f t="shared" si="0"/>
        <v>0</v>
      </c>
      <c r="H114" s="167"/>
      <c r="I114" s="168">
        <f t="shared" si="1"/>
        <v>0</v>
      </c>
      <c r="J114" s="167"/>
      <c r="K114" s="168">
        <f t="shared" si="2"/>
        <v>0</v>
      </c>
      <c r="L114" s="168">
        <v>21</v>
      </c>
      <c r="M114" s="168">
        <f t="shared" si="3"/>
        <v>0</v>
      </c>
      <c r="N114" s="168">
        <v>0.06</v>
      </c>
      <c r="O114" s="168">
        <f t="shared" si="4"/>
        <v>12</v>
      </c>
      <c r="P114" s="168">
        <v>0</v>
      </c>
      <c r="Q114" s="168">
        <f t="shared" si="5"/>
        <v>0</v>
      </c>
      <c r="R114" s="168" t="s">
        <v>175</v>
      </c>
      <c r="S114" s="168" t="s">
        <v>109</v>
      </c>
      <c r="T114" s="169" t="s">
        <v>109</v>
      </c>
      <c r="U114" s="155">
        <v>0</v>
      </c>
      <c r="V114" s="155">
        <f t="shared" si="6"/>
        <v>0</v>
      </c>
      <c r="W114" s="155"/>
      <c r="X114" s="155" t="s">
        <v>176</v>
      </c>
      <c r="Y114" s="146"/>
      <c r="Z114" s="146"/>
      <c r="AA114" s="146"/>
      <c r="AB114" s="146"/>
      <c r="AC114" s="146"/>
      <c r="AD114" s="146"/>
      <c r="AE114" s="146"/>
      <c r="AF114" s="146"/>
      <c r="AG114" s="146" t="s">
        <v>177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ht="20.6" outlineLevel="1">
      <c r="A115" s="163">
        <v>48</v>
      </c>
      <c r="B115" s="164" t="s">
        <v>277</v>
      </c>
      <c r="C115" s="173" t="s">
        <v>278</v>
      </c>
      <c r="D115" s="165" t="s">
        <v>234</v>
      </c>
      <c r="E115" s="166">
        <v>1</v>
      </c>
      <c r="F115" s="167"/>
      <c r="G115" s="168">
        <f t="shared" si="0"/>
        <v>0</v>
      </c>
      <c r="H115" s="167"/>
      <c r="I115" s="168">
        <f t="shared" si="1"/>
        <v>0</v>
      </c>
      <c r="J115" s="167"/>
      <c r="K115" s="168">
        <f t="shared" si="2"/>
        <v>0</v>
      </c>
      <c r="L115" s="168">
        <v>21</v>
      </c>
      <c r="M115" s="168">
        <f t="shared" si="3"/>
        <v>0</v>
      </c>
      <c r="N115" s="168">
        <v>6.7000000000000004E-2</v>
      </c>
      <c r="O115" s="168">
        <f t="shared" si="4"/>
        <v>7.0000000000000007E-2</v>
      </c>
      <c r="P115" s="168">
        <v>0</v>
      </c>
      <c r="Q115" s="168">
        <f t="shared" si="5"/>
        <v>0</v>
      </c>
      <c r="R115" s="168" t="s">
        <v>175</v>
      </c>
      <c r="S115" s="168" t="s">
        <v>109</v>
      </c>
      <c r="T115" s="169" t="s">
        <v>109</v>
      </c>
      <c r="U115" s="155">
        <v>0</v>
      </c>
      <c r="V115" s="155">
        <f t="shared" si="6"/>
        <v>0</v>
      </c>
      <c r="W115" s="155"/>
      <c r="X115" s="155" t="s">
        <v>176</v>
      </c>
      <c r="Y115" s="146"/>
      <c r="Z115" s="146"/>
      <c r="AA115" s="146"/>
      <c r="AB115" s="146"/>
      <c r="AC115" s="146"/>
      <c r="AD115" s="146"/>
      <c r="AE115" s="146"/>
      <c r="AF115" s="146"/>
      <c r="AG115" s="146" t="s">
        <v>177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20.6" outlineLevel="1">
      <c r="A116" s="163">
        <v>49</v>
      </c>
      <c r="B116" s="164" t="s">
        <v>279</v>
      </c>
      <c r="C116" s="173" t="s">
        <v>280</v>
      </c>
      <c r="D116" s="165" t="s">
        <v>234</v>
      </c>
      <c r="E116" s="166">
        <v>1</v>
      </c>
      <c r="F116" s="167"/>
      <c r="G116" s="168">
        <f t="shared" si="0"/>
        <v>0</v>
      </c>
      <c r="H116" s="167"/>
      <c r="I116" s="168">
        <f t="shared" si="1"/>
        <v>0</v>
      </c>
      <c r="J116" s="167"/>
      <c r="K116" s="168">
        <f t="shared" si="2"/>
        <v>0</v>
      </c>
      <c r="L116" s="168">
        <v>21</v>
      </c>
      <c r="M116" s="168">
        <f t="shared" si="3"/>
        <v>0</v>
      </c>
      <c r="N116" s="168">
        <v>6.7000000000000004E-2</v>
      </c>
      <c r="O116" s="168">
        <f t="shared" si="4"/>
        <v>7.0000000000000007E-2</v>
      </c>
      <c r="P116" s="168">
        <v>0</v>
      </c>
      <c r="Q116" s="168">
        <f t="shared" si="5"/>
        <v>0</v>
      </c>
      <c r="R116" s="168" t="s">
        <v>175</v>
      </c>
      <c r="S116" s="168" t="s">
        <v>109</v>
      </c>
      <c r="T116" s="169" t="s">
        <v>109</v>
      </c>
      <c r="U116" s="155">
        <v>0</v>
      </c>
      <c r="V116" s="155">
        <f t="shared" si="6"/>
        <v>0</v>
      </c>
      <c r="W116" s="155"/>
      <c r="X116" s="155" t="s">
        <v>176</v>
      </c>
      <c r="Y116" s="146"/>
      <c r="Z116" s="146"/>
      <c r="AA116" s="146"/>
      <c r="AB116" s="146"/>
      <c r="AC116" s="146"/>
      <c r="AD116" s="146"/>
      <c r="AE116" s="146"/>
      <c r="AF116" s="146"/>
      <c r="AG116" s="146" t="s">
        <v>177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20.6" outlineLevel="1">
      <c r="A117" s="163">
        <v>50</v>
      </c>
      <c r="B117" s="164" t="s">
        <v>281</v>
      </c>
      <c r="C117" s="173" t="s">
        <v>282</v>
      </c>
      <c r="D117" s="165" t="s">
        <v>234</v>
      </c>
      <c r="E117" s="166">
        <v>2</v>
      </c>
      <c r="F117" s="167"/>
      <c r="G117" s="168">
        <f t="shared" si="0"/>
        <v>0</v>
      </c>
      <c r="H117" s="167"/>
      <c r="I117" s="168">
        <f t="shared" si="1"/>
        <v>0</v>
      </c>
      <c r="J117" s="167"/>
      <c r="K117" s="168">
        <f t="shared" si="2"/>
        <v>0</v>
      </c>
      <c r="L117" s="168">
        <v>21</v>
      </c>
      <c r="M117" s="168">
        <f t="shared" si="3"/>
        <v>0</v>
      </c>
      <c r="N117" s="168">
        <v>5.1999999999999998E-2</v>
      </c>
      <c r="O117" s="168">
        <f t="shared" si="4"/>
        <v>0.1</v>
      </c>
      <c r="P117" s="168">
        <v>0</v>
      </c>
      <c r="Q117" s="168">
        <f t="shared" si="5"/>
        <v>0</v>
      </c>
      <c r="R117" s="168" t="s">
        <v>175</v>
      </c>
      <c r="S117" s="168" t="s">
        <v>109</v>
      </c>
      <c r="T117" s="169" t="s">
        <v>109</v>
      </c>
      <c r="U117" s="155">
        <v>0</v>
      </c>
      <c r="V117" s="155">
        <f t="shared" si="6"/>
        <v>0</v>
      </c>
      <c r="W117" s="155"/>
      <c r="X117" s="155" t="s">
        <v>176</v>
      </c>
      <c r="Y117" s="146"/>
      <c r="Z117" s="146"/>
      <c r="AA117" s="146"/>
      <c r="AB117" s="146"/>
      <c r="AC117" s="146"/>
      <c r="AD117" s="146"/>
      <c r="AE117" s="146"/>
      <c r="AF117" s="146"/>
      <c r="AG117" s="146" t="s">
        <v>177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>
      <c r="A118" s="149" t="s">
        <v>103</v>
      </c>
      <c r="B118" s="150" t="s">
        <v>67</v>
      </c>
      <c r="C118" s="172" t="s">
        <v>68</v>
      </c>
      <c r="D118" s="159"/>
      <c r="E118" s="160"/>
      <c r="F118" s="161"/>
      <c r="G118" s="161">
        <f>SUMIF(AG119:AG129,"&lt;&gt;NOR",G119:G129)</f>
        <v>0</v>
      </c>
      <c r="H118" s="161"/>
      <c r="I118" s="161">
        <f>SUM(I119:I129)</f>
        <v>0</v>
      </c>
      <c r="J118" s="161"/>
      <c r="K118" s="161">
        <f>SUM(K119:K129)</f>
        <v>0</v>
      </c>
      <c r="L118" s="161"/>
      <c r="M118" s="161">
        <f>SUM(M119:M129)</f>
        <v>0</v>
      </c>
      <c r="N118" s="161"/>
      <c r="O118" s="161">
        <f>SUM(O119:O129)</f>
        <v>0</v>
      </c>
      <c r="P118" s="161"/>
      <c r="Q118" s="161">
        <f>SUM(Q119:Q129)</f>
        <v>0.26</v>
      </c>
      <c r="R118" s="161"/>
      <c r="S118" s="161"/>
      <c r="T118" s="162"/>
      <c r="U118" s="158"/>
      <c r="V118" s="158">
        <f>SUM(V119:V129)</f>
        <v>27.69</v>
      </c>
      <c r="W118" s="158"/>
      <c r="X118" s="158"/>
      <c r="AG118" t="s">
        <v>104</v>
      </c>
    </row>
    <row r="119" spans="1:60" ht="20.6" outlineLevel="1">
      <c r="A119" s="163">
        <v>51</v>
      </c>
      <c r="B119" s="164" t="s">
        <v>283</v>
      </c>
      <c r="C119" s="173" t="s">
        <v>284</v>
      </c>
      <c r="D119" s="165" t="s">
        <v>234</v>
      </c>
      <c r="E119" s="166">
        <v>3</v>
      </c>
      <c r="F119" s="167"/>
      <c r="G119" s="168">
        <f>ROUND(E119*F119,2)</f>
        <v>0</v>
      </c>
      <c r="H119" s="167"/>
      <c r="I119" s="168">
        <f>ROUND(E119*H119,2)</f>
        <v>0</v>
      </c>
      <c r="J119" s="167"/>
      <c r="K119" s="168">
        <f>ROUND(E119*J119,2)</f>
        <v>0</v>
      </c>
      <c r="L119" s="168">
        <v>21</v>
      </c>
      <c r="M119" s="168">
        <f>G119*(1+L119/100)</f>
        <v>0</v>
      </c>
      <c r="N119" s="168">
        <v>0</v>
      </c>
      <c r="O119" s="168">
        <f>ROUND(E119*N119,2)</f>
        <v>0</v>
      </c>
      <c r="P119" s="168">
        <v>8.2000000000000003E-2</v>
      </c>
      <c r="Q119" s="168">
        <f>ROUND(E119*P119,2)</f>
        <v>0.25</v>
      </c>
      <c r="R119" s="168" t="s">
        <v>108</v>
      </c>
      <c r="S119" s="168" t="s">
        <v>109</v>
      </c>
      <c r="T119" s="169" t="s">
        <v>109</v>
      </c>
      <c r="U119" s="155">
        <v>0.58799999999999997</v>
      </c>
      <c r="V119" s="155">
        <f>ROUND(E119*U119,2)</f>
        <v>1.76</v>
      </c>
      <c r="W119" s="155"/>
      <c r="X119" s="155" t="s">
        <v>110</v>
      </c>
      <c r="Y119" s="146"/>
      <c r="Z119" s="146"/>
      <c r="AA119" s="146"/>
      <c r="AB119" s="146"/>
      <c r="AC119" s="146"/>
      <c r="AD119" s="146"/>
      <c r="AE119" s="146"/>
      <c r="AF119" s="146"/>
      <c r="AG119" s="146" t="s">
        <v>111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>
      <c r="A120" s="153"/>
      <c r="B120" s="154"/>
      <c r="C120" s="233" t="s">
        <v>285</v>
      </c>
      <c r="D120" s="234"/>
      <c r="E120" s="234"/>
      <c r="F120" s="234"/>
      <c r="G120" s="234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46"/>
      <c r="Z120" s="146"/>
      <c r="AA120" s="146"/>
      <c r="AB120" s="146"/>
      <c r="AC120" s="146"/>
      <c r="AD120" s="146"/>
      <c r="AE120" s="146"/>
      <c r="AF120" s="146"/>
      <c r="AG120" s="146" t="s">
        <v>113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70" t="str">
        <f>C120</f>
        <v>s uložením hmot na skládku na vzdálenost do 3 m nebo s naložením na dopravní prostředek, se zásypem jam a jeho zhutněním</v>
      </c>
      <c r="BB120" s="146"/>
      <c r="BC120" s="146"/>
      <c r="BD120" s="146"/>
      <c r="BE120" s="146"/>
      <c r="BF120" s="146"/>
      <c r="BG120" s="146"/>
      <c r="BH120" s="146"/>
    </row>
    <row r="121" spans="1:60" outlineLevel="1">
      <c r="A121" s="163">
        <v>52</v>
      </c>
      <c r="B121" s="164" t="s">
        <v>286</v>
      </c>
      <c r="C121" s="173" t="s">
        <v>287</v>
      </c>
      <c r="D121" s="165" t="s">
        <v>234</v>
      </c>
      <c r="E121" s="166">
        <v>3</v>
      </c>
      <c r="F121" s="167"/>
      <c r="G121" s="168">
        <f>ROUND(E121*F121,2)</f>
        <v>0</v>
      </c>
      <c r="H121" s="167"/>
      <c r="I121" s="168">
        <f>ROUND(E121*H121,2)</f>
        <v>0</v>
      </c>
      <c r="J121" s="167"/>
      <c r="K121" s="168">
        <f>ROUND(E121*J121,2)</f>
        <v>0</v>
      </c>
      <c r="L121" s="168">
        <v>21</v>
      </c>
      <c r="M121" s="168">
        <f>G121*(1+L121/100)</f>
        <v>0</v>
      </c>
      <c r="N121" s="168">
        <v>0</v>
      </c>
      <c r="O121" s="168">
        <f>ROUND(E121*N121,2)</f>
        <v>0</v>
      </c>
      <c r="P121" s="168">
        <v>4.0000000000000001E-3</v>
      </c>
      <c r="Q121" s="168">
        <f>ROUND(E121*P121,2)</f>
        <v>0.01</v>
      </c>
      <c r="R121" s="168" t="s">
        <v>108</v>
      </c>
      <c r="S121" s="168" t="s">
        <v>109</v>
      </c>
      <c r="T121" s="169" t="s">
        <v>109</v>
      </c>
      <c r="U121" s="155">
        <v>0.17399999999999999</v>
      </c>
      <c r="V121" s="155">
        <f>ROUND(E121*U121,2)</f>
        <v>0.52</v>
      </c>
      <c r="W121" s="155"/>
      <c r="X121" s="155" t="s">
        <v>110</v>
      </c>
      <c r="Y121" s="146"/>
      <c r="Z121" s="146"/>
      <c r="AA121" s="146"/>
      <c r="AB121" s="146"/>
      <c r="AC121" s="146"/>
      <c r="AD121" s="146"/>
      <c r="AE121" s="146"/>
      <c r="AF121" s="146"/>
      <c r="AG121" s="146" t="s">
        <v>111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>
      <c r="A122" s="153"/>
      <c r="B122" s="154"/>
      <c r="C122" s="233" t="s">
        <v>288</v>
      </c>
      <c r="D122" s="234"/>
      <c r="E122" s="234"/>
      <c r="F122" s="234"/>
      <c r="G122" s="234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46"/>
      <c r="Z122" s="146"/>
      <c r="AA122" s="146"/>
      <c r="AB122" s="146"/>
      <c r="AC122" s="146"/>
      <c r="AD122" s="146"/>
      <c r="AE122" s="146"/>
      <c r="AF122" s="146"/>
      <c r="AG122" s="146" t="s">
        <v>113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ht="20.6" outlineLevel="1">
      <c r="A123" s="163">
        <v>53</v>
      </c>
      <c r="B123" s="164" t="s">
        <v>289</v>
      </c>
      <c r="C123" s="173" t="s">
        <v>290</v>
      </c>
      <c r="D123" s="165" t="s">
        <v>107</v>
      </c>
      <c r="E123" s="166">
        <v>58.5</v>
      </c>
      <c r="F123" s="167"/>
      <c r="G123" s="168">
        <f>ROUND(E123*F123,2)</f>
        <v>0</v>
      </c>
      <c r="H123" s="167"/>
      <c r="I123" s="168">
        <f>ROUND(E123*H123,2)</f>
        <v>0</v>
      </c>
      <c r="J123" s="167"/>
      <c r="K123" s="168">
        <f>ROUND(E123*J123,2)</f>
        <v>0</v>
      </c>
      <c r="L123" s="168">
        <v>21</v>
      </c>
      <c r="M123" s="168">
        <f>G123*(1+L123/100)</f>
        <v>0</v>
      </c>
      <c r="N123" s="168">
        <v>0</v>
      </c>
      <c r="O123" s="168">
        <f>ROUND(E123*N123,2)</f>
        <v>0</v>
      </c>
      <c r="P123" s="168">
        <v>0</v>
      </c>
      <c r="Q123" s="168">
        <f>ROUND(E123*P123,2)</f>
        <v>0</v>
      </c>
      <c r="R123" s="168" t="s">
        <v>108</v>
      </c>
      <c r="S123" s="168" t="s">
        <v>109</v>
      </c>
      <c r="T123" s="169" t="s">
        <v>109</v>
      </c>
      <c r="U123" s="155">
        <v>0.12</v>
      </c>
      <c r="V123" s="155">
        <f>ROUND(E123*U123,2)</f>
        <v>7.02</v>
      </c>
      <c r="W123" s="155"/>
      <c r="X123" s="155" t="s">
        <v>110</v>
      </c>
      <c r="Y123" s="146"/>
      <c r="Z123" s="146"/>
      <c r="AA123" s="146"/>
      <c r="AB123" s="146"/>
      <c r="AC123" s="146"/>
      <c r="AD123" s="146"/>
      <c r="AE123" s="146"/>
      <c r="AF123" s="146"/>
      <c r="AG123" s="146" t="s">
        <v>111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ht="21" outlineLevel="1">
      <c r="A124" s="153"/>
      <c r="B124" s="154"/>
      <c r="C124" s="233" t="s">
        <v>291</v>
      </c>
      <c r="D124" s="234"/>
      <c r="E124" s="234"/>
      <c r="F124" s="234"/>
      <c r="G124" s="234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46"/>
      <c r="Z124" s="146"/>
      <c r="AA124" s="146"/>
      <c r="AB124" s="146"/>
      <c r="AC124" s="146"/>
      <c r="AD124" s="146"/>
      <c r="AE124" s="146"/>
      <c r="AF124" s="146"/>
      <c r="AG124" s="146" t="s">
        <v>113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70" t="str">
        <f>C124</f>
        <v>krajníků, desek nebo panelů od spojovacího materiálu s odklizením a uložením očištěných hmot a spojovacího materiálu na skládku na vzdálenost do 10 m</v>
      </c>
      <c r="BB124" s="146"/>
      <c r="BC124" s="146"/>
      <c r="BD124" s="146"/>
      <c r="BE124" s="146"/>
      <c r="BF124" s="146"/>
      <c r="BG124" s="146"/>
      <c r="BH124" s="146"/>
    </row>
    <row r="125" spans="1:60" outlineLevel="1">
      <c r="A125" s="153"/>
      <c r="B125" s="154"/>
      <c r="C125" s="174" t="s">
        <v>292</v>
      </c>
      <c r="D125" s="156"/>
      <c r="E125" s="157">
        <v>58.5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46"/>
      <c r="Z125" s="146"/>
      <c r="AA125" s="146"/>
      <c r="AB125" s="146"/>
      <c r="AC125" s="146"/>
      <c r="AD125" s="146"/>
      <c r="AE125" s="146"/>
      <c r="AF125" s="146"/>
      <c r="AG125" s="146" t="s">
        <v>122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20.6" outlineLevel="1">
      <c r="A126" s="163">
        <v>54</v>
      </c>
      <c r="B126" s="164" t="s">
        <v>293</v>
      </c>
      <c r="C126" s="173" t="s">
        <v>294</v>
      </c>
      <c r="D126" s="165" t="s">
        <v>107</v>
      </c>
      <c r="E126" s="166">
        <v>204.3</v>
      </c>
      <c r="F126" s="167"/>
      <c r="G126" s="168">
        <f>ROUND(E126*F126,2)</f>
        <v>0</v>
      </c>
      <c r="H126" s="167"/>
      <c r="I126" s="168">
        <f>ROUND(E126*H126,2)</f>
        <v>0</v>
      </c>
      <c r="J126" s="167"/>
      <c r="K126" s="168">
        <f>ROUND(E126*J126,2)</f>
        <v>0</v>
      </c>
      <c r="L126" s="168">
        <v>21</v>
      </c>
      <c r="M126" s="168">
        <f>G126*(1+L126/100)</f>
        <v>0</v>
      </c>
      <c r="N126" s="168">
        <v>0</v>
      </c>
      <c r="O126" s="168">
        <f>ROUND(E126*N126,2)</f>
        <v>0</v>
      </c>
      <c r="P126" s="168">
        <v>0</v>
      </c>
      <c r="Q126" s="168">
        <f>ROUND(E126*P126,2)</f>
        <v>0</v>
      </c>
      <c r="R126" s="168" t="s">
        <v>108</v>
      </c>
      <c r="S126" s="168" t="s">
        <v>109</v>
      </c>
      <c r="T126" s="169" t="s">
        <v>109</v>
      </c>
      <c r="U126" s="155">
        <v>0.09</v>
      </c>
      <c r="V126" s="155">
        <f>ROUND(E126*U126,2)</f>
        <v>18.39</v>
      </c>
      <c r="W126" s="155"/>
      <c r="X126" s="155" t="s">
        <v>110</v>
      </c>
      <c r="Y126" s="146"/>
      <c r="Z126" s="146"/>
      <c r="AA126" s="146"/>
      <c r="AB126" s="146"/>
      <c r="AC126" s="146"/>
      <c r="AD126" s="146"/>
      <c r="AE126" s="146"/>
      <c r="AF126" s="146"/>
      <c r="AG126" s="146" t="s">
        <v>111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ht="21" outlineLevel="1">
      <c r="A127" s="153"/>
      <c r="B127" s="154"/>
      <c r="C127" s="233" t="s">
        <v>295</v>
      </c>
      <c r="D127" s="234"/>
      <c r="E127" s="234"/>
      <c r="F127" s="234"/>
      <c r="G127" s="234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46"/>
      <c r="Z127" s="146"/>
      <c r="AA127" s="146"/>
      <c r="AB127" s="146"/>
      <c r="AC127" s="146"/>
      <c r="AD127" s="146"/>
      <c r="AE127" s="146"/>
      <c r="AF127" s="146"/>
      <c r="AG127" s="146" t="s">
        <v>113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70" t="str">
        <f>C127</f>
        <v>od spojovacího materiálu, s uložením očištěných kostek na skládku, s odklizením odpadových hmot na hromady a s odklizením vybouraných kostek na vzdálenost do 3 m</v>
      </c>
      <c r="BB127" s="146"/>
      <c r="BC127" s="146"/>
      <c r="BD127" s="146"/>
      <c r="BE127" s="146"/>
      <c r="BF127" s="146"/>
      <c r="BG127" s="146"/>
      <c r="BH127" s="146"/>
    </row>
    <row r="128" spans="1:60" outlineLevel="1">
      <c r="A128" s="153"/>
      <c r="B128" s="154"/>
      <c r="C128" s="174" t="s">
        <v>296</v>
      </c>
      <c r="D128" s="156"/>
      <c r="E128" s="157">
        <v>204.3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46"/>
      <c r="Z128" s="146"/>
      <c r="AA128" s="146"/>
      <c r="AB128" s="146"/>
      <c r="AC128" s="146"/>
      <c r="AD128" s="146"/>
      <c r="AE128" s="146"/>
      <c r="AF128" s="146"/>
      <c r="AG128" s="146" t="s">
        <v>122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>
      <c r="A129" s="163">
        <v>55</v>
      </c>
      <c r="B129" s="164" t="s">
        <v>297</v>
      </c>
      <c r="C129" s="173" t="s">
        <v>298</v>
      </c>
      <c r="D129" s="165" t="s">
        <v>234</v>
      </c>
      <c r="E129" s="166">
        <v>2</v>
      </c>
      <c r="F129" s="167"/>
      <c r="G129" s="168">
        <f>ROUND(E129*F129,2)</f>
        <v>0</v>
      </c>
      <c r="H129" s="167"/>
      <c r="I129" s="168">
        <f>ROUND(E129*H129,2)</f>
        <v>0</v>
      </c>
      <c r="J129" s="167"/>
      <c r="K129" s="168">
        <f>ROUND(E129*J129,2)</f>
        <v>0</v>
      </c>
      <c r="L129" s="168">
        <v>21</v>
      </c>
      <c r="M129" s="168">
        <f>G129*(1+L129/100)</f>
        <v>0</v>
      </c>
      <c r="N129" s="168">
        <v>0</v>
      </c>
      <c r="O129" s="168">
        <f>ROUND(E129*N129,2)</f>
        <v>0</v>
      </c>
      <c r="P129" s="168">
        <v>0</v>
      </c>
      <c r="Q129" s="168">
        <f>ROUND(E129*P129,2)</f>
        <v>0</v>
      </c>
      <c r="R129" s="168"/>
      <c r="S129" s="168" t="s">
        <v>109</v>
      </c>
      <c r="T129" s="169" t="s">
        <v>299</v>
      </c>
      <c r="U129" s="155">
        <v>0</v>
      </c>
      <c r="V129" s="155">
        <f>ROUND(E129*U129,2)</f>
        <v>0</v>
      </c>
      <c r="W129" s="155"/>
      <c r="X129" s="155" t="s">
        <v>229</v>
      </c>
      <c r="Y129" s="146"/>
      <c r="Z129" s="146"/>
      <c r="AA129" s="146"/>
      <c r="AB129" s="146"/>
      <c r="AC129" s="146"/>
      <c r="AD129" s="146"/>
      <c r="AE129" s="146"/>
      <c r="AF129" s="146"/>
      <c r="AG129" s="146" t="s">
        <v>230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>
      <c r="A130" s="149" t="s">
        <v>103</v>
      </c>
      <c r="B130" s="150" t="s">
        <v>51</v>
      </c>
      <c r="C130" s="172" t="s">
        <v>69</v>
      </c>
      <c r="D130" s="159"/>
      <c r="E130" s="160"/>
      <c r="F130" s="161"/>
      <c r="G130" s="161">
        <f>SUMIF(AG131:AG132,"&lt;&gt;NOR",G131:G132)</f>
        <v>0</v>
      </c>
      <c r="H130" s="161"/>
      <c r="I130" s="161">
        <f>SUM(I131:I132)</f>
        <v>0</v>
      </c>
      <c r="J130" s="161"/>
      <c r="K130" s="161">
        <f>SUM(K131:K132)</f>
        <v>0</v>
      </c>
      <c r="L130" s="161"/>
      <c r="M130" s="161">
        <f>SUM(M131:M132)</f>
        <v>0</v>
      </c>
      <c r="N130" s="161"/>
      <c r="O130" s="161">
        <f>SUM(O131:O132)</f>
        <v>0</v>
      </c>
      <c r="P130" s="161"/>
      <c r="Q130" s="161">
        <f>SUM(Q131:Q132)</f>
        <v>0</v>
      </c>
      <c r="R130" s="161"/>
      <c r="S130" s="161"/>
      <c r="T130" s="162"/>
      <c r="U130" s="158"/>
      <c r="V130" s="158">
        <f>SUM(V131:V132)</f>
        <v>269.48</v>
      </c>
      <c r="W130" s="158"/>
      <c r="X130" s="158"/>
      <c r="AG130" t="s">
        <v>104</v>
      </c>
    </row>
    <row r="131" spans="1:60" outlineLevel="1">
      <c r="A131" s="163">
        <v>56</v>
      </c>
      <c r="B131" s="164" t="s">
        <v>300</v>
      </c>
      <c r="C131" s="173" t="s">
        <v>301</v>
      </c>
      <c r="D131" s="165" t="s">
        <v>215</v>
      </c>
      <c r="E131" s="166">
        <v>690.97640000000001</v>
      </c>
      <c r="F131" s="167"/>
      <c r="G131" s="168">
        <f>ROUND(E131*F131,2)</f>
        <v>0</v>
      </c>
      <c r="H131" s="167"/>
      <c r="I131" s="168">
        <f>ROUND(E131*H131,2)</f>
        <v>0</v>
      </c>
      <c r="J131" s="167"/>
      <c r="K131" s="168">
        <f>ROUND(E131*J131,2)</f>
        <v>0</v>
      </c>
      <c r="L131" s="168">
        <v>21</v>
      </c>
      <c r="M131" s="168">
        <f>G131*(1+L131/100)</f>
        <v>0</v>
      </c>
      <c r="N131" s="168">
        <v>0</v>
      </c>
      <c r="O131" s="168">
        <f>ROUND(E131*N131,2)</f>
        <v>0</v>
      </c>
      <c r="P131" s="168">
        <v>0</v>
      </c>
      <c r="Q131" s="168">
        <f>ROUND(E131*P131,2)</f>
        <v>0</v>
      </c>
      <c r="R131" s="168" t="s">
        <v>108</v>
      </c>
      <c r="S131" s="168" t="s">
        <v>109</v>
      </c>
      <c r="T131" s="169" t="s">
        <v>109</v>
      </c>
      <c r="U131" s="155">
        <v>0.39</v>
      </c>
      <c r="V131" s="155">
        <f>ROUND(E131*U131,2)</f>
        <v>269.48</v>
      </c>
      <c r="W131" s="155"/>
      <c r="X131" s="155" t="s">
        <v>302</v>
      </c>
      <c r="Y131" s="146"/>
      <c r="Z131" s="146"/>
      <c r="AA131" s="146"/>
      <c r="AB131" s="146"/>
      <c r="AC131" s="146"/>
      <c r="AD131" s="146"/>
      <c r="AE131" s="146"/>
      <c r="AF131" s="146"/>
      <c r="AG131" s="146" t="s">
        <v>303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>
      <c r="A132" s="153"/>
      <c r="B132" s="154"/>
      <c r="C132" s="233" t="s">
        <v>304</v>
      </c>
      <c r="D132" s="234"/>
      <c r="E132" s="234"/>
      <c r="F132" s="234"/>
      <c r="G132" s="234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46"/>
      <c r="Z132" s="146"/>
      <c r="AA132" s="146"/>
      <c r="AB132" s="146"/>
      <c r="AC132" s="146"/>
      <c r="AD132" s="146"/>
      <c r="AE132" s="146"/>
      <c r="AF132" s="146"/>
      <c r="AG132" s="146" t="s">
        <v>113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>
      <c r="A133" s="149" t="s">
        <v>103</v>
      </c>
      <c r="B133" s="150" t="s">
        <v>70</v>
      </c>
      <c r="C133" s="172" t="s">
        <v>71</v>
      </c>
      <c r="D133" s="159"/>
      <c r="E133" s="160"/>
      <c r="F133" s="161"/>
      <c r="G133" s="161">
        <f>SUMIF(AG134:AG134,"&lt;&gt;NOR",G134:G134)</f>
        <v>0</v>
      </c>
      <c r="H133" s="161"/>
      <c r="I133" s="161">
        <f>SUM(I134:I134)</f>
        <v>0</v>
      </c>
      <c r="J133" s="161"/>
      <c r="K133" s="161">
        <f>SUM(K134:K134)</f>
        <v>0</v>
      </c>
      <c r="L133" s="161"/>
      <c r="M133" s="161">
        <f>SUM(M134:M134)</f>
        <v>0</v>
      </c>
      <c r="N133" s="161"/>
      <c r="O133" s="161">
        <f>SUM(O134:O134)</f>
        <v>0</v>
      </c>
      <c r="P133" s="161"/>
      <c r="Q133" s="161">
        <f>SUM(Q134:Q134)</f>
        <v>0</v>
      </c>
      <c r="R133" s="161"/>
      <c r="S133" s="161"/>
      <c r="T133" s="162"/>
      <c r="U133" s="158"/>
      <c r="V133" s="158">
        <f>SUM(V134:V134)</f>
        <v>0</v>
      </c>
      <c r="W133" s="158"/>
      <c r="X133" s="158"/>
      <c r="AG133" t="s">
        <v>104</v>
      </c>
    </row>
    <row r="134" spans="1:60" outlineLevel="1">
      <c r="A134" s="163">
        <v>57</v>
      </c>
      <c r="B134" s="164" t="s">
        <v>305</v>
      </c>
      <c r="C134" s="173" t="s">
        <v>306</v>
      </c>
      <c r="D134" s="165" t="s">
        <v>307</v>
      </c>
      <c r="E134" s="166">
        <v>96</v>
      </c>
      <c r="F134" s="167"/>
      <c r="G134" s="168">
        <f>ROUND(E134*F134,2)</f>
        <v>0</v>
      </c>
      <c r="H134" s="167"/>
      <c r="I134" s="168">
        <f>ROUND(E134*H134,2)</f>
        <v>0</v>
      </c>
      <c r="J134" s="167"/>
      <c r="K134" s="168">
        <f>ROUND(E134*J134,2)</f>
        <v>0</v>
      </c>
      <c r="L134" s="168">
        <v>21</v>
      </c>
      <c r="M134" s="168">
        <f>G134*(1+L134/100)</f>
        <v>0</v>
      </c>
      <c r="N134" s="168">
        <v>0</v>
      </c>
      <c r="O134" s="168">
        <f>ROUND(E134*N134,2)</f>
        <v>0</v>
      </c>
      <c r="P134" s="168">
        <v>0</v>
      </c>
      <c r="Q134" s="168">
        <f>ROUND(E134*P134,2)</f>
        <v>0</v>
      </c>
      <c r="R134" s="168"/>
      <c r="S134" s="168" t="s">
        <v>170</v>
      </c>
      <c r="T134" s="169" t="s">
        <v>171</v>
      </c>
      <c r="U134" s="155">
        <v>0</v>
      </c>
      <c r="V134" s="155">
        <f>ROUND(E134*U134,2)</f>
        <v>0</v>
      </c>
      <c r="W134" s="155"/>
      <c r="X134" s="155" t="s">
        <v>110</v>
      </c>
      <c r="Y134" s="146"/>
      <c r="Z134" s="146"/>
      <c r="AA134" s="146"/>
      <c r="AB134" s="146"/>
      <c r="AC134" s="146"/>
      <c r="AD134" s="146"/>
      <c r="AE134" s="146"/>
      <c r="AF134" s="146"/>
      <c r="AG134" s="146" t="s">
        <v>111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>
      <c r="A135" s="149" t="s">
        <v>103</v>
      </c>
      <c r="B135" s="150" t="s">
        <v>72</v>
      </c>
      <c r="C135" s="172" t="s">
        <v>73</v>
      </c>
      <c r="D135" s="159"/>
      <c r="E135" s="160"/>
      <c r="F135" s="161"/>
      <c r="G135" s="161">
        <f>SUMIF(AG136:AG143,"&lt;&gt;NOR",G136:G143)</f>
        <v>0</v>
      </c>
      <c r="H135" s="161"/>
      <c r="I135" s="161">
        <f>SUM(I136:I143)</f>
        <v>0</v>
      </c>
      <c r="J135" s="161"/>
      <c r="K135" s="161">
        <f>SUM(K136:K143)</f>
        <v>0</v>
      </c>
      <c r="L135" s="161"/>
      <c r="M135" s="161">
        <f>SUM(M136:M143)</f>
        <v>0</v>
      </c>
      <c r="N135" s="161"/>
      <c r="O135" s="161">
        <f>SUM(O136:O143)</f>
        <v>0</v>
      </c>
      <c r="P135" s="161"/>
      <c r="Q135" s="161">
        <f>SUM(Q136:Q143)</f>
        <v>0</v>
      </c>
      <c r="R135" s="161"/>
      <c r="S135" s="161"/>
      <c r="T135" s="162"/>
      <c r="U135" s="158"/>
      <c r="V135" s="158">
        <f>SUM(V136:V143)</f>
        <v>95.77</v>
      </c>
      <c r="W135" s="158"/>
      <c r="X135" s="158"/>
      <c r="AG135" t="s">
        <v>104</v>
      </c>
    </row>
    <row r="136" spans="1:60" outlineLevel="1">
      <c r="A136" s="163">
        <v>58</v>
      </c>
      <c r="B136" s="164" t="s">
        <v>308</v>
      </c>
      <c r="C136" s="173" t="s">
        <v>309</v>
      </c>
      <c r="D136" s="165" t="s">
        <v>215</v>
      </c>
      <c r="E136" s="166">
        <v>977.21249999999998</v>
      </c>
      <c r="F136" s="167"/>
      <c r="G136" s="168">
        <f>ROUND(E136*F136,2)</f>
        <v>0</v>
      </c>
      <c r="H136" s="167"/>
      <c r="I136" s="168">
        <f>ROUND(E136*H136,2)</f>
        <v>0</v>
      </c>
      <c r="J136" s="167"/>
      <c r="K136" s="168">
        <f>ROUND(E136*J136,2)</f>
        <v>0</v>
      </c>
      <c r="L136" s="168">
        <v>21</v>
      </c>
      <c r="M136" s="168">
        <f>G136*(1+L136/100)</f>
        <v>0</v>
      </c>
      <c r="N136" s="168">
        <v>0</v>
      </c>
      <c r="O136" s="168">
        <f>ROUND(E136*N136,2)</f>
        <v>0</v>
      </c>
      <c r="P136" s="168">
        <v>0</v>
      </c>
      <c r="Q136" s="168">
        <f>ROUND(E136*P136,2)</f>
        <v>0</v>
      </c>
      <c r="R136" s="168" t="s">
        <v>108</v>
      </c>
      <c r="S136" s="168" t="s">
        <v>109</v>
      </c>
      <c r="T136" s="169" t="s">
        <v>109</v>
      </c>
      <c r="U136" s="155">
        <v>0</v>
      </c>
      <c r="V136" s="155">
        <f>ROUND(E136*U136,2)</f>
        <v>0</v>
      </c>
      <c r="W136" s="155"/>
      <c r="X136" s="155" t="s">
        <v>110</v>
      </c>
      <c r="Y136" s="146"/>
      <c r="Z136" s="146"/>
      <c r="AA136" s="146"/>
      <c r="AB136" s="146"/>
      <c r="AC136" s="146"/>
      <c r="AD136" s="146"/>
      <c r="AE136" s="146"/>
      <c r="AF136" s="146"/>
      <c r="AG136" s="146" t="s">
        <v>111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>
      <c r="A137" s="153"/>
      <c r="B137" s="154"/>
      <c r="C137" s="174" t="s">
        <v>310</v>
      </c>
      <c r="D137" s="156"/>
      <c r="E137" s="157">
        <v>977.21249999999998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46"/>
      <c r="Z137" s="146"/>
      <c r="AA137" s="146"/>
      <c r="AB137" s="146"/>
      <c r="AC137" s="146"/>
      <c r="AD137" s="146"/>
      <c r="AE137" s="146"/>
      <c r="AF137" s="146"/>
      <c r="AG137" s="146" t="s">
        <v>122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>
      <c r="A138" s="163">
        <v>59</v>
      </c>
      <c r="B138" s="164" t="s">
        <v>311</v>
      </c>
      <c r="C138" s="173" t="s">
        <v>312</v>
      </c>
      <c r="D138" s="165" t="s">
        <v>215</v>
      </c>
      <c r="E138" s="166">
        <v>195.4425</v>
      </c>
      <c r="F138" s="167"/>
      <c r="G138" s="168">
        <f>ROUND(E138*F138,2)</f>
        <v>0</v>
      </c>
      <c r="H138" s="167"/>
      <c r="I138" s="168">
        <f>ROUND(E138*H138,2)</f>
        <v>0</v>
      </c>
      <c r="J138" s="167"/>
      <c r="K138" s="168">
        <f>ROUND(E138*J138,2)</f>
        <v>0</v>
      </c>
      <c r="L138" s="168">
        <v>21</v>
      </c>
      <c r="M138" s="168">
        <f>G138*(1+L138/100)</f>
        <v>0</v>
      </c>
      <c r="N138" s="168">
        <v>0</v>
      </c>
      <c r="O138" s="168">
        <f>ROUND(E138*N138,2)</f>
        <v>0</v>
      </c>
      <c r="P138" s="168">
        <v>0</v>
      </c>
      <c r="Q138" s="168">
        <f>ROUND(E138*P138,2)</f>
        <v>0</v>
      </c>
      <c r="R138" s="168" t="s">
        <v>313</v>
      </c>
      <c r="S138" s="168" t="s">
        <v>109</v>
      </c>
      <c r="T138" s="169" t="s">
        <v>109</v>
      </c>
      <c r="U138" s="155">
        <v>0.49</v>
      </c>
      <c r="V138" s="155">
        <f>ROUND(E138*U138,2)</f>
        <v>95.77</v>
      </c>
      <c r="W138" s="155"/>
      <c r="X138" s="155" t="s">
        <v>110</v>
      </c>
      <c r="Y138" s="146"/>
      <c r="Z138" s="146"/>
      <c r="AA138" s="146"/>
      <c r="AB138" s="146"/>
      <c r="AC138" s="146"/>
      <c r="AD138" s="146"/>
      <c r="AE138" s="146"/>
      <c r="AF138" s="146"/>
      <c r="AG138" s="146" t="s">
        <v>111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>
      <c r="A139" s="153"/>
      <c r="B139" s="154"/>
      <c r="C139" s="174" t="s">
        <v>314</v>
      </c>
      <c r="D139" s="156"/>
      <c r="E139" s="157">
        <v>195.4425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46"/>
      <c r="Z139" s="146"/>
      <c r="AA139" s="146"/>
      <c r="AB139" s="146"/>
      <c r="AC139" s="146"/>
      <c r="AD139" s="146"/>
      <c r="AE139" s="146"/>
      <c r="AF139" s="146"/>
      <c r="AG139" s="146" t="s">
        <v>122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>
      <c r="A140" s="163">
        <v>60</v>
      </c>
      <c r="B140" s="164" t="s">
        <v>315</v>
      </c>
      <c r="C140" s="173" t="s">
        <v>316</v>
      </c>
      <c r="D140" s="165" t="s">
        <v>215</v>
      </c>
      <c r="E140" s="166">
        <v>138.74250000000001</v>
      </c>
      <c r="F140" s="167"/>
      <c r="G140" s="168">
        <f>ROUND(E140*F140,2)</f>
        <v>0</v>
      </c>
      <c r="H140" s="167"/>
      <c r="I140" s="168">
        <f>ROUND(E140*H140,2)</f>
        <v>0</v>
      </c>
      <c r="J140" s="167"/>
      <c r="K140" s="168">
        <f>ROUND(E140*J140,2)</f>
        <v>0</v>
      </c>
      <c r="L140" s="168">
        <v>21</v>
      </c>
      <c r="M140" s="168">
        <f>G140*(1+L140/100)</f>
        <v>0</v>
      </c>
      <c r="N140" s="168">
        <v>0</v>
      </c>
      <c r="O140" s="168">
        <f>ROUND(E140*N140,2)</f>
        <v>0</v>
      </c>
      <c r="P140" s="168">
        <v>0</v>
      </c>
      <c r="Q140" s="168">
        <f>ROUND(E140*P140,2)</f>
        <v>0</v>
      </c>
      <c r="R140" s="168" t="s">
        <v>313</v>
      </c>
      <c r="S140" s="168" t="s">
        <v>109</v>
      </c>
      <c r="T140" s="169" t="s">
        <v>109</v>
      </c>
      <c r="U140" s="155">
        <v>0</v>
      </c>
      <c r="V140" s="155">
        <f>ROUND(E140*U140,2)</f>
        <v>0</v>
      </c>
      <c r="W140" s="155"/>
      <c r="X140" s="155" t="s">
        <v>110</v>
      </c>
      <c r="Y140" s="146"/>
      <c r="Z140" s="146"/>
      <c r="AA140" s="146"/>
      <c r="AB140" s="146"/>
      <c r="AC140" s="146"/>
      <c r="AD140" s="146"/>
      <c r="AE140" s="146"/>
      <c r="AF140" s="146"/>
      <c r="AG140" s="146" t="s">
        <v>111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>
      <c r="A141" s="153"/>
      <c r="B141" s="154"/>
      <c r="C141" s="174" t="s">
        <v>317</v>
      </c>
      <c r="D141" s="156"/>
      <c r="E141" s="157">
        <v>138.74250000000001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46"/>
      <c r="Z141" s="146"/>
      <c r="AA141" s="146"/>
      <c r="AB141" s="146"/>
      <c r="AC141" s="146"/>
      <c r="AD141" s="146"/>
      <c r="AE141" s="146"/>
      <c r="AF141" s="146"/>
      <c r="AG141" s="146" t="s">
        <v>122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>
      <c r="A142" s="163">
        <v>61</v>
      </c>
      <c r="B142" s="164" t="s">
        <v>318</v>
      </c>
      <c r="C142" s="173" t="s">
        <v>319</v>
      </c>
      <c r="D142" s="165" t="s">
        <v>215</v>
      </c>
      <c r="E142" s="166">
        <v>56.7</v>
      </c>
      <c r="F142" s="167"/>
      <c r="G142" s="168">
        <f>ROUND(E142*F142,2)</f>
        <v>0</v>
      </c>
      <c r="H142" s="167"/>
      <c r="I142" s="168">
        <f>ROUND(E142*H142,2)</f>
        <v>0</v>
      </c>
      <c r="J142" s="167"/>
      <c r="K142" s="168">
        <f>ROUND(E142*J142,2)</f>
        <v>0</v>
      </c>
      <c r="L142" s="168">
        <v>21</v>
      </c>
      <c r="M142" s="168">
        <f>G142*(1+L142/100)</f>
        <v>0</v>
      </c>
      <c r="N142" s="168">
        <v>0</v>
      </c>
      <c r="O142" s="168">
        <f>ROUND(E142*N142,2)</f>
        <v>0</v>
      </c>
      <c r="P142" s="168">
        <v>0</v>
      </c>
      <c r="Q142" s="168">
        <f>ROUND(E142*P142,2)</f>
        <v>0</v>
      </c>
      <c r="R142" s="168" t="s">
        <v>313</v>
      </c>
      <c r="S142" s="168" t="s">
        <v>109</v>
      </c>
      <c r="T142" s="169" t="s">
        <v>109</v>
      </c>
      <c r="U142" s="155">
        <v>0</v>
      </c>
      <c r="V142" s="155">
        <f>ROUND(E142*U142,2)</f>
        <v>0</v>
      </c>
      <c r="W142" s="155"/>
      <c r="X142" s="155" t="s">
        <v>110</v>
      </c>
      <c r="Y142" s="146"/>
      <c r="Z142" s="146"/>
      <c r="AA142" s="146"/>
      <c r="AB142" s="146"/>
      <c r="AC142" s="146"/>
      <c r="AD142" s="146"/>
      <c r="AE142" s="146"/>
      <c r="AF142" s="146"/>
      <c r="AG142" s="146" t="s">
        <v>111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>
      <c r="A143" s="153"/>
      <c r="B143" s="154"/>
      <c r="C143" s="174" t="s">
        <v>320</v>
      </c>
      <c r="D143" s="156"/>
      <c r="E143" s="157">
        <v>56.7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46"/>
      <c r="Z143" s="146"/>
      <c r="AA143" s="146"/>
      <c r="AB143" s="146"/>
      <c r="AC143" s="146"/>
      <c r="AD143" s="146"/>
      <c r="AE143" s="146"/>
      <c r="AF143" s="146"/>
      <c r="AG143" s="146" t="s">
        <v>122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>
      <c r="A144" s="3"/>
      <c r="B144" s="4"/>
      <c r="C144" s="175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AE144">
        <v>15</v>
      </c>
      <c r="AF144">
        <v>21</v>
      </c>
      <c r="AG144" t="s">
        <v>90</v>
      </c>
    </row>
    <row r="145" spans="1:33">
      <c r="A145" s="149"/>
      <c r="B145" s="150" t="s">
        <v>29</v>
      </c>
      <c r="C145" s="172"/>
      <c r="D145" s="151"/>
      <c r="E145" s="152"/>
      <c r="F145" s="152"/>
      <c r="G145" s="171">
        <f>G8+G52+G61+G78+G86+G118+G130+G133+G135</f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AE145">
        <f>SUMIF(L7:L143,AE144,G7:G143)</f>
        <v>0</v>
      </c>
      <c r="AF145">
        <f>SUMIF(L7:L143,AF144,G7:G143)</f>
        <v>0</v>
      </c>
      <c r="AG145" t="s">
        <v>321</v>
      </c>
    </row>
    <row r="146" spans="1:33">
      <c r="C146" s="176"/>
      <c r="D146" s="10"/>
      <c r="AG146" t="s">
        <v>322</v>
      </c>
    </row>
    <row r="147" spans="1:33">
      <c r="D147" s="10"/>
    </row>
    <row r="148" spans="1:33">
      <c r="D148" s="10"/>
    </row>
    <row r="149" spans="1:33">
      <c r="D149" s="10"/>
    </row>
    <row r="150" spans="1:33">
      <c r="D150" s="10"/>
    </row>
    <row r="151" spans="1:33">
      <c r="D151" s="10"/>
    </row>
    <row r="152" spans="1:33">
      <c r="D152" s="10"/>
    </row>
    <row r="153" spans="1:33">
      <c r="D153" s="10"/>
    </row>
    <row r="154" spans="1:33">
      <c r="D154" s="10"/>
    </row>
    <row r="155" spans="1:33">
      <c r="D155" s="10"/>
    </row>
    <row r="156" spans="1:33">
      <c r="D156" s="10"/>
    </row>
    <row r="157" spans="1:33">
      <c r="D157" s="10"/>
    </row>
    <row r="158" spans="1:33">
      <c r="D158" s="10"/>
    </row>
    <row r="159" spans="1:33">
      <c r="D159" s="10"/>
    </row>
    <row r="160" spans="1:33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27">
    <mergeCell ref="A1:G1"/>
    <mergeCell ref="C2:G2"/>
    <mergeCell ref="C3:G3"/>
    <mergeCell ref="C4:G4"/>
    <mergeCell ref="C20:G20"/>
    <mergeCell ref="C23:G23"/>
    <mergeCell ref="C26:G26"/>
    <mergeCell ref="C29:G29"/>
    <mergeCell ref="C10:G10"/>
    <mergeCell ref="C12:G12"/>
    <mergeCell ref="C14:G14"/>
    <mergeCell ref="C18:G18"/>
    <mergeCell ref="C66:G66"/>
    <mergeCell ref="C68:G68"/>
    <mergeCell ref="C83:G83"/>
    <mergeCell ref="C85:G85"/>
    <mergeCell ref="C33:G33"/>
    <mergeCell ref="C35:G35"/>
    <mergeCell ref="C38:G38"/>
    <mergeCell ref="C41:G41"/>
    <mergeCell ref="C124:G124"/>
    <mergeCell ref="C127:G127"/>
    <mergeCell ref="C132:G132"/>
    <mergeCell ref="C101:G101"/>
    <mergeCell ref="C106:G106"/>
    <mergeCell ref="C120:G120"/>
    <mergeCell ref="C122:G122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77</v>
      </c>
      <c r="B1" s="235"/>
      <c r="C1" s="235"/>
      <c r="D1" s="235"/>
      <c r="E1" s="235"/>
      <c r="F1" s="235"/>
      <c r="G1" s="235"/>
      <c r="AG1" t="s">
        <v>78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79</v>
      </c>
    </row>
    <row r="3" spans="1:60" ht="25" customHeight="1">
      <c r="A3" s="139" t="s">
        <v>8</v>
      </c>
      <c r="B3" s="49" t="s">
        <v>51</v>
      </c>
      <c r="C3" s="236" t="s">
        <v>52</v>
      </c>
      <c r="D3" s="237"/>
      <c r="E3" s="237"/>
      <c r="F3" s="237"/>
      <c r="G3" s="238"/>
      <c r="AC3" s="121" t="s">
        <v>79</v>
      </c>
      <c r="AG3" t="s">
        <v>80</v>
      </c>
    </row>
    <row r="4" spans="1:60" ht="25" customHeight="1">
      <c r="A4" s="140" t="s">
        <v>9</v>
      </c>
      <c r="B4" s="141" t="s">
        <v>53</v>
      </c>
      <c r="C4" s="239" t="s">
        <v>50</v>
      </c>
      <c r="D4" s="240"/>
      <c r="E4" s="240"/>
      <c r="F4" s="240"/>
      <c r="G4" s="241"/>
      <c r="AG4" t="s">
        <v>81</v>
      </c>
    </row>
    <row r="5" spans="1:60">
      <c r="D5" s="10"/>
    </row>
    <row r="6" spans="1:60" ht="37.299999999999997">
      <c r="A6" s="142" t="s">
        <v>82</v>
      </c>
      <c r="B6" s="144" t="s">
        <v>83</v>
      </c>
      <c r="C6" s="144" t="s">
        <v>84</v>
      </c>
      <c r="D6" s="143" t="s">
        <v>85</v>
      </c>
      <c r="E6" s="142" t="s">
        <v>86</v>
      </c>
      <c r="F6" s="142" t="s">
        <v>87</v>
      </c>
      <c r="G6" s="142" t="s">
        <v>29</v>
      </c>
      <c r="H6" s="145" t="s">
        <v>30</v>
      </c>
      <c r="I6" s="145" t="s">
        <v>88</v>
      </c>
      <c r="J6" s="145" t="s">
        <v>31</v>
      </c>
      <c r="K6" s="145" t="s">
        <v>89</v>
      </c>
      <c r="L6" s="145" t="s">
        <v>90</v>
      </c>
      <c r="M6" s="145" t="s">
        <v>91</v>
      </c>
      <c r="N6" s="145" t="s">
        <v>92</v>
      </c>
      <c r="O6" s="145" t="s">
        <v>93</v>
      </c>
      <c r="P6" s="145" t="s">
        <v>94</v>
      </c>
      <c r="Q6" s="145" t="s">
        <v>95</v>
      </c>
      <c r="R6" s="145" t="s">
        <v>96</v>
      </c>
      <c r="S6" s="145" t="s">
        <v>97</v>
      </c>
      <c r="T6" s="145" t="s">
        <v>98</v>
      </c>
      <c r="U6" s="145" t="s">
        <v>99</v>
      </c>
      <c r="V6" s="145" t="s">
        <v>100</v>
      </c>
      <c r="W6" s="145" t="s">
        <v>101</v>
      </c>
      <c r="X6" s="145" t="s">
        <v>102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103</v>
      </c>
      <c r="B8" s="150" t="s">
        <v>76</v>
      </c>
      <c r="C8" s="172" t="s">
        <v>28</v>
      </c>
      <c r="D8" s="159"/>
      <c r="E8" s="160"/>
      <c r="F8" s="161"/>
      <c r="G8" s="161">
        <f>SUMIF(AG9:AG16,"&lt;&gt;NOR",G9:G16)</f>
        <v>0</v>
      </c>
      <c r="H8" s="161"/>
      <c r="I8" s="161">
        <f>SUM(I9:I16)</f>
        <v>0</v>
      </c>
      <c r="J8" s="161"/>
      <c r="K8" s="161">
        <f>SUM(K9:K16)</f>
        <v>0</v>
      </c>
      <c r="L8" s="161"/>
      <c r="M8" s="161">
        <f>SUM(M9:M16)</f>
        <v>0</v>
      </c>
      <c r="N8" s="161"/>
      <c r="O8" s="161">
        <f>SUM(O9:O16)</f>
        <v>0</v>
      </c>
      <c r="P8" s="161"/>
      <c r="Q8" s="161">
        <f>SUM(Q9:Q16)</f>
        <v>0</v>
      </c>
      <c r="R8" s="161"/>
      <c r="S8" s="161"/>
      <c r="T8" s="162"/>
      <c r="U8" s="158"/>
      <c r="V8" s="158">
        <f>SUM(V9:V16)</f>
        <v>0</v>
      </c>
      <c r="W8" s="158"/>
      <c r="X8" s="158"/>
      <c r="AG8" t="s">
        <v>104</v>
      </c>
    </row>
    <row r="9" spans="1:60" outlineLevel="1">
      <c r="A9" s="163">
        <v>1</v>
      </c>
      <c r="B9" s="164" t="s">
        <v>323</v>
      </c>
      <c r="C9" s="173" t="s">
        <v>324</v>
      </c>
      <c r="D9" s="165" t="s">
        <v>325</v>
      </c>
      <c r="E9" s="166">
        <v>1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109</v>
      </c>
      <c r="T9" s="169" t="s">
        <v>171</v>
      </c>
      <c r="U9" s="155">
        <v>0</v>
      </c>
      <c r="V9" s="155">
        <f>ROUND(E9*U9,2)</f>
        <v>0</v>
      </c>
      <c r="W9" s="155"/>
      <c r="X9" s="155" t="s">
        <v>326</v>
      </c>
      <c r="Y9" s="146"/>
      <c r="Z9" s="146"/>
      <c r="AA9" s="146"/>
      <c r="AB9" s="146"/>
      <c r="AC9" s="146"/>
      <c r="AD9" s="146"/>
      <c r="AE9" s="146"/>
      <c r="AF9" s="146"/>
      <c r="AG9" s="146" t="s">
        <v>327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31.3" outlineLevel="1">
      <c r="A10" s="153"/>
      <c r="B10" s="154"/>
      <c r="C10" s="244" t="s">
        <v>360</v>
      </c>
      <c r="D10" s="245"/>
      <c r="E10" s="245"/>
      <c r="F10" s="245"/>
      <c r="G10" s="24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328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0" t="str">
        <f>C10</f>
        <v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v>
      </c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242" t="s">
        <v>361</v>
      </c>
      <c r="D11" s="243"/>
      <c r="E11" s="243"/>
      <c r="F11" s="243"/>
      <c r="G11" s="243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328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53"/>
      <c r="B12" s="154"/>
      <c r="C12" s="242" t="s">
        <v>329</v>
      </c>
      <c r="D12" s="243"/>
      <c r="E12" s="243"/>
      <c r="F12" s="243"/>
      <c r="G12" s="243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328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42" t="s">
        <v>362</v>
      </c>
      <c r="D13" s="243"/>
      <c r="E13" s="243"/>
      <c r="F13" s="243"/>
      <c r="G13" s="243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328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242" t="s">
        <v>363</v>
      </c>
      <c r="D14" s="243"/>
      <c r="E14" s="243"/>
      <c r="F14" s="243"/>
      <c r="G14" s="243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328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1" outlineLevel="1">
      <c r="A15" s="153"/>
      <c r="B15" s="154"/>
      <c r="C15" s="242" t="s">
        <v>330</v>
      </c>
      <c r="D15" s="243"/>
      <c r="E15" s="243"/>
      <c r="F15" s="243"/>
      <c r="G15" s="243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328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70" t="str">
        <f>C15</f>
        <v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v>
      </c>
      <c r="BB15" s="146"/>
      <c r="BC15" s="146"/>
      <c r="BD15" s="146"/>
      <c r="BE15" s="146"/>
      <c r="BF15" s="146"/>
      <c r="BG15" s="146"/>
      <c r="BH15" s="146"/>
    </row>
    <row r="16" spans="1:60" outlineLevel="1">
      <c r="A16" s="163">
        <v>2</v>
      </c>
      <c r="B16" s="164" t="s">
        <v>48</v>
      </c>
      <c r="C16" s="173" t="s">
        <v>331</v>
      </c>
      <c r="D16" s="165" t="s">
        <v>325</v>
      </c>
      <c r="E16" s="166">
        <v>1</v>
      </c>
      <c r="F16" s="167"/>
      <c r="G16" s="168">
        <f>ROUND(E16*F16,2)</f>
        <v>0</v>
      </c>
      <c r="H16" s="167"/>
      <c r="I16" s="168">
        <f>ROUND(E16*H16,2)</f>
        <v>0</v>
      </c>
      <c r="J16" s="167"/>
      <c r="K16" s="168">
        <f>ROUND(E16*J16,2)</f>
        <v>0</v>
      </c>
      <c r="L16" s="168">
        <v>21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8"/>
      <c r="S16" s="168" t="s">
        <v>170</v>
      </c>
      <c r="T16" s="169" t="s">
        <v>171</v>
      </c>
      <c r="U16" s="155">
        <v>0</v>
      </c>
      <c r="V16" s="155">
        <f>ROUND(E16*U16,2)</f>
        <v>0</v>
      </c>
      <c r="W16" s="155"/>
      <c r="X16" s="155" t="s">
        <v>326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327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>
      <c r="A17" s="149" t="s">
        <v>103</v>
      </c>
      <c r="B17" s="150" t="s">
        <v>75</v>
      </c>
      <c r="C17" s="172" t="s">
        <v>27</v>
      </c>
      <c r="D17" s="159"/>
      <c r="E17" s="160"/>
      <c r="F17" s="161"/>
      <c r="G17" s="161">
        <f>SUMIF(AG18:AG35,"&lt;&gt;NOR",G18:G35)</f>
        <v>0</v>
      </c>
      <c r="H17" s="161"/>
      <c r="I17" s="161">
        <f>SUM(I18:I35)</f>
        <v>0</v>
      </c>
      <c r="J17" s="161"/>
      <c r="K17" s="161">
        <f>SUM(K18:K35)</f>
        <v>0</v>
      </c>
      <c r="L17" s="161"/>
      <c r="M17" s="161">
        <f>SUM(M18:M35)</f>
        <v>0</v>
      </c>
      <c r="N17" s="161"/>
      <c r="O17" s="161">
        <f>SUM(O18:O35)</f>
        <v>0</v>
      </c>
      <c r="P17" s="161"/>
      <c r="Q17" s="161">
        <f>SUM(Q18:Q35)</f>
        <v>0</v>
      </c>
      <c r="R17" s="161"/>
      <c r="S17" s="161"/>
      <c r="T17" s="162"/>
      <c r="U17" s="158"/>
      <c r="V17" s="158">
        <f>SUM(V18:V35)</f>
        <v>0</v>
      </c>
      <c r="W17" s="158"/>
      <c r="X17" s="158"/>
      <c r="AG17" t="s">
        <v>104</v>
      </c>
    </row>
    <row r="18" spans="1:60" outlineLevel="1">
      <c r="A18" s="163">
        <v>3</v>
      </c>
      <c r="B18" s="164" t="s">
        <v>332</v>
      </c>
      <c r="C18" s="173" t="s">
        <v>333</v>
      </c>
      <c r="D18" s="165" t="s">
        <v>325</v>
      </c>
      <c r="E18" s="166">
        <v>1</v>
      </c>
      <c r="F18" s="167"/>
      <c r="G18" s="168">
        <f>ROUND(E18*F18,2)</f>
        <v>0</v>
      </c>
      <c r="H18" s="167"/>
      <c r="I18" s="168">
        <f>ROUND(E18*H18,2)</f>
        <v>0</v>
      </c>
      <c r="J18" s="167"/>
      <c r="K18" s="168">
        <f>ROUND(E18*J18,2)</f>
        <v>0</v>
      </c>
      <c r="L18" s="168">
        <v>21</v>
      </c>
      <c r="M18" s="168">
        <f>G18*(1+L18/100)</f>
        <v>0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68"/>
      <c r="S18" s="168" t="s">
        <v>109</v>
      </c>
      <c r="T18" s="169" t="s">
        <v>171</v>
      </c>
      <c r="U18" s="155">
        <v>0</v>
      </c>
      <c r="V18" s="155">
        <f>ROUND(E18*U18,2)</f>
        <v>0</v>
      </c>
      <c r="W18" s="155"/>
      <c r="X18" s="155" t="s">
        <v>326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327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53"/>
      <c r="B19" s="154"/>
      <c r="C19" s="244" t="s">
        <v>364</v>
      </c>
      <c r="D19" s="245"/>
      <c r="E19" s="245"/>
      <c r="F19" s="245"/>
      <c r="G19" s="24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328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53"/>
      <c r="B20" s="154"/>
      <c r="C20" s="242" t="s">
        <v>334</v>
      </c>
      <c r="D20" s="243"/>
      <c r="E20" s="243"/>
      <c r="F20" s="243"/>
      <c r="G20" s="243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6"/>
      <c r="Z20" s="146"/>
      <c r="AA20" s="146"/>
      <c r="AB20" s="146"/>
      <c r="AC20" s="146"/>
      <c r="AD20" s="146"/>
      <c r="AE20" s="146"/>
      <c r="AF20" s="146"/>
      <c r="AG20" s="146" t="s">
        <v>328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70" t="str">
        <f>C20</f>
        <v>Vyhotovení protokolu o vytyčení stavby se seznamem souřadnic vytyčených bodů a jejich polohopisnými (S-JTSK) a výškopisnými (Bpv) hodnotami.</v>
      </c>
      <c r="BB20" s="146"/>
      <c r="BC20" s="146"/>
      <c r="BD20" s="146"/>
      <c r="BE20" s="146"/>
      <c r="BF20" s="146"/>
      <c r="BG20" s="146"/>
      <c r="BH20" s="146"/>
    </row>
    <row r="21" spans="1:60" outlineLevel="1">
      <c r="A21" s="163">
        <v>4</v>
      </c>
      <c r="B21" s="164" t="s">
        <v>335</v>
      </c>
      <c r="C21" s="173" t="s">
        <v>336</v>
      </c>
      <c r="D21" s="165" t="s">
        <v>325</v>
      </c>
      <c r="E21" s="166">
        <v>1</v>
      </c>
      <c r="F21" s="167"/>
      <c r="G21" s="168">
        <f>ROUND(E21*F21,2)</f>
        <v>0</v>
      </c>
      <c r="H21" s="167"/>
      <c r="I21" s="168">
        <f>ROUND(E21*H21,2)</f>
        <v>0</v>
      </c>
      <c r="J21" s="167"/>
      <c r="K21" s="168">
        <f>ROUND(E21*J21,2)</f>
        <v>0</v>
      </c>
      <c r="L21" s="168">
        <v>21</v>
      </c>
      <c r="M21" s="168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68"/>
      <c r="S21" s="168" t="s">
        <v>109</v>
      </c>
      <c r="T21" s="169" t="s">
        <v>171</v>
      </c>
      <c r="U21" s="155">
        <v>0</v>
      </c>
      <c r="V21" s="155">
        <f>ROUND(E21*U21,2)</f>
        <v>0</v>
      </c>
      <c r="W21" s="155"/>
      <c r="X21" s="155" t="s">
        <v>326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327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1" outlineLevel="1">
      <c r="A22" s="153"/>
      <c r="B22" s="154"/>
      <c r="C22" s="244" t="s">
        <v>365</v>
      </c>
      <c r="D22" s="245"/>
      <c r="E22" s="245"/>
      <c r="F22" s="245"/>
      <c r="G22" s="24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328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70" t="str">
        <f>C22</f>
        <v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v>
      </c>
      <c r="BB22" s="146"/>
      <c r="BC22" s="146"/>
      <c r="BD22" s="146"/>
      <c r="BE22" s="146"/>
      <c r="BF22" s="146"/>
      <c r="BG22" s="146"/>
      <c r="BH22" s="146"/>
    </row>
    <row r="23" spans="1:60" outlineLevel="1">
      <c r="A23" s="153"/>
      <c r="B23" s="154"/>
      <c r="C23" s="242" t="s">
        <v>337</v>
      </c>
      <c r="D23" s="243"/>
      <c r="E23" s="243"/>
      <c r="F23" s="243"/>
      <c r="G23" s="243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328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53"/>
      <c r="B24" s="154"/>
      <c r="C24" s="242" t="s">
        <v>366</v>
      </c>
      <c r="D24" s="243"/>
      <c r="E24" s="243"/>
      <c r="F24" s="243"/>
      <c r="G24" s="243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328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53"/>
      <c r="B25" s="154"/>
      <c r="C25" s="242" t="s">
        <v>367</v>
      </c>
      <c r="D25" s="243"/>
      <c r="E25" s="243"/>
      <c r="F25" s="243"/>
      <c r="G25" s="243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328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70" t="str">
        <f>C25</f>
        <v>-zábory, vyřízení povolení pro zábory			-venkovní osvětlení staveniště, výkopů, manipulačních skladových ploch</v>
      </c>
      <c r="BB25" s="146"/>
      <c r="BC25" s="146"/>
      <c r="BD25" s="146"/>
      <c r="BE25" s="146"/>
      <c r="BF25" s="146"/>
      <c r="BG25" s="146"/>
      <c r="BH25" s="146"/>
    </row>
    <row r="26" spans="1:60" outlineLevel="1">
      <c r="A26" s="153"/>
      <c r="B26" s="154"/>
      <c r="C26" s="242" t="s">
        <v>368</v>
      </c>
      <c r="D26" s="243"/>
      <c r="E26" s="243"/>
      <c r="F26" s="243"/>
      <c r="G26" s="243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328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53"/>
      <c r="B27" s="154"/>
      <c r="C27" s="242" t="s">
        <v>369</v>
      </c>
      <c r="D27" s="243"/>
      <c r="E27" s="243"/>
      <c r="F27" s="243"/>
      <c r="G27" s="243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328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53"/>
      <c r="B28" s="154"/>
      <c r="C28" s="242" t="s">
        <v>370</v>
      </c>
      <c r="D28" s="243"/>
      <c r="E28" s="243"/>
      <c r="F28" s="243"/>
      <c r="G28" s="243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328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53"/>
      <c r="B29" s="154"/>
      <c r="C29" s="242" t="s">
        <v>338</v>
      </c>
      <c r="D29" s="243"/>
      <c r="E29" s="243"/>
      <c r="F29" s="243"/>
      <c r="G29" s="243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328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63">
        <v>5</v>
      </c>
      <c r="B30" s="164" t="s">
        <v>339</v>
      </c>
      <c r="C30" s="173" t="s">
        <v>340</v>
      </c>
      <c r="D30" s="165" t="s">
        <v>325</v>
      </c>
      <c r="E30" s="166">
        <v>1</v>
      </c>
      <c r="F30" s="167"/>
      <c r="G30" s="168">
        <f>ROUND(E30*F30,2)</f>
        <v>0</v>
      </c>
      <c r="H30" s="167"/>
      <c r="I30" s="168">
        <f>ROUND(E30*H30,2)</f>
        <v>0</v>
      </c>
      <c r="J30" s="167"/>
      <c r="K30" s="168">
        <f>ROUND(E30*J30,2)</f>
        <v>0</v>
      </c>
      <c r="L30" s="168">
        <v>21</v>
      </c>
      <c r="M30" s="168">
        <f>G30*(1+L30/100)</f>
        <v>0</v>
      </c>
      <c r="N30" s="168">
        <v>0</v>
      </c>
      <c r="O30" s="168">
        <f>ROUND(E30*N30,2)</f>
        <v>0</v>
      </c>
      <c r="P30" s="168">
        <v>0</v>
      </c>
      <c r="Q30" s="168">
        <f>ROUND(E30*P30,2)</f>
        <v>0</v>
      </c>
      <c r="R30" s="168"/>
      <c r="S30" s="168" t="s">
        <v>109</v>
      </c>
      <c r="T30" s="169" t="s">
        <v>171</v>
      </c>
      <c r="U30" s="155">
        <v>0</v>
      </c>
      <c r="V30" s="155">
        <f>ROUND(E30*U30,2)</f>
        <v>0</v>
      </c>
      <c r="W30" s="155"/>
      <c r="X30" s="155" t="s">
        <v>326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327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1" outlineLevel="1">
      <c r="A31" s="153"/>
      <c r="B31" s="154"/>
      <c r="C31" s="244" t="s">
        <v>341</v>
      </c>
      <c r="D31" s="245"/>
      <c r="E31" s="245"/>
      <c r="F31" s="245"/>
      <c r="G31" s="24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328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70" t="str">
        <f>C31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31" s="146"/>
      <c r="BC31" s="146"/>
      <c r="BD31" s="146"/>
      <c r="BE31" s="146"/>
      <c r="BF31" s="146"/>
      <c r="BG31" s="146"/>
      <c r="BH31" s="146"/>
    </row>
    <row r="32" spans="1:60" outlineLevel="1">
      <c r="A32" s="163">
        <v>6</v>
      </c>
      <c r="B32" s="164" t="s">
        <v>342</v>
      </c>
      <c r="C32" s="173" t="s">
        <v>343</v>
      </c>
      <c r="D32" s="165" t="s">
        <v>325</v>
      </c>
      <c r="E32" s="166">
        <v>1</v>
      </c>
      <c r="F32" s="167"/>
      <c r="G32" s="168">
        <f>ROUND(E32*F32,2)</f>
        <v>0</v>
      </c>
      <c r="H32" s="167"/>
      <c r="I32" s="168">
        <f>ROUND(E32*H32,2)</f>
        <v>0</v>
      </c>
      <c r="J32" s="167"/>
      <c r="K32" s="168">
        <f>ROUND(E32*J32,2)</f>
        <v>0</v>
      </c>
      <c r="L32" s="168">
        <v>21</v>
      </c>
      <c r="M32" s="168">
        <f>G32*(1+L32/100)</f>
        <v>0</v>
      </c>
      <c r="N32" s="168">
        <v>0</v>
      </c>
      <c r="O32" s="168">
        <f>ROUND(E32*N32,2)</f>
        <v>0</v>
      </c>
      <c r="P32" s="168">
        <v>0</v>
      </c>
      <c r="Q32" s="168">
        <f>ROUND(E32*P32,2)</f>
        <v>0</v>
      </c>
      <c r="R32" s="168"/>
      <c r="S32" s="168" t="s">
        <v>109</v>
      </c>
      <c r="T32" s="169" t="s">
        <v>171</v>
      </c>
      <c r="U32" s="155">
        <v>0</v>
      </c>
      <c r="V32" s="155">
        <f>ROUND(E32*U32,2)</f>
        <v>0</v>
      </c>
      <c r="W32" s="155"/>
      <c r="X32" s="155" t="s">
        <v>326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327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1" outlineLevel="1">
      <c r="A33" s="153"/>
      <c r="B33" s="154"/>
      <c r="C33" s="244" t="s">
        <v>344</v>
      </c>
      <c r="D33" s="245"/>
      <c r="E33" s="245"/>
      <c r="F33" s="245"/>
      <c r="G33" s="24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328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70" t="str">
        <f>C33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3" s="146"/>
      <c r="BC33" s="146"/>
      <c r="BD33" s="146"/>
      <c r="BE33" s="146"/>
      <c r="BF33" s="146"/>
      <c r="BG33" s="146"/>
      <c r="BH33" s="146"/>
    </row>
    <row r="34" spans="1:60" outlineLevel="1">
      <c r="A34" s="163">
        <v>7</v>
      </c>
      <c r="B34" s="164" t="s">
        <v>345</v>
      </c>
      <c r="C34" s="173" t="s">
        <v>346</v>
      </c>
      <c r="D34" s="165" t="s">
        <v>325</v>
      </c>
      <c r="E34" s="166">
        <v>1</v>
      </c>
      <c r="F34" s="167"/>
      <c r="G34" s="168">
        <f>ROUND(E34*F34,2)</f>
        <v>0</v>
      </c>
      <c r="H34" s="167"/>
      <c r="I34" s="168">
        <f>ROUND(E34*H34,2)</f>
        <v>0</v>
      </c>
      <c r="J34" s="167"/>
      <c r="K34" s="168">
        <f>ROUND(E34*J34,2)</f>
        <v>0</v>
      </c>
      <c r="L34" s="168">
        <v>21</v>
      </c>
      <c r="M34" s="168">
        <f>G34*(1+L34/100)</f>
        <v>0</v>
      </c>
      <c r="N34" s="168">
        <v>0</v>
      </c>
      <c r="O34" s="168">
        <f>ROUND(E34*N34,2)</f>
        <v>0</v>
      </c>
      <c r="P34" s="168">
        <v>0</v>
      </c>
      <c r="Q34" s="168">
        <f>ROUND(E34*P34,2)</f>
        <v>0</v>
      </c>
      <c r="R34" s="168"/>
      <c r="S34" s="168" t="s">
        <v>109</v>
      </c>
      <c r="T34" s="169" t="s">
        <v>171</v>
      </c>
      <c r="U34" s="155">
        <v>0</v>
      </c>
      <c r="V34" s="155">
        <f>ROUND(E34*U34,2)</f>
        <v>0</v>
      </c>
      <c r="W34" s="155"/>
      <c r="X34" s="155" t="s">
        <v>326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327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53"/>
      <c r="B35" s="154"/>
      <c r="C35" s="244" t="s">
        <v>347</v>
      </c>
      <c r="D35" s="245"/>
      <c r="E35" s="245"/>
      <c r="F35" s="245"/>
      <c r="G35" s="24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328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70" t="str">
        <f>C35</f>
        <v>Zaměření a vytýčení stávajících inženýrských sítí v místě stavby z hlediska jejich ochrany při provádění stavby.</v>
      </c>
      <c r="BB35" s="146"/>
      <c r="BC35" s="146"/>
      <c r="BD35" s="146"/>
      <c r="BE35" s="146"/>
      <c r="BF35" s="146"/>
      <c r="BG35" s="146"/>
      <c r="BH35" s="146"/>
    </row>
    <row r="36" spans="1:60">
      <c r="A36" s="149" t="s">
        <v>103</v>
      </c>
      <c r="B36" s="150" t="s">
        <v>76</v>
      </c>
      <c r="C36" s="172" t="s">
        <v>28</v>
      </c>
      <c r="D36" s="159"/>
      <c r="E36" s="160"/>
      <c r="F36" s="161"/>
      <c r="G36" s="161">
        <f>SUMIF(AG37:AG47,"&lt;&gt;NOR",G37:G47)</f>
        <v>0</v>
      </c>
      <c r="H36" s="161"/>
      <c r="I36" s="161">
        <f>SUM(I37:I47)</f>
        <v>0</v>
      </c>
      <c r="J36" s="161"/>
      <c r="K36" s="161">
        <f>SUM(K37:K47)</f>
        <v>0</v>
      </c>
      <c r="L36" s="161"/>
      <c r="M36" s="161">
        <f>SUM(M37:M47)</f>
        <v>0</v>
      </c>
      <c r="N36" s="161"/>
      <c r="O36" s="161">
        <f>SUM(O37:O47)</f>
        <v>0</v>
      </c>
      <c r="P36" s="161"/>
      <c r="Q36" s="161">
        <f>SUM(Q37:Q47)</f>
        <v>0</v>
      </c>
      <c r="R36" s="161"/>
      <c r="S36" s="161"/>
      <c r="T36" s="162"/>
      <c r="U36" s="158"/>
      <c r="V36" s="158">
        <f>SUM(V37:V47)</f>
        <v>0</v>
      </c>
      <c r="W36" s="158"/>
      <c r="X36" s="158"/>
      <c r="AG36" t="s">
        <v>104</v>
      </c>
    </row>
    <row r="37" spans="1:60" outlineLevel="1">
      <c r="A37" s="163">
        <v>8</v>
      </c>
      <c r="B37" s="164" t="s">
        <v>206</v>
      </c>
      <c r="C37" s="173" t="s">
        <v>348</v>
      </c>
      <c r="D37" s="165" t="s">
        <v>349</v>
      </c>
      <c r="E37" s="166">
        <v>1</v>
      </c>
      <c r="F37" s="167"/>
      <c r="G37" s="168">
        <f>ROUND(E37*F37,2)</f>
        <v>0</v>
      </c>
      <c r="H37" s="167"/>
      <c r="I37" s="168">
        <f>ROUND(E37*H37,2)</f>
        <v>0</v>
      </c>
      <c r="J37" s="167"/>
      <c r="K37" s="168">
        <f>ROUND(E37*J37,2)</f>
        <v>0</v>
      </c>
      <c r="L37" s="168">
        <v>21</v>
      </c>
      <c r="M37" s="168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68"/>
      <c r="S37" s="168" t="s">
        <v>170</v>
      </c>
      <c r="T37" s="169" t="s">
        <v>171</v>
      </c>
      <c r="U37" s="155">
        <v>0</v>
      </c>
      <c r="V37" s="155">
        <f>ROUND(E37*U37,2)</f>
        <v>0</v>
      </c>
      <c r="W37" s="155"/>
      <c r="X37" s="155" t="s">
        <v>326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327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53"/>
      <c r="B38" s="154"/>
      <c r="C38" s="244" t="s">
        <v>350</v>
      </c>
      <c r="D38" s="245"/>
      <c r="E38" s="245"/>
      <c r="F38" s="245"/>
      <c r="G38" s="24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 t="s">
        <v>328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70" t="str">
        <f>C38</f>
        <v>-zahrnuje dopravní opatření (dopravní značky a zařízení, zákazy vjezdu, vstupu), dočasné zábory a dopravní zařízení</v>
      </c>
      <c r="BB38" s="146"/>
      <c r="BC38" s="146"/>
      <c r="BD38" s="146"/>
      <c r="BE38" s="146"/>
      <c r="BF38" s="146"/>
      <c r="BG38" s="146"/>
      <c r="BH38" s="146"/>
    </row>
    <row r="39" spans="1:60" outlineLevel="1">
      <c r="A39" s="163">
        <v>9</v>
      </c>
      <c r="B39" s="164" t="s">
        <v>210</v>
      </c>
      <c r="C39" s="173" t="s">
        <v>351</v>
      </c>
      <c r="D39" s="165" t="s">
        <v>349</v>
      </c>
      <c r="E39" s="166">
        <v>1</v>
      </c>
      <c r="F39" s="167"/>
      <c r="G39" s="168">
        <f>ROUND(E39*F39,2)</f>
        <v>0</v>
      </c>
      <c r="H39" s="167"/>
      <c r="I39" s="168">
        <f>ROUND(E39*H39,2)</f>
        <v>0</v>
      </c>
      <c r="J39" s="167"/>
      <c r="K39" s="168">
        <f>ROUND(E39*J39,2)</f>
        <v>0</v>
      </c>
      <c r="L39" s="168">
        <v>21</v>
      </c>
      <c r="M39" s="168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68"/>
      <c r="S39" s="168" t="s">
        <v>170</v>
      </c>
      <c r="T39" s="169" t="s">
        <v>171</v>
      </c>
      <c r="U39" s="155">
        <v>0</v>
      </c>
      <c r="V39" s="155">
        <f>ROUND(E39*U39,2)</f>
        <v>0</v>
      </c>
      <c r="W39" s="155"/>
      <c r="X39" s="155" t="s">
        <v>326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327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53"/>
      <c r="B40" s="154"/>
      <c r="C40" s="244" t="s">
        <v>352</v>
      </c>
      <c r="D40" s="245"/>
      <c r="E40" s="245"/>
      <c r="F40" s="245"/>
      <c r="G40" s="24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328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63">
        <v>10</v>
      </c>
      <c r="B41" s="164" t="s">
        <v>219</v>
      </c>
      <c r="C41" s="173" t="s">
        <v>353</v>
      </c>
      <c r="D41" s="165" t="s">
        <v>325</v>
      </c>
      <c r="E41" s="166">
        <v>1</v>
      </c>
      <c r="F41" s="167"/>
      <c r="G41" s="168">
        <f>ROUND(E41*F41,2)</f>
        <v>0</v>
      </c>
      <c r="H41" s="167"/>
      <c r="I41" s="168">
        <f>ROUND(E41*H41,2)</f>
        <v>0</v>
      </c>
      <c r="J41" s="167"/>
      <c r="K41" s="168">
        <f>ROUND(E41*J41,2)</f>
        <v>0</v>
      </c>
      <c r="L41" s="168">
        <v>21</v>
      </c>
      <c r="M41" s="168">
        <f>G41*(1+L41/100)</f>
        <v>0</v>
      </c>
      <c r="N41" s="168">
        <v>0</v>
      </c>
      <c r="O41" s="168">
        <f>ROUND(E41*N41,2)</f>
        <v>0</v>
      </c>
      <c r="P41" s="168">
        <v>0</v>
      </c>
      <c r="Q41" s="168">
        <f>ROUND(E41*P41,2)</f>
        <v>0</v>
      </c>
      <c r="R41" s="168"/>
      <c r="S41" s="168" t="s">
        <v>170</v>
      </c>
      <c r="T41" s="169" t="s">
        <v>171</v>
      </c>
      <c r="U41" s="155">
        <v>0</v>
      </c>
      <c r="V41" s="155">
        <f>ROUND(E41*U41,2)</f>
        <v>0</v>
      </c>
      <c r="W41" s="155"/>
      <c r="X41" s="155" t="s">
        <v>326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327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153"/>
      <c r="B42" s="154"/>
      <c r="C42" s="244" t="s">
        <v>354</v>
      </c>
      <c r="D42" s="245"/>
      <c r="E42" s="245"/>
      <c r="F42" s="245"/>
      <c r="G42" s="24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328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53"/>
      <c r="B43" s="154"/>
      <c r="C43" s="242" t="s">
        <v>371</v>
      </c>
      <c r="D43" s="243"/>
      <c r="E43" s="243"/>
      <c r="F43" s="243"/>
      <c r="G43" s="243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46"/>
      <c r="Z43" s="146"/>
      <c r="AA43" s="146"/>
      <c r="AB43" s="146"/>
      <c r="AC43" s="146"/>
      <c r="AD43" s="146"/>
      <c r="AE43" s="146"/>
      <c r="AF43" s="146"/>
      <c r="AG43" s="146" t="s">
        <v>328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53"/>
      <c r="B44" s="154"/>
      <c r="C44" s="242" t="s">
        <v>372</v>
      </c>
      <c r="D44" s="243"/>
      <c r="E44" s="243"/>
      <c r="F44" s="243"/>
      <c r="G44" s="243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328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153"/>
      <c r="B45" s="154"/>
      <c r="C45" s="242" t="s">
        <v>373</v>
      </c>
      <c r="D45" s="243"/>
      <c r="E45" s="243"/>
      <c r="F45" s="243"/>
      <c r="G45" s="243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328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153"/>
      <c r="B46" s="154"/>
      <c r="C46" s="242" t="s">
        <v>355</v>
      </c>
      <c r="D46" s="243"/>
      <c r="E46" s="243"/>
      <c r="F46" s="243"/>
      <c r="G46" s="243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328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63">
        <v>11</v>
      </c>
      <c r="B47" s="164" t="s">
        <v>222</v>
      </c>
      <c r="C47" s="173" t="s">
        <v>356</v>
      </c>
      <c r="D47" s="165" t="s">
        <v>357</v>
      </c>
      <c r="E47" s="166">
        <v>2</v>
      </c>
      <c r="F47" s="167"/>
      <c r="G47" s="168">
        <f>ROUND(E47*F47,2)</f>
        <v>0</v>
      </c>
      <c r="H47" s="167"/>
      <c r="I47" s="168">
        <f>ROUND(E47*H47,2)</f>
        <v>0</v>
      </c>
      <c r="J47" s="167"/>
      <c r="K47" s="168">
        <f>ROUND(E47*J47,2)</f>
        <v>0</v>
      </c>
      <c r="L47" s="168">
        <v>21</v>
      </c>
      <c r="M47" s="168">
        <f>G47*(1+L47/100)</f>
        <v>0</v>
      </c>
      <c r="N47" s="168">
        <v>0</v>
      </c>
      <c r="O47" s="168">
        <f>ROUND(E47*N47,2)</f>
        <v>0</v>
      </c>
      <c r="P47" s="168">
        <v>0</v>
      </c>
      <c r="Q47" s="168">
        <f>ROUND(E47*P47,2)</f>
        <v>0</v>
      </c>
      <c r="R47" s="168"/>
      <c r="S47" s="168" t="s">
        <v>170</v>
      </c>
      <c r="T47" s="169" t="s">
        <v>171</v>
      </c>
      <c r="U47" s="155">
        <v>0</v>
      </c>
      <c r="V47" s="155">
        <f>ROUND(E47*U47,2)</f>
        <v>0</v>
      </c>
      <c r="W47" s="155"/>
      <c r="X47" s="155" t="s">
        <v>358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359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>
      <c r="A48" s="3"/>
      <c r="B48" s="4"/>
      <c r="C48" s="175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v>15</v>
      </c>
      <c r="AF48">
        <v>21</v>
      </c>
      <c r="AG48" t="s">
        <v>90</v>
      </c>
    </row>
    <row r="49" spans="1:33">
      <c r="A49" s="149"/>
      <c r="B49" s="150" t="s">
        <v>29</v>
      </c>
      <c r="C49" s="172"/>
      <c r="D49" s="151"/>
      <c r="E49" s="152"/>
      <c r="F49" s="152"/>
      <c r="G49" s="171">
        <f>G8+G17+G36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f>SUMIF(L7:L47,AE48,G7:G47)</f>
        <v>0</v>
      </c>
      <c r="AF49">
        <f>SUMIF(L7:L47,AF48,G7:G47)</f>
        <v>0</v>
      </c>
      <c r="AG49" t="s">
        <v>321</v>
      </c>
    </row>
    <row r="50" spans="1:33">
      <c r="C50" s="176"/>
      <c r="D50" s="10"/>
      <c r="AG50" t="s">
        <v>322</v>
      </c>
    </row>
    <row r="51" spans="1:33">
      <c r="D51" s="10"/>
    </row>
    <row r="52" spans="1:33">
      <c r="D52" s="10"/>
    </row>
    <row r="53" spans="1:33">
      <c r="D53" s="10"/>
    </row>
    <row r="54" spans="1:33">
      <c r="D54" s="10"/>
    </row>
    <row r="55" spans="1:33">
      <c r="D55" s="10"/>
    </row>
    <row r="56" spans="1:33">
      <c r="D56" s="10"/>
    </row>
    <row r="57" spans="1:33">
      <c r="D57" s="10"/>
    </row>
    <row r="58" spans="1:33">
      <c r="D58" s="10"/>
    </row>
    <row r="59" spans="1:33">
      <c r="D59" s="10"/>
    </row>
    <row r="60" spans="1:33">
      <c r="D60" s="10"/>
    </row>
    <row r="61" spans="1:33">
      <c r="D61" s="10"/>
    </row>
    <row r="62" spans="1:33">
      <c r="D62" s="10"/>
    </row>
    <row r="63" spans="1:33">
      <c r="D63" s="10"/>
    </row>
    <row r="64" spans="1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30">
    <mergeCell ref="C10:G10"/>
    <mergeCell ref="C11:G11"/>
    <mergeCell ref="C12:G12"/>
    <mergeCell ref="C13:G13"/>
    <mergeCell ref="A1:G1"/>
    <mergeCell ref="C2:G2"/>
    <mergeCell ref="C3:G3"/>
    <mergeCell ref="C4:G4"/>
    <mergeCell ref="C22:G22"/>
    <mergeCell ref="C23:G23"/>
    <mergeCell ref="C24:G24"/>
    <mergeCell ref="C25:G25"/>
    <mergeCell ref="C14:G14"/>
    <mergeCell ref="C15:G15"/>
    <mergeCell ref="C19:G19"/>
    <mergeCell ref="C20:G20"/>
    <mergeCell ref="C31:G31"/>
    <mergeCell ref="C33:G33"/>
    <mergeCell ref="C35:G35"/>
    <mergeCell ref="C38:G38"/>
    <mergeCell ref="C26:G26"/>
    <mergeCell ref="C27:G27"/>
    <mergeCell ref="C28:G28"/>
    <mergeCell ref="C29:G29"/>
    <mergeCell ref="C45:G45"/>
    <mergeCell ref="C46:G46"/>
    <mergeCell ref="C40:G40"/>
    <mergeCell ref="C42:G42"/>
    <mergeCell ref="C43:G43"/>
    <mergeCell ref="C44:G44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01 Pol</vt:lpstr>
      <vt:lpstr>99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'99 1 Pol'!Názvy_tisku</vt:lpstr>
      <vt:lpstr>oadresa</vt:lpstr>
      <vt:lpstr>Stavba!Objednatel</vt:lpstr>
      <vt:lpstr>Stavba!Objekt</vt:lpstr>
      <vt:lpstr>'01 01 Pol'!Oblast_tisku</vt:lpstr>
      <vt:lpstr>'99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2020-07-01T06:47:47Z</dcterms:modified>
</cp:coreProperties>
</file>