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Stavební rozpočet" sheetId="1" r:id="rId1"/>
    <sheet name="Pasportizace zeleně" sheetId="2" r:id="rId2"/>
    <sheet name="VORN" sheetId="3" r:id="rId3"/>
    <sheet name="Stavební rozpočet - součet" sheetId="4" r:id="rId4"/>
  </sheets>
  <definedNames>
    <definedName name="vorn_sum">'VORN'!$I$31:$I$31</definedName>
  </definedNames>
  <calcPr fullCalcOnLoad="1" refMode="R1C1"/>
</workbook>
</file>

<file path=xl/sharedStrings.xml><?xml version="1.0" encoding="utf-8"?>
<sst xmlns="http://schemas.openxmlformats.org/spreadsheetml/2006/main" count="2481" uniqueCount="760">
  <si>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</si>
  <si>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</si>
  <si>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</si>
  <si>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</si>
  <si>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</si>
  <si>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</si>
  <si>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</si>
  <si>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</si>
  <si>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</si>
  <si>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</si>
  <si>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</si>
  <si>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</si>
  <si>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</si>
  <si>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</si>
  <si>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</si>
  <si>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</si>
  <si>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</si>
  <si>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</si>
  <si>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</si>
  <si>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</si>
  <si>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</si>
  <si>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</si>
  <si>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</si>
  <si>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</si>
  <si>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</si>
  <si>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</si>
  <si>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</si>
  <si>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</si>
  <si>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</si>
  <si>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</si>
  <si>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</si>
  <si>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</si>
  <si>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</si>
  <si>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</si>
  <si>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</si>
  <si>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</si>
  <si>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</si>
  <si>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</si>
  <si>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</si>
  <si>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</si>
  <si>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</si>
  <si>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</si>
  <si>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</si>
  <si>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</si>
  <si>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</si>
  <si>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</si>
  <si>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</si>
  <si>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</si>
  <si>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</si>
  <si>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</si>
  <si>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</si>
  <si>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</si>
  <si>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</si>
  <si>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</si>
  <si>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</si>
  <si>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</si>
  <si>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</si>
  <si>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</si>
  <si>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</si>
  <si>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</si>
  <si>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</si>
  <si>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</si>
  <si>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</si>
  <si>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</si>
  <si>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</si>
  <si>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</si>
  <si>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</si>
  <si>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</si>
  <si>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</si>
  <si>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</si>
  <si>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</si>
  <si>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</si>
  <si>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</si>
  <si>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</si>
  <si>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</si>
  <si>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</si>
  <si>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</si>
  <si>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</si>
  <si>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</si>
  <si>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</si>
  <si>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</si>
  <si>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</si>
  <si>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</si>
  <si>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</si>
  <si>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</si>
  <si>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</si>
  <si>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</si>
  <si>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</si>
  <si>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</si>
  <si>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</si>
  <si>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</si>
  <si>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</si>
  <si>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</si>
  <si>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</si>
  <si>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</si>
  <si>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</si>
  <si>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</si>
  <si>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</si>
  <si>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</si>
  <si>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</si>
  <si>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</si>
  <si>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</si>
  <si>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</si>
  <si>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</si>
  <si>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</si>
  <si>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</si>
  <si>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</si>
  <si>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</si>
  <si>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</si>
  <si>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</si>
  <si>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</si>
  <si>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</si>
  <si>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</si>
  <si>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</si>
  <si>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</si>
  <si>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</si>
  <si>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</si>
  <si>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</si>
  <si>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</si>
  <si>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</si>
  <si>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</si>
  <si>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</si>
  <si>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</si>
  <si>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</si>
  <si>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</si>
  <si>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</si>
  <si>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</si>
  <si>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</si>
  <si>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</si>
  <si>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</si>
  <si>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</si>
  <si>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</si>
  <si>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</si>
  <si>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</si>
  <si>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</si>
  <si>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</si>
  <si>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</si>
  <si>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</si>
  <si>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</si>
  <si>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</si>
  <si>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</si>
  <si>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</si>
  <si>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</si>
  <si>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</si>
  <si>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</si>
  <si>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</si>
  <si>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</si>
  <si>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</si>
  <si>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</si>
  <si>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</si>
  <si>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</si>
  <si>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</si>
  <si>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</si>
  <si>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</si>
  <si>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</si>
  <si>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</si>
  <si>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</si>
  <si>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</si>
  <si>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</si>
  <si>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</si>
  <si>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</si>
  <si>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</si>
  <si>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</si>
  <si>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</si>
  <si>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</si>
  <si>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</si>
  <si>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</si>
  <si>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</si>
  <si>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</si>
  <si>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</si>
  <si>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</si>
  <si>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</si>
  <si>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</si>
  <si>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</si>
  <si>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</si>
  <si>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</si>
  <si>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</si>
  <si>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</si>
  <si>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</si>
  <si>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</si>
  <si>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</si>
  <si>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</si>
  <si>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</si>
  <si>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</si>
  <si>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</si>
  <si>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</si>
  <si>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</si>
  <si>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</si>
  <si>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</si>
  <si>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</si>
  <si>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</si>
  <si>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</si>
  <si>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</si>
  <si>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</si>
  <si>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</si>
  <si>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</si>
  <si>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</si>
  <si>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</si>
  <si>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</si>
  <si>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</si>
  <si>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</si>
  <si>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</si>
  <si>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</si>
  <si>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</si>
  <si>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</si>
  <si>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</si>
  <si>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</si>
  <si>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</si>
  <si>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</si>
  <si>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</si>
  <si>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</si>
  <si>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</si>
  <si>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</si>
  <si>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</si>
  <si>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</si>
  <si>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Poznámka:</t>
  </si>
  <si>
    <t>Objekt</t>
  </si>
  <si>
    <t>01</t>
  </si>
  <si>
    <t>03</t>
  </si>
  <si>
    <t>04</t>
  </si>
  <si>
    <t>06</t>
  </si>
  <si>
    <t>Kód</t>
  </si>
  <si>
    <t>111101101</t>
  </si>
  <si>
    <t>Revitalizace parku ul. Strojírenská, Nádražní</t>
  </si>
  <si>
    <t>Žďár nad Sázavou</t>
  </si>
  <si>
    <t>Zkrácený popis</t>
  </si>
  <si>
    <t>Rozměry</t>
  </si>
  <si>
    <t>Příprava území</t>
  </si>
  <si>
    <t>Odstranění travin z celkové plochy do 0,1 ha</t>
  </si>
  <si>
    <t>Odstranění křovin a stromů průměru kmene do 100 mm i s kořeny z celkové plochy do 1000 m2</t>
  </si>
  <si>
    <t>Spálení křovin a stromů průměru kmene do 100 mm</t>
  </si>
  <si>
    <t>Spálení větví</t>
  </si>
  <si>
    <t>Odstranění pařezů odfrézováním do hloubky až 500 mm</t>
  </si>
  <si>
    <t>Kácení stromů listnatých D kmene do 300 mm</t>
  </si>
  <si>
    <t>Kácení stromů listnatých D kmene do 500 mm</t>
  </si>
  <si>
    <t>Kácení stromů listnatých D kmene do 700 mm</t>
  </si>
  <si>
    <t>Kácení stromů jehličnatých D kmene do 300 mm</t>
  </si>
  <si>
    <t>Kácení stromů jehličnatých D kmene do 500 mm</t>
  </si>
  <si>
    <t>Kácení stromů jehličnatých D kmene do 700 mm</t>
  </si>
  <si>
    <t>Rozebrání dlažeb nebo dílců komunikací pro pěší z betonových nebo kamenných dlaždic</t>
  </si>
  <si>
    <t>Rozebrání dlažeb nebo dílců komunikací pro pěší ze zámkových dlaždic</t>
  </si>
  <si>
    <t>Odstranění podkladu pl přes 50 do 200 m2 z kameniva drceného tl 200 mm</t>
  </si>
  <si>
    <t>Odstranění podkladu pl přes 50 do 200 m2 z kameniva drceného tl 300 mm</t>
  </si>
  <si>
    <t>Odstranění podkladu pl přes 50 do 200 m2 živičných tl 150 mm</t>
  </si>
  <si>
    <t>Odstranění podkladu pl přes 200 m2 z kameniva drceného tl 300 mm</t>
  </si>
  <si>
    <t>Vytrhání obrub krajníků obrubníků stojatých</t>
  </si>
  <si>
    <t>Vytrhání obrub z dlažebních kostek</t>
  </si>
  <si>
    <t>Sejmutí ornice s přemístěním na vzdálenost do 100 m</t>
  </si>
  <si>
    <t>Vodorovné přemístění větví stromů listnatých do 5 km D kmene do 300 mm</t>
  </si>
  <si>
    <t>Vodorovné přemístění větví stromů listnatých do 5 km D kmene do 500 mm</t>
  </si>
  <si>
    <t>Vodorovné přemístění větví stromů listnatých do 5 km D kmene do 700 mm</t>
  </si>
  <si>
    <t>Vodorovné přemístění větví stromů jehličnatých do 5 km D kmene do 300 mm</t>
  </si>
  <si>
    <t>Vodorovné přemístění větví stromů jehličnatých do 5 km D kmene do 500 mm</t>
  </si>
  <si>
    <t>Vodorovné přemístění větví stromů jehličnatých do 5 km D kmene do 700 mm</t>
  </si>
  <si>
    <t>Vodorovné přemístění kmenů stromů listnatých do 5 km D kmene do 300 mm</t>
  </si>
  <si>
    <t>Vodorovné přemístění kmenů stromů listnatých do 5 km D kmene do 500 mm</t>
  </si>
  <si>
    <t>Vodorovné přemístění kmenů stromů listnatých do 5 km D kmene do 700 mm</t>
  </si>
  <si>
    <t>Vodorovné přemístění kmenů stromů jehličnatých do 5 km D kmene do 300 mm</t>
  </si>
  <si>
    <t>Vodorovné přemístění kmenů stromů jehličnatých do 5 km D kmene do 500 mm</t>
  </si>
  <si>
    <t>Vodorovné přemístění kmenů stromů jehličnatých do 5 km D kmene do 700 mm</t>
  </si>
  <si>
    <t>Vodorovné přemístění křovin do 5 km D kmene do 100 mm</t>
  </si>
  <si>
    <t>Vodorovné přemístění do 5000 m výkopku z horniny tř. 1 až 4</t>
  </si>
  <si>
    <t>Nakládání výkopku z hornin tř. 1 až 4 přes 100 m3</t>
  </si>
  <si>
    <t>Uložení sypaniny na skládky</t>
  </si>
  <si>
    <t>Zřízení ochrany stromu bedněním</t>
  </si>
  <si>
    <t>Demontáž drátěného pletiva se čtvercovými oky výšky do 1,6 m</t>
  </si>
  <si>
    <t>Bourání kamenných schodišťových stupňů zhotovených na místě</t>
  </si>
  <si>
    <t>Odstranění lavičky stabilní zabetonované</t>
  </si>
  <si>
    <t>Odstranění odpadkového koše s betonovou patkou</t>
  </si>
  <si>
    <t>Demontáž sloupků a vzpěr plotových ocelových v 2 m se zabetonováním</t>
  </si>
  <si>
    <t>Očištění vybouraných obrubníků a krajníků silničních</t>
  </si>
  <si>
    <t>Očištění kostek kamenných malých z rozebraných dlažeb</t>
  </si>
  <si>
    <t>Vodorovná doprava suti po suchu do 1 km</t>
  </si>
  <si>
    <t>Příplatek ZKD 1 km u vodorovné dopravy suti po suchu do 1 km</t>
  </si>
  <si>
    <t>Vodorovná doprava vybouraných hmot po suchu do 5 km</t>
  </si>
  <si>
    <t>Poplatek za uložení betonového odpadu na skládce (skládkovné)</t>
  </si>
  <si>
    <t>Poplatek za uložení odpadu z asfaltových povrchů na skládce (skládkovné)</t>
  </si>
  <si>
    <t>Poplatek za uložení odpadu z kameniva na skládce (skládkovné)</t>
  </si>
  <si>
    <t>Komunikace a zpevněné plochy</t>
  </si>
  <si>
    <t>Odkopávky a prokopávky nezapažené pro silnice objemu do 1000 m3 v hornině tř. 4</t>
  </si>
  <si>
    <t>Hloubení jam ručním nebo pneum nářadím v soudržných horninách tř. 3</t>
  </si>
  <si>
    <t>Příplatek za lepivost u hloubení jam ručním nebo pneum nářadím v hornině tř. 3</t>
  </si>
  <si>
    <t>Vodorovné přemístění do 500 m výkopku z horniny tř. 1 až 4</t>
  </si>
  <si>
    <t>Uložení sypaniny do násypů nezhutněných</t>
  </si>
  <si>
    <t>Úprava pláně v zářezech se zhutněním</t>
  </si>
  <si>
    <t>Násyp pod základové konstrukce se zhutněním z hrubého kameniva frakce 16 až 32 mm</t>
  </si>
  <si>
    <t>Základové patky a bloky z betonu prostého C 20/25</t>
  </si>
  <si>
    <t>Schodišťová konstrukce a rampa ze ŽB tř. C 16/20</t>
  </si>
  <si>
    <t>Výztuž schodišťové konstrukce a rampy svařovanými sítěmi Kari</t>
  </si>
  <si>
    <t>Zřízení bednění podest schodišť a ramp přímočarých v do 4 m</t>
  </si>
  <si>
    <t>Odstranění bednění podest schodišť a ramp přímočarých v do 4 m</t>
  </si>
  <si>
    <t>Schodišťové stupně dusané na terén z betonu tř. C 12/15 bez potěru</t>
  </si>
  <si>
    <t>Zřízení bednění stupňů přímočarých schodišť</t>
  </si>
  <si>
    <t>Odstranění bednění stupňů přímočarých schodišť</t>
  </si>
  <si>
    <t>Lože výkopu ze štěrkodrtě</t>
  </si>
  <si>
    <t>Podklad ze štěrkodrtě ŠD tl 60 mm</t>
  </si>
  <si>
    <t>Podklad ze štěrkodrtě ŠD tl 100 mm</t>
  </si>
  <si>
    <t>Podklad ze štěrkodrtě ŠD tl 150 mm</t>
  </si>
  <si>
    <t>Podklad ze štěrkodrtě ŠD tl 210 mm</t>
  </si>
  <si>
    <t>Podklad z mechanicky zpevněného kameniva MZK tl 100 mm</t>
  </si>
  <si>
    <t>KOSTKA DLAZ DROB 10 CM I.JAK. A</t>
  </si>
  <si>
    <t>Kladení dlažby z kostek drobných z kamene do lože z kameniva těženého tl 50 mm</t>
  </si>
  <si>
    <t>Kladení dlažby z kostek drobných z kamene na MC tl 50 mm</t>
  </si>
  <si>
    <t>DLAZ BEST-KLASIKO-NEVIDOM BAREVNA 20X10X6A</t>
  </si>
  <si>
    <t>Kladení zámkové dlažby komunikací pro pěší tl 60 mm skupiny A pl do 50 m2</t>
  </si>
  <si>
    <t>Kladení betonové dlažby komunikací pro pěší do lože z kameniva vel do 0,25 m2 plochy do 50 m2</t>
  </si>
  <si>
    <t>Kladení betonové dlažby komunikací pro pěší do lože z cement malty vel do 0,25 m2 plochy do 50 m2</t>
  </si>
  <si>
    <t>OBRUBNIK BEST-MONO II100X15/12X25A</t>
  </si>
  <si>
    <t>Osazení obruby z drobných kostek bez boční opěry do lože z betonu prostého</t>
  </si>
  <si>
    <t>Osazení obruby z drobných kostek s boční opěrou do lože z betonu prostého</t>
  </si>
  <si>
    <t>Osazení chodníkového obrubníku betonového stojatého s boční opěrou do lože z betonu prostého</t>
  </si>
  <si>
    <t>Osazení chodníkového obrubníku kamenného stojatého s boční opěrou do lože z betonu prostého</t>
  </si>
  <si>
    <t>Lože pod obrubníky, krajníky nebo obruby z dlažebních kostek z betonu prostého</t>
  </si>
  <si>
    <t>Podlaha z dlažby mramorové, D+M, tl. min 3 cm, vč.potěru</t>
  </si>
  <si>
    <t>Přesun hmot pro pozemní komunikace s krytem z kameniva</t>
  </si>
  <si>
    <t>Příplatek ZKD 5 km u vodorovné dopravy vybouraných hmot po suchu</t>
  </si>
  <si>
    <t>Mobiliář</t>
  </si>
  <si>
    <t>Bednění kotevních otvorů v základových patkách průřezu do 0,01 m2 hl 0,5 m</t>
  </si>
  <si>
    <t>Příplatek ZKD 0,5 m hl u bednění kotevních otvorů v základových patkách průřezu do 0,01 m2</t>
  </si>
  <si>
    <t>Zdivo nadzákladové - lavice z lomového kamene do drátěných gabionů na sucho</t>
  </si>
  <si>
    <t>Osazování sloupků a vzpěr plotových ocelových v 2,6 m se zabetonováním</t>
  </si>
  <si>
    <t>Přesun hmot na zpevněných plochách s krytem z kameniva do 5000 m</t>
  </si>
  <si>
    <t>Kotevní konstrukce pro osazení sedací plochy lavice</t>
  </si>
  <si>
    <t>Montáž odpadkového koše do betonové patky</t>
  </si>
  <si>
    <t>Montáž odpadkového koše páskováním na sloupy nebo sloupky</t>
  </si>
  <si>
    <t>Osazování doplňkových ocelových součástí hmotnosti nad 1 do 10 kg</t>
  </si>
  <si>
    <t>Sadové úpravy</t>
  </si>
  <si>
    <t>Úprava pláně v zářezech v hornině tř. 1 až 4 bez zhutnění</t>
  </si>
  <si>
    <t>Rozprostření ornice pl přes 500 m2 v rovině nebo ve svahu do 1:5 tl vrstvy do 250 mm</t>
  </si>
  <si>
    <t>Řez stromu lezecky bezpečnostní plocha koruny do 120 m2</t>
  </si>
  <si>
    <t>Řez stromu lezecky zdravotní plocha koruny do 90 m2</t>
  </si>
  <si>
    <t>Řez stromu výchovný špičáky a keřové stromy výšky do 4m</t>
  </si>
  <si>
    <t>Řez stromu výchovný alejové stromy výšky přes 4 do 6 m</t>
  </si>
  <si>
    <t>Odstranění ochrany stromu bedněním</t>
  </si>
  <si>
    <t>KURA MULCOVACI VL A</t>
  </si>
  <si>
    <t>Jamky pro výsadbu s výměnou 50 % půdy horniny tř 1 až 4 objem do 0,01 m3 v rovině a svahu do 1:5</t>
  </si>
  <si>
    <t>Výsadba trvalek</t>
  </si>
  <si>
    <t>Založení záhonu v rovině a svahu do 1:5 hornina tř 3</t>
  </si>
  <si>
    <t>Chemické odplevelení před založením kultury nad 20 m2 postřikem na široko v rovině a svahu do 1:5</t>
  </si>
  <si>
    <t>Mulčování rostlin tl mulče do 0,15 m v rovině a svahu do 1:5</t>
  </si>
  <si>
    <t>Hnojení půdy umělým hnojivem k jednotlivým rostlinám v rovině a svahu do 1:5</t>
  </si>
  <si>
    <t>Ošetření vysazených květin v rovině a svahu do 1:5</t>
  </si>
  <si>
    <t>Vypletí záhonu květin s naložením a odvozem odpadu do 20 km v rovině a svahu do 1:5</t>
  </si>
  <si>
    <t>Zalití rostlin vodou plocha do 20 m2</t>
  </si>
  <si>
    <t>Pokosení trávníku parkového s odvozem do 20 km v rovině a svahu do 1:5</t>
  </si>
  <si>
    <t>Pokosení trávníku parkového s odvozem do 20 km ve svahu do 1:2</t>
  </si>
  <si>
    <t>Pokosení trávníku lučního s odvozem do 20 km v rovině a svahu do 1:5</t>
  </si>
  <si>
    <t>Založení lučního trávníku výsevem v rovině a ve svahu do 1:5</t>
  </si>
  <si>
    <t>Založení parkového trávníku výsevem v rovině a ve svahu do 1:5</t>
  </si>
  <si>
    <t>Založení parkového trávníku výsevem ve svahu do 1:2</t>
  </si>
  <si>
    <t>Založení hřišťového trávníku výsevem na vrstvě ornice</t>
  </si>
  <si>
    <t>Plošná úprava terénu hornina tř 1 až 4 nerovnosti do +/-100 mm v rovinně a svahu do 1:5</t>
  </si>
  <si>
    <t>Plošná úprava terénu hornina tř 1 až 4 nerovnosti do +/-100 mm ve svahu do 1:2</t>
  </si>
  <si>
    <t>Obdělání půdy kultivátorováním v rovině a svahu do 1:5</t>
  </si>
  <si>
    <t>Obdělání půdy kultivátorováním ve svahu do 1:2</t>
  </si>
  <si>
    <t>Obdělání půdy hrabáním v rovině a svahu do 1:5</t>
  </si>
  <si>
    <t>Obdělání půdy válením v rovině a svahu do 1:5</t>
  </si>
  <si>
    <t>Obdělání půdy hrabáním ve svahu do 1:2</t>
  </si>
  <si>
    <t>Obdělání půdy válením ve svahu do 1:2</t>
  </si>
  <si>
    <t>Provzdušnění trávníku s pískováním</t>
  </si>
  <si>
    <t>Chemické odplevelení před založením kultury nad 20 m2 postřikem na široko ve svahu do 1:2</t>
  </si>
  <si>
    <t>Hnojení půdy umělým hnojivem na široko v rovině a svahu do 1:5</t>
  </si>
  <si>
    <t>Hnojení půdy umělým hnojivem na široko ve svahu do 1:2</t>
  </si>
  <si>
    <t>KAMEN TEZ DROB 0-1 B A</t>
  </si>
  <si>
    <t>Přesun hmot pro sadovnické a krajinářské úpravy vodorovně do 5000 m</t>
  </si>
  <si>
    <t>Kůl frézovaný s fazetou a špicí D7cm, dl. 250cm 3ks/storm</t>
  </si>
  <si>
    <t>Příčka z půlené koulatiny 6ks /strom</t>
  </si>
  <si>
    <t>Úvazek bavlněný 2m/strom</t>
  </si>
  <si>
    <t>Jamky pro výsadbu s výměnou 50 % půdy horniny tř 1 až 4 objem do 2 m3 v rovině a svahu do 1:5</t>
  </si>
  <si>
    <t>Výsadba dřeviny s balem do jamky se zalitím v rovině a svahu do 1:5 D balu do 1 m</t>
  </si>
  <si>
    <t>Zhotovení obalu z juty v jedné vrstvě v rovině a svahu do 1:5, vč. dod. materiálu</t>
  </si>
  <si>
    <t>Ošetřování vysazených dřevin soliterních v rovině a svahu do 1:5</t>
  </si>
  <si>
    <t>Osazení kůlu k dřevině s uvázáním délky do 3 m</t>
  </si>
  <si>
    <t>Výsadba živého plotu s balem v rovině a svahu do 1:5</t>
  </si>
  <si>
    <t>Ošetřování vysazených dřevin ve skupinách v rovině a svahu do 1:5</t>
  </si>
  <si>
    <t>Zalití rostlin vodou plocha přes 20 m2</t>
  </si>
  <si>
    <t>Jamky pro výsadbu s výměnou 50 % půdy horniny tř 1 až 4 objem do 0,02 m3 v rovině a svahu do 1:5</t>
  </si>
  <si>
    <t>Výsadba dřeviny s balem do jamky se zalitím v rovině a svahu do 1:5 D balu do 0,2 m</t>
  </si>
  <si>
    <t>Doba výstavby:</t>
  </si>
  <si>
    <t>Začátek výstavby:</t>
  </si>
  <si>
    <t>Konec výstavby:</t>
  </si>
  <si>
    <t>Zpracováno dne:</t>
  </si>
  <si>
    <t>M.j.</t>
  </si>
  <si>
    <t>HAR</t>
  </si>
  <si>
    <t>m2</t>
  </si>
  <si>
    <t>KUS</t>
  </si>
  <si>
    <t>m</t>
  </si>
  <si>
    <t>M3</t>
  </si>
  <si>
    <t>tun</t>
  </si>
  <si>
    <t>kg</t>
  </si>
  <si>
    <t>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</si>
  <si>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</si>
  <si>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</si>
  <si>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</si>
  <si>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</si>
  <si>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</si>
  <si>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</si>
  <si>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</si>
  <si>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</si>
  <si>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</si>
  <si>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</si>
  <si>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</si>
  <si>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Žďár nad Sázavou</t>
  </si>
  <si>
    <t>Ing. Marie Uhlířová</t>
  </si>
  <si>
    <t>Celkem</t>
  </si>
  <si>
    <t>Cenová</t>
  </si>
  <si>
    <t>soustava</t>
  </si>
  <si>
    <t>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</si>
  <si>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</si>
  <si>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</si>
  <si>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</si>
  <si>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</si>
  <si>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</si>
  <si>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</si>
  <si>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</si>
  <si>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</si>
  <si>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</si>
  <si>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Z88888_</t>
  </si>
  <si>
    <t>Z_</t>
  </si>
  <si>
    <t>01_</t>
  </si>
  <si>
    <t>03_</t>
  </si>
  <si>
    <t>04_</t>
  </si>
  <si>
    <t>06_</t>
  </si>
  <si>
    <t>Náklady (Kč) - dodávka</t>
  </si>
  <si>
    <t>Náklady (Kč) - Montáž</t>
  </si>
  <si>
    <t>Náklady (Kč) - celkem</t>
  </si>
  <si>
    <t>T</t>
  </si>
  <si>
    <t>Zařízení staveniště</t>
  </si>
  <si>
    <t>Územní vlivy</t>
  </si>
  <si>
    <t>Provozní vlivy</t>
  </si>
  <si>
    <t>IČ/DIČ:</t>
  </si>
  <si>
    <t>Položek:</t>
  </si>
  <si>
    <t>Datum:</t>
  </si>
  <si>
    <t>Náklady na umístění stavby (NUS)</t>
  </si>
  <si>
    <t>Vedlejší a ostatní rozpočtové náklady</t>
  </si>
  <si>
    <t>Vedlejší rozpočtové náklady VRN</t>
  </si>
  <si>
    <t>Celkem NUS</t>
  </si>
  <si>
    <t>Celkem VRN</t>
  </si>
  <si>
    <t>Ostatní rozpočtové náklady ORN</t>
  </si>
  <si>
    <t>Ostatní rozpočtové náklady (ORN)</t>
  </si>
  <si>
    <t>Celkem ORN</t>
  </si>
  <si>
    <t>Etapa- Zemní práce</t>
  </si>
  <si>
    <t>Etapa- Bourání konstrukcí</t>
  </si>
  <si>
    <t>Etapa- Přesun sutí</t>
  </si>
  <si>
    <t>URS I/2010</t>
  </si>
  <si>
    <t>Slepý stavební rozpočet</t>
  </si>
  <si>
    <t>Slepý stavební rozpočet - rekapitulace</t>
  </si>
  <si>
    <t>Ing. Marie Uhlířová, zodp. projekt. Ing. Jana Vrbasová</t>
  </si>
  <si>
    <t>111201101</t>
  </si>
  <si>
    <t>84,4=84,400000</t>
  </si>
  <si>
    <t>2+5=7,000000</t>
  </si>
  <si>
    <t>2+3=5,000000</t>
  </si>
  <si>
    <t>3=3,000000</t>
  </si>
  <si>
    <t>4+7=11,000000</t>
  </si>
  <si>
    <t>1=1,000000</t>
  </si>
  <si>
    <t xml:space="preserve">obruba v trávníku: 23=23,000000                                                                                                                  schodiště I: 7,13*2=14,260000                                                                                                                  schodiště II: 4,45*2=8,900000                                                                                                                schodiště III: 2,48*2=4,960000 </t>
  </si>
  <si>
    <t>bet.dlažba: 491=491,000000</t>
  </si>
  <si>
    <t>mlatová cesta: 212,02=212,020000</t>
  </si>
  <si>
    <t>113203111</t>
  </si>
  <si>
    <t xml:space="preserve">dvouřádek ze žulových kostek chodníku ze zámk.dlažby: 54,24*2=108,480000                                                                                             dvouřádek ze žulových kostek mlatové cesty: 168*2=336,000000                                                                                  dvouřádek ze žulových kostek staré hřiště: 50*2=100,000000                 </t>
  </si>
  <si>
    <t>111201401</t>
  </si>
  <si>
    <t>111201501</t>
  </si>
  <si>
    <t>111203111</t>
  </si>
  <si>
    <t>112101101</t>
  </si>
  <si>
    <t>112101102</t>
  </si>
  <si>
    <t>112101103</t>
  </si>
  <si>
    <t>112101121</t>
  </si>
  <si>
    <t>112101122</t>
  </si>
  <si>
    <t>112101123</t>
  </si>
  <si>
    <t>113106121</t>
  </si>
  <si>
    <t>113106123</t>
  </si>
  <si>
    <t>113107162</t>
  </si>
  <si>
    <t>113107163</t>
  </si>
  <si>
    <t>113107183</t>
  </si>
  <si>
    <t>113107223</t>
  </si>
  <si>
    <t>113202111</t>
  </si>
  <si>
    <t>plocha: 12054*0,25=3013,500000</t>
  </si>
  <si>
    <t>121101102</t>
  </si>
  <si>
    <t>162301401</t>
  </si>
  <si>
    <t>162301402</t>
  </si>
  <si>
    <t>162301403</t>
  </si>
  <si>
    <t>162301405</t>
  </si>
  <si>
    <t>162301406</t>
  </si>
  <si>
    <t>162301407</t>
  </si>
  <si>
    <t>162301411</t>
  </si>
  <si>
    <t>162301412</t>
  </si>
  <si>
    <t>162301413</t>
  </si>
  <si>
    <t>162301415</t>
  </si>
  <si>
    <t>162301416</t>
  </si>
  <si>
    <t>162301417</t>
  </si>
  <si>
    <t>162301501</t>
  </si>
  <si>
    <t>162601102</t>
  </si>
  <si>
    <t>167101102</t>
  </si>
  <si>
    <t>171201201</t>
  </si>
  <si>
    <t>184807111</t>
  </si>
  <si>
    <t>ornice: 3013,5=3013,500000</t>
  </si>
  <si>
    <t>výkres 101, TZ Příprava území, popř. inventarizační tabulka</t>
  </si>
  <si>
    <t>90,06=90,060000</t>
  </si>
  <si>
    <t>767911811</t>
  </si>
  <si>
    <t>963022819</t>
  </si>
  <si>
    <t>966001211</t>
  </si>
  <si>
    <t>966001311</t>
  </si>
  <si>
    <t>968171112</t>
  </si>
  <si>
    <t>979024443</t>
  </si>
  <si>
    <t>979071921</t>
  </si>
  <si>
    <t>979082213</t>
  </si>
  <si>
    <t>979082219</t>
  </si>
  <si>
    <t>979084216</t>
  </si>
  <si>
    <t>979099115</t>
  </si>
  <si>
    <t>979099145</t>
  </si>
  <si>
    <t>979099155</t>
  </si>
  <si>
    <t>122302202</t>
  </si>
  <si>
    <t>131203101</t>
  </si>
  <si>
    <t>131203109</t>
  </si>
  <si>
    <t>162301101</t>
  </si>
  <si>
    <t>171201101</t>
  </si>
  <si>
    <t>181102302</t>
  </si>
  <si>
    <t>271532212</t>
  </si>
  <si>
    <t>275311126</t>
  </si>
  <si>
    <t>430321313</t>
  </si>
  <si>
    <t>430362021</t>
  </si>
  <si>
    <t>431351121</t>
  </si>
  <si>
    <t>431351122</t>
  </si>
  <si>
    <t>434311113</t>
  </si>
  <si>
    <t>434351141</t>
  </si>
  <si>
    <t>434351142</t>
  </si>
  <si>
    <t>451541111</t>
  </si>
  <si>
    <t>564811112</t>
  </si>
  <si>
    <t>564831111</t>
  </si>
  <si>
    <t>564851111</t>
  </si>
  <si>
    <t>564861112</t>
  </si>
  <si>
    <t>564932111</t>
  </si>
  <si>
    <t>583801100</t>
  </si>
  <si>
    <t>591211111</t>
  </si>
  <si>
    <t>591241111</t>
  </si>
  <si>
    <t>592453090</t>
  </si>
  <si>
    <t>596211110</t>
  </si>
  <si>
    <t>596811220</t>
  </si>
  <si>
    <t>596841220</t>
  </si>
  <si>
    <t>592175040</t>
  </si>
  <si>
    <t>916111122</t>
  </si>
  <si>
    <t>916111123</t>
  </si>
  <si>
    <t>916231213</t>
  </si>
  <si>
    <t>916241213</t>
  </si>
  <si>
    <t>916991121</t>
  </si>
  <si>
    <t>631100000</t>
  </si>
  <si>
    <t>998222011</t>
  </si>
  <si>
    <t>979084219</t>
  </si>
  <si>
    <t>275353102</t>
  </si>
  <si>
    <t>275353109</t>
  </si>
  <si>
    <t>334214521</t>
  </si>
  <si>
    <t>338171122</t>
  </si>
  <si>
    <t>998222012</t>
  </si>
  <si>
    <t>55301</t>
  </si>
  <si>
    <t>936104211</t>
  </si>
  <si>
    <t>936104212</t>
  </si>
  <si>
    <t>936941112</t>
  </si>
  <si>
    <t>kamenivo: 273,4766+18,9*1,8=307,496600</t>
  </si>
  <si>
    <t>dlažby: 122,75+18,4028=141,152800</t>
  </si>
  <si>
    <t>476,568*14=6671,952000</t>
  </si>
  <si>
    <t>Schodiště I: 3,3*15=49,500000</t>
  </si>
  <si>
    <t>výkres 401, 402, TZ Mobilář</t>
  </si>
  <si>
    <t>Etapa- Svislé konstrukce</t>
  </si>
  <si>
    <t>Etapa- Staveništní přesunu hmot</t>
  </si>
  <si>
    <t>Etapa- Ostatní konstrukce a práce</t>
  </si>
  <si>
    <t>Patky pro koše: 0,3*0,3*0,4*11=0,396000                                                                                                                                                                                                                                                                                       patky pro žel.bet.konstrukce. 0,3*0,3*0,4*36=1,296000                                                                                                                                                                                                                                        patky pro brány: 0,5*0,5*1,5*8=3,000000</t>
  </si>
  <si>
    <t>patky pro brány: 0,5*0,5*1,5*8=3,000000                                                                                                                                                                                                                                                                                    patky pro koše: 0,3*0,3*0,4*11=0,396000                                                                                                                                                                                                                                  pakty pro žel.bet.konstrukce. 0,3*0,3*0,4*36=1,296000</t>
  </si>
  <si>
    <t>Dodávka brány 3x3-2ks, 3*2,5-2ks vč. ocel. konstrukce, nátěru</t>
  </si>
  <si>
    <t>R</t>
  </si>
  <si>
    <t>Sedací plocha lavice , dřevo tvrdé vč. osazení</t>
  </si>
  <si>
    <t>m3</t>
  </si>
  <si>
    <t>Odpadkový koš kovový O-2100, vč. slouku, 30l</t>
  </si>
  <si>
    <t>konstrukce pro sedací plochu lavice: 2,335*1,4*36=117,684000</t>
  </si>
  <si>
    <t>Schodiště I: 3,3*15=49,500000                                                                                                                      Schodiště II: 2,0*6=12,000000                                                                                                                        Schodiště III: 3,3*9=29,700000</t>
  </si>
  <si>
    <t>dlažby: 122,75+18,4028=141,152800                                                                                                             kamenivo: 273,4766+18,9*1,8=307,496600                                                                                                                  živice: 27,9186=27,918600</t>
  </si>
  <si>
    <t>obrubníky, kostky: 67,0496=67,049600                                                                                                        pro zpětné použití: 67,0496=67,0496                                                                                                               schodišť.stupně: 10,032=10,032000</t>
  </si>
  <si>
    <t>181101101</t>
  </si>
  <si>
    <t>181301114</t>
  </si>
  <si>
    <t>184805114</t>
  </si>
  <si>
    <t>184805213</t>
  </si>
  <si>
    <t>184805311</t>
  </si>
  <si>
    <t>184805312</t>
  </si>
  <si>
    <t>184807112</t>
  </si>
  <si>
    <t>103911000</t>
  </si>
  <si>
    <t>183101211</t>
  </si>
  <si>
    <t>183204112</t>
  </si>
  <si>
    <t>183205112</t>
  </si>
  <si>
    <t>184802111</t>
  </si>
  <si>
    <t>184921096</t>
  </si>
  <si>
    <t>185802114</t>
  </si>
  <si>
    <t>185804111</t>
  </si>
  <si>
    <t>185804211</t>
  </si>
  <si>
    <t>185804311</t>
  </si>
  <si>
    <t>251001</t>
  </si>
  <si>
    <t>251003</t>
  </si>
  <si>
    <t>5724200</t>
  </si>
  <si>
    <t>5724400</t>
  </si>
  <si>
    <t>5724700</t>
  </si>
  <si>
    <t>103715000</t>
  </si>
  <si>
    <t>111104211</t>
  </si>
  <si>
    <t>111104212</t>
  </si>
  <si>
    <t>998231311</t>
  </si>
  <si>
    <t>Etapa- Výsadba trvalek</t>
  </si>
  <si>
    <t>Etapa- Trávníky</t>
  </si>
  <si>
    <t>Etapa- Výsadba stromů</t>
  </si>
  <si>
    <t>Etapa- Výsadba živého plotu</t>
  </si>
  <si>
    <t>Etapa- Výsadba růží</t>
  </si>
  <si>
    <t>Etapa- Staveništní přesun hmot</t>
  </si>
  <si>
    <t>52001</t>
  </si>
  <si>
    <t>52002</t>
  </si>
  <si>
    <t>52003</t>
  </si>
  <si>
    <t>183101222</t>
  </si>
  <si>
    <t>184102117</t>
  </si>
  <si>
    <t>184501111</t>
  </si>
  <si>
    <t>184801121</t>
  </si>
  <si>
    <t>184901112</t>
  </si>
  <si>
    <t>26524490</t>
  </si>
  <si>
    <t>184701112</t>
  </si>
  <si>
    <t>184801131</t>
  </si>
  <si>
    <t>185804312</t>
  </si>
  <si>
    <t>183101212</t>
  </si>
  <si>
    <t>184102111</t>
  </si>
  <si>
    <t>111104311</t>
  </si>
  <si>
    <t>180401211</t>
  </si>
  <si>
    <t>180402111</t>
  </si>
  <si>
    <t>180402112</t>
  </si>
  <si>
    <t>180404111</t>
  </si>
  <si>
    <t>182001111</t>
  </si>
  <si>
    <t>182001112</t>
  </si>
  <si>
    <t>183403114</t>
  </si>
  <si>
    <t>183403115</t>
  </si>
  <si>
    <t>183403153</t>
  </si>
  <si>
    <t>183403161</t>
  </si>
  <si>
    <t>183403253</t>
  </si>
  <si>
    <t>183403261</t>
  </si>
  <si>
    <t>183405312</t>
  </si>
  <si>
    <t>184802211</t>
  </si>
  <si>
    <t>185802113</t>
  </si>
  <si>
    <t>185802123</t>
  </si>
  <si>
    <t>251002</t>
  </si>
  <si>
    <t>583312810</t>
  </si>
  <si>
    <t>Ligustrum vulgare, vel. 60-100, ko</t>
  </si>
  <si>
    <t>Rosa, půdopokryvná, vel. 20/40, ko</t>
  </si>
  <si>
    <t>Prunus padus "Watererii", (OK 12-14) s balem</t>
  </si>
  <si>
    <t>Prunus cerasus "Rhexii", (OK 12-14) s balem</t>
  </si>
  <si>
    <t>Prunus avium "Plena", (OK 12-14) s balem</t>
  </si>
  <si>
    <t>Malus "Evereste", (OK 12-14) s balem</t>
  </si>
  <si>
    <t>Pyrus communis "Beech Hill", (OK 12-14) s balem</t>
  </si>
  <si>
    <t>Tabletované hnojivo 10g</t>
  </si>
  <si>
    <t>Minerální hnojivo</t>
  </si>
  <si>
    <t>Směs travní, parková</t>
  </si>
  <si>
    <t>Směs travní, hřišťová</t>
  </si>
  <si>
    <t>Směs luční, kvetoucí</t>
  </si>
  <si>
    <t>Totální herbicid na bázi glyfosátu, 0,0005l/m2</t>
  </si>
  <si>
    <t>Zahradní zemina s vyšším podílem humusu</t>
  </si>
  <si>
    <t>Pennisetum alopecuroides "Hameln"</t>
  </si>
  <si>
    <t>Achillea millefolium "Veronika"</t>
  </si>
  <si>
    <t>Echinacea purpurea "Primadona Weiss"</t>
  </si>
  <si>
    <t>Echinacea purpurea "Primadona Tiefrose"</t>
  </si>
  <si>
    <t>Miscanthus sinensis "Gracillimus"</t>
  </si>
  <si>
    <t>Alchemilla mollis</t>
  </si>
  <si>
    <t>Hemerocallis-sorty</t>
  </si>
  <si>
    <t>Sedum telephulium "Carl"</t>
  </si>
  <si>
    <t>Geranium macrorrhizum "Spessart"</t>
  </si>
  <si>
    <t>34*0,0005=0,017000</t>
  </si>
  <si>
    <t>102*0,00001=0,001020</t>
  </si>
  <si>
    <t>144+277=421,000000</t>
  </si>
  <si>
    <t>90*0,0005=0,045000</t>
  </si>
  <si>
    <t>421*0,0001=0,042100</t>
  </si>
  <si>
    <t>48+90=138,000000</t>
  </si>
  <si>
    <t>231*0,0001=0,023100</t>
  </si>
  <si>
    <t>99*1,01=99,990000</t>
  </si>
  <si>
    <t xml:space="preserve">(10503,21+247)*0,04=430,008400                                                                                                                                                                                                                                                   1195*0,04=47,800000 </t>
  </si>
  <si>
    <t>(13064,01+1195,0)*0,0005=7,129505</t>
  </si>
  <si>
    <t>(10503,21+247)*0,04=430,008400</t>
  </si>
  <si>
    <t>1195*0,00004=0,047800</t>
  </si>
  <si>
    <t>1195=1195,000000</t>
  </si>
  <si>
    <t>2313,8+10503,21+247=13064,010000</t>
  </si>
  <si>
    <t>2312,8+10503,21+247=13063,010000</t>
  </si>
  <si>
    <t>29,6*0,0005=0,014800</t>
  </si>
  <si>
    <t>642*0,00001=0,006420</t>
  </si>
  <si>
    <t>ornice na skládce: 10422,45*0,25=2605,612500</t>
  </si>
  <si>
    <t>Etapa- Komunikace</t>
  </si>
  <si>
    <t>Etapa- Vodorovné konstrukce</t>
  </si>
  <si>
    <t>Etapa- Základy a zvláštní zakládání</t>
  </si>
  <si>
    <t>11,43*2=22,860000</t>
  </si>
  <si>
    <t>16,3*1,01=16,46</t>
  </si>
  <si>
    <t>81*0,3*0,1=2,430000</t>
  </si>
  <si>
    <t>27*0,5*0,15=2,025000</t>
  </si>
  <si>
    <t>Schodiště I: 2*8,3=16,600000</t>
  </si>
  <si>
    <t>Schodiště II: 2*2,1=4,200000</t>
  </si>
  <si>
    <t>Schodiště III: 2*3,1=6,200000</t>
  </si>
  <si>
    <t>dvouřádek: 2134=2134,000000</t>
  </si>
  <si>
    <t>jednořádek niky: 10,2=10,200000</t>
  </si>
  <si>
    <t>dvouřádek: cesta š 1,6: 407,9*2=815,800000</t>
  </si>
  <si>
    <t>cesta š 1,1: 580,5*2=1161,000000</t>
  </si>
  <si>
    <t>zp.plocha: 78,6*2=157,200000</t>
  </si>
  <si>
    <t>55*1,01=55,550000</t>
  </si>
  <si>
    <t>(2134*2+10,2)*0,024*1,02=104,730336</t>
  </si>
  <si>
    <t>dlažba BEST – PLATEN 400x600 výška 40mm povrch VYMÝVANÝ (VAKARO,VISTO)</t>
  </si>
  <si>
    <t>M59227269</t>
  </si>
  <si>
    <t>Zpevněná plocha: 149,12/(0,6*0,4)*1,01=627,5466667</t>
  </si>
  <si>
    <t>schodiště: 56,211/(0,6*0,4)*1,02=238,896750</t>
  </si>
  <si>
    <t>Schodiště I: 36,97=36,970000</t>
  </si>
  <si>
    <t>Schodiště II: 5,58=5,580000</t>
  </si>
  <si>
    <t>Schodiště III: 13,661=13,661000</t>
  </si>
  <si>
    <t>Zpevněná plocha: 165,42=165,420000</t>
  </si>
  <si>
    <t>9,2*1,01=9,292000</t>
  </si>
  <si>
    <t>nástupy cest: 10,1=10,100000</t>
  </si>
  <si>
    <t>zpevněná plocha: 32=32,000000</t>
  </si>
  <si>
    <t>nástupy cest: 51,2=51,200000</t>
  </si>
  <si>
    <t>(83,2+10,1)/4,5*1,02=21,148000</t>
  </si>
  <si>
    <t>cesty: 1220,69=1220,690000</t>
  </si>
  <si>
    <t>zpevněná plocha: 197,42+78,6*0,2=213,140000</t>
  </si>
  <si>
    <t>nástupy cest: 51,2+10,1+9,2=70,500000</t>
  </si>
  <si>
    <t>cesty, niky:  407,9*1,8=734,220000</t>
  </si>
  <si>
    <t>580,5*1,3=754,650000</t>
  </si>
  <si>
    <t>24=24,000000</t>
  </si>
  <si>
    <t>cesty, niky: 407,9*2=815,800000</t>
  </si>
  <si>
    <t>580,5*1,5=870,750000</t>
  </si>
  <si>
    <t>26+55=81,000000</t>
  </si>
  <si>
    <t>cesty:  (276,6+132,5)*2*0,41+580,5*1,5*0,41=692,469500</t>
  </si>
  <si>
    <t>24*0,25=6,000000</t>
  </si>
  <si>
    <t>zpevněné plochy: 197,42*0,25+78,6*0,2*0,25=53,285000</t>
  </si>
  <si>
    <t>zpevněný trávník: 247*0,12=29,640000</t>
  </si>
  <si>
    <t>cesty: 1710,55=1710,550000</t>
  </si>
  <si>
    <t>Schodiště I: 7,26=7,260000</t>
  </si>
  <si>
    <t>Schodiště II: 1,1=1,100000</t>
  </si>
  <si>
    <t>Schodiště III: 2,574=2,574000</t>
  </si>
  <si>
    <t>Schodiště I: 3,3*8,1*0,003336*1,08=0,096305</t>
  </si>
  <si>
    <t>Schodiště III: 3,3*9*0,003336*1,08=0,107006</t>
  </si>
  <si>
    <t>Schodiště II: 2,0*6*0,003336*1,08=0,043235</t>
  </si>
  <si>
    <t>Schodiště I: 8,1*0,3*2=4,860000</t>
  </si>
  <si>
    <t>Schodiště II: 2,1*0,3*2=1,260000</t>
  </si>
  <si>
    <t>Schodiště III: 3,1*0,3*2=1,860000</t>
  </si>
  <si>
    <t>Schodiště II: 2,0*6=12,000000</t>
  </si>
  <si>
    <t>Schodiště III: 3,3*9=29,700000</t>
  </si>
  <si>
    <t>Schodiště I: 3,3*(0,15+0,56)*15=35,145000</t>
  </si>
  <si>
    <t>Schodiště II: 2,0*(0,165+0,3)*6+2,0*(0,25+0,34)=6,760000</t>
  </si>
  <si>
    <t>Schodiště III: 3,3*(0,29+0,17)*9=13,662000</t>
  </si>
  <si>
    <t>Schodiště I: 5,478=5,478000</t>
  </si>
  <si>
    <t>Schodiště II: 0,84=0,840000</t>
  </si>
  <si>
    <t>Schodiště III: 2,046=2,046000</t>
  </si>
  <si>
    <t>Prunus padus "Colorata", (OK 12-14) s balem</t>
  </si>
  <si>
    <t>výkres 301, 302, 304, 305, TZ_Zpevněné plochy a komunikace</t>
  </si>
  <si>
    <t>výkres 601, TZ Sadové úpravy</t>
  </si>
  <si>
    <t>kpl</t>
  </si>
  <si>
    <t>Jednot. cena ( Kč)</t>
  </si>
  <si>
    <t>Celkem (Kč)</t>
  </si>
  <si>
    <t>Geodetické práce</t>
  </si>
  <si>
    <t>Vytyčení sítí správců</t>
  </si>
  <si>
    <r>
      <t>Propagace podle OPŽP (pamětní deska</t>
    </r>
    <r>
      <rPr>
        <vertAlign val="superscript"/>
        <sz val="10"/>
        <color indexed="8"/>
        <rFont val="Arial"/>
        <family val="2"/>
      </rPr>
      <t>pozn.</t>
    </r>
    <r>
      <rPr>
        <sz val="10"/>
        <color indexed="8"/>
        <rFont val="Arial"/>
        <family val="2"/>
      </rPr>
      <t>)</t>
    </r>
  </si>
  <si>
    <t>Pozn.</t>
  </si>
  <si>
    <t>Zhotovitel dodá a umístí pamětní desku o velikosti min. 400 x 500 mm, tiskový podklad pro výrobu připraví OPŽP ve spolupráci se zadavatelem. Pamětní deska bude odpovídat požadavkům uvedeným v Grafickém manuálu publicity OPŽP. Deska bude umístěna na kamenném podstavci o min. rozměrech 60 x 90 x 50 cm.</t>
  </si>
  <si>
    <t>Dokumentace skutečného provedení (3paré v tištěné podobě+1 ks CD)</t>
  </si>
  <si>
    <t>Pasportizace zeleně-Žďár nad Sázavou</t>
  </si>
  <si>
    <t>Etapa</t>
  </si>
  <si>
    <r>
      <t xml:space="preserve">Pasportizace zeleně (119ha, 4815 ks dřevin) </t>
    </r>
    <r>
      <rPr>
        <vertAlign val="superscript"/>
        <sz val="10"/>
        <color indexed="61"/>
        <rFont val="Arial"/>
        <family val="2"/>
      </rPr>
      <t>pozn.</t>
    </r>
  </si>
  <si>
    <t>Pasportizace zeleně</t>
  </si>
  <si>
    <t>Základem pasportizace zeleně je lokalizace, soupis všech ploch a prvků zeleně, které se na území nacházejí a vyjasnění majetkoprávních vztahů. Nedílnou součástí pasportizace je přesný výkaz výměr a zhodnocení kvality stávajících ploch. Pasport zeleně slouží jako podklad pro ocenění majetku, plánování, zadávání údržby a rekonstrukci ploch zeleně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</si>
</sst>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i/>
      <sz val="10"/>
      <color indexed="60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61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vertAlign val="superscript"/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6" fillId="33" borderId="0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49" fontId="3" fillId="34" borderId="0" xfId="0" applyNumberFormat="1" applyFont="1" applyFill="1" applyBorder="1" applyAlignment="1" applyProtection="1">
      <alignment horizontal="righ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9" fontId="3" fillId="35" borderId="0" xfId="0" applyNumberFormat="1" applyFont="1" applyFill="1" applyBorder="1" applyAlignment="1" applyProtection="1">
      <alignment horizontal="left" vertical="center"/>
      <protection/>
    </xf>
    <xf numFmtId="4" fontId="3" fillId="35" borderId="0" xfId="0" applyNumberFormat="1" applyFont="1" applyFill="1" applyBorder="1" applyAlignment="1" applyProtection="1">
      <alignment horizontal="right" vertical="center"/>
      <protection/>
    </xf>
    <xf numFmtId="49" fontId="3" fillId="35" borderId="0" xfId="0" applyNumberFormat="1" applyFont="1" applyFill="1" applyBorder="1" applyAlignment="1" applyProtection="1">
      <alignment horizontal="right" vertical="center"/>
      <protection/>
    </xf>
    <xf numFmtId="49" fontId="1" fillId="36" borderId="24" xfId="0" applyNumberFormat="1" applyFont="1" applyFill="1" applyBorder="1" applyAlignment="1" applyProtection="1">
      <alignment horizontal="left" vertical="center"/>
      <protection/>
    </xf>
    <xf numFmtId="49" fontId="3" fillId="36" borderId="24" xfId="0" applyNumberFormat="1" applyFont="1" applyFill="1" applyBorder="1" applyAlignment="1" applyProtection="1">
      <alignment horizontal="left" vertical="center"/>
      <protection/>
    </xf>
    <xf numFmtId="4" fontId="3" fillId="36" borderId="24" xfId="0" applyNumberFormat="1" applyFont="1" applyFill="1" applyBorder="1" applyAlignment="1" applyProtection="1">
      <alignment horizontal="right" vertical="center"/>
      <protection/>
    </xf>
    <xf numFmtId="49" fontId="3" fillId="36" borderId="24" xfId="0" applyNumberFormat="1" applyFont="1" applyFill="1" applyBorder="1" applyAlignment="1" applyProtection="1">
      <alignment horizontal="right" vertical="center"/>
      <protection/>
    </xf>
    <xf numFmtId="49" fontId="1" fillId="37" borderId="0" xfId="0" applyNumberFormat="1" applyFont="1" applyFill="1" applyBorder="1" applyAlignment="1" applyProtection="1">
      <alignment horizontal="left" vertical="center"/>
      <protection/>
    </xf>
    <xf numFmtId="49" fontId="3" fillId="37" borderId="0" xfId="0" applyNumberFormat="1" applyFont="1" applyFill="1" applyBorder="1" applyAlignment="1" applyProtection="1">
      <alignment horizontal="left" vertical="center"/>
      <protection/>
    </xf>
    <xf numFmtId="4" fontId="3" fillId="37" borderId="0" xfId="0" applyNumberFormat="1" applyFont="1" applyFill="1" applyBorder="1" applyAlignment="1" applyProtection="1">
      <alignment horizontal="right" vertical="center"/>
      <protection/>
    </xf>
    <xf numFmtId="49" fontId="3" fillId="37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horizontal="left" vertical="top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167" fontId="3" fillId="0" borderId="14" xfId="0" applyNumberFormat="1" applyFont="1" applyFill="1" applyBorder="1" applyAlignment="1" applyProtection="1">
      <alignment horizontal="center" vertical="center"/>
      <protection/>
    </xf>
    <xf numFmtId="167" fontId="1" fillId="0" borderId="15" xfId="0" applyNumberFormat="1" applyFont="1" applyFill="1" applyBorder="1" applyAlignment="1" applyProtection="1">
      <alignment horizontal="left" vertical="center"/>
      <protection/>
    </xf>
    <xf numFmtId="167" fontId="3" fillId="33" borderId="0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vertical="top"/>
      <protection/>
    </xf>
    <xf numFmtId="167" fontId="4" fillId="0" borderId="0" xfId="0" applyNumberFormat="1" applyFont="1" applyFill="1" applyBorder="1" applyAlignment="1" applyProtection="1">
      <alignment horizontal="right" vertical="center" wrapText="1"/>
      <protection/>
    </xf>
    <xf numFmtId="167" fontId="12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horizontal="left" vertical="top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12" xfId="0" applyNumberFormat="1" applyFont="1" applyFill="1" applyBorder="1" applyAlignment="1" applyProtection="1">
      <alignment horizontal="right" vertical="center"/>
      <protection/>
    </xf>
    <xf numFmtId="167" fontId="1" fillId="0" borderId="13" xfId="0" applyNumberFormat="1" applyFont="1" applyFill="1" applyBorder="1" applyAlignment="1" applyProtection="1">
      <alignment vertical="center"/>
      <protection/>
    </xf>
    <xf numFmtId="167" fontId="1" fillId="0" borderId="0" xfId="0" applyNumberFormat="1" applyFont="1" applyAlignment="1">
      <alignment vertical="center"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36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37" borderId="0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6" borderId="24" xfId="0" applyNumberFormat="1" applyFont="1" applyFill="1" applyBorder="1" applyAlignment="1" applyProtection="1">
      <alignment horizontal="left" vertical="center"/>
      <protection/>
    </xf>
    <xf numFmtId="0" fontId="3" fillId="36" borderId="24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" fontId="9" fillId="0" borderId="41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42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4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6"/>
  <sheetViews>
    <sheetView zoomScalePageLayoutView="0" workbookViewId="0" topLeftCell="A197">
      <selection activeCell="A354" sqref="A354:IV35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3.00390625" style="56" customWidth="1"/>
    <col min="5" max="5" width="4.7109375" style="0" customWidth="1"/>
    <col min="6" max="6" width="12.8515625" style="112" customWidth="1"/>
    <col min="7" max="7" width="12.00390625" style="94" customWidth="1"/>
    <col min="8" max="10" width="14.28125" style="0" customWidth="1"/>
    <col min="11" max="11" width="11.7109375" style="0" customWidth="1"/>
    <col min="12" max="12" width="11.57421875" style="0" hidden="1" customWidth="1"/>
    <col min="13" max="41" width="12.140625" style="0" hidden="1" customWidth="1"/>
    <col min="42" max="45" width="12.140625" style="0" customWidth="1"/>
  </cols>
  <sheetData>
    <row r="1" spans="1:11" ht="21.75" customHeight="1">
      <c r="A1" s="146" t="s">
        <v>445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ht="12.75">
      <c r="A2" s="148" t="s">
        <v>0</v>
      </c>
      <c r="B2" s="149"/>
      <c r="C2" s="149"/>
      <c r="D2" s="150" t="s">
        <v>223</v>
      </c>
      <c r="E2" s="152" t="s">
        <v>378</v>
      </c>
      <c r="F2" s="149"/>
      <c r="G2" s="152"/>
      <c r="H2" s="149"/>
      <c r="I2" s="153" t="s">
        <v>397</v>
      </c>
      <c r="J2" s="153" t="s">
        <v>402</v>
      </c>
      <c r="K2" s="154"/>
      <c r="L2" s="28"/>
    </row>
    <row r="3" spans="1:12" ht="12.75">
      <c r="A3" s="145"/>
      <c r="B3" s="130"/>
      <c r="C3" s="130"/>
      <c r="D3" s="151"/>
      <c r="E3" s="130"/>
      <c r="F3" s="130"/>
      <c r="G3" s="130"/>
      <c r="H3" s="130"/>
      <c r="I3" s="130"/>
      <c r="J3" s="130"/>
      <c r="K3" s="144"/>
      <c r="L3" s="28"/>
    </row>
    <row r="4" spans="1:12" ht="12.75">
      <c r="A4" s="138" t="s">
        <v>1</v>
      </c>
      <c r="B4" s="130"/>
      <c r="C4" s="130"/>
      <c r="D4" s="129"/>
      <c r="E4" s="142" t="s">
        <v>379</v>
      </c>
      <c r="F4" s="130"/>
      <c r="G4" s="142" t="s">
        <v>5</v>
      </c>
      <c r="H4" s="130"/>
      <c r="I4" s="129" t="s">
        <v>398</v>
      </c>
      <c r="J4" s="129" t="s">
        <v>447</v>
      </c>
      <c r="K4" s="144"/>
      <c r="L4" s="28"/>
    </row>
    <row r="5" spans="1:12" ht="12.75">
      <c r="A5" s="145"/>
      <c r="B5" s="130"/>
      <c r="C5" s="130"/>
      <c r="D5" s="129"/>
      <c r="E5" s="130"/>
      <c r="F5" s="130"/>
      <c r="G5" s="130"/>
      <c r="H5" s="130"/>
      <c r="I5" s="130"/>
      <c r="J5" s="130"/>
      <c r="K5" s="144"/>
      <c r="L5" s="28"/>
    </row>
    <row r="6" spans="1:12" ht="12.75">
      <c r="A6" s="138" t="s">
        <v>2</v>
      </c>
      <c r="B6" s="130"/>
      <c r="C6" s="130"/>
      <c r="D6" s="129" t="s">
        <v>224</v>
      </c>
      <c r="E6" s="142" t="s">
        <v>380</v>
      </c>
      <c r="F6" s="130"/>
      <c r="G6" s="130"/>
      <c r="H6" s="130"/>
      <c r="I6" s="129" t="s">
        <v>399</v>
      </c>
      <c r="J6" s="129"/>
      <c r="K6" s="144"/>
      <c r="L6" s="28"/>
    </row>
    <row r="7" spans="1:12" ht="12.75">
      <c r="A7" s="145"/>
      <c r="B7" s="130"/>
      <c r="C7" s="130"/>
      <c r="D7" s="129"/>
      <c r="E7" s="130"/>
      <c r="F7" s="130"/>
      <c r="G7" s="130"/>
      <c r="H7" s="130"/>
      <c r="I7" s="130"/>
      <c r="J7" s="130"/>
      <c r="K7" s="144"/>
      <c r="L7" s="28"/>
    </row>
    <row r="8" spans="1:12" ht="12.75">
      <c r="A8" s="138" t="s">
        <v>3</v>
      </c>
      <c r="B8" s="130"/>
      <c r="C8" s="130"/>
      <c r="D8" s="129"/>
      <c r="E8" s="142" t="s">
        <v>381</v>
      </c>
      <c r="F8" s="130"/>
      <c r="G8" s="143">
        <v>41883</v>
      </c>
      <c r="H8" s="130"/>
      <c r="I8" s="129" t="s">
        <v>400</v>
      </c>
      <c r="J8" s="129" t="s">
        <v>403</v>
      </c>
      <c r="K8" s="144"/>
      <c r="L8" s="28"/>
    </row>
    <row r="9" spans="1:12" ht="13.5" thickBot="1">
      <c r="A9" s="139"/>
      <c r="B9" s="140"/>
      <c r="C9" s="140"/>
      <c r="D9" s="141"/>
      <c r="E9" s="140"/>
      <c r="F9" s="140"/>
      <c r="G9" s="140"/>
      <c r="H9" s="140"/>
      <c r="I9" s="140"/>
      <c r="J9" s="130"/>
      <c r="K9" s="144"/>
      <c r="L9" s="28"/>
    </row>
    <row r="10" spans="1:12" ht="12.75">
      <c r="A10" s="1" t="s">
        <v>4</v>
      </c>
      <c r="B10" s="9" t="s">
        <v>216</v>
      </c>
      <c r="C10" s="9" t="s">
        <v>221</v>
      </c>
      <c r="D10" s="49" t="s">
        <v>225</v>
      </c>
      <c r="E10" s="9" t="s">
        <v>382</v>
      </c>
      <c r="F10" s="101" t="s">
        <v>391</v>
      </c>
      <c r="G10" s="95" t="s">
        <v>392</v>
      </c>
      <c r="H10" s="133" t="s">
        <v>394</v>
      </c>
      <c r="I10" s="134"/>
      <c r="J10" s="135"/>
      <c r="K10" s="24" t="s">
        <v>405</v>
      </c>
      <c r="L10" s="29"/>
    </row>
    <row r="11" spans="1:22" ht="13.5" thickBot="1">
      <c r="A11" s="2" t="s">
        <v>5</v>
      </c>
      <c r="B11" s="10" t="s">
        <v>5</v>
      </c>
      <c r="C11" s="10" t="s">
        <v>5</v>
      </c>
      <c r="D11" s="50" t="s">
        <v>226</v>
      </c>
      <c r="E11" s="10" t="s">
        <v>5</v>
      </c>
      <c r="F11" s="102" t="s">
        <v>5</v>
      </c>
      <c r="G11" s="96" t="s">
        <v>393</v>
      </c>
      <c r="H11" s="20" t="s">
        <v>395</v>
      </c>
      <c r="I11" s="21" t="s">
        <v>401</v>
      </c>
      <c r="J11" s="22" t="s">
        <v>404</v>
      </c>
      <c r="K11" s="25" t="s">
        <v>406</v>
      </c>
      <c r="L11" s="29"/>
      <c r="N11" s="23" t="s">
        <v>408</v>
      </c>
      <c r="O11" s="23" t="s">
        <v>409</v>
      </c>
      <c r="P11" s="23" t="s">
        <v>410</v>
      </c>
      <c r="Q11" s="23" t="s">
        <v>411</v>
      </c>
      <c r="R11" s="23" t="s">
        <v>412</v>
      </c>
      <c r="S11" s="23" t="s">
        <v>413</v>
      </c>
      <c r="T11" s="23" t="s">
        <v>414</v>
      </c>
      <c r="U11" s="23" t="s">
        <v>415</v>
      </c>
      <c r="V11" s="23" t="s">
        <v>416</v>
      </c>
    </row>
    <row r="12" spans="1:11" ht="12.75">
      <c r="A12" s="82"/>
      <c r="B12" s="83" t="s">
        <v>217</v>
      </c>
      <c r="C12" s="83"/>
      <c r="D12" s="136" t="s">
        <v>227</v>
      </c>
      <c r="E12" s="137"/>
      <c r="F12" s="137"/>
      <c r="G12" s="137"/>
      <c r="H12" s="84">
        <f>SUM(H15:H87)</f>
        <v>0</v>
      </c>
      <c r="I12" s="84">
        <f>SUM(I15:I87)</f>
        <v>0</v>
      </c>
      <c r="J12" s="84">
        <f>H12+I12</f>
        <v>0</v>
      </c>
      <c r="K12" s="85"/>
    </row>
    <row r="13" spans="1:11" ht="12.75">
      <c r="A13" s="3"/>
      <c r="B13" s="11"/>
      <c r="C13" s="11"/>
      <c r="D13" s="59" t="s">
        <v>496</v>
      </c>
      <c r="E13" s="15"/>
      <c r="F13" s="103"/>
      <c r="G13" s="97"/>
      <c r="H13" s="32"/>
      <c r="I13" s="32"/>
      <c r="J13" s="32"/>
      <c r="K13" s="23"/>
    </row>
    <row r="14" spans="1:35" ht="12.75">
      <c r="A14" s="3"/>
      <c r="B14" s="11"/>
      <c r="C14" s="11"/>
      <c r="D14" s="51" t="s">
        <v>441</v>
      </c>
      <c r="E14" s="15"/>
      <c r="F14" s="103"/>
      <c r="G14" s="97"/>
      <c r="H14" s="32"/>
      <c r="I14" s="32"/>
      <c r="J14" s="32"/>
      <c r="K14" s="23"/>
      <c r="N14" s="32"/>
      <c r="O14" s="23"/>
      <c r="P14" s="32"/>
      <c r="Q14" s="32"/>
      <c r="R14" s="32"/>
      <c r="S14" s="32"/>
      <c r="T14" s="32"/>
      <c r="U14" s="32"/>
      <c r="V14" s="32"/>
      <c r="W14" s="23"/>
      <c r="AG14" s="32"/>
      <c r="AH14" s="32"/>
      <c r="AI14" s="32"/>
    </row>
    <row r="15" spans="1:41" ht="12.75">
      <c r="A15" s="4" t="s">
        <v>6</v>
      </c>
      <c r="B15" s="4" t="s">
        <v>217</v>
      </c>
      <c r="C15" s="4" t="s">
        <v>222</v>
      </c>
      <c r="D15" s="52" t="s">
        <v>228</v>
      </c>
      <c r="E15" s="4" t="s">
        <v>383</v>
      </c>
      <c r="F15" s="104">
        <v>0.588</v>
      </c>
      <c r="G15" s="17">
        <v>0</v>
      </c>
      <c r="H15" s="17">
        <f>ROUND(F15*AC15,2)</f>
        <v>0</v>
      </c>
      <c r="I15" s="17">
        <f>J15-H15</f>
        <v>0</v>
      </c>
      <c r="J15" s="17">
        <f>ROUND(F15*G15,2)</f>
        <v>0</v>
      </c>
      <c r="K15" s="26" t="s">
        <v>444</v>
      </c>
      <c r="L15" s="26" t="s">
        <v>6</v>
      </c>
      <c r="M15" s="17">
        <f>IF(L15="5",I15,0)</f>
        <v>0</v>
      </c>
      <c r="P15" s="94">
        <f>H15</f>
        <v>0</v>
      </c>
      <c r="Q15" s="94">
        <f>I15</f>
        <v>0</v>
      </c>
      <c r="X15" s="17">
        <f>IF(AB15=0,J15,0)</f>
        <v>0</v>
      </c>
      <c r="Y15" s="17">
        <f>IF(AB15=15,J15,0)</f>
        <v>0</v>
      </c>
      <c r="Z15" s="17">
        <f>IF(AB15=21,J15,0)</f>
        <v>0</v>
      </c>
      <c r="AB15" s="30">
        <v>21</v>
      </c>
      <c r="AC15" s="30">
        <f>G15*0</f>
        <v>0</v>
      </c>
      <c r="AD15" s="30">
        <f>G15*(1-0)</f>
        <v>0</v>
      </c>
      <c r="AK15" s="30">
        <f>F15*AC15</f>
        <v>0</v>
      </c>
      <c r="AL15" s="30">
        <f>F15*AD15</f>
        <v>0</v>
      </c>
      <c r="AM15" s="31" t="s">
        <v>417</v>
      </c>
      <c r="AN15" s="31" t="s">
        <v>418</v>
      </c>
      <c r="AO15" s="23" t="s">
        <v>419</v>
      </c>
    </row>
    <row r="16" spans="1:41" ht="12.75">
      <c r="A16" s="4" t="s">
        <v>7</v>
      </c>
      <c r="B16" s="4" t="s">
        <v>217</v>
      </c>
      <c r="C16" s="4" t="s">
        <v>448</v>
      </c>
      <c r="D16" s="52" t="s">
        <v>229</v>
      </c>
      <c r="E16" s="4" t="s">
        <v>384</v>
      </c>
      <c r="F16" s="104">
        <v>84.4</v>
      </c>
      <c r="G16" s="17">
        <v>0</v>
      </c>
      <c r="H16" s="17">
        <f>ROUND(F16*AC16,2)</f>
        <v>0</v>
      </c>
      <c r="I16" s="17">
        <f>J16-H16</f>
        <v>0</v>
      </c>
      <c r="J16" s="17">
        <f>ROUND(F16*G16,2)</f>
        <v>0</v>
      </c>
      <c r="K16" s="26" t="s">
        <v>444</v>
      </c>
      <c r="L16" s="26" t="s">
        <v>6</v>
      </c>
      <c r="M16" s="17">
        <f>IF(L16="5",I16,0)</f>
        <v>0</v>
      </c>
      <c r="P16" s="94">
        <f aca="true" t="shared" si="0" ref="P16:P75">H16</f>
        <v>0</v>
      </c>
      <c r="Q16" s="94">
        <f aca="true" t="shared" si="1" ref="Q16:Q75">I16</f>
        <v>0</v>
      </c>
      <c r="X16" s="17">
        <f>IF(AB16=0,J16,0)</f>
        <v>0</v>
      </c>
      <c r="Y16" s="17">
        <f>IF(AB16=15,J16,0)</f>
        <v>0</v>
      </c>
      <c r="Z16" s="17">
        <f>IF(AB16=21,J16,0)</f>
        <v>0</v>
      </c>
      <c r="AB16" s="30">
        <v>21</v>
      </c>
      <c r="AC16" s="30">
        <f>G16*0</f>
        <v>0</v>
      </c>
      <c r="AD16" s="30">
        <f>G16*(1-0)</f>
        <v>0</v>
      </c>
      <c r="AK16" s="30">
        <f>F16*AC16</f>
        <v>0</v>
      </c>
      <c r="AL16" s="30">
        <f>F16*AD16</f>
        <v>0</v>
      </c>
      <c r="AM16" s="31" t="s">
        <v>417</v>
      </c>
      <c r="AN16" s="31" t="s">
        <v>418</v>
      </c>
      <c r="AO16" s="23" t="s">
        <v>419</v>
      </c>
    </row>
    <row r="17" spans="3:17" ht="12.75">
      <c r="C17" s="12" t="s">
        <v>215</v>
      </c>
      <c r="D17" s="121" t="s">
        <v>449</v>
      </c>
      <c r="E17" s="120"/>
      <c r="F17" s="120"/>
      <c r="G17" s="120"/>
      <c r="H17" s="120"/>
      <c r="I17" s="120"/>
      <c r="J17" s="120"/>
      <c r="K17" s="120"/>
      <c r="P17" s="94">
        <f t="shared" si="0"/>
        <v>0</v>
      </c>
      <c r="Q17" s="94">
        <f t="shared" si="1"/>
        <v>0</v>
      </c>
    </row>
    <row r="18" spans="1:41" ht="12.75">
      <c r="A18" s="4" t="s">
        <v>8</v>
      </c>
      <c r="B18" s="4" t="s">
        <v>217</v>
      </c>
      <c r="C18" s="4" t="s">
        <v>460</v>
      </c>
      <c r="D18" s="52" t="s">
        <v>230</v>
      </c>
      <c r="E18" s="4" t="s">
        <v>384</v>
      </c>
      <c r="F18" s="104">
        <v>84.4</v>
      </c>
      <c r="G18" s="17">
        <v>0</v>
      </c>
      <c r="H18" s="17">
        <f>ROUND(F18*AC18,2)</f>
        <v>0</v>
      </c>
      <c r="I18" s="17">
        <f aca="true" t="shared" si="2" ref="I18:I59">J18-H18</f>
        <v>0</v>
      </c>
      <c r="J18" s="17">
        <f aca="true" t="shared" si="3" ref="J18:J59">ROUND(F18*G18,2)</f>
        <v>0</v>
      </c>
      <c r="K18" s="26" t="s">
        <v>444</v>
      </c>
      <c r="L18" s="26" t="s">
        <v>6</v>
      </c>
      <c r="M18" s="17">
        <f>IF(L18="5",I18,0)</f>
        <v>0</v>
      </c>
      <c r="P18" s="94">
        <f t="shared" si="0"/>
        <v>0</v>
      </c>
      <c r="Q18" s="94">
        <f t="shared" si="1"/>
        <v>0</v>
      </c>
      <c r="X18" s="17">
        <f>IF(AB18=0,J18,0)</f>
        <v>0</v>
      </c>
      <c r="Y18" s="17">
        <f>IF(AB18=15,J18,0)</f>
        <v>0</v>
      </c>
      <c r="Z18" s="17">
        <f>IF(AB18=21,J18,0)</f>
        <v>0</v>
      </c>
      <c r="AB18" s="30">
        <v>21</v>
      </c>
      <c r="AC18" s="30">
        <f aca="true" t="shared" si="4" ref="AC18:AC59">G18*0</f>
        <v>0</v>
      </c>
      <c r="AD18" s="30">
        <f aca="true" t="shared" si="5" ref="AD18:AD59">G18*(1-0)</f>
        <v>0</v>
      </c>
      <c r="AK18" s="30">
        <f>F18*AC18</f>
        <v>0</v>
      </c>
      <c r="AL18" s="30">
        <f>F18*AD18</f>
        <v>0</v>
      </c>
      <c r="AM18" s="31" t="s">
        <v>417</v>
      </c>
      <c r="AN18" s="31" t="s">
        <v>418</v>
      </c>
      <c r="AO18" s="23" t="s">
        <v>419</v>
      </c>
    </row>
    <row r="19" spans="1:41" ht="12.75">
      <c r="A19" s="4" t="s">
        <v>9</v>
      </c>
      <c r="B19" s="4" t="s">
        <v>217</v>
      </c>
      <c r="C19" s="4" t="s">
        <v>461</v>
      </c>
      <c r="D19" s="52" t="s">
        <v>231</v>
      </c>
      <c r="E19" s="4" t="s">
        <v>385</v>
      </c>
      <c r="F19" s="104">
        <v>30</v>
      </c>
      <c r="G19" s="17">
        <v>0</v>
      </c>
      <c r="H19" s="17">
        <f>ROUND(F19*AC19,2)</f>
        <v>0</v>
      </c>
      <c r="I19" s="17">
        <f t="shared" si="2"/>
        <v>0</v>
      </c>
      <c r="J19" s="17">
        <f t="shared" si="3"/>
        <v>0</v>
      </c>
      <c r="K19" s="26" t="s">
        <v>444</v>
      </c>
      <c r="L19" s="26" t="s">
        <v>6</v>
      </c>
      <c r="M19" s="17">
        <f>IF(L19="5",I19,0)</f>
        <v>0</v>
      </c>
      <c r="P19" s="94">
        <f t="shared" si="0"/>
        <v>0</v>
      </c>
      <c r="Q19" s="94">
        <f t="shared" si="1"/>
        <v>0</v>
      </c>
      <c r="X19" s="17">
        <f>IF(AB19=0,J19,0)</f>
        <v>0</v>
      </c>
      <c r="Y19" s="17">
        <f>IF(AB19=15,J19,0)</f>
        <v>0</v>
      </c>
      <c r="Z19" s="17">
        <f>IF(AB19=21,J19,0)</f>
        <v>0</v>
      </c>
      <c r="AB19" s="30">
        <v>21</v>
      </c>
      <c r="AC19" s="30">
        <f t="shared" si="4"/>
        <v>0</v>
      </c>
      <c r="AD19" s="30">
        <f t="shared" si="5"/>
        <v>0</v>
      </c>
      <c r="AK19" s="30">
        <f>F19*AC19</f>
        <v>0</v>
      </c>
      <c r="AL19" s="30">
        <f>F19*AD19</f>
        <v>0</v>
      </c>
      <c r="AM19" s="31" t="s">
        <v>417</v>
      </c>
      <c r="AN19" s="31" t="s">
        <v>418</v>
      </c>
      <c r="AO19" s="23" t="s">
        <v>419</v>
      </c>
    </row>
    <row r="20" spans="1:41" ht="12.75">
      <c r="A20" s="4" t="s">
        <v>10</v>
      </c>
      <c r="B20" s="4" t="s">
        <v>217</v>
      </c>
      <c r="C20" s="4" t="s">
        <v>462</v>
      </c>
      <c r="D20" s="52" t="s">
        <v>232</v>
      </c>
      <c r="E20" s="4" t="s">
        <v>384</v>
      </c>
      <c r="F20" s="104">
        <v>30</v>
      </c>
      <c r="G20" s="17">
        <v>0</v>
      </c>
      <c r="H20" s="17">
        <f>ROUND(F20*AC20,2)</f>
        <v>0</v>
      </c>
      <c r="I20" s="17">
        <f t="shared" si="2"/>
        <v>0</v>
      </c>
      <c r="J20" s="17">
        <f t="shared" si="3"/>
        <v>0</v>
      </c>
      <c r="K20" s="26" t="s">
        <v>444</v>
      </c>
      <c r="L20" s="26" t="s">
        <v>6</v>
      </c>
      <c r="M20" s="17">
        <f>IF(L20="5",I20,0)</f>
        <v>0</v>
      </c>
      <c r="P20" s="94">
        <f t="shared" si="0"/>
        <v>0</v>
      </c>
      <c r="Q20" s="94">
        <f t="shared" si="1"/>
        <v>0</v>
      </c>
      <c r="X20" s="17">
        <f>IF(AB20=0,J20,0)</f>
        <v>0</v>
      </c>
      <c r="Y20" s="17">
        <f>IF(AB20=15,J20,0)</f>
        <v>0</v>
      </c>
      <c r="Z20" s="17">
        <f>IF(AB20=21,J20,0)</f>
        <v>0</v>
      </c>
      <c r="AB20" s="30">
        <v>21</v>
      </c>
      <c r="AC20" s="30">
        <f t="shared" si="4"/>
        <v>0</v>
      </c>
      <c r="AD20" s="30">
        <f t="shared" si="5"/>
        <v>0</v>
      </c>
      <c r="AK20" s="30">
        <f>F20*AC20</f>
        <v>0</v>
      </c>
      <c r="AL20" s="30">
        <f>F20*AD20</f>
        <v>0</v>
      </c>
      <c r="AM20" s="31" t="s">
        <v>417</v>
      </c>
      <c r="AN20" s="31" t="s">
        <v>418</v>
      </c>
      <c r="AO20" s="23" t="s">
        <v>419</v>
      </c>
    </row>
    <row r="21" spans="1:41" ht="12.75">
      <c r="A21" s="4" t="s">
        <v>11</v>
      </c>
      <c r="B21" s="4" t="s">
        <v>217</v>
      </c>
      <c r="C21" s="4" t="s">
        <v>463</v>
      </c>
      <c r="D21" s="52" t="s">
        <v>233</v>
      </c>
      <c r="E21" s="4" t="s">
        <v>385</v>
      </c>
      <c r="F21" s="104">
        <v>7</v>
      </c>
      <c r="G21" s="17">
        <v>0</v>
      </c>
      <c r="H21" s="17">
        <f>ROUND(F21*AC21,2)</f>
        <v>0</v>
      </c>
      <c r="I21" s="17">
        <f t="shared" si="2"/>
        <v>0</v>
      </c>
      <c r="J21" s="17">
        <f t="shared" si="3"/>
        <v>0</v>
      </c>
      <c r="K21" s="26" t="s">
        <v>444</v>
      </c>
      <c r="L21" s="26" t="s">
        <v>6</v>
      </c>
      <c r="M21" s="17">
        <f>IF(L21="5",I21,0)</f>
        <v>0</v>
      </c>
      <c r="P21" s="94">
        <f t="shared" si="0"/>
        <v>0</v>
      </c>
      <c r="Q21" s="94">
        <f t="shared" si="1"/>
        <v>0</v>
      </c>
      <c r="X21" s="17">
        <f>IF(AB21=0,J21,0)</f>
        <v>0</v>
      </c>
      <c r="Y21" s="17">
        <f>IF(AB21=15,J21,0)</f>
        <v>0</v>
      </c>
      <c r="Z21" s="17">
        <f>IF(AB21=21,J21,0)</f>
        <v>0</v>
      </c>
      <c r="AB21" s="30">
        <v>21</v>
      </c>
      <c r="AC21" s="30">
        <f t="shared" si="4"/>
        <v>0</v>
      </c>
      <c r="AD21" s="30">
        <f t="shared" si="5"/>
        <v>0</v>
      </c>
      <c r="AK21" s="30">
        <f>F21*AC21</f>
        <v>0</v>
      </c>
      <c r="AL21" s="30">
        <f>F21*AD21</f>
        <v>0</v>
      </c>
      <c r="AM21" s="31" t="s">
        <v>417</v>
      </c>
      <c r="AN21" s="31" t="s">
        <v>418</v>
      </c>
      <c r="AO21" s="23" t="s">
        <v>419</v>
      </c>
    </row>
    <row r="22" spans="1:41" ht="12.75">
      <c r="A22" s="4"/>
      <c r="B22" s="4"/>
      <c r="C22" s="12" t="s">
        <v>215</v>
      </c>
      <c r="D22" s="121" t="s">
        <v>450</v>
      </c>
      <c r="E22" s="120"/>
      <c r="F22" s="120"/>
      <c r="G22" s="120"/>
      <c r="H22" s="120"/>
      <c r="I22" s="120"/>
      <c r="J22" s="120"/>
      <c r="K22" s="120"/>
      <c r="L22" s="26"/>
      <c r="M22" s="17"/>
      <c r="P22" s="94">
        <f t="shared" si="0"/>
        <v>0</v>
      </c>
      <c r="Q22" s="94">
        <f t="shared" si="1"/>
        <v>0</v>
      </c>
      <c r="X22" s="17"/>
      <c r="Y22" s="17"/>
      <c r="Z22" s="17"/>
      <c r="AB22" s="30"/>
      <c r="AC22" s="30"/>
      <c r="AD22" s="30"/>
      <c r="AK22" s="30"/>
      <c r="AL22" s="30"/>
      <c r="AM22" s="31"/>
      <c r="AN22" s="31"/>
      <c r="AO22" s="23"/>
    </row>
    <row r="23" spans="1:41" ht="12.75">
      <c r="A23" s="4" t="s">
        <v>12</v>
      </c>
      <c r="B23" s="4" t="s">
        <v>217</v>
      </c>
      <c r="C23" s="4" t="s">
        <v>464</v>
      </c>
      <c r="D23" s="52" t="s">
        <v>234</v>
      </c>
      <c r="E23" s="4" t="s">
        <v>385</v>
      </c>
      <c r="F23" s="104">
        <v>5</v>
      </c>
      <c r="G23" s="17">
        <v>0</v>
      </c>
      <c r="H23" s="17">
        <f>ROUND(F23*AC23,2)</f>
        <v>0</v>
      </c>
      <c r="I23" s="17">
        <f t="shared" si="2"/>
        <v>0</v>
      </c>
      <c r="J23" s="17">
        <f t="shared" si="3"/>
        <v>0</v>
      </c>
      <c r="K23" s="26" t="s">
        <v>444</v>
      </c>
      <c r="L23" s="26" t="s">
        <v>6</v>
      </c>
      <c r="M23" s="17">
        <f>IF(L23="5",I23,0)</f>
        <v>0</v>
      </c>
      <c r="P23" s="94">
        <f t="shared" si="0"/>
        <v>0</v>
      </c>
      <c r="Q23" s="94">
        <f t="shared" si="1"/>
        <v>0</v>
      </c>
      <c r="X23" s="17">
        <f>IF(AB23=0,J23,0)</f>
        <v>0</v>
      </c>
      <c r="Y23" s="17">
        <f>IF(AB23=15,J23,0)</f>
        <v>0</v>
      </c>
      <c r="Z23" s="17">
        <f>IF(AB23=21,J23,0)</f>
        <v>0</v>
      </c>
      <c r="AB23" s="30">
        <v>21</v>
      </c>
      <c r="AC23" s="30">
        <f t="shared" si="4"/>
        <v>0</v>
      </c>
      <c r="AD23" s="30">
        <f t="shared" si="5"/>
        <v>0</v>
      </c>
      <c r="AK23" s="30">
        <f>F23*AC23</f>
        <v>0</v>
      </c>
      <c r="AL23" s="30">
        <f>F23*AD23</f>
        <v>0</v>
      </c>
      <c r="AM23" s="31" t="s">
        <v>417</v>
      </c>
      <c r="AN23" s="31" t="s">
        <v>418</v>
      </c>
      <c r="AO23" s="23" t="s">
        <v>419</v>
      </c>
    </row>
    <row r="24" spans="1:41" ht="12.75">
      <c r="A24" s="4"/>
      <c r="B24" s="4"/>
      <c r="C24" s="12" t="s">
        <v>215</v>
      </c>
      <c r="D24" s="121" t="s">
        <v>451</v>
      </c>
      <c r="E24" s="120"/>
      <c r="F24" s="120"/>
      <c r="G24" s="120"/>
      <c r="H24" s="120"/>
      <c r="I24" s="120"/>
      <c r="J24" s="120"/>
      <c r="K24" s="120"/>
      <c r="L24" s="26"/>
      <c r="M24" s="17"/>
      <c r="P24" s="94">
        <f t="shared" si="0"/>
        <v>0</v>
      </c>
      <c r="Q24" s="94">
        <f t="shared" si="1"/>
        <v>0</v>
      </c>
      <c r="X24" s="17"/>
      <c r="Y24" s="17"/>
      <c r="Z24" s="17"/>
      <c r="AB24" s="30"/>
      <c r="AC24" s="30"/>
      <c r="AD24" s="30"/>
      <c r="AK24" s="30"/>
      <c r="AL24" s="30"/>
      <c r="AM24" s="31"/>
      <c r="AN24" s="31"/>
      <c r="AO24" s="23"/>
    </row>
    <row r="25" spans="1:41" ht="12.75">
      <c r="A25" s="4" t="s">
        <v>13</v>
      </c>
      <c r="B25" s="4" t="s">
        <v>217</v>
      </c>
      <c r="C25" s="4" t="s">
        <v>465</v>
      </c>
      <c r="D25" s="52" t="s">
        <v>235</v>
      </c>
      <c r="E25" s="4" t="s">
        <v>385</v>
      </c>
      <c r="F25" s="104">
        <v>3</v>
      </c>
      <c r="G25" s="17">
        <v>0</v>
      </c>
      <c r="H25" s="17">
        <f>ROUND(F25*AC25,2)</f>
        <v>0</v>
      </c>
      <c r="I25" s="17">
        <f t="shared" si="2"/>
        <v>0</v>
      </c>
      <c r="J25" s="17">
        <f t="shared" si="3"/>
        <v>0</v>
      </c>
      <c r="K25" s="26" t="s">
        <v>444</v>
      </c>
      <c r="L25" s="26" t="s">
        <v>6</v>
      </c>
      <c r="M25" s="17">
        <f>IF(L25="5",I25,0)</f>
        <v>0</v>
      </c>
      <c r="P25" s="94">
        <f t="shared" si="0"/>
        <v>0</v>
      </c>
      <c r="Q25" s="94">
        <f t="shared" si="1"/>
        <v>0</v>
      </c>
      <c r="X25" s="17">
        <f>IF(AB25=0,J25,0)</f>
        <v>0</v>
      </c>
      <c r="Y25" s="17">
        <f>IF(AB25=15,J25,0)</f>
        <v>0</v>
      </c>
      <c r="Z25" s="17">
        <f>IF(AB25=21,J25,0)</f>
        <v>0</v>
      </c>
      <c r="AB25" s="30">
        <v>21</v>
      </c>
      <c r="AC25" s="30">
        <f t="shared" si="4"/>
        <v>0</v>
      </c>
      <c r="AD25" s="30">
        <f t="shared" si="5"/>
        <v>0</v>
      </c>
      <c r="AK25" s="30">
        <f>F25*AC25</f>
        <v>0</v>
      </c>
      <c r="AL25" s="30">
        <f>F25*AD25</f>
        <v>0</v>
      </c>
      <c r="AM25" s="31" t="s">
        <v>417</v>
      </c>
      <c r="AN25" s="31" t="s">
        <v>418</v>
      </c>
      <c r="AO25" s="23" t="s">
        <v>419</v>
      </c>
    </row>
    <row r="26" spans="1:41" ht="12.75">
      <c r="A26" s="4"/>
      <c r="B26" s="4"/>
      <c r="C26" s="12" t="s">
        <v>215</v>
      </c>
      <c r="D26" s="121" t="s">
        <v>452</v>
      </c>
      <c r="E26" s="120"/>
      <c r="F26" s="120"/>
      <c r="G26" s="120"/>
      <c r="H26" s="120"/>
      <c r="I26" s="120"/>
      <c r="J26" s="120"/>
      <c r="K26" s="120"/>
      <c r="L26" s="26"/>
      <c r="M26" s="17"/>
      <c r="P26" s="94">
        <f t="shared" si="0"/>
        <v>0</v>
      </c>
      <c r="Q26" s="94">
        <f t="shared" si="1"/>
        <v>0</v>
      </c>
      <c r="X26" s="17"/>
      <c r="Y26" s="17"/>
      <c r="Z26" s="17"/>
      <c r="AB26" s="30"/>
      <c r="AC26" s="30"/>
      <c r="AD26" s="30"/>
      <c r="AK26" s="30"/>
      <c r="AL26" s="30"/>
      <c r="AM26" s="31"/>
      <c r="AN26" s="31"/>
      <c r="AO26" s="23"/>
    </row>
    <row r="27" spans="1:41" ht="12.75">
      <c r="A27" s="4" t="s">
        <v>14</v>
      </c>
      <c r="B27" s="4" t="s">
        <v>217</v>
      </c>
      <c r="C27" s="4" t="s">
        <v>466</v>
      </c>
      <c r="D27" s="52" t="s">
        <v>236</v>
      </c>
      <c r="E27" s="4" t="s">
        <v>385</v>
      </c>
      <c r="F27" s="104">
        <v>11</v>
      </c>
      <c r="G27" s="17">
        <v>0</v>
      </c>
      <c r="H27" s="17">
        <f>ROUND(F27*AC27,2)</f>
        <v>0</v>
      </c>
      <c r="I27" s="17">
        <f t="shared" si="2"/>
        <v>0</v>
      </c>
      <c r="J27" s="17">
        <f t="shared" si="3"/>
        <v>0</v>
      </c>
      <c r="K27" s="26" t="s">
        <v>444</v>
      </c>
      <c r="L27" s="26" t="s">
        <v>6</v>
      </c>
      <c r="M27" s="17">
        <f>IF(L27="5",I27,0)</f>
        <v>0</v>
      </c>
      <c r="P27" s="94">
        <f t="shared" si="0"/>
        <v>0</v>
      </c>
      <c r="Q27" s="94">
        <f t="shared" si="1"/>
        <v>0</v>
      </c>
      <c r="X27" s="17">
        <f>IF(AB27=0,J27,0)</f>
        <v>0</v>
      </c>
      <c r="Y27" s="17">
        <f>IF(AB27=15,J27,0)</f>
        <v>0</v>
      </c>
      <c r="Z27" s="17">
        <f>IF(AB27=21,J27,0)</f>
        <v>0</v>
      </c>
      <c r="AB27" s="30">
        <v>21</v>
      </c>
      <c r="AC27" s="30">
        <f t="shared" si="4"/>
        <v>0</v>
      </c>
      <c r="AD27" s="30">
        <f t="shared" si="5"/>
        <v>0</v>
      </c>
      <c r="AK27" s="30">
        <f>F27*AC27</f>
        <v>0</v>
      </c>
      <c r="AL27" s="30">
        <f>F27*AD27</f>
        <v>0</v>
      </c>
      <c r="AM27" s="31" t="s">
        <v>417</v>
      </c>
      <c r="AN27" s="31" t="s">
        <v>418</v>
      </c>
      <c r="AO27" s="23" t="s">
        <v>419</v>
      </c>
    </row>
    <row r="28" spans="1:41" ht="12.75">
      <c r="A28" s="4"/>
      <c r="B28" s="4"/>
      <c r="C28" s="12" t="s">
        <v>215</v>
      </c>
      <c r="D28" s="121" t="s">
        <v>453</v>
      </c>
      <c r="E28" s="120"/>
      <c r="F28" s="120"/>
      <c r="G28" s="120"/>
      <c r="H28" s="120"/>
      <c r="I28" s="120"/>
      <c r="J28" s="120"/>
      <c r="K28" s="120"/>
      <c r="L28" s="26"/>
      <c r="M28" s="17"/>
      <c r="P28" s="94">
        <f t="shared" si="0"/>
        <v>0</v>
      </c>
      <c r="Q28" s="94">
        <f t="shared" si="1"/>
        <v>0</v>
      </c>
      <c r="X28" s="17"/>
      <c r="Y28" s="17"/>
      <c r="Z28" s="17"/>
      <c r="AB28" s="30"/>
      <c r="AC28" s="30"/>
      <c r="AD28" s="30"/>
      <c r="AK28" s="30"/>
      <c r="AL28" s="30"/>
      <c r="AM28" s="31"/>
      <c r="AN28" s="31"/>
      <c r="AO28" s="23"/>
    </row>
    <row r="29" spans="1:41" ht="12.75">
      <c r="A29" s="4" t="s">
        <v>15</v>
      </c>
      <c r="B29" s="4" t="s">
        <v>217</v>
      </c>
      <c r="C29" s="4" t="s">
        <v>467</v>
      </c>
      <c r="D29" s="52" t="s">
        <v>237</v>
      </c>
      <c r="E29" s="4" t="s">
        <v>385</v>
      </c>
      <c r="F29" s="104">
        <v>1</v>
      </c>
      <c r="G29" s="17">
        <v>0</v>
      </c>
      <c r="H29" s="17">
        <f>ROUND(F29*AC29,2)</f>
        <v>0</v>
      </c>
      <c r="I29" s="17">
        <f t="shared" si="2"/>
        <v>0</v>
      </c>
      <c r="J29" s="17">
        <f t="shared" si="3"/>
        <v>0</v>
      </c>
      <c r="K29" s="26" t="s">
        <v>444</v>
      </c>
      <c r="L29" s="26" t="s">
        <v>6</v>
      </c>
      <c r="M29" s="17">
        <f>IF(L29="5",I29,0)</f>
        <v>0</v>
      </c>
      <c r="P29" s="94">
        <f t="shared" si="0"/>
        <v>0</v>
      </c>
      <c r="Q29" s="94">
        <f t="shared" si="1"/>
        <v>0</v>
      </c>
      <c r="X29" s="17">
        <f>IF(AB29=0,J29,0)</f>
        <v>0</v>
      </c>
      <c r="Y29" s="17">
        <f>IF(AB29=15,J29,0)</f>
        <v>0</v>
      </c>
      <c r="Z29" s="17">
        <f>IF(AB29=21,J29,0)</f>
        <v>0</v>
      </c>
      <c r="AB29" s="30">
        <v>21</v>
      </c>
      <c r="AC29" s="30">
        <f t="shared" si="4"/>
        <v>0</v>
      </c>
      <c r="AD29" s="30">
        <f t="shared" si="5"/>
        <v>0</v>
      </c>
      <c r="AK29" s="30">
        <f>F29*AC29</f>
        <v>0</v>
      </c>
      <c r="AL29" s="30">
        <f>F29*AD29</f>
        <v>0</v>
      </c>
      <c r="AM29" s="31" t="s">
        <v>417</v>
      </c>
      <c r="AN29" s="31" t="s">
        <v>418</v>
      </c>
      <c r="AO29" s="23" t="s">
        <v>419</v>
      </c>
    </row>
    <row r="30" spans="1:41" ht="12.75">
      <c r="A30" s="4"/>
      <c r="B30" s="4"/>
      <c r="C30" s="12" t="s">
        <v>215</v>
      </c>
      <c r="D30" s="121" t="s">
        <v>454</v>
      </c>
      <c r="E30" s="120"/>
      <c r="F30" s="120"/>
      <c r="G30" s="120"/>
      <c r="H30" s="120"/>
      <c r="I30" s="120"/>
      <c r="J30" s="120"/>
      <c r="K30" s="120"/>
      <c r="L30" s="26"/>
      <c r="M30" s="17"/>
      <c r="P30" s="94">
        <f t="shared" si="0"/>
        <v>0</v>
      </c>
      <c r="Q30" s="94">
        <f t="shared" si="1"/>
        <v>0</v>
      </c>
      <c r="X30" s="17"/>
      <c r="Y30" s="17"/>
      <c r="Z30" s="17"/>
      <c r="AB30" s="30"/>
      <c r="AC30" s="30"/>
      <c r="AD30" s="30"/>
      <c r="AK30" s="30"/>
      <c r="AL30" s="30"/>
      <c r="AM30" s="31"/>
      <c r="AN30" s="31"/>
      <c r="AO30" s="23"/>
    </row>
    <row r="31" spans="1:41" ht="12.75">
      <c r="A31" s="4" t="s">
        <v>16</v>
      </c>
      <c r="B31" s="4" t="s">
        <v>217</v>
      </c>
      <c r="C31" s="4" t="s">
        <v>468</v>
      </c>
      <c r="D31" s="52" t="s">
        <v>238</v>
      </c>
      <c r="E31" s="4" t="s">
        <v>385</v>
      </c>
      <c r="F31" s="104">
        <v>3</v>
      </c>
      <c r="G31" s="17">
        <v>0</v>
      </c>
      <c r="H31" s="17">
        <f>ROUND(F31*AC31,2)</f>
        <v>0</v>
      </c>
      <c r="I31" s="17">
        <f t="shared" si="2"/>
        <v>0</v>
      </c>
      <c r="J31" s="17">
        <f t="shared" si="3"/>
        <v>0</v>
      </c>
      <c r="K31" s="26" t="s">
        <v>444</v>
      </c>
      <c r="L31" s="26" t="s">
        <v>6</v>
      </c>
      <c r="M31" s="17">
        <f>IF(L31="5",I31,0)</f>
        <v>0</v>
      </c>
      <c r="P31" s="94">
        <f t="shared" si="0"/>
        <v>0</v>
      </c>
      <c r="Q31" s="94">
        <f t="shared" si="1"/>
        <v>0</v>
      </c>
      <c r="X31" s="17">
        <f>IF(AB31=0,J31,0)</f>
        <v>0</v>
      </c>
      <c r="Y31" s="17">
        <f>IF(AB31=15,J31,0)</f>
        <v>0</v>
      </c>
      <c r="Z31" s="17">
        <f>IF(AB31=21,J31,0)</f>
        <v>0</v>
      </c>
      <c r="AB31" s="30">
        <v>21</v>
      </c>
      <c r="AC31" s="30">
        <f t="shared" si="4"/>
        <v>0</v>
      </c>
      <c r="AD31" s="30">
        <f t="shared" si="5"/>
        <v>0</v>
      </c>
      <c r="AK31" s="30">
        <f>F31*AC31</f>
        <v>0</v>
      </c>
      <c r="AL31" s="30">
        <f>F31*AD31</f>
        <v>0</v>
      </c>
      <c r="AM31" s="31" t="s">
        <v>417</v>
      </c>
      <c r="AN31" s="31" t="s">
        <v>418</v>
      </c>
      <c r="AO31" s="23" t="s">
        <v>419</v>
      </c>
    </row>
    <row r="32" spans="1:41" ht="12.75">
      <c r="A32" s="4"/>
      <c r="B32" s="4"/>
      <c r="C32" s="12" t="s">
        <v>215</v>
      </c>
      <c r="D32" s="121" t="s">
        <v>452</v>
      </c>
      <c r="E32" s="120"/>
      <c r="F32" s="120"/>
      <c r="G32" s="120"/>
      <c r="H32" s="120"/>
      <c r="I32" s="120"/>
      <c r="J32" s="120"/>
      <c r="K32" s="120"/>
      <c r="L32" s="26"/>
      <c r="M32" s="17"/>
      <c r="P32" s="94">
        <f t="shared" si="0"/>
        <v>0</v>
      </c>
      <c r="Q32" s="94">
        <f t="shared" si="1"/>
        <v>0</v>
      </c>
      <c r="X32" s="17"/>
      <c r="Y32" s="17"/>
      <c r="Z32" s="17"/>
      <c r="AB32" s="30"/>
      <c r="AC32" s="30"/>
      <c r="AD32" s="30"/>
      <c r="AK32" s="30"/>
      <c r="AL32" s="30"/>
      <c r="AM32" s="31"/>
      <c r="AN32" s="31"/>
      <c r="AO32" s="23"/>
    </row>
    <row r="33" spans="1:41" ht="12.75">
      <c r="A33" s="4" t="s">
        <v>17</v>
      </c>
      <c r="B33" s="4" t="s">
        <v>217</v>
      </c>
      <c r="C33" s="4" t="s">
        <v>469</v>
      </c>
      <c r="D33" s="52" t="s">
        <v>239</v>
      </c>
      <c r="E33" s="4" t="s">
        <v>384</v>
      </c>
      <c r="F33" s="104">
        <v>491</v>
      </c>
      <c r="G33" s="17">
        <v>0</v>
      </c>
      <c r="H33" s="17">
        <f>ROUND(F33*AC33,2)</f>
        <v>0</v>
      </c>
      <c r="I33" s="17">
        <f t="shared" si="2"/>
        <v>0</v>
      </c>
      <c r="J33" s="17">
        <f t="shared" si="3"/>
        <v>0</v>
      </c>
      <c r="K33" s="26" t="s">
        <v>444</v>
      </c>
      <c r="L33" s="26" t="s">
        <v>6</v>
      </c>
      <c r="M33" s="17">
        <f>IF(L33="5",I33,0)</f>
        <v>0</v>
      </c>
      <c r="P33" s="94">
        <f t="shared" si="0"/>
        <v>0</v>
      </c>
      <c r="Q33" s="94">
        <f t="shared" si="1"/>
        <v>0</v>
      </c>
      <c r="X33" s="17">
        <f>IF(AB33=0,J33,0)</f>
        <v>0</v>
      </c>
      <c r="Y33" s="17">
        <f>IF(AB33=15,J33,0)</f>
        <v>0</v>
      </c>
      <c r="Z33" s="17">
        <f>IF(AB33=21,J33,0)</f>
        <v>0</v>
      </c>
      <c r="AB33" s="30">
        <v>21</v>
      </c>
      <c r="AC33" s="30">
        <f t="shared" si="4"/>
        <v>0</v>
      </c>
      <c r="AD33" s="30">
        <f t="shared" si="5"/>
        <v>0</v>
      </c>
      <c r="AK33" s="30">
        <f>F33*AC33</f>
        <v>0</v>
      </c>
      <c r="AL33" s="30">
        <f>F33*AD33</f>
        <v>0</v>
      </c>
      <c r="AM33" s="31" t="s">
        <v>417</v>
      </c>
      <c r="AN33" s="31" t="s">
        <v>418</v>
      </c>
      <c r="AO33" s="23" t="s">
        <v>419</v>
      </c>
    </row>
    <row r="34" spans="1:41" ht="12.75">
      <c r="A34" s="4"/>
      <c r="B34" s="4"/>
      <c r="C34" s="12" t="s">
        <v>215</v>
      </c>
      <c r="D34" s="121" t="s">
        <v>456</v>
      </c>
      <c r="E34" s="120"/>
      <c r="F34" s="120"/>
      <c r="G34" s="120"/>
      <c r="H34" s="120"/>
      <c r="I34" s="120"/>
      <c r="J34" s="120"/>
      <c r="K34" s="120"/>
      <c r="L34" s="26"/>
      <c r="M34" s="17"/>
      <c r="P34" s="94">
        <f t="shared" si="0"/>
        <v>0</v>
      </c>
      <c r="Q34" s="94">
        <f t="shared" si="1"/>
        <v>0</v>
      </c>
      <c r="X34" s="17"/>
      <c r="Y34" s="17"/>
      <c r="Z34" s="17"/>
      <c r="AB34" s="30"/>
      <c r="AC34" s="30"/>
      <c r="AD34" s="30"/>
      <c r="AK34" s="30"/>
      <c r="AL34" s="30"/>
      <c r="AM34" s="31"/>
      <c r="AN34" s="31"/>
      <c r="AO34" s="23"/>
    </row>
    <row r="35" spans="1:41" ht="12.75">
      <c r="A35" s="4" t="s">
        <v>18</v>
      </c>
      <c r="B35" s="4" t="s">
        <v>217</v>
      </c>
      <c r="C35" s="4" t="s">
        <v>470</v>
      </c>
      <c r="D35" s="52" t="s">
        <v>240</v>
      </c>
      <c r="E35" s="4" t="s">
        <v>384</v>
      </c>
      <c r="F35" s="104">
        <v>70.78</v>
      </c>
      <c r="G35" s="17">
        <v>0</v>
      </c>
      <c r="H35" s="17">
        <f>ROUND(F35*AC35,2)</f>
        <v>0</v>
      </c>
      <c r="I35" s="17">
        <f t="shared" si="2"/>
        <v>0</v>
      </c>
      <c r="J35" s="17">
        <f t="shared" si="3"/>
        <v>0</v>
      </c>
      <c r="K35" s="26" t="s">
        <v>444</v>
      </c>
      <c r="L35" s="26" t="s">
        <v>6</v>
      </c>
      <c r="M35" s="17">
        <f>IF(L35="5",I35,0)</f>
        <v>0</v>
      </c>
      <c r="P35" s="94">
        <f t="shared" si="0"/>
        <v>0</v>
      </c>
      <c r="Q35" s="94">
        <f t="shared" si="1"/>
        <v>0</v>
      </c>
      <c r="X35" s="17">
        <f>IF(AB35=0,J35,0)</f>
        <v>0</v>
      </c>
      <c r="Y35" s="17">
        <f>IF(AB35=15,J35,0)</f>
        <v>0</v>
      </c>
      <c r="Z35" s="17">
        <f>IF(AB35=21,J35,0)</f>
        <v>0</v>
      </c>
      <c r="AB35" s="30">
        <v>21</v>
      </c>
      <c r="AC35" s="30">
        <f t="shared" si="4"/>
        <v>0</v>
      </c>
      <c r="AD35" s="30">
        <f t="shared" si="5"/>
        <v>0</v>
      </c>
      <c r="AK35" s="30">
        <f>F35*AC35</f>
        <v>0</v>
      </c>
      <c r="AL35" s="30">
        <f>F35*AD35</f>
        <v>0</v>
      </c>
      <c r="AM35" s="31" t="s">
        <v>417</v>
      </c>
      <c r="AN35" s="31" t="s">
        <v>418</v>
      </c>
      <c r="AO35" s="23" t="s">
        <v>419</v>
      </c>
    </row>
    <row r="36" spans="1:41" ht="12.75">
      <c r="A36" s="4" t="s">
        <v>19</v>
      </c>
      <c r="B36" s="4" t="s">
        <v>217</v>
      </c>
      <c r="C36" s="4" t="s">
        <v>471</v>
      </c>
      <c r="D36" s="52" t="s">
        <v>241</v>
      </c>
      <c r="E36" s="4" t="s">
        <v>384</v>
      </c>
      <c r="F36" s="104">
        <v>212.02</v>
      </c>
      <c r="G36" s="17">
        <v>0</v>
      </c>
      <c r="H36" s="17">
        <f>ROUND(F36*AC36,2)</f>
        <v>0</v>
      </c>
      <c r="I36" s="17">
        <f t="shared" si="2"/>
        <v>0</v>
      </c>
      <c r="J36" s="17">
        <f t="shared" si="3"/>
        <v>0</v>
      </c>
      <c r="K36" s="26" t="s">
        <v>444</v>
      </c>
      <c r="L36" s="26" t="s">
        <v>6</v>
      </c>
      <c r="M36" s="17">
        <f>IF(L36="5",I36,0)</f>
        <v>0</v>
      </c>
      <c r="P36" s="94">
        <f t="shared" si="0"/>
        <v>0</v>
      </c>
      <c r="Q36" s="94">
        <f t="shared" si="1"/>
        <v>0</v>
      </c>
      <c r="X36" s="17">
        <f>IF(AB36=0,J36,0)</f>
        <v>0</v>
      </c>
      <c r="Y36" s="17">
        <f>IF(AB36=15,J36,0)</f>
        <v>0</v>
      </c>
      <c r="Z36" s="17">
        <f>IF(AB36=21,J36,0)</f>
        <v>0</v>
      </c>
      <c r="AB36" s="30">
        <v>21</v>
      </c>
      <c r="AC36" s="30">
        <f t="shared" si="4"/>
        <v>0</v>
      </c>
      <c r="AD36" s="30">
        <f t="shared" si="5"/>
        <v>0</v>
      </c>
      <c r="AK36" s="30">
        <f>F36*AC36</f>
        <v>0</v>
      </c>
      <c r="AL36" s="30">
        <f>F36*AD36</f>
        <v>0</v>
      </c>
      <c r="AM36" s="31" t="s">
        <v>417</v>
      </c>
      <c r="AN36" s="31" t="s">
        <v>418</v>
      </c>
      <c r="AO36" s="23" t="s">
        <v>419</v>
      </c>
    </row>
    <row r="37" spans="1:41" ht="12.75">
      <c r="A37" s="4"/>
      <c r="B37" s="4"/>
      <c r="C37" s="12" t="s">
        <v>215</v>
      </c>
      <c r="D37" s="121" t="s">
        <v>457</v>
      </c>
      <c r="E37" s="120"/>
      <c r="F37" s="120"/>
      <c r="G37" s="120"/>
      <c r="H37" s="120"/>
      <c r="I37" s="120"/>
      <c r="J37" s="120"/>
      <c r="K37" s="120"/>
      <c r="L37" s="26"/>
      <c r="M37" s="17"/>
      <c r="P37" s="94">
        <f t="shared" si="0"/>
        <v>0</v>
      </c>
      <c r="Q37" s="94">
        <f t="shared" si="1"/>
        <v>0</v>
      </c>
      <c r="X37" s="17"/>
      <c r="Y37" s="17"/>
      <c r="Z37" s="17"/>
      <c r="AB37" s="30"/>
      <c r="AC37" s="30"/>
      <c r="AD37" s="30"/>
      <c r="AK37" s="30"/>
      <c r="AL37" s="30"/>
      <c r="AM37" s="31"/>
      <c r="AN37" s="31"/>
      <c r="AO37" s="23"/>
    </row>
    <row r="38" spans="1:41" ht="12.75">
      <c r="A38" s="4" t="s">
        <v>20</v>
      </c>
      <c r="B38" s="4" t="s">
        <v>217</v>
      </c>
      <c r="C38" s="4" t="s">
        <v>472</v>
      </c>
      <c r="D38" s="52" t="s">
        <v>242</v>
      </c>
      <c r="E38" s="4" t="s">
        <v>384</v>
      </c>
      <c r="F38" s="104">
        <v>70.78</v>
      </c>
      <c r="G38" s="17">
        <v>0</v>
      </c>
      <c r="H38" s="17">
        <f>ROUND(F38*AC38,2)</f>
        <v>0</v>
      </c>
      <c r="I38" s="17">
        <f t="shared" si="2"/>
        <v>0</v>
      </c>
      <c r="J38" s="17">
        <f t="shared" si="3"/>
        <v>0</v>
      </c>
      <c r="K38" s="26" t="s">
        <v>444</v>
      </c>
      <c r="L38" s="26" t="s">
        <v>6</v>
      </c>
      <c r="M38" s="17">
        <f>IF(L38="5",I38,0)</f>
        <v>0</v>
      </c>
      <c r="P38" s="94">
        <f t="shared" si="0"/>
        <v>0</v>
      </c>
      <c r="Q38" s="94">
        <f t="shared" si="1"/>
        <v>0</v>
      </c>
      <c r="X38" s="17">
        <f>IF(AB38=0,J38,0)</f>
        <v>0</v>
      </c>
      <c r="Y38" s="17">
        <f>IF(AB38=15,J38,0)</f>
        <v>0</v>
      </c>
      <c r="Z38" s="17">
        <f>IF(AB38=21,J38,0)</f>
        <v>0</v>
      </c>
      <c r="AB38" s="30">
        <v>21</v>
      </c>
      <c r="AC38" s="30">
        <f t="shared" si="4"/>
        <v>0</v>
      </c>
      <c r="AD38" s="30">
        <f t="shared" si="5"/>
        <v>0</v>
      </c>
      <c r="AK38" s="30">
        <f>F38*AC38</f>
        <v>0</v>
      </c>
      <c r="AL38" s="30">
        <f>F38*AD38</f>
        <v>0</v>
      </c>
      <c r="AM38" s="31" t="s">
        <v>417</v>
      </c>
      <c r="AN38" s="31" t="s">
        <v>418</v>
      </c>
      <c r="AO38" s="23" t="s">
        <v>419</v>
      </c>
    </row>
    <row r="39" spans="1:41" ht="12.75">
      <c r="A39" s="4" t="s">
        <v>21</v>
      </c>
      <c r="B39" s="4" t="s">
        <v>217</v>
      </c>
      <c r="C39" s="4" t="s">
        <v>473</v>
      </c>
      <c r="D39" s="52" t="s">
        <v>243</v>
      </c>
      <c r="E39" s="4" t="s">
        <v>384</v>
      </c>
      <c r="F39" s="104">
        <v>90.06</v>
      </c>
      <c r="G39" s="17">
        <v>0</v>
      </c>
      <c r="H39" s="17">
        <f>ROUND(F39*AC39,2)</f>
        <v>0</v>
      </c>
      <c r="I39" s="17">
        <f t="shared" si="2"/>
        <v>0</v>
      </c>
      <c r="J39" s="17">
        <f t="shared" si="3"/>
        <v>0</v>
      </c>
      <c r="K39" s="26" t="s">
        <v>444</v>
      </c>
      <c r="L39" s="26" t="s">
        <v>6</v>
      </c>
      <c r="M39" s="17">
        <f>IF(L39="5",I39,0)</f>
        <v>0</v>
      </c>
      <c r="P39" s="94">
        <f t="shared" si="0"/>
        <v>0</v>
      </c>
      <c r="Q39" s="94">
        <f t="shared" si="1"/>
        <v>0</v>
      </c>
      <c r="X39" s="17">
        <f>IF(AB39=0,J39,0)</f>
        <v>0</v>
      </c>
      <c r="Y39" s="17">
        <f>IF(AB39=15,J39,0)</f>
        <v>0</v>
      </c>
      <c r="Z39" s="17">
        <f>IF(AB39=21,J39,0)</f>
        <v>0</v>
      </c>
      <c r="AB39" s="30">
        <v>21</v>
      </c>
      <c r="AC39" s="30">
        <f t="shared" si="4"/>
        <v>0</v>
      </c>
      <c r="AD39" s="30">
        <f t="shared" si="5"/>
        <v>0</v>
      </c>
      <c r="AK39" s="30">
        <f>F39*AC39</f>
        <v>0</v>
      </c>
      <c r="AL39" s="30">
        <f>F39*AD39</f>
        <v>0</v>
      </c>
      <c r="AM39" s="31" t="s">
        <v>417</v>
      </c>
      <c r="AN39" s="31" t="s">
        <v>418</v>
      </c>
      <c r="AO39" s="23" t="s">
        <v>419</v>
      </c>
    </row>
    <row r="40" spans="1:41" ht="12.75">
      <c r="A40" s="4"/>
      <c r="B40" s="4"/>
      <c r="C40" s="12" t="s">
        <v>215</v>
      </c>
      <c r="D40" s="119" t="s">
        <v>497</v>
      </c>
      <c r="E40" s="120"/>
      <c r="F40" s="120"/>
      <c r="G40" s="120"/>
      <c r="H40" s="120"/>
      <c r="I40" s="120"/>
      <c r="J40" s="120"/>
      <c r="K40" s="120"/>
      <c r="L40" s="26"/>
      <c r="M40" s="17"/>
      <c r="P40" s="94">
        <f t="shared" si="0"/>
        <v>0</v>
      </c>
      <c r="Q40" s="94">
        <f t="shared" si="1"/>
        <v>0</v>
      </c>
      <c r="X40" s="17"/>
      <c r="Y40" s="17"/>
      <c r="Z40" s="17"/>
      <c r="AB40" s="30"/>
      <c r="AC40" s="30"/>
      <c r="AD40" s="30"/>
      <c r="AK40" s="30"/>
      <c r="AL40" s="30"/>
      <c r="AM40" s="31"/>
      <c r="AN40" s="31"/>
      <c r="AO40" s="23"/>
    </row>
    <row r="41" spans="1:41" ht="12.75">
      <c r="A41" s="4" t="s">
        <v>22</v>
      </c>
      <c r="B41" s="4" t="s">
        <v>217</v>
      </c>
      <c r="C41" s="4" t="s">
        <v>474</v>
      </c>
      <c r="D41" s="52" t="s">
        <v>244</v>
      </c>
      <c r="E41" s="4" t="s">
        <v>384</v>
      </c>
      <c r="F41" s="104">
        <v>491</v>
      </c>
      <c r="G41" s="17">
        <v>0</v>
      </c>
      <c r="H41" s="17">
        <f>ROUND(F41*AC41,2)</f>
        <v>0</v>
      </c>
      <c r="I41" s="17">
        <f t="shared" si="2"/>
        <v>0</v>
      </c>
      <c r="J41" s="17">
        <f t="shared" si="3"/>
        <v>0</v>
      </c>
      <c r="K41" s="26" t="s">
        <v>444</v>
      </c>
      <c r="L41" s="26" t="s">
        <v>6</v>
      </c>
      <c r="M41" s="17">
        <f>IF(L41="5",I41,0)</f>
        <v>0</v>
      </c>
      <c r="P41" s="94">
        <f t="shared" si="0"/>
        <v>0</v>
      </c>
      <c r="Q41" s="94">
        <f t="shared" si="1"/>
        <v>0</v>
      </c>
      <c r="X41" s="17">
        <f>IF(AB41=0,J41,0)</f>
        <v>0</v>
      </c>
      <c r="Y41" s="17">
        <f>IF(AB41=15,J41,0)</f>
        <v>0</v>
      </c>
      <c r="Z41" s="17">
        <f>IF(AB41=21,J41,0)</f>
        <v>0</v>
      </c>
      <c r="AB41" s="30">
        <v>21</v>
      </c>
      <c r="AC41" s="30">
        <f t="shared" si="4"/>
        <v>0</v>
      </c>
      <c r="AD41" s="30">
        <f t="shared" si="5"/>
        <v>0</v>
      </c>
      <c r="AK41" s="30">
        <f>F41*AC41</f>
        <v>0</v>
      </c>
      <c r="AL41" s="30">
        <f>F41*AD41</f>
        <v>0</v>
      </c>
      <c r="AM41" s="31" t="s">
        <v>417</v>
      </c>
      <c r="AN41" s="31" t="s">
        <v>418</v>
      </c>
      <c r="AO41" s="23" t="s">
        <v>419</v>
      </c>
    </row>
    <row r="42" spans="1:41" ht="12.75">
      <c r="A42" s="4" t="s">
        <v>23</v>
      </c>
      <c r="B42" s="4" t="s">
        <v>217</v>
      </c>
      <c r="C42" s="4" t="s">
        <v>475</v>
      </c>
      <c r="D42" s="52" t="s">
        <v>245</v>
      </c>
      <c r="E42" s="4" t="s">
        <v>386</v>
      </c>
      <c r="F42" s="104">
        <v>51.12</v>
      </c>
      <c r="G42" s="17">
        <v>0</v>
      </c>
      <c r="H42" s="17">
        <f>ROUND(F42*AC42,2)</f>
        <v>0</v>
      </c>
      <c r="I42" s="17">
        <f t="shared" si="2"/>
        <v>0</v>
      </c>
      <c r="J42" s="17">
        <f t="shared" si="3"/>
        <v>0</v>
      </c>
      <c r="K42" s="26" t="s">
        <v>444</v>
      </c>
      <c r="L42" s="26" t="s">
        <v>6</v>
      </c>
      <c r="M42" s="17">
        <f>IF(L42="5",I42,0)</f>
        <v>0</v>
      </c>
      <c r="P42" s="94">
        <f t="shared" si="0"/>
        <v>0</v>
      </c>
      <c r="Q42" s="94">
        <f t="shared" si="1"/>
        <v>0</v>
      </c>
      <c r="X42" s="17">
        <f>IF(AB42=0,J42,0)</f>
        <v>0</v>
      </c>
      <c r="Y42" s="17">
        <f>IF(AB42=15,J42,0)</f>
        <v>0</v>
      </c>
      <c r="Z42" s="17">
        <f>IF(AB42=21,J42,0)</f>
        <v>0</v>
      </c>
      <c r="AB42" s="30">
        <v>21</v>
      </c>
      <c r="AC42" s="30">
        <f t="shared" si="4"/>
        <v>0</v>
      </c>
      <c r="AD42" s="30">
        <f t="shared" si="5"/>
        <v>0</v>
      </c>
      <c r="AK42" s="30">
        <f>F42*AC42</f>
        <v>0</v>
      </c>
      <c r="AL42" s="30">
        <f>F42*AD42</f>
        <v>0</v>
      </c>
      <c r="AM42" s="31" t="s">
        <v>417</v>
      </c>
      <c r="AN42" s="31" t="s">
        <v>418</v>
      </c>
      <c r="AO42" s="23" t="s">
        <v>419</v>
      </c>
    </row>
    <row r="43" spans="1:41" ht="54" customHeight="1">
      <c r="A43" s="4"/>
      <c r="B43" s="4"/>
      <c r="C43" s="12" t="s">
        <v>215</v>
      </c>
      <c r="D43" s="57" t="s">
        <v>455</v>
      </c>
      <c r="E43" s="58"/>
      <c r="F43" s="105"/>
      <c r="G43" s="98"/>
      <c r="H43" s="58"/>
      <c r="I43" s="58"/>
      <c r="J43" s="58"/>
      <c r="K43" s="58"/>
      <c r="L43" s="26"/>
      <c r="M43" s="17"/>
      <c r="P43" s="94">
        <f t="shared" si="0"/>
        <v>0</v>
      </c>
      <c r="Q43" s="94">
        <f t="shared" si="1"/>
        <v>0</v>
      </c>
      <c r="X43" s="17"/>
      <c r="Y43" s="17"/>
      <c r="Z43" s="17"/>
      <c r="AB43" s="30"/>
      <c r="AC43" s="30"/>
      <c r="AD43" s="30"/>
      <c r="AK43" s="30"/>
      <c r="AL43" s="30"/>
      <c r="AM43" s="31"/>
      <c r="AN43" s="31"/>
      <c r="AO43" s="23"/>
    </row>
    <row r="44" spans="1:41" ht="12.75">
      <c r="A44" s="4" t="s">
        <v>24</v>
      </c>
      <c r="B44" s="4" t="s">
        <v>217</v>
      </c>
      <c r="C44" s="4" t="s">
        <v>458</v>
      </c>
      <c r="D44" s="52" t="s">
        <v>246</v>
      </c>
      <c r="E44" s="52" t="s">
        <v>386</v>
      </c>
      <c r="F44" s="106">
        <v>544.48</v>
      </c>
      <c r="G44" s="98"/>
      <c r="H44" s="58"/>
      <c r="I44" s="58"/>
      <c r="J44" s="58"/>
      <c r="K44" s="58"/>
      <c r="L44" s="26"/>
      <c r="M44" s="17"/>
      <c r="P44" s="94">
        <f t="shared" si="0"/>
        <v>0</v>
      </c>
      <c r="Q44" s="94">
        <f t="shared" si="1"/>
        <v>0</v>
      </c>
      <c r="X44" s="17"/>
      <c r="Y44" s="17"/>
      <c r="Z44" s="17"/>
      <c r="AB44" s="30"/>
      <c r="AC44" s="30"/>
      <c r="AD44" s="30"/>
      <c r="AK44" s="30"/>
      <c r="AL44" s="30"/>
      <c r="AM44" s="31"/>
      <c r="AN44" s="31"/>
      <c r="AO44" s="23"/>
    </row>
    <row r="45" spans="1:41" ht="39.75" customHeight="1">
      <c r="A45" s="4"/>
      <c r="B45" s="4"/>
      <c r="C45" s="12" t="s">
        <v>215</v>
      </c>
      <c r="D45" s="57" t="s">
        <v>459</v>
      </c>
      <c r="E45" s="58"/>
      <c r="F45" s="105"/>
      <c r="G45" s="98"/>
      <c r="H45" s="58"/>
      <c r="I45" s="58"/>
      <c r="J45" s="58"/>
      <c r="K45" s="58"/>
      <c r="L45" s="26"/>
      <c r="M45" s="17"/>
      <c r="P45" s="94">
        <f t="shared" si="0"/>
        <v>0</v>
      </c>
      <c r="Q45" s="94">
        <f t="shared" si="1"/>
        <v>0</v>
      </c>
      <c r="X45" s="17"/>
      <c r="Y45" s="17"/>
      <c r="Z45" s="17"/>
      <c r="AB45" s="30"/>
      <c r="AC45" s="30"/>
      <c r="AD45" s="30"/>
      <c r="AK45" s="30"/>
      <c r="AL45" s="30"/>
      <c r="AM45" s="31"/>
      <c r="AN45" s="31"/>
      <c r="AO45" s="23"/>
    </row>
    <row r="46" spans="1:41" ht="12.75">
      <c r="A46" s="4" t="s">
        <v>25</v>
      </c>
      <c r="B46" s="4" t="s">
        <v>217</v>
      </c>
      <c r="C46" s="4" t="s">
        <v>477</v>
      </c>
      <c r="D46" s="52" t="s">
        <v>247</v>
      </c>
      <c r="E46" s="4" t="s">
        <v>387</v>
      </c>
      <c r="F46" s="104">
        <v>3013.5</v>
      </c>
      <c r="G46" s="17">
        <v>0</v>
      </c>
      <c r="H46" s="17">
        <f>ROUND(F46*AC46,2)</f>
        <v>0</v>
      </c>
      <c r="I46" s="17">
        <f t="shared" si="2"/>
        <v>0</v>
      </c>
      <c r="J46" s="17">
        <f t="shared" si="3"/>
        <v>0</v>
      </c>
      <c r="K46" s="26" t="s">
        <v>444</v>
      </c>
      <c r="L46" s="26" t="s">
        <v>6</v>
      </c>
      <c r="M46" s="17">
        <f>IF(L46="5",I46,0)</f>
        <v>0</v>
      </c>
      <c r="P46" s="94">
        <f t="shared" si="0"/>
        <v>0</v>
      </c>
      <c r="Q46" s="94">
        <f t="shared" si="1"/>
        <v>0</v>
      </c>
      <c r="X46" s="17">
        <f>IF(AB46=0,J46,0)</f>
        <v>0</v>
      </c>
      <c r="Y46" s="17">
        <f>IF(AB46=15,J46,0)</f>
        <v>0</v>
      </c>
      <c r="Z46" s="17">
        <f>IF(AB46=21,J46,0)</f>
        <v>0</v>
      </c>
      <c r="AB46" s="30">
        <v>21</v>
      </c>
      <c r="AC46" s="30">
        <f t="shared" si="4"/>
        <v>0</v>
      </c>
      <c r="AD46" s="30">
        <f t="shared" si="5"/>
        <v>0</v>
      </c>
      <c r="AK46" s="30">
        <f>F46*AC46</f>
        <v>0</v>
      </c>
      <c r="AL46" s="30">
        <f>F46*AD46</f>
        <v>0</v>
      </c>
      <c r="AM46" s="31" t="s">
        <v>417</v>
      </c>
      <c r="AN46" s="31" t="s">
        <v>418</v>
      </c>
      <c r="AO46" s="23" t="s">
        <v>419</v>
      </c>
    </row>
    <row r="47" spans="1:41" s="65" customFormat="1" ht="12.75">
      <c r="A47" s="60"/>
      <c r="B47" s="60"/>
      <c r="C47" s="61" t="s">
        <v>215</v>
      </c>
      <c r="D47" s="62" t="s">
        <v>476</v>
      </c>
      <c r="E47" s="60"/>
      <c r="F47" s="107"/>
      <c r="G47" s="63"/>
      <c r="H47" s="63"/>
      <c r="I47" s="63"/>
      <c r="J47" s="63"/>
      <c r="K47" s="64"/>
      <c r="L47" s="64"/>
      <c r="M47" s="63"/>
      <c r="P47" s="94">
        <f t="shared" si="0"/>
        <v>0</v>
      </c>
      <c r="Q47" s="94">
        <f t="shared" si="1"/>
        <v>0</v>
      </c>
      <c r="X47" s="63"/>
      <c r="Y47" s="63"/>
      <c r="Z47" s="63"/>
      <c r="AB47" s="66"/>
      <c r="AC47" s="66"/>
      <c r="AD47" s="66"/>
      <c r="AK47" s="66"/>
      <c r="AL47" s="66"/>
      <c r="AM47" s="67"/>
      <c r="AN47" s="67"/>
      <c r="AO47" s="68"/>
    </row>
    <row r="48" spans="1:41" ht="12.75">
      <c r="A48" s="4" t="s">
        <v>26</v>
      </c>
      <c r="B48" s="4" t="s">
        <v>217</v>
      </c>
      <c r="C48" s="4" t="s">
        <v>478</v>
      </c>
      <c r="D48" s="52" t="s">
        <v>248</v>
      </c>
      <c r="E48" s="4" t="s">
        <v>385</v>
      </c>
      <c r="F48" s="104">
        <v>7</v>
      </c>
      <c r="G48" s="17">
        <v>0</v>
      </c>
      <c r="H48" s="17">
        <f aca="true" t="shared" si="6" ref="H48:H62">ROUND(F48*AC48,2)</f>
        <v>0</v>
      </c>
      <c r="I48" s="17">
        <f t="shared" si="2"/>
        <v>0</v>
      </c>
      <c r="J48" s="17">
        <f t="shared" si="3"/>
        <v>0</v>
      </c>
      <c r="K48" s="26" t="s">
        <v>444</v>
      </c>
      <c r="L48" s="26" t="s">
        <v>6</v>
      </c>
      <c r="M48" s="17">
        <f aca="true" t="shared" si="7" ref="M48:M62">IF(L48="5",I48,0)</f>
        <v>0</v>
      </c>
      <c r="P48" s="94">
        <f t="shared" si="0"/>
        <v>0</v>
      </c>
      <c r="Q48" s="94">
        <f t="shared" si="1"/>
        <v>0</v>
      </c>
      <c r="X48" s="17">
        <f aca="true" t="shared" si="8" ref="X48:X62">IF(AB48=0,J48,0)</f>
        <v>0</v>
      </c>
      <c r="Y48" s="17">
        <f aca="true" t="shared" si="9" ref="Y48:Y62">IF(AB48=15,J48,0)</f>
        <v>0</v>
      </c>
      <c r="Z48" s="17">
        <f aca="true" t="shared" si="10" ref="Z48:Z62">IF(AB48=21,J48,0)</f>
        <v>0</v>
      </c>
      <c r="AB48" s="30">
        <v>21</v>
      </c>
      <c r="AC48" s="30">
        <f t="shared" si="4"/>
        <v>0</v>
      </c>
      <c r="AD48" s="30">
        <f t="shared" si="5"/>
        <v>0</v>
      </c>
      <c r="AK48" s="30">
        <f aca="true" t="shared" si="11" ref="AK48:AK62">F48*AC48</f>
        <v>0</v>
      </c>
      <c r="AL48" s="30">
        <f aca="true" t="shared" si="12" ref="AL48:AL62">F48*AD48</f>
        <v>0</v>
      </c>
      <c r="AM48" s="31" t="s">
        <v>417</v>
      </c>
      <c r="AN48" s="31" t="s">
        <v>418</v>
      </c>
      <c r="AO48" s="23" t="s">
        <v>419</v>
      </c>
    </row>
    <row r="49" spans="1:41" ht="12.75">
      <c r="A49" s="4" t="s">
        <v>27</v>
      </c>
      <c r="B49" s="4" t="s">
        <v>217</v>
      </c>
      <c r="C49" s="4" t="s">
        <v>479</v>
      </c>
      <c r="D49" s="52" t="s">
        <v>249</v>
      </c>
      <c r="E49" s="4" t="s">
        <v>385</v>
      </c>
      <c r="F49" s="104">
        <v>5</v>
      </c>
      <c r="G49" s="17">
        <v>0</v>
      </c>
      <c r="H49" s="17">
        <f t="shared" si="6"/>
        <v>0</v>
      </c>
      <c r="I49" s="17">
        <f t="shared" si="2"/>
        <v>0</v>
      </c>
      <c r="J49" s="17">
        <f t="shared" si="3"/>
        <v>0</v>
      </c>
      <c r="K49" s="26" t="s">
        <v>444</v>
      </c>
      <c r="L49" s="26" t="s">
        <v>6</v>
      </c>
      <c r="M49" s="17">
        <f t="shared" si="7"/>
        <v>0</v>
      </c>
      <c r="P49" s="94">
        <f t="shared" si="0"/>
        <v>0</v>
      </c>
      <c r="Q49" s="94">
        <f t="shared" si="1"/>
        <v>0</v>
      </c>
      <c r="X49" s="17">
        <f t="shared" si="8"/>
        <v>0</v>
      </c>
      <c r="Y49" s="17">
        <f t="shared" si="9"/>
        <v>0</v>
      </c>
      <c r="Z49" s="17">
        <f t="shared" si="10"/>
        <v>0</v>
      </c>
      <c r="AB49" s="30">
        <v>21</v>
      </c>
      <c r="AC49" s="30">
        <f t="shared" si="4"/>
        <v>0</v>
      </c>
      <c r="AD49" s="30">
        <f t="shared" si="5"/>
        <v>0</v>
      </c>
      <c r="AK49" s="30">
        <f t="shared" si="11"/>
        <v>0</v>
      </c>
      <c r="AL49" s="30">
        <f t="shared" si="12"/>
        <v>0</v>
      </c>
      <c r="AM49" s="31" t="s">
        <v>417</v>
      </c>
      <c r="AN49" s="31" t="s">
        <v>418</v>
      </c>
      <c r="AO49" s="23" t="s">
        <v>419</v>
      </c>
    </row>
    <row r="50" spans="1:41" ht="12.75">
      <c r="A50" s="4" t="s">
        <v>28</v>
      </c>
      <c r="B50" s="4" t="s">
        <v>217</v>
      </c>
      <c r="C50" s="4" t="s">
        <v>480</v>
      </c>
      <c r="D50" s="52" t="s">
        <v>250</v>
      </c>
      <c r="E50" s="4" t="s">
        <v>385</v>
      </c>
      <c r="F50" s="104">
        <v>3</v>
      </c>
      <c r="G50" s="17">
        <v>0</v>
      </c>
      <c r="H50" s="17">
        <f t="shared" si="6"/>
        <v>0</v>
      </c>
      <c r="I50" s="17">
        <f t="shared" si="2"/>
        <v>0</v>
      </c>
      <c r="J50" s="17">
        <f t="shared" si="3"/>
        <v>0</v>
      </c>
      <c r="K50" s="26" t="s">
        <v>444</v>
      </c>
      <c r="L50" s="26" t="s">
        <v>6</v>
      </c>
      <c r="M50" s="17">
        <f t="shared" si="7"/>
        <v>0</v>
      </c>
      <c r="P50" s="94">
        <f t="shared" si="0"/>
        <v>0</v>
      </c>
      <c r="Q50" s="94">
        <f t="shared" si="1"/>
        <v>0</v>
      </c>
      <c r="X50" s="17">
        <f t="shared" si="8"/>
        <v>0</v>
      </c>
      <c r="Y50" s="17">
        <f t="shared" si="9"/>
        <v>0</v>
      </c>
      <c r="Z50" s="17">
        <f t="shared" si="10"/>
        <v>0</v>
      </c>
      <c r="AB50" s="30">
        <v>21</v>
      </c>
      <c r="AC50" s="30">
        <f t="shared" si="4"/>
        <v>0</v>
      </c>
      <c r="AD50" s="30">
        <f t="shared" si="5"/>
        <v>0</v>
      </c>
      <c r="AK50" s="30">
        <f t="shared" si="11"/>
        <v>0</v>
      </c>
      <c r="AL50" s="30">
        <f t="shared" si="12"/>
        <v>0</v>
      </c>
      <c r="AM50" s="31" t="s">
        <v>417</v>
      </c>
      <c r="AN50" s="31" t="s">
        <v>418</v>
      </c>
      <c r="AO50" s="23" t="s">
        <v>419</v>
      </c>
    </row>
    <row r="51" spans="1:41" ht="12.75">
      <c r="A51" s="4" t="s">
        <v>29</v>
      </c>
      <c r="B51" s="4" t="s">
        <v>217</v>
      </c>
      <c r="C51" s="4" t="s">
        <v>481</v>
      </c>
      <c r="D51" s="52" t="s">
        <v>251</v>
      </c>
      <c r="E51" s="4" t="s">
        <v>385</v>
      </c>
      <c r="F51" s="104">
        <v>11</v>
      </c>
      <c r="G51" s="17">
        <v>0</v>
      </c>
      <c r="H51" s="17">
        <f t="shared" si="6"/>
        <v>0</v>
      </c>
      <c r="I51" s="17">
        <f t="shared" si="2"/>
        <v>0</v>
      </c>
      <c r="J51" s="17">
        <f t="shared" si="3"/>
        <v>0</v>
      </c>
      <c r="K51" s="26" t="s">
        <v>444</v>
      </c>
      <c r="L51" s="26" t="s">
        <v>6</v>
      </c>
      <c r="M51" s="17">
        <f t="shared" si="7"/>
        <v>0</v>
      </c>
      <c r="P51" s="94">
        <f t="shared" si="0"/>
        <v>0</v>
      </c>
      <c r="Q51" s="94">
        <f t="shared" si="1"/>
        <v>0</v>
      </c>
      <c r="X51" s="17">
        <f t="shared" si="8"/>
        <v>0</v>
      </c>
      <c r="Y51" s="17">
        <f t="shared" si="9"/>
        <v>0</v>
      </c>
      <c r="Z51" s="17">
        <f t="shared" si="10"/>
        <v>0</v>
      </c>
      <c r="AB51" s="30">
        <v>21</v>
      </c>
      <c r="AC51" s="30">
        <f t="shared" si="4"/>
        <v>0</v>
      </c>
      <c r="AD51" s="30">
        <f t="shared" si="5"/>
        <v>0</v>
      </c>
      <c r="AK51" s="30">
        <f t="shared" si="11"/>
        <v>0</v>
      </c>
      <c r="AL51" s="30">
        <f t="shared" si="12"/>
        <v>0</v>
      </c>
      <c r="AM51" s="31" t="s">
        <v>417</v>
      </c>
      <c r="AN51" s="31" t="s">
        <v>418</v>
      </c>
      <c r="AO51" s="23" t="s">
        <v>419</v>
      </c>
    </row>
    <row r="52" spans="1:41" ht="12.75">
      <c r="A52" s="4" t="s">
        <v>30</v>
      </c>
      <c r="B52" s="4" t="s">
        <v>217</v>
      </c>
      <c r="C52" s="4" t="s">
        <v>482</v>
      </c>
      <c r="D52" s="52" t="s">
        <v>252</v>
      </c>
      <c r="E52" s="4" t="s">
        <v>385</v>
      </c>
      <c r="F52" s="104">
        <v>1</v>
      </c>
      <c r="G52" s="17">
        <v>0</v>
      </c>
      <c r="H52" s="17">
        <f t="shared" si="6"/>
        <v>0</v>
      </c>
      <c r="I52" s="17">
        <f t="shared" si="2"/>
        <v>0</v>
      </c>
      <c r="J52" s="17">
        <f t="shared" si="3"/>
        <v>0</v>
      </c>
      <c r="K52" s="26" t="s">
        <v>444</v>
      </c>
      <c r="L52" s="26" t="s">
        <v>6</v>
      </c>
      <c r="M52" s="17">
        <f t="shared" si="7"/>
        <v>0</v>
      </c>
      <c r="P52" s="94">
        <f t="shared" si="0"/>
        <v>0</v>
      </c>
      <c r="Q52" s="94">
        <f t="shared" si="1"/>
        <v>0</v>
      </c>
      <c r="X52" s="17">
        <f t="shared" si="8"/>
        <v>0</v>
      </c>
      <c r="Y52" s="17">
        <f t="shared" si="9"/>
        <v>0</v>
      </c>
      <c r="Z52" s="17">
        <f t="shared" si="10"/>
        <v>0</v>
      </c>
      <c r="AB52" s="30">
        <v>21</v>
      </c>
      <c r="AC52" s="30">
        <f t="shared" si="4"/>
        <v>0</v>
      </c>
      <c r="AD52" s="30">
        <f t="shared" si="5"/>
        <v>0</v>
      </c>
      <c r="AK52" s="30">
        <f t="shared" si="11"/>
        <v>0</v>
      </c>
      <c r="AL52" s="30">
        <f t="shared" si="12"/>
        <v>0</v>
      </c>
      <c r="AM52" s="31" t="s">
        <v>417</v>
      </c>
      <c r="AN52" s="31" t="s">
        <v>418</v>
      </c>
      <c r="AO52" s="23" t="s">
        <v>419</v>
      </c>
    </row>
    <row r="53" spans="1:41" ht="12.75">
      <c r="A53" s="4" t="s">
        <v>31</v>
      </c>
      <c r="B53" s="4" t="s">
        <v>217</v>
      </c>
      <c r="C53" s="4" t="s">
        <v>483</v>
      </c>
      <c r="D53" s="52" t="s">
        <v>253</v>
      </c>
      <c r="E53" s="4" t="s">
        <v>385</v>
      </c>
      <c r="F53" s="104">
        <v>3</v>
      </c>
      <c r="G53" s="17">
        <v>0</v>
      </c>
      <c r="H53" s="17">
        <f t="shared" si="6"/>
        <v>0</v>
      </c>
      <c r="I53" s="17">
        <f t="shared" si="2"/>
        <v>0</v>
      </c>
      <c r="J53" s="17">
        <f t="shared" si="3"/>
        <v>0</v>
      </c>
      <c r="K53" s="26" t="s">
        <v>444</v>
      </c>
      <c r="L53" s="26" t="s">
        <v>6</v>
      </c>
      <c r="M53" s="17">
        <f t="shared" si="7"/>
        <v>0</v>
      </c>
      <c r="P53" s="94">
        <f t="shared" si="0"/>
        <v>0</v>
      </c>
      <c r="Q53" s="94">
        <f t="shared" si="1"/>
        <v>0</v>
      </c>
      <c r="X53" s="17">
        <f t="shared" si="8"/>
        <v>0</v>
      </c>
      <c r="Y53" s="17">
        <f t="shared" si="9"/>
        <v>0</v>
      </c>
      <c r="Z53" s="17">
        <f t="shared" si="10"/>
        <v>0</v>
      </c>
      <c r="AB53" s="30">
        <v>21</v>
      </c>
      <c r="AC53" s="30">
        <f t="shared" si="4"/>
        <v>0</v>
      </c>
      <c r="AD53" s="30">
        <f t="shared" si="5"/>
        <v>0</v>
      </c>
      <c r="AK53" s="30">
        <f t="shared" si="11"/>
        <v>0</v>
      </c>
      <c r="AL53" s="30">
        <f t="shared" si="12"/>
        <v>0</v>
      </c>
      <c r="AM53" s="31" t="s">
        <v>417</v>
      </c>
      <c r="AN53" s="31" t="s">
        <v>418</v>
      </c>
      <c r="AO53" s="23" t="s">
        <v>419</v>
      </c>
    </row>
    <row r="54" spans="1:41" ht="12.75">
      <c r="A54" s="4" t="s">
        <v>32</v>
      </c>
      <c r="B54" s="4" t="s">
        <v>217</v>
      </c>
      <c r="C54" s="4" t="s">
        <v>484</v>
      </c>
      <c r="D54" s="52" t="s">
        <v>254</v>
      </c>
      <c r="E54" s="4" t="s">
        <v>385</v>
      </c>
      <c r="F54" s="104">
        <v>7</v>
      </c>
      <c r="G54" s="17">
        <v>0</v>
      </c>
      <c r="H54" s="17">
        <f t="shared" si="6"/>
        <v>0</v>
      </c>
      <c r="I54" s="17">
        <f t="shared" si="2"/>
        <v>0</v>
      </c>
      <c r="J54" s="17">
        <f t="shared" si="3"/>
        <v>0</v>
      </c>
      <c r="K54" s="26" t="s">
        <v>444</v>
      </c>
      <c r="L54" s="26" t="s">
        <v>6</v>
      </c>
      <c r="M54" s="17">
        <f t="shared" si="7"/>
        <v>0</v>
      </c>
      <c r="P54" s="94">
        <f t="shared" si="0"/>
        <v>0</v>
      </c>
      <c r="Q54" s="94">
        <f t="shared" si="1"/>
        <v>0</v>
      </c>
      <c r="X54" s="17">
        <f t="shared" si="8"/>
        <v>0</v>
      </c>
      <c r="Y54" s="17">
        <f t="shared" si="9"/>
        <v>0</v>
      </c>
      <c r="Z54" s="17">
        <f t="shared" si="10"/>
        <v>0</v>
      </c>
      <c r="AB54" s="30">
        <v>21</v>
      </c>
      <c r="AC54" s="30">
        <f t="shared" si="4"/>
        <v>0</v>
      </c>
      <c r="AD54" s="30">
        <f t="shared" si="5"/>
        <v>0</v>
      </c>
      <c r="AK54" s="30">
        <f t="shared" si="11"/>
        <v>0</v>
      </c>
      <c r="AL54" s="30">
        <f t="shared" si="12"/>
        <v>0</v>
      </c>
      <c r="AM54" s="31" t="s">
        <v>417</v>
      </c>
      <c r="AN54" s="31" t="s">
        <v>418</v>
      </c>
      <c r="AO54" s="23" t="s">
        <v>419</v>
      </c>
    </row>
    <row r="55" spans="1:41" ht="12.75">
      <c r="A55" s="4" t="s">
        <v>33</v>
      </c>
      <c r="B55" s="4" t="s">
        <v>217</v>
      </c>
      <c r="C55" s="4" t="s">
        <v>485</v>
      </c>
      <c r="D55" s="52" t="s">
        <v>255</v>
      </c>
      <c r="E55" s="4" t="s">
        <v>385</v>
      </c>
      <c r="F55" s="104">
        <v>5</v>
      </c>
      <c r="G55" s="17">
        <v>0</v>
      </c>
      <c r="H55" s="17">
        <f t="shared" si="6"/>
        <v>0</v>
      </c>
      <c r="I55" s="17">
        <f t="shared" si="2"/>
        <v>0</v>
      </c>
      <c r="J55" s="17">
        <f t="shared" si="3"/>
        <v>0</v>
      </c>
      <c r="K55" s="26" t="s">
        <v>444</v>
      </c>
      <c r="L55" s="26" t="s">
        <v>6</v>
      </c>
      <c r="M55" s="17">
        <f t="shared" si="7"/>
        <v>0</v>
      </c>
      <c r="P55" s="94">
        <f t="shared" si="0"/>
        <v>0</v>
      </c>
      <c r="Q55" s="94">
        <f t="shared" si="1"/>
        <v>0</v>
      </c>
      <c r="X55" s="17">
        <f t="shared" si="8"/>
        <v>0</v>
      </c>
      <c r="Y55" s="17">
        <f t="shared" si="9"/>
        <v>0</v>
      </c>
      <c r="Z55" s="17">
        <f t="shared" si="10"/>
        <v>0</v>
      </c>
      <c r="AB55" s="30">
        <v>21</v>
      </c>
      <c r="AC55" s="30">
        <f t="shared" si="4"/>
        <v>0</v>
      </c>
      <c r="AD55" s="30">
        <f t="shared" si="5"/>
        <v>0</v>
      </c>
      <c r="AK55" s="30">
        <f t="shared" si="11"/>
        <v>0</v>
      </c>
      <c r="AL55" s="30">
        <f t="shared" si="12"/>
        <v>0</v>
      </c>
      <c r="AM55" s="31" t="s">
        <v>417</v>
      </c>
      <c r="AN55" s="31" t="s">
        <v>418</v>
      </c>
      <c r="AO55" s="23" t="s">
        <v>419</v>
      </c>
    </row>
    <row r="56" spans="1:41" ht="12.75">
      <c r="A56" s="4" t="s">
        <v>34</v>
      </c>
      <c r="B56" s="4" t="s">
        <v>217</v>
      </c>
      <c r="C56" s="4" t="s">
        <v>486</v>
      </c>
      <c r="D56" s="52" t="s">
        <v>256</v>
      </c>
      <c r="E56" s="4" t="s">
        <v>385</v>
      </c>
      <c r="F56" s="104">
        <v>3</v>
      </c>
      <c r="G56" s="17">
        <v>0</v>
      </c>
      <c r="H56" s="17">
        <f t="shared" si="6"/>
        <v>0</v>
      </c>
      <c r="I56" s="17">
        <f t="shared" si="2"/>
        <v>0</v>
      </c>
      <c r="J56" s="17">
        <f t="shared" si="3"/>
        <v>0</v>
      </c>
      <c r="K56" s="26" t="s">
        <v>444</v>
      </c>
      <c r="L56" s="26" t="s">
        <v>6</v>
      </c>
      <c r="M56" s="17">
        <f t="shared" si="7"/>
        <v>0</v>
      </c>
      <c r="P56" s="94">
        <f t="shared" si="0"/>
        <v>0</v>
      </c>
      <c r="Q56" s="94">
        <f t="shared" si="1"/>
        <v>0</v>
      </c>
      <c r="X56" s="17">
        <f t="shared" si="8"/>
        <v>0</v>
      </c>
      <c r="Y56" s="17">
        <f t="shared" si="9"/>
        <v>0</v>
      </c>
      <c r="Z56" s="17">
        <f t="shared" si="10"/>
        <v>0</v>
      </c>
      <c r="AB56" s="30">
        <v>21</v>
      </c>
      <c r="AC56" s="30">
        <f t="shared" si="4"/>
        <v>0</v>
      </c>
      <c r="AD56" s="30">
        <f t="shared" si="5"/>
        <v>0</v>
      </c>
      <c r="AK56" s="30">
        <f t="shared" si="11"/>
        <v>0</v>
      </c>
      <c r="AL56" s="30">
        <f t="shared" si="12"/>
        <v>0</v>
      </c>
      <c r="AM56" s="31" t="s">
        <v>417</v>
      </c>
      <c r="AN56" s="31" t="s">
        <v>418</v>
      </c>
      <c r="AO56" s="23" t="s">
        <v>419</v>
      </c>
    </row>
    <row r="57" spans="1:41" ht="12.75">
      <c r="A57" s="4" t="s">
        <v>35</v>
      </c>
      <c r="B57" s="4" t="s">
        <v>217</v>
      </c>
      <c r="C57" s="4" t="s">
        <v>487</v>
      </c>
      <c r="D57" s="52" t="s">
        <v>257</v>
      </c>
      <c r="E57" s="4" t="s">
        <v>385</v>
      </c>
      <c r="F57" s="104">
        <v>11</v>
      </c>
      <c r="G57" s="17">
        <v>0</v>
      </c>
      <c r="H57" s="17">
        <f t="shared" si="6"/>
        <v>0</v>
      </c>
      <c r="I57" s="17">
        <f t="shared" si="2"/>
        <v>0</v>
      </c>
      <c r="J57" s="17">
        <f t="shared" si="3"/>
        <v>0</v>
      </c>
      <c r="K57" s="26" t="s">
        <v>444</v>
      </c>
      <c r="L57" s="26" t="s">
        <v>6</v>
      </c>
      <c r="M57" s="17">
        <f t="shared" si="7"/>
        <v>0</v>
      </c>
      <c r="P57" s="94">
        <f t="shared" si="0"/>
        <v>0</v>
      </c>
      <c r="Q57" s="94">
        <f t="shared" si="1"/>
        <v>0</v>
      </c>
      <c r="X57" s="17">
        <f t="shared" si="8"/>
        <v>0</v>
      </c>
      <c r="Y57" s="17">
        <f t="shared" si="9"/>
        <v>0</v>
      </c>
      <c r="Z57" s="17">
        <f t="shared" si="10"/>
        <v>0</v>
      </c>
      <c r="AB57" s="30">
        <v>21</v>
      </c>
      <c r="AC57" s="30">
        <f t="shared" si="4"/>
        <v>0</v>
      </c>
      <c r="AD57" s="30">
        <f t="shared" si="5"/>
        <v>0</v>
      </c>
      <c r="AK57" s="30">
        <f t="shared" si="11"/>
        <v>0</v>
      </c>
      <c r="AL57" s="30">
        <f t="shared" si="12"/>
        <v>0</v>
      </c>
      <c r="AM57" s="31" t="s">
        <v>417</v>
      </c>
      <c r="AN57" s="31" t="s">
        <v>418</v>
      </c>
      <c r="AO57" s="23" t="s">
        <v>419</v>
      </c>
    </row>
    <row r="58" spans="1:41" ht="12.75">
      <c r="A58" s="4" t="s">
        <v>36</v>
      </c>
      <c r="B58" s="4" t="s">
        <v>217</v>
      </c>
      <c r="C58" s="4" t="s">
        <v>488</v>
      </c>
      <c r="D58" s="52" t="s">
        <v>258</v>
      </c>
      <c r="E58" s="4" t="s">
        <v>385</v>
      </c>
      <c r="F58" s="104">
        <v>1</v>
      </c>
      <c r="G58" s="17">
        <v>0</v>
      </c>
      <c r="H58" s="17">
        <f t="shared" si="6"/>
        <v>0</v>
      </c>
      <c r="I58" s="17">
        <f t="shared" si="2"/>
        <v>0</v>
      </c>
      <c r="J58" s="17">
        <f t="shared" si="3"/>
        <v>0</v>
      </c>
      <c r="K58" s="26" t="s">
        <v>444</v>
      </c>
      <c r="L58" s="26" t="s">
        <v>6</v>
      </c>
      <c r="M58" s="17">
        <f t="shared" si="7"/>
        <v>0</v>
      </c>
      <c r="P58" s="94">
        <f t="shared" si="0"/>
        <v>0</v>
      </c>
      <c r="Q58" s="94">
        <f t="shared" si="1"/>
        <v>0</v>
      </c>
      <c r="X58" s="17">
        <f t="shared" si="8"/>
        <v>0</v>
      </c>
      <c r="Y58" s="17">
        <f t="shared" si="9"/>
        <v>0</v>
      </c>
      <c r="Z58" s="17">
        <f t="shared" si="10"/>
        <v>0</v>
      </c>
      <c r="AB58" s="30">
        <v>21</v>
      </c>
      <c r="AC58" s="30">
        <f t="shared" si="4"/>
        <v>0</v>
      </c>
      <c r="AD58" s="30">
        <f t="shared" si="5"/>
        <v>0</v>
      </c>
      <c r="AK58" s="30">
        <f t="shared" si="11"/>
        <v>0</v>
      </c>
      <c r="AL58" s="30">
        <f t="shared" si="12"/>
        <v>0</v>
      </c>
      <c r="AM58" s="31" t="s">
        <v>417</v>
      </c>
      <c r="AN58" s="31" t="s">
        <v>418</v>
      </c>
      <c r="AO58" s="23" t="s">
        <v>419</v>
      </c>
    </row>
    <row r="59" spans="1:41" ht="12.75">
      <c r="A59" s="4" t="s">
        <v>37</v>
      </c>
      <c r="B59" s="4" t="s">
        <v>217</v>
      </c>
      <c r="C59" s="4" t="s">
        <v>489</v>
      </c>
      <c r="D59" s="52" t="s">
        <v>259</v>
      </c>
      <c r="E59" s="4" t="s">
        <v>385</v>
      </c>
      <c r="F59" s="104">
        <v>3</v>
      </c>
      <c r="G59" s="17">
        <v>0</v>
      </c>
      <c r="H59" s="17">
        <f t="shared" si="6"/>
        <v>0</v>
      </c>
      <c r="I59" s="17">
        <f t="shared" si="2"/>
        <v>0</v>
      </c>
      <c r="J59" s="17">
        <f t="shared" si="3"/>
        <v>0</v>
      </c>
      <c r="K59" s="26" t="s">
        <v>444</v>
      </c>
      <c r="L59" s="26" t="s">
        <v>6</v>
      </c>
      <c r="M59" s="17">
        <f t="shared" si="7"/>
        <v>0</v>
      </c>
      <c r="P59" s="94">
        <f t="shared" si="0"/>
        <v>0</v>
      </c>
      <c r="Q59" s="94">
        <f t="shared" si="1"/>
        <v>0</v>
      </c>
      <c r="X59" s="17">
        <f t="shared" si="8"/>
        <v>0</v>
      </c>
      <c r="Y59" s="17">
        <f t="shared" si="9"/>
        <v>0</v>
      </c>
      <c r="Z59" s="17">
        <f t="shared" si="10"/>
        <v>0</v>
      </c>
      <c r="AB59" s="30">
        <v>21</v>
      </c>
      <c r="AC59" s="30">
        <f t="shared" si="4"/>
        <v>0</v>
      </c>
      <c r="AD59" s="30">
        <f t="shared" si="5"/>
        <v>0</v>
      </c>
      <c r="AK59" s="30">
        <f t="shared" si="11"/>
        <v>0</v>
      </c>
      <c r="AL59" s="30">
        <f t="shared" si="12"/>
        <v>0</v>
      </c>
      <c r="AM59" s="31" t="s">
        <v>417</v>
      </c>
      <c r="AN59" s="31" t="s">
        <v>418</v>
      </c>
      <c r="AO59" s="23" t="s">
        <v>419</v>
      </c>
    </row>
    <row r="60" spans="1:41" ht="12.75">
      <c r="A60" s="4" t="s">
        <v>38</v>
      </c>
      <c r="B60" s="4" t="s">
        <v>217</v>
      </c>
      <c r="C60" s="4" t="s">
        <v>490</v>
      </c>
      <c r="D60" s="52" t="s">
        <v>260</v>
      </c>
      <c r="E60" s="4" t="s">
        <v>384</v>
      </c>
      <c r="F60" s="104">
        <v>84.4</v>
      </c>
      <c r="G60" s="17">
        <v>0</v>
      </c>
      <c r="H60" s="17">
        <f t="shared" si="6"/>
        <v>0</v>
      </c>
      <c r="I60" s="17">
        <f aca="true" t="shared" si="13" ref="I60:I86">J60-H60</f>
        <v>0</v>
      </c>
      <c r="J60" s="17">
        <f aca="true" t="shared" si="14" ref="J60:J86">ROUND(F60*G60,2)</f>
        <v>0</v>
      </c>
      <c r="K60" s="26" t="s">
        <v>444</v>
      </c>
      <c r="L60" s="26" t="s">
        <v>6</v>
      </c>
      <c r="M60" s="17">
        <f t="shared" si="7"/>
        <v>0</v>
      </c>
      <c r="P60" s="94">
        <f t="shared" si="0"/>
        <v>0</v>
      </c>
      <c r="Q60" s="94">
        <f t="shared" si="1"/>
        <v>0</v>
      </c>
      <c r="X60" s="17">
        <f t="shared" si="8"/>
        <v>0</v>
      </c>
      <c r="Y60" s="17">
        <f t="shared" si="9"/>
        <v>0</v>
      </c>
      <c r="Z60" s="17">
        <f t="shared" si="10"/>
        <v>0</v>
      </c>
      <c r="AB60" s="30">
        <v>21</v>
      </c>
      <c r="AC60" s="30">
        <f aca="true" t="shared" si="15" ref="AC60:AC86">G60*0</f>
        <v>0</v>
      </c>
      <c r="AD60" s="30">
        <f aca="true" t="shared" si="16" ref="AD60:AD86">G60*(1-0)</f>
        <v>0</v>
      </c>
      <c r="AK60" s="30">
        <f t="shared" si="11"/>
        <v>0</v>
      </c>
      <c r="AL60" s="30">
        <f t="shared" si="12"/>
        <v>0</v>
      </c>
      <c r="AM60" s="31" t="s">
        <v>417</v>
      </c>
      <c r="AN60" s="31" t="s">
        <v>418</v>
      </c>
      <c r="AO60" s="23" t="s">
        <v>419</v>
      </c>
    </row>
    <row r="61" spans="1:41" ht="12.75">
      <c r="A61" s="4" t="s">
        <v>39</v>
      </c>
      <c r="B61" s="4" t="s">
        <v>217</v>
      </c>
      <c r="C61" s="4" t="s">
        <v>491</v>
      </c>
      <c r="D61" s="52" t="s">
        <v>261</v>
      </c>
      <c r="E61" s="4" t="s">
        <v>387</v>
      </c>
      <c r="F61" s="104">
        <v>3013.5</v>
      </c>
      <c r="G61" s="17">
        <v>0</v>
      </c>
      <c r="H61" s="17">
        <f t="shared" si="6"/>
        <v>0</v>
      </c>
      <c r="I61" s="17">
        <f t="shared" si="13"/>
        <v>0</v>
      </c>
      <c r="J61" s="17">
        <f t="shared" si="14"/>
        <v>0</v>
      </c>
      <c r="K61" s="26" t="s">
        <v>444</v>
      </c>
      <c r="L61" s="26" t="s">
        <v>6</v>
      </c>
      <c r="M61" s="17">
        <f t="shared" si="7"/>
        <v>0</v>
      </c>
      <c r="P61" s="94">
        <f t="shared" si="0"/>
        <v>0</v>
      </c>
      <c r="Q61" s="94">
        <f t="shared" si="1"/>
        <v>0</v>
      </c>
      <c r="X61" s="17">
        <f t="shared" si="8"/>
        <v>0</v>
      </c>
      <c r="Y61" s="17">
        <f t="shared" si="9"/>
        <v>0</v>
      </c>
      <c r="Z61" s="17">
        <f t="shared" si="10"/>
        <v>0</v>
      </c>
      <c r="AB61" s="30">
        <v>21</v>
      </c>
      <c r="AC61" s="30">
        <f t="shared" si="15"/>
        <v>0</v>
      </c>
      <c r="AD61" s="30">
        <f t="shared" si="16"/>
        <v>0</v>
      </c>
      <c r="AK61" s="30">
        <f t="shared" si="11"/>
        <v>0</v>
      </c>
      <c r="AL61" s="30">
        <f t="shared" si="12"/>
        <v>0</v>
      </c>
      <c r="AM61" s="31" t="s">
        <v>417</v>
      </c>
      <c r="AN61" s="31" t="s">
        <v>418</v>
      </c>
      <c r="AO61" s="23" t="s">
        <v>419</v>
      </c>
    </row>
    <row r="62" spans="1:41" ht="12.75">
      <c r="A62" s="4" t="s">
        <v>40</v>
      </c>
      <c r="B62" s="4" t="s">
        <v>217</v>
      </c>
      <c r="C62" s="4" t="s">
        <v>492</v>
      </c>
      <c r="D62" s="52" t="s">
        <v>262</v>
      </c>
      <c r="E62" s="4" t="s">
        <v>387</v>
      </c>
      <c r="F62" s="104">
        <v>3013.5</v>
      </c>
      <c r="G62" s="17">
        <v>0</v>
      </c>
      <c r="H62" s="17">
        <f t="shared" si="6"/>
        <v>0</v>
      </c>
      <c r="I62" s="17">
        <f t="shared" si="13"/>
        <v>0</v>
      </c>
      <c r="J62" s="17">
        <f t="shared" si="14"/>
        <v>0</v>
      </c>
      <c r="K62" s="26" t="s">
        <v>444</v>
      </c>
      <c r="L62" s="26" t="s">
        <v>6</v>
      </c>
      <c r="M62" s="17">
        <f t="shared" si="7"/>
        <v>0</v>
      </c>
      <c r="P62" s="94">
        <f t="shared" si="0"/>
        <v>0</v>
      </c>
      <c r="Q62" s="94">
        <f t="shared" si="1"/>
        <v>0</v>
      </c>
      <c r="X62" s="17">
        <f t="shared" si="8"/>
        <v>0</v>
      </c>
      <c r="Y62" s="17">
        <f t="shared" si="9"/>
        <v>0</v>
      </c>
      <c r="Z62" s="17">
        <f t="shared" si="10"/>
        <v>0</v>
      </c>
      <c r="AB62" s="30">
        <v>21</v>
      </c>
      <c r="AC62" s="30">
        <f t="shared" si="15"/>
        <v>0</v>
      </c>
      <c r="AD62" s="30">
        <f t="shared" si="16"/>
        <v>0</v>
      </c>
      <c r="AK62" s="30">
        <f t="shared" si="11"/>
        <v>0</v>
      </c>
      <c r="AL62" s="30">
        <f t="shared" si="12"/>
        <v>0</v>
      </c>
      <c r="AM62" s="31" t="s">
        <v>417</v>
      </c>
      <c r="AN62" s="31" t="s">
        <v>418</v>
      </c>
      <c r="AO62" s="23" t="s">
        <v>419</v>
      </c>
    </row>
    <row r="63" spans="1:41" s="65" customFormat="1" ht="12.75">
      <c r="A63" s="60"/>
      <c r="B63" s="60"/>
      <c r="C63" s="61" t="s">
        <v>215</v>
      </c>
      <c r="D63" s="62" t="s">
        <v>495</v>
      </c>
      <c r="E63" s="60"/>
      <c r="F63" s="107"/>
      <c r="G63" s="63"/>
      <c r="H63" s="63"/>
      <c r="I63" s="63"/>
      <c r="J63" s="63"/>
      <c r="K63" s="64"/>
      <c r="L63" s="64"/>
      <c r="M63" s="63"/>
      <c r="P63" s="94">
        <f t="shared" si="0"/>
        <v>0</v>
      </c>
      <c r="Q63" s="94">
        <f t="shared" si="1"/>
        <v>0</v>
      </c>
      <c r="X63" s="63"/>
      <c r="Y63" s="63"/>
      <c r="Z63" s="63"/>
      <c r="AB63" s="66"/>
      <c r="AC63" s="66"/>
      <c r="AD63" s="66"/>
      <c r="AK63" s="66"/>
      <c r="AL63" s="66"/>
      <c r="AM63" s="67"/>
      <c r="AN63" s="67"/>
      <c r="AO63" s="68"/>
    </row>
    <row r="64" spans="1:41" ht="12.75">
      <c r="A64" s="4" t="s">
        <v>41</v>
      </c>
      <c r="B64" s="4" t="s">
        <v>217</v>
      </c>
      <c r="C64" s="4" t="s">
        <v>493</v>
      </c>
      <c r="D64" s="52" t="s">
        <v>263</v>
      </c>
      <c r="E64" s="4" t="s">
        <v>387</v>
      </c>
      <c r="F64" s="104">
        <v>3013.5</v>
      </c>
      <c r="G64" s="17">
        <v>0</v>
      </c>
      <c r="H64" s="17">
        <f>ROUND(F64*AC64,2)</f>
        <v>0</v>
      </c>
      <c r="I64" s="17">
        <f t="shared" si="13"/>
        <v>0</v>
      </c>
      <c r="J64" s="17">
        <f t="shared" si="14"/>
        <v>0</v>
      </c>
      <c r="K64" s="26" t="s">
        <v>444</v>
      </c>
      <c r="L64" s="26" t="s">
        <v>6</v>
      </c>
      <c r="M64" s="17">
        <f>IF(L64="5",I64,0)</f>
        <v>0</v>
      </c>
      <c r="P64" s="94">
        <f t="shared" si="0"/>
        <v>0</v>
      </c>
      <c r="Q64" s="94">
        <f t="shared" si="1"/>
        <v>0</v>
      </c>
      <c r="X64" s="17">
        <f>IF(AB64=0,J64,0)</f>
        <v>0</v>
      </c>
      <c r="Y64" s="17">
        <f>IF(AB64=15,J64,0)</f>
        <v>0</v>
      </c>
      <c r="Z64" s="17">
        <f>IF(AB64=21,J64,0)</f>
        <v>0</v>
      </c>
      <c r="AB64" s="30">
        <v>21</v>
      </c>
      <c r="AC64" s="30">
        <f t="shared" si="15"/>
        <v>0</v>
      </c>
      <c r="AD64" s="30">
        <f t="shared" si="16"/>
        <v>0</v>
      </c>
      <c r="AK64" s="30">
        <f>F64*AC64</f>
        <v>0</v>
      </c>
      <c r="AL64" s="30">
        <f>F64*AD64</f>
        <v>0</v>
      </c>
      <c r="AM64" s="31" t="s">
        <v>417</v>
      </c>
      <c r="AN64" s="31" t="s">
        <v>418</v>
      </c>
      <c r="AO64" s="23" t="s">
        <v>419</v>
      </c>
    </row>
    <row r="65" spans="1:41" s="65" customFormat="1" ht="12.75">
      <c r="A65" s="60"/>
      <c r="B65" s="60"/>
      <c r="C65" s="61" t="s">
        <v>215</v>
      </c>
      <c r="D65" s="62" t="s">
        <v>495</v>
      </c>
      <c r="E65" s="60"/>
      <c r="F65" s="107"/>
      <c r="G65" s="63"/>
      <c r="H65" s="63"/>
      <c r="I65" s="63"/>
      <c r="J65" s="63"/>
      <c r="K65" s="64"/>
      <c r="L65" s="64"/>
      <c r="M65" s="63"/>
      <c r="P65" s="94">
        <f t="shared" si="0"/>
        <v>0</v>
      </c>
      <c r="Q65" s="94">
        <f t="shared" si="1"/>
        <v>0</v>
      </c>
      <c r="X65" s="63"/>
      <c r="Y65" s="63"/>
      <c r="Z65" s="63"/>
      <c r="AB65" s="66"/>
      <c r="AC65" s="66"/>
      <c r="AD65" s="66"/>
      <c r="AK65" s="66"/>
      <c r="AL65" s="66"/>
      <c r="AM65" s="67"/>
      <c r="AN65" s="67"/>
      <c r="AO65" s="68"/>
    </row>
    <row r="66" spans="1:41" ht="12.75">
      <c r="A66" s="4" t="s">
        <v>42</v>
      </c>
      <c r="B66" s="4" t="s">
        <v>217</v>
      </c>
      <c r="C66" s="4" t="s">
        <v>494</v>
      </c>
      <c r="D66" s="52" t="s">
        <v>264</v>
      </c>
      <c r="E66" s="4" t="s">
        <v>384</v>
      </c>
      <c r="F66" s="104">
        <v>84</v>
      </c>
      <c r="G66" s="17">
        <v>0</v>
      </c>
      <c r="H66" s="17">
        <f>ROUND(F66*AC66,2)</f>
        <v>0</v>
      </c>
      <c r="I66" s="17">
        <f t="shared" si="13"/>
        <v>0</v>
      </c>
      <c r="J66" s="17">
        <f t="shared" si="14"/>
        <v>0</v>
      </c>
      <c r="K66" s="26" t="s">
        <v>444</v>
      </c>
      <c r="L66" s="26" t="s">
        <v>6</v>
      </c>
      <c r="M66" s="17">
        <f>IF(L66="5",I66,0)</f>
        <v>0</v>
      </c>
      <c r="P66" s="94">
        <f t="shared" si="0"/>
        <v>0</v>
      </c>
      <c r="Q66" s="94">
        <f t="shared" si="1"/>
        <v>0</v>
      </c>
      <c r="X66" s="17">
        <f>IF(AB66=0,J66,0)</f>
        <v>0</v>
      </c>
      <c r="Y66" s="17">
        <f>IF(AB66=15,J66,0)</f>
        <v>0</v>
      </c>
      <c r="Z66" s="17">
        <f>IF(AB66=21,J66,0)</f>
        <v>0</v>
      </c>
      <c r="AB66" s="30">
        <v>21</v>
      </c>
      <c r="AC66" s="30">
        <f t="shared" si="15"/>
        <v>0</v>
      </c>
      <c r="AD66" s="30">
        <f t="shared" si="16"/>
        <v>0</v>
      </c>
      <c r="AK66" s="30">
        <f>F66*AC66</f>
        <v>0</v>
      </c>
      <c r="AL66" s="30">
        <f>F66*AD66</f>
        <v>0</v>
      </c>
      <c r="AM66" s="31" t="s">
        <v>417</v>
      </c>
      <c r="AN66" s="31" t="s">
        <v>418</v>
      </c>
      <c r="AO66" s="23" t="s">
        <v>419</v>
      </c>
    </row>
    <row r="67" spans="1:35" ht="12.75">
      <c r="A67" s="3"/>
      <c r="B67" s="11"/>
      <c r="C67" s="11"/>
      <c r="D67" s="51" t="s">
        <v>442</v>
      </c>
      <c r="E67" s="15"/>
      <c r="F67" s="103"/>
      <c r="G67" s="97"/>
      <c r="H67" s="32"/>
      <c r="I67" s="32"/>
      <c r="J67" s="32"/>
      <c r="K67" s="23"/>
      <c r="N67" s="32"/>
      <c r="O67" s="23"/>
      <c r="P67" s="94"/>
      <c r="Q67" s="94"/>
      <c r="R67" s="32"/>
      <c r="S67" s="32"/>
      <c r="T67" s="32"/>
      <c r="U67" s="32"/>
      <c r="V67" s="32"/>
      <c r="W67" s="23"/>
      <c r="AG67" s="32"/>
      <c r="AH67" s="32"/>
      <c r="AI67" s="32"/>
    </row>
    <row r="68" spans="1:41" ht="12.75">
      <c r="A68" s="4" t="s">
        <v>43</v>
      </c>
      <c r="B68" s="4" t="s">
        <v>217</v>
      </c>
      <c r="C68" s="70" t="s">
        <v>498</v>
      </c>
      <c r="D68" s="52" t="s">
        <v>265</v>
      </c>
      <c r="E68" s="4" t="s">
        <v>386</v>
      </c>
      <c r="F68" s="104">
        <v>31</v>
      </c>
      <c r="G68" s="17">
        <v>0</v>
      </c>
      <c r="H68" s="17">
        <f>ROUND(F68*AC68,2)</f>
        <v>0</v>
      </c>
      <c r="I68" s="17">
        <f t="shared" si="13"/>
        <v>0</v>
      </c>
      <c r="J68" s="17">
        <f t="shared" si="14"/>
        <v>0</v>
      </c>
      <c r="K68" s="26" t="s">
        <v>444</v>
      </c>
      <c r="L68" s="26" t="s">
        <v>6</v>
      </c>
      <c r="M68" s="17">
        <f>IF(L68="5",I68,0)</f>
        <v>0</v>
      </c>
      <c r="P68" s="94">
        <f t="shared" si="0"/>
        <v>0</v>
      </c>
      <c r="Q68" s="94">
        <f t="shared" si="1"/>
        <v>0</v>
      </c>
      <c r="X68" s="17">
        <f>IF(AB68=0,J68,0)</f>
        <v>0</v>
      </c>
      <c r="Y68" s="17">
        <f>IF(AB68=15,J68,0)</f>
        <v>0</v>
      </c>
      <c r="Z68" s="17">
        <f>IF(AB68=21,J68,0)</f>
        <v>0</v>
      </c>
      <c r="AB68" s="30">
        <v>21</v>
      </c>
      <c r="AC68" s="30">
        <f t="shared" si="15"/>
        <v>0</v>
      </c>
      <c r="AD68" s="30">
        <f t="shared" si="16"/>
        <v>0</v>
      </c>
      <c r="AK68" s="30">
        <f>F68*AC68</f>
        <v>0</v>
      </c>
      <c r="AL68" s="30">
        <f>F68*AD68</f>
        <v>0</v>
      </c>
      <c r="AM68" s="31" t="s">
        <v>417</v>
      </c>
      <c r="AN68" s="31" t="s">
        <v>418</v>
      </c>
      <c r="AO68" s="23" t="s">
        <v>419</v>
      </c>
    </row>
    <row r="69" spans="1:41" ht="12.75">
      <c r="A69" s="4" t="s">
        <v>44</v>
      </c>
      <c r="B69" s="4" t="s">
        <v>217</v>
      </c>
      <c r="C69" s="70" t="s">
        <v>499</v>
      </c>
      <c r="D69" s="52" t="s">
        <v>266</v>
      </c>
      <c r="E69" s="4" t="s">
        <v>386</v>
      </c>
      <c r="F69" s="104">
        <v>91.2</v>
      </c>
      <c r="G69" s="17">
        <v>0</v>
      </c>
      <c r="H69" s="17">
        <f>ROUND(F69*AC69,2)</f>
        <v>0</v>
      </c>
      <c r="I69" s="17">
        <f t="shared" si="13"/>
        <v>0</v>
      </c>
      <c r="J69" s="17">
        <f t="shared" si="14"/>
        <v>0</v>
      </c>
      <c r="K69" s="26" t="s">
        <v>444</v>
      </c>
      <c r="L69" s="26" t="s">
        <v>6</v>
      </c>
      <c r="M69" s="17">
        <f>IF(L69="5",I69,0)</f>
        <v>0</v>
      </c>
      <c r="P69" s="94">
        <f t="shared" si="0"/>
        <v>0</v>
      </c>
      <c r="Q69" s="94">
        <f t="shared" si="1"/>
        <v>0</v>
      </c>
      <c r="X69" s="17">
        <f>IF(AB69=0,J69,0)</f>
        <v>0</v>
      </c>
      <c r="Y69" s="17">
        <f>IF(AB69=15,J69,0)</f>
        <v>0</v>
      </c>
      <c r="Z69" s="17">
        <f>IF(AB69=21,J69,0)</f>
        <v>0</v>
      </c>
      <c r="AB69" s="30">
        <v>21</v>
      </c>
      <c r="AC69" s="30">
        <f t="shared" si="15"/>
        <v>0</v>
      </c>
      <c r="AD69" s="30">
        <f t="shared" si="16"/>
        <v>0</v>
      </c>
      <c r="AK69" s="30">
        <f>F69*AC69</f>
        <v>0</v>
      </c>
      <c r="AL69" s="30">
        <f>F69*AD69</f>
        <v>0</v>
      </c>
      <c r="AM69" s="31" t="s">
        <v>417</v>
      </c>
      <c r="AN69" s="31" t="s">
        <v>418</v>
      </c>
      <c r="AO69" s="23" t="s">
        <v>419</v>
      </c>
    </row>
    <row r="70" spans="1:41" ht="39.75" customHeight="1">
      <c r="A70" s="4"/>
      <c r="B70" s="4"/>
      <c r="C70" s="12" t="s">
        <v>215</v>
      </c>
      <c r="D70" s="90" t="s">
        <v>573</v>
      </c>
      <c r="E70" s="58"/>
      <c r="F70" s="105"/>
      <c r="G70" s="98"/>
      <c r="H70" s="58"/>
      <c r="I70" s="58"/>
      <c r="J70" s="58"/>
      <c r="K70" s="58"/>
      <c r="L70" s="26"/>
      <c r="M70" s="17"/>
      <c r="P70" s="94">
        <f t="shared" si="0"/>
        <v>0</v>
      </c>
      <c r="Q70" s="94">
        <f t="shared" si="1"/>
        <v>0</v>
      </c>
      <c r="X70" s="17"/>
      <c r="Y70" s="17"/>
      <c r="Z70" s="17"/>
      <c r="AB70" s="30"/>
      <c r="AC70" s="30"/>
      <c r="AD70" s="30"/>
      <c r="AK70" s="30"/>
      <c r="AL70" s="30"/>
      <c r="AM70" s="31"/>
      <c r="AN70" s="31"/>
      <c r="AO70" s="23"/>
    </row>
    <row r="71" spans="1:41" ht="12.75">
      <c r="A71" s="4" t="s">
        <v>45</v>
      </c>
      <c r="B71" s="4" t="s">
        <v>217</v>
      </c>
      <c r="C71" s="70" t="s">
        <v>500</v>
      </c>
      <c r="D71" s="52" t="s">
        <v>267</v>
      </c>
      <c r="E71" s="4" t="s">
        <v>385</v>
      </c>
      <c r="F71" s="104">
        <v>8</v>
      </c>
      <c r="G71" s="17">
        <v>0</v>
      </c>
      <c r="H71" s="17">
        <f>ROUND(F71*AC71,2)</f>
        <v>0</v>
      </c>
      <c r="I71" s="17">
        <f t="shared" si="13"/>
        <v>0</v>
      </c>
      <c r="J71" s="17">
        <f t="shared" si="14"/>
        <v>0</v>
      </c>
      <c r="K71" s="26" t="s">
        <v>444</v>
      </c>
      <c r="L71" s="26" t="s">
        <v>6</v>
      </c>
      <c r="M71" s="17">
        <f>IF(L71="5",I71,0)</f>
        <v>0</v>
      </c>
      <c r="P71" s="94">
        <f t="shared" si="0"/>
        <v>0</v>
      </c>
      <c r="Q71" s="94">
        <f t="shared" si="1"/>
        <v>0</v>
      </c>
      <c r="X71" s="17">
        <f>IF(AB71=0,J71,0)</f>
        <v>0</v>
      </c>
      <c r="Y71" s="17">
        <f>IF(AB71=15,J71,0)</f>
        <v>0</v>
      </c>
      <c r="Z71" s="17">
        <f>IF(AB71=21,J71,0)</f>
        <v>0</v>
      </c>
      <c r="AB71" s="30">
        <v>21</v>
      </c>
      <c r="AC71" s="30">
        <f t="shared" si="15"/>
        <v>0</v>
      </c>
      <c r="AD71" s="30">
        <f t="shared" si="16"/>
        <v>0</v>
      </c>
      <c r="AK71" s="30">
        <f>F71*AC71</f>
        <v>0</v>
      </c>
      <c r="AL71" s="30">
        <f>F71*AD71</f>
        <v>0</v>
      </c>
      <c r="AM71" s="31" t="s">
        <v>417</v>
      </c>
      <c r="AN71" s="31" t="s">
        <v>418</v>
      </c>
      <c r="AO71" s="23" t="s">
        <v>419</v>
      </c>
    </row>
    <row r="72" spans="1:41" ht="12.75">
      <c r="A72" s="4" t="s">
        <v>46</v>
      </c>
      <c r="B72" s="4" t="s">
        <v>217</v>
      </c>
      <c r="C72" s="70" t="s">
        <v>501</v>
      </c>
      <c r="D72" s="52" t="s">
        <v>268</v>
      </c>
      <c r="E72" s="4" t="s">
        <v>385</v>
      </c>
      <c r="F72" s="104">
        <v>3</v>
      </c>
      <c r="G72" s="17">
        <v>0</v>
      </c>
      <c r="H72" s="17">
        <f>ROUND(F72*AC72,2)</f>
        <v>0</v>
      </c>
      <c r="I72" s="17">
        <f t="shared" si="13"/>
        <v>0</v>
      </c>
      <c r="J72" s="17">
        <f t="shared" si="14"/>
        <v>0</v>
      </c>
      <c r="K72" s="26" t="s">
        <v>444</v>
      </c>
      <c r="L72" s="26" t="s">
        <v>6</v>
      </c>
      <c r="M72" s="17">
        <f>IF(L72="5",I72,0)</f>
        <v>0</v>
      </c>
      <c r="P72" s="94">
        <f t="shared" si="0"/>
        <v>0</v>
      </c>
      <c r="Q72" s="94">
        <f t="shared" si="1"/>
        <v>0</v>
      </c>
      <c r="X72" s="17">
        <f>IF(AB72=0,J72,0)</f>
        <v>0</v>
      </c>
      <c r="Y72" s="17">
        <f>IF(AB72=15,J72,0)</f>
        <v>0</v>
      </c>
      <c r="Z72" s="17">
        <f>IF(AB72=21,J72,0)</f>
        <v>0</v>
      </c>
      <c r="AB72" s="30">
        <v>21</v>
      </c>
      <c r="AC72" s="30">
        <f t="shared" si="15"/>
        <v>0</v>
      </c>
      <c r="AD72" s="30">
        <f t="shared" si="16"/>
        <v>0</v>
      </c>
      <c r="AK72" s="30">
        <f>F72*AC72</f>
        <v>0</v>
      </c>
      <c r="AL72" s="30">
        <f>F72*AD72</f>
        <v>0</v>
      </c>
      <c r="AM72" s="31" t="s">
        <v>417</v>
      </c>
      <c r="AN72" s="31" t="s">
        <v>418</v>
      </c>
      <c r="AO72" s="23" t="s">
        <v>419</v>
      </c>
    </row>
    <row r="73" spans="1:41" ht="12.75">
      <c r="A73" s="4" t="s">
        <v>47</v>
      </c>
      <c r="B73" s="4" t="s">
        <v>217</v>
      </c>
      <c r="C73" s="70" t="s">
        <v>502</v>
      </c>
      <c r="D73" s="52" t="s">
        <v>269</v>
      </c>
      <c r="E73" s="4" t="s">
        <v>385</v>
      </c>
      <c r="F73" s="104">
        <v>8</v>
      </c>
      <c r="G73" s="17">
        <v>0</v>
      </c>
      <c r="H73" s="17">
        <f>ROUND(F73*AC73,2)</f>
        <v>0</v>
      </c>
      <c r="I73" s="17">
        <f t="shared" si="13"/>
        <v>0</v>
      </c>
      <c r="J73" s="17">
        <f t="shared" si="14"/>
        <v>0</v>
      </c>
      <c r="K73" s="26" t="s">
        <v>444</v>
      </c>
      <c r="L73" s="26" t="s">
        <v>6</v>
      </c>
      <c r="M73" s="17">
        <f>IF(L73="5",I73,0)</f>
        <v>0</v>
      </c>
      <c r="P73" s="94">
        <f t="shared" si="0"/>
        <v>0</v>
      </c>
      <c r="Q73" s="94">
        <f t="shared" si="1"/>
        <v>0</v>
      </c>
      <c r="X73" s="17">
        <f>IF(AB73=0,J73,0)</f>
        <v>0</v>
      </c>
      <c r="Y73" s="17">
        <f>IF(AB73=15,J73,0)</f>
        <v>0</v>
      </c>
      <c r="Z73" s="17">
        <f>IF(AB73=21,J73,0)</f>
        <v>0</v>
      </c>
      <c r="AB73" s="30">
        <v>21</v>
      </c>
      <c r="AC73" s="30">
        <f t="shared" si="15"/>
        <v>0</v>
      </c>
      <c r="AD73" s="30">
        <f t="shared" si="16"/>
        <v>0</v>
      </c>
      <c r="AK73" s="30">
        <f>F73*AC73</f>
        <v>0</v>
      </c>
      <c r="AL73" s="30">
        <f>F73*AD73</f>
        <v>0</v>
      </c>
      <c r="AM73" s="31" t="s">
        <v>417</v>
      </c>
      <c r="AN73" s="31" t="s">
        <v>418</v>
      </c>
      <c r="AO73" s="23" t="s">
        <v>419</v>
      </c>
    </row>
    <row r="74" spans="1:41" ht="12.75">
      <c r="A74" s="4" t="s">
        <v>48</v>
      </c>
      <c r="B74" s="4" t="s">
        <v>217</v>
      </c>
      <c r="C74" s="70" t="s">
        <v>503</v>
      </c>
      <c r="D74" s="52" t="s">
        <v>270</v>
      </c>
      <c r="E74" s="4" t="s">
        <v>386</v>
      </c>
      <c r="F74" s="104">
        <v>51.12</v>
      </c>
      <c r="G74" s="17">
        <v>0</v>
      </c>
      <c r="H74" s="17">
        <f>ROUND(F74*AC74,2)</f>
        <v>0</v>
      </c>
      <c r="I74" s="17">
        <f t="shared" si="13"/>
        <v>0</v>
      </c>
      <c r="J74" s="17">
        <f t="shared" si="14"/>
        <v>0</v>
      </c>
      <c r="K74" s="26" t="s">
        <v>444</v>
      </c>
      <c r="L74" s="26" t="s">
        <v>6</v>
      </c>
      <c r="M74" s="17">
        <f>IF(L74="5",I74,0)</f>
        <v>0</v>
      </c>
      <c r="P74" s="94">
        <f t="shared" si="0"/>
        <v>0</v>
      </c>
      <c r="Q74" s="94">
        <f t="shared" si="1"/>
        <v>0</v>
      </c>
      <c r="X74" s="17">
        <f>IF(AB74=0,J74,0)</f>
        <v>0</v>
      </c>
      <c r="Y74" s="17">
        <f>IF(AB74=15,J74,0)</f>
        <v>0</v>
      </c>
      <c r="Z74" s="17">
        <f>IF(AB74=21,J74,0)</f>
        <v>0</v>
      </c>
      <c r="AB74" s="30">
        <v>21</v>
      </c>
      <c r="AC74" s="30">
        <f t="shared" si="15"/>
        <v>0</v>
      </c>
      <c r="AD74" s="30">
        <f t="shared" si="16"/>
        <v>0</v>
      </c>
      <c r="AK74" s="30">
        <f>F74*AC74</f>
        <v>0</v>
      </c>
      <c r="AL74" s="30">
        <f>F74*AD74</f>
        <v>0</v>
      </c>
      <c r="AM74" s="31" t="s">
        <v>417</v>
      </c>
      <c r="AN74" s="31" t="s">
        <v>418</v>
      </c>
      <c r="AO74" s="23" t="s">
        <v>419</v>
      </c>
    </row>
    <row r="75" spans="1:41" ht="12.75">
      <c r="A75" s="4" t="s">
        <v>49</v>
      </c>
      <c r="B75" s="4" t="s">
        <v>217</v>
      </c>
      <c r="C75" s="70" t="s">
        <v>504</v>
      </c>
      <c r="D75" s="52" t="s">
        <v>271</v>
      </c>
      <c r="E75" s="4" t="s">
        <v>384</v>
      </c>
      <c r="F75" s="104">
        <v>54.448</v>
      </c>
      <c r="G75" s="17">
        <v>0</v>
      </c>
      <c r="H75" s="17">
        <f>ROUND(F75*AC75,2)</f>
        <v>0</v>
      </c>
      <c r="I75" s="17">
        <f t="shared" si="13"/>
        <v>0</v>
      </c>
      <c r="J75" s="17">
        <f t="shared" si="14"/>
        <v>0</v>
      </c>
      <c r="K75" s="26" t="s">
        <v>444</v>
      </c>
      <c r="L75" s="26" t="s">
        <v>6</v>
      </c>
      <c r="M75" s="17">
        <f>IF(L75="5",I75,0)</f>
        <v>0</v>
      </c>
      <c r="P75" s="94">
        <f t="shared" si="0"/>
        <v>0</v>
      </c>
      <c r="Q75" s="94">
        <f t="shared" si="1"/>
        <v>0</v>
      </c>
      <c r="X75" s="17">
        <f>IF(AB75=0,J75,0)</f>
        <v>0</v>
      </c>
      <c r="Y75" s="17">
        <f>IF(AB75=15,J75,0)</f>
        <v>0</v>
      </c>
      <c r="Z75" s="17">
        <f>IF(AB75=21,J75,0)</f>
        <v>0</v>
      </c>
      <c r="AB75" s="30">
        <v>21</v>
      </c>
      <c r="AC75" s="30">
        <f t="shared" si="15"/>
        <v>0</v>
      </c>
      <c r="AD75" s="30">
        <f t="shared" si="16"/>
        <v>0</v>
      </c>
      <c r="AK75" s="30">
        <f>F75*AC75</f>
        <v>0</v>
      </c>
      <c r="AL75" s="30">
        <f>F75*AD75</f>
        <v>0</v>
      </c>
      <c r="AM75" s="31" t="s">
        <v>417</v>
      </c>
      <c r="AN75" s="31" t="s">
        <v>418</v>
      </c>
      <c r="AO75" s="23" t="s">
        <v>419</v>
      </c>
    </row>
    <row r="76" spans="1:35" ht="12.75">
      <c r="A76" s="3"/>
      <c r="B76" s="11"/>
      <c r="C76" s="11"/>
      <c r="D76" s="51" t="s">
        <v>443</v>
      </c>
      <c r="E76" s="15"/>
      <c r="F76" s="103"/>
      <c r="G76" s="97"/>
      <c r="H76" s="32"/>
      <c r="I76" s="32"/>
      <c r="J76" s="32"/>
      <c r="K76" s="23"/>
      <c r="N76" s="32"/>
      <c r="O76" s="23"/>
      <c r="P76" s="94"/>
      <c r="Q76" s="94"/>
      <c r="R76" s="32"/>
      <c r="S76" s="32"/>
      <c r="T76" s="32"/>
      <c r="U76" s="32"/>
      <c r="V76" s="32"/>
      <c r="W76" s="23"/>
      <c r="AG76" s="32"/>
      <c r="AH76" s="32"/>
      <c r="AI76" s="32"/>
    </row>
    <row r="77" spans="1:41" ht="12.75">
      <c r="A77" s="4" t="s">
        <v>50</v>
      </c>
      <c r="B77" s="4" t="s">
        <v>217</v>
      </c>
      <c r="C77" s="70" t="s">
        <v>505</v>
      </c>
      <c r="D77" s="52" t="s">
        <v>272</v>
      </c>
      <c r="E77" s="4" t="s">
        <v>388</v>
      </c>
      <c r="F77" s="104">
        <v>476.568</v>
      </c>
      <c r="G77" s="17">
        <v>0</v>
      </c>
      <c r="H77" s="17">
        <f>ROUND(F77*AC77,2)</f>
        <v>0</v>
      </c>
      <c r="I77" s="17">
        <f t="shared" si="13"/>
        <v>0</v>
      </c>
      <c r="J77" s="17">
        <f t="shared" si="14"/>
        <v>0</v>
      </c>
      <c r="K77" s="26" t="s">
        <v>444</v>
      </c>
      <c r="L77" s="26" t="s">
        <v>6</v>
      </c>
      <c r="M77" s="17">
        <f>IF(L77="5",I77,0)</f>
        <v>0</v>
      </c>
      <c r="P77" s="94">
        <f aca="true" t="shared" si="17" ref="P77:P134">H77</f>
        <v>0</v>
      </c>
      <c r="Q77" s="94">
        <f aca="true" t="shared" si="18" ref="Q77:Q134">I77</f>
        <v>0</v>
      </c>
      <c r="X77" s="17">
        <f>IF(AB77=0,J77,0)</f>
        <v>0</v>
      </c>
      <c r="Y77" s="17">
        <f>IF(AB77=15,J77,0)</f>
        <v>0</v>
      </c>
      <c r="Z77" s="17">
        <f>IF(AB77=21,J77,0)</f>
        <v>0</v>
      </c>
      <c r="AB77" s="30">
        <v>21</v>
      </c>
      <c r="AC77" s="30">
        <f t="shared" si="15"/>
        <v>0</v>
      </c>
      <c r="AD77" s="30">
        <f t="shared" si="16"/>
        <v>0</v>
      </c>
      <c r="AK77" s="30">
        <f>F77*AC77</f>
        <v>0</v>
      </c>
      <c r="AL77" s="30">
        <f>F77*AD77</f>
        <v>0</v>
      </c>
      <c r="AM77" s="31" t="s">
        <v>417</v>
      </c>
      <c r="AN77" s="31" t="s">
        <v>418</v>
      </c>
      <c r="AO77" s="23" t="s">
        <v>419</v>
      </c>
    </row>
    <row r="78" spans="1:41" ht="39.75" customHeight="1">
      <c r="A78" s="4"/>
      <c r="B78" s="4"/>
      <c r="C78" s="12" t="s">
        <v>215</v>
      </c>
      <c r="D78" s="90" t="s">
        <v>574</v>
      </c>
      <c r="E78" s="58"/>
      <c r="F78" s="105"/>
      <c r="G78" s="98"/>
      <c r="H78" s="58"/>
      <c r="I78" s="58"/>
      <c r="J78" s="58"/>
      <c r="K78" s="58"/>
      <c r="L78" s="26"/>
      <c r="M78" s="17"/>
      <c r="P78" s="94">
        <f t="shared" si="17"/>
        <v>0</v>
      </c>
      <c r="Q78" s="94">
        <f t="shared" si="18"/>
        <v>0</v>
      </c>
      <c r="X78" s="17"/>
      <c r="Y78" s="17"/>
      <c r="Z78" s="17"/>
      <c r="AB78" s="30"/>
      <c r="AC78" s="30"/>
      <c r="AD78" s="30"/>
      <c r="AK78" s="30"/>
      <c r="AL78" s="30"/>
      <c r="AM78" s="31"/>
      <c r="AN78" s="31"/>
      <c r="AO78" s="23"/>
    </row>
    <row r="79" spans="1:41" ht="12.75">
      <c r="A79" s="4" t="s">
        <v>51</v>
      </c>
      <c r="B79" s="4" t="s">
        <v>217</v>
      </c>
      <c r="C79" s="70" t="s">
        <v>506</v>
      </c>
      <c r="D79" s="52" t="s">
        <v>273</v>
      </c>
      <c r="E79" s="4" t="s">
        <v>388</v>
      </c>
      <c r="F79" s="104">
        <v>6671.952</v>
      </c>
      <c r="G79" s="17">
        <v>0</v>
      </c>
      <c r="H79" s="17">
        <f>ROUND(F79*AC79,2)</f>
        <v>0</v>
      </c>
      <c r="I79" s="17">
        <f t="shared" si="13"/>
        <v>0</v>
      </c>
      <c r="J79" s="17">
        <f t="shared" si="14"/>
        <v>0</v>
      </c>
      <c r="K79" s="26" t="s">
        <v>444</v>
      </c>
      <c r="L79" s="26" t="s">
        <v>6</v>
      </c>
      <c r="M79" s="17">
        <f>IF(L79="5",I79,0)</f>
        <v>0</v>
      </c>
      <c r="P79" s="94">
        <f t="shared" si="17"/>
        <v>0</v>
      </c>
      <c r="Q79" s="94">
        <f t="shared" si="18"/>
        <v>0</v>
      </c>
      <c r="X79" s="17">
        <f>IF(AB79=0,J79,0)</f>
        <v>0</v>
      </c>
      <c r="Y79" s="17">
        <f>IF(AB79=15,J79,0)</f>
        <v>0</v>
      </c>
      <c r="Z79" s="17">
        <f>IF(AB79=21,J79,0)</f>
        <v>0</v>
      </c>
      <c r="AB79" s="30">
        <v>21</v>
      </c>
      <c r="AC79" s="30">
        <f t="shared" si="15"/>
        <v>0</v>
      </c>
      <c r="AD79" s="30">
        <f t="shared" si="16"/>
        <v>0</v>
      </c>
      <c r="AK79" s="30">
        <f>F79*AC79</f>
        <v>0</v>
      </c>
      <c r="AL79" s="30">
        <f>F79*AD79</f>
        <v>0</v>
      </c>
      <c r="AM79" s="31" t="s">
        <v>417</v>
      </c>
      <c r="AN79" s="31" t="s">
        <v>418</v>
      </c>
      <c r="AO79" s="23" t="s">
        <v>419</v>
      </c>
    </row>
    <row r="80" spans="1:41" ht="12.75">
      <c r="A80" s="4"/>
      <c r="B80" s="4"/>
      <c r="C80" s="61" t="s">
        <v>215</v>
      </c>
      <c r="D80" s="62" t="s">
        <v>559</v>
      </c>
      <c r="E80" s="4"/>
      <c r="F80" s="104"/>
      <c r="G80" s="17"/>
      <c r="H80" s="17"/>
      <c r="I80" s="17"/>
      <c r="J80" s="17"/>
      <c r="K80" s="26"/>
      <c r="L80" s="26"/>
      <c r="M80" s="17"/>
      <c r="P80" s="94">
        <f t="shared" si="17"/>
        <v>0</v>
      </c>
      <c r="Q80" s="94">
        <f t="shared" si="18"/>
        <v>0</v>
      </c>
      <c r="X80" s="17"/>
      <c r="Y80" s="17"/>
      <c r="Z80" s="17"/>
      <c r="AB80" s="30"/>
      <c r="AC80" s="30"/>
      <c r="AD80" s="30"/>
      <c r="AK80" s="30"/>
      <c r="AL80" s="30"/>
      <c r="AM80" s="31"/>
      <c r="AN80" s="31"/>
      <c r="AO80" s="23"/>
    </row>
    <row r="81" spans="1:41" ht="12.75">
      <c r="A81" s="4" t="s">
        <v>52</v>
      </c>
      <c r="B81" s="4" t="s">
        <v>217</v>
      </c>
      <c r="C81" s="70" t="s">
        <v>507</v>
      </c>
      <c r="D81" s="52" t="s">
        <v>274</v>
      </c>
      <c r="E81" s="4" t="s">
        <v>388</v>
      </c>
      <c r="F81" s="104">
        <v>144.1312</v>
      </c>
      <c r="G81" s="17">
        <v>0</v>
      </c>
      <c r="H81" s="17">
        <f>ROUND(F81*AC81,2)</f>
        <v>0</v>
      </c>
      <c r="I81" s="17">
        <f t="shared" si="13"/>
        <v>0</v>
      </c>
      <c r="J81" s="17">
        <f t="shared" si="14"/>
        <v>0</v>
      </c>
      <c r="K81" s="26" t="s">
        <v>444</v>
      </c>
      <c r="L81" s="26" t="s">
        <v>6</v>
      </c>
      <c r="M81" s="17">
        <f>IF(L81="5",I81,0)</f>
        <v>0</v>
      </c>
      <c r="P81" s="94">
        <f t="shared" si="17"/>
        <v>0</v>
      </c>
      <c r="Q81" s="94">
        <f t="shared" si="18"/>
        <v>0</v>
      </c>
      <c r="X81" s="17">
        <f>IF(AB81=0,J81,0)</f>
        <v>0</v>
      </c>
      <c r="Y81" s="17">
        <f>IF(AB81=15,J81,0)</f>
        <v>0</v>
      </c>
      <c r="Z81" s="17">
        <f>IF(AB81=21,J81,0)</f>
        <v>0</v>
      </c>
      <c r="AB81" s="30">
        <v>21</v>
      </c>
      <c r="AC81" s="30">
        <f t="shared" si="15"/>
        <v>0</v>
      </c>
      <c r="AD81" s="30">
        <f t="shared" si="16"/>
        <v>0</v>
      </c>
      <c r="AK81" s="30">
        <f>F81*AC81</f>
        <v>0</v>
      </c>
      <c r="AL81" s="30">
        <f>F81*AD81</f>
        <v>0</v>
      </c>
      <c r="AM81" s="31" t="s">
        <v>417</v>
      </c>
      <c r="AN81" s="31" t="s">
        <v>418</v>
      </c>
      <c r="AO81" s="23" t="s">
        <v>419</v>
      </c>
    </row>
    <row r="82" spans="1:41" ht="39.75" customHeight="1">
      <c r="A82" s="4"/>
      <c r="B82" s="4"/>
      <c r="C82" s="12" t="s">
        <v>215</v>
      </c>
      <c r="D82" s="90" t="s">
        <v>575</v>
      </c>
      <c r="E82" s="58"/>
      <c r="F82" s="105"/>
      <c r="G82" s="98"/>
      <c r="H82" s="58"/>
      <c r="I82" s="58"/>
      <c r="J82" s="58"/>
      <c r="K82" s="58"/>
      <c r="L82" s="26"/>
      <c r="M82" s="17"/>
      <c r="P82" s="94">
        <f t="shared" si="17"/>
        <v>0</v>
      </c>
      <c r="Q82" s="94">
        <f t="shared" si="18"/>
        <v>0</v>
      </c>
      <c r="X82" s="17"/>
      <c r="Y82" s="17"/>
      <c r="Z82" s="17"/>
      <c r="AB82" s="30"/>
      <c r="AC82" s="30"/>
      <c r="AD82" s="30"/>
      <c r="AK82" s="30"/>
      <c r="AL82" s="30"/>
      <c r="AM82" s="31"/>
      <c r="AN82" s="31"/>
      <c r="AO82" s="23"/>
    </row>
    <row r="83" spans="1:41" ht="12.75">
      <c r="A83" s="4" t="s">
        <v>53</v>
      </c>
      <c r="B83" s="4" t="s">
        <v>217</v>
      </c>
      <c r="C83" s="70" t="s">
        <v>508</v>
      </c>
      <c r="D83" s="52" t="s">
        <v>275</v>
      </c>
      <c r="E83" s="4" t="s">
        <v>388</v>
      </c>
      <c r="F83" s="104">
        <v>141.1528</v>
      </c>
      <c r="G83" s="17">
        <v>0</v>
      </c>
      <c r="H83" s="17">
        <f>ROUND(F83*AC83,2)</f>
        <v>0</v>
      </c>
      <c r="I83" s="17">
        <f t="shared" si="13"/>
        <v>0</v>
      </c>
      <c r="J83" s="17">
        <f t="shared" si="14"/>
        <v>0</v>
      </c>
      <c r="K83" s="26" t="s">
        <v>444</v>
      </c>
      <c r="L83" s="26" t="s">
        <v>6</v>
      </c>
      <c r="M83" s="17">
        <f>IF(L83="5",I83,0)</f>
        <v>0</v>
      </c>
      <c r="P83" s="94">
        <f t="shared" si="17"/>
        <v>0</v>
      </c>
      <c r="Q83" s="94">
        <f t="shared" si="18"/>
        <v>0</v>
      </c>
      <c r="X83" s="17">
        <f>IF(AB83=0,J83,0)</f>
        <v>0</v>
      </c>
      <c r="Y83" s="17">
        <f>IF(AB83=15,J83,0)</f>
        <v>0</v>
      </c>
      <c r="Z83" s="17">
        <f>IF(AB83=21,J83,0)</f>
        <v>0</v>
      </c>
      <c r="AB83" s="30">
        <v>21</v>
      </c>
      <c r="AC83" s="30">
        <f t="shared" si="15"/>
        <v>0</v>
      </c>
      <c r="AD83" s="30">
        <f t="shared" si="16"/>
        <v>0</v>
      </c>
      <c r="AK83" s="30">
        <f>F83*AC83</f>
        <v>0</v>
      </c>
      <c r="AL83" s="30">
        <f>F83*AD83</f>
        <v>0</v>
      </c>
      <c r="AM83" s="31" t="s">
        <v>417</v>
      </c>
      <c r="AN83" s="31" t="s">
        <v>418</v>
      </c>
      <c r="AO83" s="23" t="s">
        <v>419</v>
      </c>
    </row>
    <row r="84" spans="1:41" ht="12.75">
      <c r="A84" s="4"/>
      <c r="B84" s="4"/>
      <c r="C84" s="61" t="s">
        <v>215</v>
      </c>
      <c r="D84" s="52" t="s">
        <v>558</v>
      </c>
      <c r="E84" s="4"/>
      <c r="F84" s="104"/>
      <c r="G84" s="17"/>
      <c r="H84" s="17"/>
      <c r="I84" s="17"/>
      <c r="J84" s="17"/>
      <c r="K84" s="26"/>
      <c r="L84" s="26"/>
      <c r="M84" s="17"/>
      <c r="P84" s="94">
        <f t="shared" si="17"/>
        <v>0</v>
      </c>
      <c r="Q84" s="94">
        <f t="shared" si="18"/>
        <v>0</v>
      </c>
      <c r="X84" s="17"/>
      <c r="Y84" s="17"/>
      <c r="Z84" s="17"/>
      <c r="AB84" s="30"/>
      <c r="AC84" s="30"/>
      <c r="AD84" s="30"/>
      <c r="AK84" s="30"/>
      <c r="AL84" s="30"/>
      <c r="AM84" s="31"/>
      <c r="AN84" s="31"/>
      <c r="AO84" s="23"/>
    </row>
    <row r="85" spans="1:41" ht="12.75">
      <c r="A85" s="4" t="s">
        <v>54</v>
      </c>
      <c r="B85" s="4" t="s">
        <v>217</v>
      </c>
      <c r="C85" s="70" t="s">
        <v>509</v>
      </c>
      <c r="D85" s="52" t="s">
        <v>276</v>
      </c>
      <c r="E85" s="4" t="s">
        <v>388</v>
      </c>
      <c r="F85" s="104">
        <v>27.9186</v>
      </c>
      <c r="G85" s="17">
        <v>0</v>
      </c>
      <c r="H85" s="17">
        <f>ROUND(F85*AC85,2)</f>
        <v>0</v>
      </c>
      <c r="I85" s="17">
        <f t="shared" si="13"/>
        <v>0</v>
      </c>
      <c r="J85" s="17">
        <f t="shared" si="14"/>
        <v>0</v>
      </c>
      <c r="K85" s="26" t="s">
        <v>444</v>
      </c>
      <c r="L85" s="26" t="s">
        <v>6</v>
      </c>
      <c r="M85" s="17">
        <f>IF(L85="5",I85,0)</f>
        <v>0</v>
      </c>
      <c r="P85" s="94">
        <f t="shared" si="17"/>
        <v>0</v>
      </c>
      <c r="Q85" s="94">
        <f t="shared" si="18"/>
        <v>0</v>
      </c>
      <c r="X85" s="17">
        <f>IF(AB85=0,J85,0)</f>
        <v>0</v>
      </c>
      <c r="Y85" s="17">
        <f>IF(AB85=15,J85,0)</f>
        <v>0</v>
      </c>
      <c r="Z85" s="17">
        <f>IF(AB85=21,J85,0)</f>
        <v>0</v>
      </c>
      <c r="AB85" s="30">
        <v>21</v>
      </c>
      <c r="AC85" s="30">
        <f t="shared" si="15"/>
        <v>0</v>
      </c>
      <c r="AD85" s="30">
        <f t="shared" si="16"/>
        <v>0</v>
      </c>
      <c r="AK85" s="30">
        <f>F85*AC85</f>
        <v>0</v>
      </c>
      <c r="AL85" s="30">
        <f>F85*AD85</f>
        <v>0</v>
      </c>
      <c r="AM85" s="31" t="s">
        <v>417</v>
      </c>
      <c r="AN85" s="31" t="s">
        <v>418</v>
      </c>
      <c r="AO85" s="23" t="s">
        <v>419</v>
      </c>
    </row>
    <row r="86" spans="1:41" ht="12.75">
      <c r="A86" s="4" t="s">
        <v>55</v>
      </c>
      <c r="B86" s="4" t="s">
        <v>217</v>
      </c>
      <c r="C86" s="70" t="s">
        <v>510</v>
      </c>
      <c r="D86" s="52" t="s">
        <v>277</v>
      </c>
      <c r="E86" s="4" t="s">
        <v>388</v>
      </c>
      <c r="F86" s="104">
        <v>307.4966</v>
      </c>
      <c r="G86" s="17">
        <v>0</v>
      </c>
      <c r="H86" s="17">
        <f>ROUND(F86*AC86,2)</f>
        <v>0</v>
      </c>
      <c r="I86" s="17">
        <f t="shared" si="13"/>
        <v>0</v>
      </c>
      <c r="J86" s="17">
        <f t="shared" si="14"/>
        <v>0</v>
      </c>
      <c r="K86" s="26" t="s">
        <v>444</v>
      </c>
      <c r="L86" s="26" t="s">
        <v>6</v>
      </c>
      <c r="M86" s="17">
        <f>IF(L86="5",I86,0)</f>
        <v>0</v>
      </c>
      <c r="P86" s="94">
        <f t="shared" si="17"/>
        <v>0</v>
      </c>
      <c r="Q86" s="94">
        <f t="shared" si="18"/>
        <v>0</v>
      </c>
      <c r="X86" s="17">
        <f>IF(AB86=0,J86,0)</f>
        <v>0</v>
      </c>
      <c r="Y86" s="17">
        <f>IF(AB86=15,J86,0)</f>
        <v>0</v>
      </c>
      <c r="Z86" s="17">
        <f>IF(AB86=21,J86,0)</f>
        <v>0</v>
      </c>
      <c r="AB86" s="30">
        <v>21</v>
      </c>
      <c r="AC86" s="30">
        <f t="shared" si="15"/>
        <v>0</v>
      </c>
      <c r="AD86" s="30">
        <f t="shared" si="16"/>
        <v>0</v>
      </c>
      <c r="AK86" s="30">
        <f>F86*AC86</f>
        <v>0</v>
      </c>
      <c r="AL86" s="30">
        <f>F86*AD86</f>
        <v>0</v>
      </c>
      <c r="AM86" s="31" t="s">
        <v>417</v>
      </c>
      <c r="AN86" s="31" t="s">
        <v>418</v>
      </c>
      <c r="AO86" s="23" t="s">
        <v>419</v>
      </c>
    </row>
    <row r="87" spans="1:41" ht="12.75">
      <c r="A87" s="4"/>
      <c r="B87" s="4"/>
      <c r="C87" s="61" t="s">
        <v>215</v>
      </c>
      <c r="D87" s="72" t="s">
        <v>557</v>
      </c>
      <c r="E87" s="4"/>
      <c r="F87" s="104"/>
      <c r="G87" s="17"/>
      <c r="H87" s="17"/>
      <c r="I87" s="17"/>
      <c r="J87" s="17"/>
      <c r="K87" s="26"/>
      <c r="L87" s="26"/>
      <c r="M87" s="17"/>
      <c r="P87" s="94">
        <f t="shared" si="17"/>
        <v>0</v>
      </c>
      <c r="Q87" s="94">
        <f t="shared" si="18"/>
        <v>0</v>
      </c>
      <c r="X87" s="17"/>
      <c r="Y87" s="17"/>
      <c r="Z87" s="17"/>
      <c r="AB87" s="30"/>
      <c r="AC87" s="30"/>
      <c r="AD87" s="30"/>
      <c r="AK87" s="30"/>
      <c r="AL87" s="30"/>
      <c r="AM87" s="31"/>
      <c r="AN87" s="31"/>
      <c r="AO87" s="23"/>
    </row>
    <row r="88" spans="1:17" ht="12.75">
      <c r="A88" s="86"/>
      <c r="B88" s="87" t="s">
        <v>218</v>
      </c>
      <c r="C88" s="87"/>
      <c r="D88" s="131" t="s">
        <v>278</v>
      </c>
      <c r="E88" s="132"/>
      <c r="F88" s="132"/>
      <c r="G88" s="132"/>
      <c r="H88" s="88">
        <f>SUM(H91:H197)</f>
        <v>0</v>
      </c>
      <c r="I88" s="88">
        <f>SUM(I91:I197)</f>
        <v>0</v>
      </c>
      <c r="J88" s="88">
        <f>H88+I88</f>
        <v>0</v>
      </c>
      <c r="K88" s="89"/>
      <c r="P88" s="94"/>
      <c r="Q88" s="94"/>
    </row>
    <row r="89" spans="1:17" ht="12.75">
      <c r="A89" s="3"/>
      <c r="B89" s="11"/>
      <c r="C89" s="11"/>
      <c r="D89" s="59" t="s">
        <v>744</v>
      </c>
      <c r="E89" s="15"/>
      <c r="F89" s="103"/>
      <c r="G89" s="97"/>
      <c r="H89" s="32"/>
      <c r="I89" s="32"/>
      <c r="J89" s="32"/>
      <c r="K89" s="23"/>
      <c r="P89" s="94"/>
      <c r="Q89" s="94"/>
    </row>
    <row r="90" spans="1:17" ht="12.75">
      <c r="A90" s="3"/>
      <c r="B90" s="11"/>
      <c r="C90" s="11"/>
      <c r="D90" s="51" t="s">
        <v>441</v>
      </c>
      <c r="E90" s="15"/>
      <c r="F90" s="103"/>
      <c r="G90" s="97"/>
      <c r="H90" s="32"/>
      <c r="I90" s="32"/>
      <c r="J90" s="32"/>
      <c r="K90" s="23"/>
      <c r="P90" s="94"/>
      <c r="Q90" s="94"/>
    </row>
    <row r="91" spans="1:41" ht="12.75">
      <c r="A91" s="4" t="s">
        <v>56</v>
      </c>
      <c r="B91" s="4" t="s">
        <v>218</v>
      </c>
      <c r="C91" s="70" t="s">
        <v>475</v>
      </c>
      <c r="D91" s="52" t="s">
        <v>245</v>
      </c>
      <c r="E91" s="4" t="s">
        <v>386</v>
      </c>
      <c r="F91" s="104">
        <v>81</v>
      </c>
      <c r="G91" s="17">
        <v>0</v>
      </c>
      <c r="H91" s="17">
        <f>ROUND(F91*AC91,2)</f>
        <v>0</v>
      </c>
      <c r="I91" s="17">
        <f>J91-H91</f>
        <v>0</v>
      </c>
      <c r="J91" s="17">
        <f>ROUND(F91*G91,2)</f>
        <v>0</v>
      </c>
      <c r="K91" s="26" t="s">
        <v>444</v>
      </c>
      <c r="L91" s="26" t="s">
        <v>6</v>
      </c>
      <c r="M91" s="17">
        <f>IF(L91="5",I91,0)</f>
        <v>0</v>
      </c>
      <c r="P91" s="94">
        <f t="shared" si="17"/>
        <v>0</v>
      </c>
      <c r="Q91" s="94">
        <f t="shared" si="18"/>
        <v>0</v>
      </c>
      <c r="X91" s="17">
        <f>IF(AB91=0,J91,0)</f>
        <v>0</v>
      </c>
      <c r="Y91" s="17">
        <f>IF(AB91=15,J91,0)</f>
        <v>0</v>
      </c>
      <c r="Z91" s="17">
        <f>IF(AB91=21,J91,0)</f>
        <v>0</v>
      </c>
      <c r="AB91" s="30">
        <v>21</v>
      </c>
      <c r="AC91" s="30">
        <f>G91*0</f>
        <v>0</v>
      </c>
      <c r="AD91" s="30">
        <f>G91*(1-0)</f>
        <v>0</v>
      </c>
      <c r="AK91" s="30">
        <f>F91*AC91</f>
        <v>0</v>
      </c>
      <c r="AL91" s="30">
        <f>F91*AD91</f>
        <v>0</v>
      </c>
      <c r="AM91" s="31" t="s">
        <v>417</v>
      </c>
      <c r="AN91" s="31" t="s">
        <v>418</v>
      </c>
      <c r="AO91" s="23" t="s">
        <v>420</v>
      </c>
    </row>
    <row r="92" spans="3:17" ht="12.75">
      <c r="C92" s="12" t="s">
        <v>215</v>
      </c>
      <c r="D92" s="119" t="s">
        <v>720</v>
      </c>
      <c r="E92" s="120"/>
      <c r="F92" s="120"/>
      <c r="G92" s="120"/>
      <c r="H92" s="120"/>
      <c r="I92" s="120"/>
      <c r="J92" s="120"/>
      <c r="K92" s="120"/>
      <c r="P92" s="94">
        <f t="shared" si="17"/>
        <v>0</v>
      </c>
      <c r="Q92" s="94">
        <f t="shared" si="18"/>
        <v>0</v>
      </c>
    </row>
    <row r="93" spans="1:41" ht="12.75">
      <c r="A93" s="4" t="s">
        <v>57</v>
      </c>
      <c r="B93" s="4" t="s">
        <v>218</v>
      </c>
      <c r="C93" s="70" t="s">
        <v>511</v>
      </c>
      <c r="D93" s="52" t="s">
        <v>279</v>
      </c>
      <c r="E93" s="4" t="s">
        <v>387</v>
      </c>
      <c r="F93" s="104">
        <v>781.3945</v>
      </c>
      <c r="G93" s="17">
        <v>0</v>
      </c>
      <c r="H93" s="17">
        <f>ROUND(F93*AC93,2)</f>
        <v>0</v>
      </c>
      <c r="I93" s="17">
        <f>J93-H93</f>
        <v>0</v>
      </c>
      <c r="J93" s="17">
        <f>ROUND(F93*G93,2)</f>
        <v>0</v>
      </c>
      <c r="K93" s="26" t="s">
        <v>444</v>
      </c>
      <c r="L93" s="26" t="s">
        <v>6</v>
      </c>
      <c r="M93" s="17">
        <f>IF(L93="5",I93,0)</f>
        <v>0</v>
      </c>
      <c r="P93" s="94">
        <f t="shared" si="17"/>
        <v>0</v>
      </c>
      <c r="Q93" s="94">
        <f t="shared" si="18"/>
        <v>0</v>
      </c>
      <c r="X93" s="17">
        <f>IF(AB93=0,J93,0)</f>
        <v>0</v>
      </c>
      <c r="Y93" s="17">
        <f>IF(AB93=15,J93,0)</f>
        <v>0</v>
      </c>
      <c r="Z93" s="17">
        <f>IF(AB93=21,J93,0)</f>
        <v>0</v>
      </c>
      <c r="AB93" s="30">
        <v>21</v>
      </c>
      <c r="AC93" s="30">
        <f>G93*0</f>
        <v>0</v>
      </c>
      <c r="AD93" s="30">
        <f>G93*(1-0)</f>
        <v>0</v>
      </c>
      <c r="AK93" s="30">
        <f>F93*AC93</f>
        <v>0</v>
      </c>
      <c r="AL93" s="30">
        <f>F93*AD93</f>
        <v>0</v>
      </c>
      <c r="AM93" s="31" t="s">
        <v>417</v>
      </c>
      <c r="AN93" s="31" t="s">
        <v>418</v>
      </c>
      <c r="AO93" s="23" t="s">
        <v>420</v>
      </c>
    </row>
    <row r="94" spans="3:17" ht="12.75">
      <c r="C94" s="12" t="s">
        <v>215</v>
      </c>
      <c r="D94" s="119" t="s">
        <v>721</v>
      </c>
      <c r="E94" s="120"/>
      <c r="F94" s="120"/>
      <c r="G94" s="120"/>
      <c r="H94" s="120"/>
      <c r="I94" s="120"/>
      <c r="J94" s="120"/>
      <c r="K94" s="120"/>
      <c r="P94" s="94">
        <f t="shared" si="17"/>
        <v>0</v>
      </c>
      <c r="Q94" s="94">
        <f t="shared" si="18"/>
        <v>0</v>
      </c>
    </row>
    <row r="95" spans="3:17" ht="12.75">
      <c r="C95" s="12"/>
      <c r="D95" s="69" t="s">
        <v>722</v>
      </c>
      <c r="E95" s="16"/>
      <c r="F95" s="108"/>
      <c r="G95" s="99"/>
      <c r="H95" s="16"/>
      <c r="I95" s="16"/>
      <c r="J95" s="16"/>
      <c r="K95" s="16"/>
      <c r="P95" s="94">
        <f t="shared" si="17"/>
        <v>0</v>
      </c>
      <c r="Q95" s="94">
        <f t="shared" si="18"/>
        <v>0</v>
      </c>
    </row>
    <row r="96" spans="3:17" ht="12.75">
      <c r="C96" s="12"/>
      <c r="D96" s="69" t="s">
        <v>723</v>
      </c>
      <c r="E96" s="16"/>
      <c r="F96" s="108"/>
      <c r="G96" s="99"/>
      <c r="H96" s="16"/>
      <c r="I96" s="16"/>
      <c r="J96" s="16"/>
      <c r="K96" s="16"/>
      <c r="P96" s="94">
        <f t="shared" si="17"/>
        <v>0</v>
      </c>
      <c r="Q96" s="94">
        <f t="shared" si="18"/>
        <v>0</v>
      </c>
    </row>
    <row r="97" spans="3:17" ht="12.75">
      <c r="C97" s="12"/>
      <c r="D97" s="69" t="s">
        <v>724</v>
      </c>
      <c r="E97" s="16"/>
      <c r="F97" s="108"/>
      <c r="G97" s="99"/>
      <c r="H97" s="16"/>
      <c r="I97" s="16"/>
      <c r="J97" s="16"/>
      <c r="K97" s="16"/>
      <c r="P97" s="94">
        <f t="shared" si="17"/>
        <v>0</v>
      </c>
      <c r="Q97" s="94">
        <f t="shared" si="18"/>
        <v>0</v>
      </c>
    </row>
    <row r="98" spans="1:41" ht="12.75">
      <c r="A98" s="4" t="s">
        <v>58</v>
      </c>
      <c r="B98" s="4" t="s">
        <v>218</v>
      </c>
      <c r="C98" s="70" t="s">
        <v>491</v>
      </c>
      <c r="D98" s="52" t="s">
        <v>261</v>
      </c>
      <c r="E98" s="4" t="s">
        <v>387</v>
      </c>
      <c r="F98" s="104">
        <v>781.3945</v>
      </c>
      <c r="G98" s="17">
        <v>0</v>
      </c>
      <c r="H98" s="17">
        <f>ROUND(F98*AC98,2)</f>
        <v>0</v>
      </c>
      <c r="I98" s="17">
        <f>J98-H98</f>
        <v>0</v>
      </c>
      <c r="J98" s="17">
        <f>ROUND(F98*G98,2)</f>
        <v>0</v>
      </c>
      <c r="K98" s="26" t="s">
        <v>444</v>
      </c>
      <c r="L98" s="26" t="s">
        <v>6</v>
      </c>
      <c r="M98" s="17">
        <f>IF(L98="5",I98,0)</f>
        <v>0</v>
      </c>
      <c r="P98" s="94">
        <f t="shared" si="17"/>
        <v>0</v>
      </c>
      <c r="Q98" s="94">
        <f t="shared" si="18"/>
        <v>0</v>
      </c>
      <c r="X98" s="17">
        <f>IF(AB98=0,J98,0)</f>
        <v>0</v>
      </c>
      <c r="Y98" s="17">
        <f>IF(AB98=15,J98,0)</f>
        <v>0</v>
      </c>
      <c r="Z98" s="17">
        <f>IF(AB98=21,J98,0)</f>
        <v>0</v>
      </c>
      <c r="AB98" s="30">
        <v>21</v>
      </c>
      <c r="AC98" s="30">
        <f>G98*0</f>
        <v>0</v>
      </c>
      <c r="AD98" s="30">
        <f>G98*(1-0)</f>
        <v>0</v>
      </c>
      <c r="AK98" s="30">
        <f>F98*AC98</f>
        <v>0</v>
      </c>
      <c r="AL98" s="30">
        <f>F98*AD98</f>
        <v>0</v>
      </c>
      <c r="AM98" s="31" t="s">
        <v>417</v>
      </c>
      <c r="AN98" s="31" t="s">
        <v>418</v>
      </c>
      <c r="AO98" s="23" t="s">
        <v>420</v>
      </c>
    </row>
    <row r="99" spans="1:41" ht="12.75">
      <c r="A99" s="4" t="s">
        <v>59</v>
      </c>
      <c r="B99" s="4" t="s">
        <v>218</v>
      </c>
      <c r="C99" s="70" t="s">
        <v>515</v>
      </c>
      <c r="D99" s="52" t="s">
        <v>283</v>
      </c>
      <c r="E99" s="4" t="s">
        <v>387</v>
      </c>
      <c r="F99" s="104">
        <v>0.784</v>
      </c>
      <c r="G99" s="17">
        <v>0</v>
      </c>
      <c r="H99" s="17">
        <f>ROUND(F99*AC99,2)</f>
        <v>0</v>
      </c>
      <c r="I99" s="17">
        <f>J99-H99</f>
        <v>0</v>
      </c>
      <c r="J99" s="17">
        <f>ROUND(F99*G99,2)</f>
        <v>0</v>
      </c>
      <c r="K99" s="26" t="s">
        <v>444</v>
      </c>
      <c r="L99" s="26" t="s">
        <v>6</v>
      </c>
      <c r="M99" s="17">
        <f>IF(L99="5",I99,0)</f>
        <v>0</v>
      </c>
      <c r="P99" s="94">
        <f t="shared" si="17"/>
        <v>0</v>
      </c>
      <c r="Q99" s="94">
        <f t="shared" si="18"/>
        <v>0</v>
      </c>
      <c r="X99" s="17">
        <f>IF(AB99=0,J99,0)</f>
        <v>0</v>
      </c>
      <c r="Y99" s="17">
        <f>IF(AB99=15,J99,0)</f>
        <v>0</v>
      </c>
      <c r="Z99" s="17">
        <f>IF(AB99=21,J99,0)</f>
        <v>0</v>
      </c>
      <c r="AB99" s="30">
        <v>21</v>
      </c>
      <c r="AC99" s="30">
        <f>G99*0</f>
        <v>0</v>
      </c>
      <c r="AD99" s="30">
        <f>G99*(1-0)</f>
        <v>0</v>
      </c>
      <c r="AK99" s="30">
        <f>F99*AC99</f>
        <v>0</v>
      </c>
      <c r="AL99" s="30">
        <f>F99*AD99</f>
        <v>0</v>
      </c>
      <c r="AM99" s="31" t="s">
        <v>417</v>
      </c>
      <c r="AN99" s="31" t="s">
        <v>418</v>
      </c>
      <c r="AO99" s="23" t="s">
        <v>420</v>
      </c>
    </row>
    <row r="100" spans="1:41" ht="12.75">
      <c r="A100" s="4" t="s">
        <v>60</v>
      </c>
      <c r="B100" s="4" t="s">
        <v>218</v>
      </c>
      <c r="C100" s="70" t="s">
        <v>493</v>
      </c>
      <c r="D100" s="52" t="s">
        <v>263</v>
      </c>
      <c r="E100" s="4" t="s">
        <v>387</v>
      </c>
      <c r="F100" s="104">
        <v>773.6095</v>
      </c>
      <c r="G100" s="17">
        <v>0</v>
      </c>
      <c r="H100" s="17">
        <f>ROUND(F100*AC100,2)</f>
        <v>0</v>
      </c>
      <c r="I100" s="17">
        <f>J100-H100</f>
        <v>0</v>
      </c>
      <c r="J100" s="17">
        <f>ROUND(F100*G100,2)</f>
        <v>0</v>
      </c>
      <c r="K100" s="26" t="s">
        <v>444</v>
      </c>
      <c r="L100" s="26" t="s">
        <v>6</v>
      </c>
      <c r="M100" s="17">
        <f>IF(L100="5",I100,0)</f>
        <v>0</v>
      </c>
      <c r="P100" s="94">
        <f t="shared" si="17"/>
        <v>0</v>
      </c>
      <c r="Q100" s="94">
        <f t="shared" si="18"/>
        <v>0</v>
      </c>
      <c r="X100" s="17">
        <f>IF(AB100=0,J100,0)</f>
        <v>0</v>
      </c>
      <c r="Y100" s="17">
        <f>IF(AB100=15,J100,0)</f>
        <v>0</v>
      </c>
      <c r="Z100" s="17">
        <f>IF(AB100=21,J100,0)</f>
        <v>0</v>
      </c>
      <c r="AB100" s="30">
        <v>21</v>
      </c>
      <c r="AC100" s="30">
        <f>G100*0</f>
        <v>0</v>
      </c>
      <c r="AD100" s="30">
        <f>G100*(1-0)</f>
        <v>0</v>
      </c>
      <c r="AK100" s="30">
        <f>F100*AC100</f>
        <v>0</v>
      </c>
      <c r="AL100" s="30">
        <f>F100*AD100</f>
        <v>0</v>
      </c>
      <c r="AM100" s="31" t="s">
        <v>417</v>
      </c>
      <c r="AN100" s="31" t="s">
        <v>418</v>
      </c>
      <c r="AO100" s="23" t="s">
        <v>420</v>
      </c>
    </row>
    <row r="101" spans="1:41" ht="12.75">
      <c r="A101" s="4" t="s">
        <v>61</v>
      </c>
      <c r="B101" s="4" t="s">
        <v>218</v>
      </c>
      <c r="C101" s="70" t="s">
        <v>516</v>
      </c>
      <c r="D101" s="52" t="s">
        <v>284</v>
      </c>
      <c r="E101" s="4" t="s">
        <v>384</v>
      </c>
      <c r="F101" s="104">
        <v>1994.19</v>
      </c>
      <c r="G101" s="17">
        <v>0</v>
      </c>
      <c r="H101" s="17">
        <f>ROUND(F101*AC101,2)</f>
        <v>0</v>
      </c>
      <c r="I101" s="17">
        <f>J101-H101</f>
        <v>0</v>
      </c>
      <c r="J101" s="17">
        <f>ROUND(F101*G101,2)</f>
        <v>0</v>
      </c>
      <c r="K101" s="26" t="s">
        <v>444</v>
      </c>
      <c r="L101" s="26" t="s">
        <v>6</v>
      </c>
      <c r="M101" s="17">
        <f>IF(L101="5",I101,0)</f>
        <v>0</v>
      </c>
      <c r="P101" s="94">
        <f t="shared" si="17"/>
        <v>0</v>
      </c>
      <c r="Q101" s="94">
        <f t="shared" si="18"/>
        <v>0</v>
      </c>
      <c r="X101" s="17">
        <f>IF(AB101=0,J101,0)</f>
        <v>0</v>
      </c>
      <c r="Y101" s="17">
        <f>IF(AB101=15,J101,0)</f>
        <v>0</v>
      </c>
      <c r="Z101" s="17">
        <f>IF(AB101=21,J101,0)</f>
        <v>0</v>
      </c>
      <c r="AB101" s="30">
        <v>21</v>
      </c>
      <c r="AC101" s="30">
        <f>G101*0</f>
        <v>0</v>
      </c>
      <c r="AD101" s="30">
        <f>G101*(1-0)</f>
        <v>0</v>
      </c>
      <c r="AK101" s="30">
        <f>F101*AC101</f>
        <v>0</v>
      </c>
      <c r="AL101" s="30">
        <f>F101*AD101</f>
        <v>0</v>
      </c>
      <c r="AM101" s="31" t="s">
        <v>417</v>
      </c>
      <c r="AN101" s="31" t="s">
        <v>418</v>
      </c>
      <c r="AO101" s="23" t="s">
        <v>420</v>
      </c>
    </row>
    <row r="102" spans="3:17" ht="12.75">
      <c r="C102" s="12" t="s">
        <v>215</v>
      </c>
      <c r="D102" s="119" t="s">
        <v>713</v>
      </c>
      <c r="E102" s="120"/>
      <c r="F102" s="120"/>
      <c r="G102" s="120"/>
      <c r="H102" s="120"/>
      <c r="I102" s="120"/>
      <c r="J102" s="120"/>
      <c r="K102" s="120"/>
      <c r="P102" s="94">
        <f t="shared" si="17"/>
        <v>0</v>
      </c>
      <c r="Q102" s="94">
        <f t="shared" si="18"/>
        <v>0</v>
      </c>
    </row>
    <row r="103" spans="3:17" ht="12.75">
      <c r="C103" s="12"/>
      <c r="D103" s="69" t="s">
        <v>714</v>
      </c>
      <c r="E103" s="16"/>
      <c r="F103" s="108"/>
      <c r="G103" s="99"/>
      <c r="H103" s="16"/>
      <c r="I103" s="16"/>
      <c r="J103" s="16"/>
      <c r="K103" s="16"/>
      <c r="P103" s="94">
        <f t="shared" si="17"/>
        <v>0</v>
      </c>
      <c r="Q103" s="94">
        <f t="shared" si="18"/>
        <v>0</v>
      </c>
    </row>
    <row r="104" spans="3:17" ht="12.75">
      <c r="C104" s="12"/>
      <c r="D104" s="13" t="s">
        <v>725</v>
      </c>
      <c r="E104" s="16"/>
      <c r="F104" s="108"/>
      <c r="G104" s="99"/>
      <c r="H104" s="16"/>
      <c r="I104" s="16"/>
      <c r="J104" s="16"/>
      <c r="K104" s="16"/>
      <c r="P104" s="94">
        <f t="shared" si="17"/>
        <v>0</v>
      </c>
      <c r="Q104" s="94">
        <f t="shared" si="18"/>
        <v>0</v>
      </c>
    </row>
    <row r="105" spans="1:17" ht="12.75">
      <c r="A105" s="3"/>
      <c r="B105" s="11"/>
      <c r="C105" s="11"/>
      <c r="D105" s="73" t="s">
        <v>684</v>
      </c>
      <c r="E105" s="15"/>
      <c r="F105" s="103"/>
      <c r="G105" s="97"/>
      <c r="H105" s="32"/>
      <c r="I105" s="32"/>
      <c r="J105" s="32"/>
      <c r="K105" s="23"/>
      <c r="P105" s="94"/>
      <c r="Q105" s="94"/>
    </row>
    <row r="106" spans="1:41" ht="12.75">
      <c r="A106" s="4" t="s">
        <v>62</v>
      </c>
      <c r="B106" s="4" t="s">
        <v>218</v>
      </c>
      <c r="C106" s="70" t="s">
        <v>517</v>
      </c>
      <c r="D106" s="52" t="s">
        <v>285</v>
      </c>
      <c r="E106" s="4" t="s">
        <v>387</v>
      </c>
      <c r="F106" s="104">
        <v>0.32</v>
      </c>
      <c r="G106" s="17">
        <v>0</v>
      </c>
      <c r="H106" s="17">
        <f>ROUND(F106*AC106,2)</f>
        <v>0</v>
      </c>
      <c r="I106" s="17">
        <f>J106-H106</f>
        <v>0</v>
      </c>
      <c r="J106" s="17">
        <f>ROUND(F106*G106,2)</f>
        <v>0</v>
      </c>
      <c r="K106" s="26" t="s">
        <v>444</v>
      </c>
      <c r="L106" s="26" t="s">
        <v>6</v>
      </c>
      <c r="M106" s="17">
        <f>IF(L106="5",I106,0)</f>
        <v>0</v>
      </c>
      <c r="P106" s="94">
        <f t="shared" si="17"/>
        <v>0</v>
      </c>
      <c r="Q106" s="94">
        <f t="shared" si="18"/>
        <v>0</v>
      </c>
      <c r="X106" s="17">
        <f>IF(AB106=0,J106,0)</f>
        <v>0</v>
      </c>
      <c r="Y106" s="17">
        <f>IF(AB106=15,J106,0)</f>
        <v>0</v>
      </c>
      <c r="Z106" s="17">
        <f>IF(AB106=21,J106,0)</f>
        <v>0</v>
      </c>
      <c r="AB106" s="30">
        <v>21</v>
      </c>
      <c r="AC106" s="30">
        <f>G106*0</f>
        <v>0</v>
      </c>
      <c r="AD106" s="30">
        <f>G106*(1-0)</f>
        <v>0</v>
      </c>
      <c r="AK106" s="30">
        <f>F106*AC106</f>
        <v>0</v>
      </c>
      <c r="AL106" s="30">
        <f>F106*AD106</f>
        <v>0</v>
      </c>
      <c r="AM106" s="31" t="s">
        <v>417</v>
      </c>
      <c r="AN106" s="31" t="s">
        <v>418</v>
      </c>
      <c r="AO106" s="23" t="s">
        <v>420</v>
      </c>
    </row>
    <row r="107" spans="1:41" ht="12.75">
      <c r="A107" s="4" t="s">
        <v>63</v>
      </c>
      <c r="B107" s="4" t="s">
        <v>218</v>
      </c>
      <c r="C107" s="70" t="s">
        <v>518</v>
      </c>
      <c r="D107" s="52" t="s">
        <v>286</v>
      </c>
      <c r="E107" s="4" t="s">
        <v>387</v>
      </c>
      <c r="F107" s="104">
        <v>0.464</v>
      </c>
      <c r="G107" s="17">
        <v>0</v>
      </c>
      <c r="H107" s="17">
        <f>ROUND(F107*AC107,2)</f>
        <v>0</v>
      </c>
      <c r="I107" s="17">
        <f>J107-H107</f>
        <v>0</v>
      </c>
      <c r="J107" s="17">
        <f>ROUND(F107*G107,2)</f>
        <v>0</v>
      </c>
      <c r="K107" s="26" t="s">
        <v>444</v>
      </c>
      <c r="L107" s="26" t="s">
        <v>6</v>
      </c>
      <c r="M107" s="17">
        <f>IF(L107="5",I107,0)</f>
        <v>0</v>
      </c>
      <c r="P107" s="94">
        <f t="shared" si="17"/>
        <v>0</v>
      </c>
      <c r="Q107" s="94">
        <f t="shared" si="18"/>
        <v>0</v>
      </c>
      <c r="X107" s="17">
        <f>IF(AB107=0,J107,0)</f>
        <v>0</v>
      </c>
      <c r="Y107" s="17">
        <f>IF(AB107=15,J107,0)</f>
        <v>0</v>
      </c>
      <c r="Z107" s="17">
        <f>IF(AB107=21,J107,0)</f>
        <v>0</v>
      </c>
      <c r="AB107" s="30">
        <v>21</v>
      </c>
      <c r="AC107" s="30">
        <f>G107*0</f>
        <v>0</v>
      </c>
      <c r="AD107" s="30">
        <f>G107*(1-0)</f>
        <v>0</v>
      </c>
      <c r="AK107" s="30">
        <f>F107*AC107</f>
        <v>0</v>
      </c>
      <c r="AL107" s="30">
        <f>F107*AD107</f>
        <v>0</v>
      </c>
      <c r="AM107" s="31" t="s">
        <v>417</v>
      </c>
      <c r="AN107" s="31" t="s">
        <v>418</v>
      </c>
      <c r="AO107" s="23" t="s">
        <v>420</v>
      </c>
    </row>
    <row r="108" spans="1:17" ht="12.75">
      <c r="A108" s="3"/>
      <c r="B108" s="11"/>
      <c r="C108" s="11"/>
      <c r="D108" s="73" t="s">
        <v>683</v>
      </c>
      <c r="E108" s="15"/>
      <c r="F108" s="103"/>
      <c r="G108" s="97"/>
      <c r="H108" s="32"/>
      <c r="I108" s="32"/>
      <c r="J108" s="32"/>
      <c r="K108" s="23"/>
      <c r="P108" s="94"/>
      <c r="Q108" s="94"/>
    </row>
    <row r="109" spans="1:41" ht="12.75">
      <c r="A109" s="4" t="s">
        <v>64</v>
      </c>
      <c r="B109" s="4" t="s">
        <v>218</v>
      </c>
      <c r="C109" s="70" t="s">
        <v>519</v>
      </c>
      <c r="D109" s="52" t="s">
        <v>287</v>
      </c>
      <c r="E109" s="4" t="s">
        <v>387</v>
      </c>
      <c r="F109" s="104">
        <v>10.934</v>
      </c>
      <c r="G109" s="17">
        <v>0</v>
      </c>
      <c r="H109" s="17">
        <f>ROUND(F109*AC109,2)</f>
        <v>0</v>
      </c>
      <c r="I109" s="17">
        <f>J109-H109</f>
        <v>0</v>
      </c>
      <c r="J109" s="17">
        <f>ROUND(F109*G109,2)</f>
        <v>0</v>
      </c>
      <c r="K109" s="26" t="s">
        <v>444</v>
      </c>
      <c r="L109" s="26" t="s">
        <v>6</v>
      </c>
      <c r="M109" s="17">
        <f>IF(L109="5",I109,0)</f>
        <v>0</v>
      </c>
      <c r="P109" s="94">
        <f t="shared" si="17"/>
        <v>0</v>
      </c>
      <c r="Q109" s="94">
        <f t="shared" si="18"/>
        <v>0</v>
      </c>
      <c r="X109" s="17">
        <f>IF(AB109=0,J109,0)</f>
        <v>0</v>
      </c>
      <c r="Y109" s="17">
        <f>IF(AB109=15,J109,0)</f>
        <v>0</v>
      </c>
      <c r="Z109" s="17">
        <f>IF(AB109=21,J109,0)</f>
        <v>0</v>
      </c>
      <c r="AB109" s="30">
        <v>21</v>
      </c>
      <c r="AC109" s="30">
        <f>G109*0</f>
        <v>0</v>
      </c>
      <c r="AD109" s="30">
        <f>G109*(1-0)</f>
        <v>0</v>
      </c>
      <c r="AK109" s="30">
        <f>F109*AC109</f>
        <v>0</v>
      </c>
      <c r="AL109" s="30">
        <f>F109*AD109</f>
        <v>0</v>
      </c>
      <c r="AM109" s="31" t="s">
        <v>417</v>
      </c>
      <c r="AN109" s="31" t="s">
        <v>418</v>
      </c>
      <c r="AO109" s="23" t="s">
        <v>420</v>
      </c>
    </row>
    <row r="110" spans="3:17" ht="12.75">
      <c r="C110" s="12" t="s">
        <v>215</v>
      </c>
      <c r="D110" s="119" t="s">
        <v>726</v>
      </c>
      <c r="E110" s="121"/>
      <c r="F110" s="121"/>
      <c r="G110" s="121"/>
      <c r="H110" s="121"/>
      <c r="I110" s="121"/>
      <c r="J110" s="121"/>
      <c r="K110" s="121"/>
      <c r="P110" s="94">
        <f t="shared" si="17"/>
        <v>0</v>
      </c>
      <c r="Q110" s="94">
        <f t="shared" si="18"/>
        <v>0</v>
      </c>
    </row>
    <row r="111" spans="1:41" ht="12.75">
      <c r="A111" s="4"/>
      <c r="B111" s="4"/>
      <c r="C111" s="70"/>
      <c r="D111" s="62" t="s">
        <v>727</v>
      </c>
      <c r="E111" s="4"/>
      <c r="F111" s="104"/>
      <c r="G111" s="17"/>
      <c r="H111" s="17"/>
      <c r="I111" s="17"/>
      <c r="J111" s="17"/>
      <c r="K111" s="26"/>
      <c r="L111" s="26"/>
      <c r="M111" s="17"/>
      <c r="P111" s="94">
        <f t="shared" si="17"/>
        <v>0</v>
      </c>
      <c r="Q111" s="94">
        <f t="shared" si="18"/>
        <v>0</v>
      </c>
      <c r="X111" s="17"/>
      <c r="Y111" s="17"/>
      <c r="Z111" s="17"/>
      <c r="AB111" s="30"/>
      <c r="AC111" s="30"/>
      <c r="AD111" s="30"/>
      <c r="AK111" s="30"/>
      <c r="AL111" s="30"/>
      <c r="AM111" s="31"/>
      <c r="AN111" s="31"/>
      <c r="AO111" s="23"/>
    </row>
    <row r="112" spans="1:41" ht="12.75">
      <c r="A112" s="4"/>
      <c r="B112" s="4"/>
      <c r="C112" s="70"/>
      <c r="D112" s="62" t="s">
        <v>728</v>
      </c>
      <c r="E112" s="4"/>
      <c r="F112" s="104"/>
      <c r="G112" s="17"/>
      <c r="H112" s="17"/>
      <c r="I112" s="17"/>
      <c r="J112" s="17"/>
      <c r="K112" s="26"/>
      <c r="L112" s="26"/>
      <c r="M112" s="17"/>
      <c r="P112" s="94">
        <f t="shared" si="17"/>
        <v>0</v>
      </c>
      <c r="Q112" s="94">
        <f t="shared" si="18"/>
        <v>0</v>
      </c>
      <c r="X112" s="17"/>
      <c r="Y112" s="17"/>
      <c r="Z112" s="17"/>
      <c r="AB112" s="30"/>
      <c r="AC112" s="30"/>
      <c r="AD112" s="30"/>
      <c r="AK112" s="30"/>
      <c r="AL112" s="30"/>
      <c r="AM112" s="31"/>
      <c r="AN112" s="31"/>
      <c r="AO112" s="23"/>
    </row>
    <row r="113" spans="1:41" ht="12.75">
      <c r="A113" s="4" t="s">
        <v>65</v>
      </c>
      <c r="B113" s="4" t="s">
        <v>218</v>
      </c>
      <c r="C113" s="70" t="s">
        <v>520</v>
      </c>
      <c r="D113" s="52" t="s">
        <v>288</v>
      </c>
      <c r="E113" s="4" t="s">
        <v>388</v>
      </c>
      <c r="F113" s="104">
        <v>0.2465</v>
      </c>
      <c r="G113" s="17">
        <v>0</v>
      </c>
      <c r="H113" s="17">
        <f>ROUND(F113*AC113,2)</f>
        <v>0</v>
      </c>
      <c r="I113" s="17">
        <f>J113-H113</f>
        <v>0</v>
      </c>
      <c r="J113" s="17">
        <f>ROUND(F113*G113,2)</f>
        <v>0</v>
      </c>
      <c r="K113" s="26" t="s">
        <v>444</v>
      </c>
      <c r="L113" s="26" t="s">
        <v>6</v>
      </c>
      <c r="M113" s="17">
        <f>IF(L113="5",I113,0)</f>
        <v>0</v>
      </c>
      <c r="P113" s="94">
        <f t="shared" si="17"/>
        <v>0</v>
      </c>
      <c r="Q113" s="94">
        <f t="shared" si="18"/>
        <v>0</v>
      </c>
      <c r="X113" s="17">
        <f>IF(AB113=0,J113,0)</f>
        <v>0</v>
      </c>
      <c r="Y113" s="17">
        <f>IF(AB113=15,J113,0)</f>
        <v>0</v>
      </c>
      <c r="Z113" s="17">
        <f>IF(AB113=21,J113,0)</f>
        <v>0</v>
      </c>
      <c r="AB113" s="30">
        <v>21</v>
      </c>
      <c r="AC113" s="30">
        <f>G113*0</f>
        <v>0</v>
      </c>
      <c r="AD113" s="30">
        <f>G113*(1-0)</f>
        <v>0</v>
      </c>
      <c r="AK113" s="30">
        <f>F113*AC113</f>
        <v>0</v>
      </c>
      <c r="AL113" s="30">
        <f>F113*AD113</f>
        <v>0</v>
      </c>
      <c r="AM113" s="31" t="s">
        <v>417</v>
      </c>
      <c r="AN113" s="31" t="s">
        <v>418</v>
      </c>
      <c r="AO113" s="23" t="s">
        <v>420</v>
      </c>
    </row>
    <row r="114" spans="3:17" ht="12.75">
      <c r="C114" s="12" t="s">
        <v>215</v>
      </c>
      <c r="D114" s="119" t="s">
        <v>729</v>
      </c>
      <c r="E114" s="120"/>
      <c r="F114" s="120"/>
      <c r="G114" s="120"/>
      <c r="H114" s="120"/>
      <c r="I114" s="120"/>
      <c r="J114" s="120"/>
      <c r="K114" s="120"/>
      <c r="P114" s="94">
        <f t="shared" si="17"/>
        <v>0</v>
      </c>
      <c r="Q114" s="94">
        <f t="shared" si="18"/>
        <v>0</v>
      </c>
    </row>
    <row r="115" spans="1:41" ht="12.75">
      <c r="A115" s="4"/>
      <c r="B115" s="4"/>
      <c r="C115" s="70"/>
      <c r="D115" s="62" t="s">
        <v>731</v>
      </c>
      <c r="E115" s="4"/>
      <c r="F115" s="104"/>
      <c r="G115" s="17"/>
      <c r="H115" s="17"/>
      <c r="I115" s="17"/>
      <c r="J115" s="17"/>
      <c r="K115" s="26"/>
      <c r="L115" s="26"/>
      <c r="M115" s="17"/>
      <c r="P115" s="94">
        <f t="shared" si="17"/>
        <v>0</v>
      </c>
      <c r="Q115" s="94">
        <f t="shared" si="18"/>
        <v>0</v>
      </c>
      <c r="X115" s="17"/>
      <c r="Y115" s="17"/>
      <c r="Z115" s="17"/>
      <c r="AB115" s="30"/>
      <c r="AC115" s="30"/>
      <c r="AD115" s="30"/>
      <c r="AK115" s="30"/>
      <c r="AL115" s="30"/>
      <c r="AM115" s="31"/>
      <c r="AN115" s="31"/>
      <c r="AO115" s="23"/>
    </row>
    <row r="116" spans="1:41" ht="12.75">
      <c r="A116" s="4"/>
      <c r="B116" s="4"/>
      <c r="C116" s="70"/>
      <c r="D116" s="62" t="s">
        <v>730</v>
      </c>
      <c r="E116" s="4"/>
      <c r="F116" s="104"/>
      <c r="G116" s="17"/>
      <c r="H116" s="17"/>
      <c r="I116" s="17"/>
      <c r="J116" s="17"/>
      <c r="K116" s="26"/>
      <c r="L116" s="26"/>
      <c r="M116" s="17"/>
      <c r="P116" s="94">
        <f t="shared" si="17"/>
        <v>0</v>
      </c>
      <c r="Q116" s="94">
        <f t="shared" si="18"/>
        <v>0</v>
      </c>
      <c r="X116" s="17"/>
      <c r="Y116" s="17"/>
      <c r="Z116" s="17"/>
      <c r="AB116" s="30"/>
      <c r="AC116" s="30"/>
      <c r="AD116" s="30"/>
      <c r="AK116" s="30"/>
      <c r="AL116" s="30"/>
      <c r="AM116" s="31"/>
      <c r="AN116" s="31"/>
      <c r="AO116" s="23"/>
    </row>
    <row r="117" spans="1:41" ht="12.75">
      <c r="A117" s="4" t="s">
        <v>66</v>
      </c>
      <c r="B117" s="4" t="s">
        <v>218</v>
      </c>
      <c r="C117" s="70" t="s">
        <v>521</v>
      </c>
      <c r="D117" s="52" t="s">
        <v>289</v>
      </c>
      <c r="E117" s="4" t="s">
        <v>384</v>
      </c>
      <c r="F117" s="104">
        <v>7.98</v>
      </c>
      <c r="G117" s="17">
        <v>0</v>
      </c>
      <c r="H117" s="17">
        <f>ROUND(F117*AC117,2)</f>
        <v>0</v>
      </c>
      <c r="I117" s="17">
        <f>J117-H117</f>
        <v>0</v>
      </c>
      <c r="J117" s="17">
        <f>ROUND(F117*G117,2)</f>
        <v>0</v>
      </c>
      <c r="K117" s="26" t="s">
        <v>444</v>
      </c>
      <c r="L117" s="26" t="s">
        <v>6</v>
      </c>
      <c r="M117" s="17">
        <f>IF(L117="5",I117,0)</f>
        <v>0</v>
      </c>
      <c r="P117" s="94">
        <f t="shared" si="17"/>
        <v>0</v>
      </c>
      <c r="Q117" s="94">
        <f t="shared" si="18"/>
        <v>0</v>
      </c>
      <c r="X117" s="17">
        <f>IF(AB117=0,J117,0)</f>
        <v>0</v>
      </c>
      <c r="Y117" s="17">
        <f>IF(AB117=15,J117,0)</f>
        <v>0</v>
      </c>
      <c r="Z117" s="17">
        <f>IF(AB117=21,J117,0)</f>
        <v>0</v>
      </c>
      <c r="AB117" s="30">
        <v>21</v>
      </c>
      <c r="AC117" s="30">
        <f>G117*0</f>
        <v>0</v>
      </c>
      <c r="AD117" s="30">
        <f>G117*(1-0)</f>
        <v>0</v>
      </c>
      <c r="AK117" s="30">
        <f>F117*AC117</f>
        <v>0</v>
      </c>
      <c r="AL117" s="30">
        <f>F117*AD117</f>
        <v>0</v>
      </c>
      <c r="AM117" s="31" t="s">
        <v>417</v>
      </c>
      <c r="AN117" s="31" t="s">
        <v>418</v>
      </c>
      <c r="AO117" s="23" t="s">
        <v>420</v>
      </c>
    </row>
    <row r="118" spans="3:17" ht="12.75">
      <c r="C118" s="12" t="s">
        <v>215</v>
      </c>
      <c r="D118" s="119" t="s">
        <v>732</v>
      </c>
      <c r="E118" s="120"/>
      <c r="F118" s="120"/>
      <c r="G118" s="120"/>
      <c r="H118" s="120"/>
      <c r="I118" s="120"/>
      <c r="J118" s="120"/>
      <c r="K118" s="120"/>
      <c r="P118" s="94">
        <f t="shared" si="17"/>
        <v>0</v>
      </c>
      <c r="Q118" s="94">
        <f t="shared" si="18"/>
        <v>0</v>
      </c>
    </row>
    <row r="119" spans="1:41" ht="12.75">
      <c r="A119" s="4"/>
      <c r="B119" s="4"/>
      <c r="C119" s="70"/>
      <c r="D119" s="62" t="s">
        <v>733</v>
      </c>
      <c r="E119" s="4"/>
      <c r="F119" s="104"/>
      <c r="G119" s="17"/>
      <c r="H119" s="17"/>
      <c r="I119" s="17"/>
      <c r="J119" s="17"/>
      <c r="K119" s="26"/>
      <c r="L119" s="26"/>
      <c r="M119" s="17"/>
      <c r="P119" s="94">
        <f t="shared" si="17"/>
        <v>0</v>
      </c>
      <c r="Q119" s="94">
        <f t="shared" si="18"/>
        <v>0</v>
      </c>
      <c r="X119" s="17"/>
      <c r="Y119" s="17"/>
      <c r="Z119" s="17"/>
      <c r="AB119" s="30"/>
      <c r="AC119" s="30"/>
      <c r="AD119" s="30"/>
      <c r="AK119" s="30"/>
      <c r="AL119" s="30"/>
      <c r="AM119" s="31"/>
      <c r="AN119" s="31"/>
      <c r="AO119" s="23"/>
    </row>
    <row r="120" spans="1:41" ht="12.75">
      <c r="A120" s="4"/>
      <c r="B120" s="4"/>
      <c r="C120" s="70"/>
      <c r="D120" s="62" t="s">
        <v>734</v>
      </c>
      <c r="E120" s="4"/>
      <c r="F120" s="104"/>
      <c r="G120" s="17"/>
      <c r="H120" s="17"/>
      <c r="I120" s="17"/>
      <c r="J120" s="17"/>
      <c r="K120" s="26"/>
      <c r="L120" s="26"/>
      <c r="M120" s="17"/>
      <c r="P120" s="94">
        <f t="shared" si="17"/>
        <v>0</v>
      </c>
      <c r="Q120" s="94">
        <f t="shared" si="18"/>
        <v>0</v>
      </c>
      <c r="X120" s="17"/>
      <c r="Y120" s="17"/>
      <c r="Z120" s="17"/>
      <c r="AB120" s="30"/>
      <c r="AC120" s="30"/>
      <c r="AD120" s="30"/>
      <c r="AK120" s="30"/>
      <c r="AL120" s="30"/>
      <c r="AM120" s="31"/>
      <c r="AN120" s="31"/>
      <c r="AO120" s="23"/>
    </row>
    <row r="121" spans="1:41" ht="12.75">
      <c r="A121" s="4" t="s">
        <v>67</v>
      </c>
      <c r="B121" s="4" t="s">
        <v>218</v>
      </c>
      <c r="C121" s="70" t="s">
        <v>522</v>
      </c>
      <c r="D121" s="52" t="s">
        <v>290</v>
      </c>
      <c r="E121" s="4" t="s">
        <v>384</v>
      </c>
      <c r="F121" s="104">
        <v>7.98</v>
      </c>
      <c r="G121" s="17">
        <v>0</v>
      </c>
      <c r="H121" s="17">
        <f>ROUND(F121*AC121,2)</f>
        <v>0</v>
      </c>
      <c r="I121" s="17">
        <f>J121-H121</f>
        <v>0</v>
      </c>
      <c r="J121" s="17">
        <f>ROUND(F121*G121,2)</f>
        <v>0</v>
      </c>
      <c r="K121" s="26" t="s">
        <v>444</v>
      </c>
      <c r="L121" s="26" t="s">
        <v>6</v>
      </c>
      <c r="M121" s="17">
        <f>IF(L121="5",I121,0)</f>
        <v>0</v>
      </c>
      <c r="P121" s="94">
        <f t="shared" si="17"/>
        <v>0</v>
      </c>
      <c r="Q121" s="94">
        <f t="shared" si="18"/>
        <v>0</v>
      </c>
      <c r="X121" s="17">
        <f>IF(AB121=0,J121,0)</f>
        <v>0</v>
      </c>
      <c r="Y121" s="17">
        <f>IF(AB121=15,J121,0)</f>
        <v>0</v>
      </c>
      <c r="Z121" s="17">
        <f>IF(AB121=21,J121,0)</f>
        <v>0</v>
      </c>
      <c r="AB121" s="30">
        <v>21</v>
      </c>
      <c r="AC121" s="30">
        <f>G121*0</f>
        <v>0</v>
      </c>
      <c r="AD121" s="30">
        <f>G121*(1-0)</f>
        <v>0</v>
      </c>
      <c r="AK121" s="30">
        <f>F121*AC121</f>
        <v>0</v>
      </c>
      <c r="AL121" s="30">
        <f>F121*AD121</f>
        <v>0</v>
      </c>
      <c r="AM121" s="31" t="s">
        <v>417</v>
      </c>
      <c r="AN121" s="31" t="s">
        <v>418</v>
      </c>
      <c r="AO121" s="23" t="s">
        <v>420</v>
      </c>
    </row>
    <row r="122" spans="1:41" ht="12.75">
      <c r="A122" s="4" t="s">
        <v>68</v>
      </c>
      <c r="B122" s="4" t="s">
        <v>218</v>
      </c>
      <c r="C122" s="70" t="s">
        <v>523</v>
      </c>
      <c r="D122" s="52" t="s">
        <v>291</v>
      </c>
      <c r="E122" s="4" t="s">
        <v>386</v>
      </c>
      <c r="F122" s="104">
        <v>91.2</v>
      </c>
      <c r="G122" s="17">
        <v>0</v>
      </c>
      <c r="H122" s="17">
        <f>ROUND(F122*AC122,2)</f>
        <v>0</v>
      </c>
      <c r="I122" s="17">
        <f>J122-H122</f>
        <v>0</v>
      </c>
      <c r="J122" s="17">
        <f>ROUND(F122*G122,2)</f>
        <v>0</v>
      </c>
      <c r="K122" s="26" t="s">
        <v>444</v>
      </c>
      <c r="L122" s="26" t="s">
        <v>6</v>
      </c>
      <c r="M122" s="17">
        <f>IF(L122="5",I122,0)</f>
        <v>0</v>
      </c>
      <c r="P122" s="94">
        <f t="shared" si="17"/>
        <v>0</v>
      </c>
      <c r="Q122" s="94">
        <f t="shared" si="18"/>
        <v>0</v>
      </c>
      <c r="X122" s="17">
        <f>IF(AB122=0,J122,0)</f>
        <v>0</v>
      </c>
      <c r="Y122" s="17">
        <f>IF(AB122=15,J122,0)</f>
        <v>0</v>
      </c>
      <c r="Z122" s="17">
        <f>IF(AB122=21,J122,0)</f>
        <v>0</v>
      </c>
      <c r="AB122" s="30">
        <v>21</v>
      </c>
      <c r="AC122" s="30">
        <f>G122*0</f>
        <v>0</v>
      </c>
      <c r="AD122" s="30">
        <f>G122*(1-0)</f>
        <v>0</v>
      </c>
      <c r="AK122" s="30">
        <f>F122*AC122</f>
        <v>0</v>
      </c>
      <c r="AL122" s="30">
        <f>F122*AD122</f>
        <v>0</v>
      </c>
      <c r="AM122" s="31" t="s">
        <v>417</v>
      </c>
      <c r="AN122" s="31" t="s">
        <v>418</v>
      </c>
      <c r="AO122" s="23" t="s">
        <v>420</v>
      </c>
    </row>
    <row r="123" spans="3:17" ht="12.75">
      <c r="C123" s="12" t="s">
        <v>215</v>
      </c>
      <c r="D123" s="119" t="s">
        <v>560</v>
      </c>
      <c r="E123" s="120"/>
      <c r="F123" s="120"/>
      <c r="G123" s="120"/>
      <c r="H123" s="120"/>
      <c r="I123" s="120"/>
      <c r="J123" s="120"/>
      <c r="K123" s="120"/>
      <c r="P123" s="94">
        <f t="shared" si="17"/>
        <v>0</v>
      </c>
      <c r="Q123" s="94">
        <f t="shared" si="18"/>
        <v>0</v>
      </c>
    </row>
    <row r="124" spans="1:41" ht="12.75">
      <c r="A124" s="4"/>
      <c r="B124" s="4"/>
      <c r="C124" s="70"/>
      <c r="D124" s="62" t="s">
        <v>735</v>
      </c>
      <c r="E124" s="4"/>
      <c r="F124" s="104"/>
      <c r="G124" s="17"/>
      <c r="H124" s="17"/>
      <c r="I124" s="17"/>
      <c r="J124" s="17"/>
      <c r="K124" s="26"/>
      <c r="L124" s="26"/>
      <c r="M124" s="17"/>
      <c r="P124" s="94">
        <f t="shared" si="17"/>
        <v>0</v>
      </c>
      <c r="Q124" s="94">
        <f t="shared" si="18"/>
        <v>0</v>
      </c>
      <c r="X124" s="17"/>
      <c r="Y124" s="17"/>
      <c r="Z124" s="17"/>
      <c r="AB124" s="30"/>
      <c r="AC124" s="30"/>
      <c r="AD124" s="30"/>
      <c r="AK124" s="30"/>
      <c r="AL124" s="30"/>
      <c r="AM124" s="31"/>
      <c r="AN124" s="31"/>
      <c r="AO124" s="23"/>
    </row>
    <row r="125" spans="1:41" ht="12.75">
      <c r="A125" s="4"/>
      <c r="B125" s="4"/>
      <c r="C125" s="70"/>
      <c r="D125" s="62" t="s">
        <v>736</v>
      </c>
      <c r="E125" s="4"/>
      <c r="F125" s="104"/>
      <c r="G125" s="17"/>
      <c r="H125" s="17"/>
      <c r="I125" s="17"/>
      <c r="J125" s="17"/>
      <c r="K125" s="26"/>
      <c r="L125" s="26"/>
      <c r="M125" s="17"/>
      <c r="P125" s="94">
        <f t="shared" si="17"/>
        <v>0</v>
      </c>
      <c r="Q125" s="94">
        <f t="shared" si="18"/>
        <v>0</v>
      </c>
      <c r="X125" s="17"/>
      <c r="Y125" s="17"/>
      <c r="Z125" s="17"/>
      <c r="AB125" s="30"/>
      <c r="AC125" s="30"/>
      <c r="AD125" s="30"/>
      <c r="AK125" s="30"/>
      <c r="AL125" s="30"/>
      <c r="AM125" s="31"/>
      <c r="AN125" s="31"/>
      <c r="AO125" s="23"/>
    </row>
    <row r="126" spans="1:41" ht="12.75">
      <c r="A126" s="4" t="s">
        <v>69</v>
      </c>
      <c r="B126" s="4" t="s">
        <v>218</v>
      </c>
      <c r="C126" s="70" t="s">
        <v>524</v>
      </c>
      <c r="D126" s="52" t="s">
        <v>292</v>
      </c>
      <c r="E126" s="4" t="s">
        <v>384</v>
      </c>
      <c r="F126" s="104">
        <v>55.567</v>
      </c>
      <c r="G126" s="17">
        <v>0</v>
      </c>
      <c r="H126" s="17">
        <f>ROUND(F126*AC126,2)</f>
        <v>0</v>
      </c>
      <c r="I126" s="17">
        <f>J126-H126</f>
        <v>0</v>
      </c>
      <c r="J126" s="17">
        <f>ROUND(F126*G126,2)</f>
        <v>0</v>
      </c>
      <c r="K126" s="26" t="s">
        <v>444</v>
      </c>
      <c r="L126" s="26" t="s">
        <v>6</v>
      </c>
      <c r="M126" s="17">
        <f>IF(L126="5",I126,0)</f>
        <v>0</v>
      </c>
      <c r="P126" s="94">
        <f t="shared" si="17"/>
        <v>0</v>
      </c>
      <c r="Q126" s="94">
        <f t="shared" si="18"/>
        <v>0</v>
      </c>
      <c r="X126" s="17">
        <f>IF(AB126=0,J126,0)</f>
        <v>0</v>
      </c>
      <c r="Y126" s="17">
        <f>IF(AB126=15,J126,0)</f>
        <v>0</v>
      </c>
      <c r="Z126" s="17">
        <f>IF(AB126=21,J126,0)</f>
        <v>0</v>
      </c>
      <c r="AB126" s="30">
        <v>21</v>
      </c>
      <c r="AC126" s="30">
        <f>G126*0</f>
        <v>0</v>
      </c>
      <c r="AD126" s="30">
        <f>G126*(1-0)</f>
        <v>0</v>
      </c>
      <c r="AK126" s="30">
        <f>F126*AC126</f>
        <v>0</v>
      </c>
      <c r="AL126" s="30">
        <f>F126*AD126</f>
        <v>0</v>
      </c>
      <c r="AM126" s="31" t="s">
        <v>417</v>
      </c>
      <c r="AN126" s="31" t="s">
        <v>418</v>
      </c>
      <c r="AO126" s="23" t="s">
        <v>420</v>
      </c>
    </row>
    <row r="127" spans="3:17" ht="12.75">
      <c r="C127" s="12" t="s">
        <v>215</v>
      </c>
      <c r="D127" s="119" t="s">
        <v>737</v>
      </c>
      <c r="E127" s="120"/>
      <c r="F127" s="120"/>
      <c r="G127" s="120"/>
      <c r="H127" s="120"/>
      <c r="I127" s="120"/>
      <c r="J127" s="120"/>
      <c r="K127" s="120"/>
      <c r="P127" s="94">
        <f t="shared" si="17"/>
        <v>0</v>
      </c>
      <c r="Q127" s="94">
        <f t="shared" si="18"/>
        <v>0</v>
      </c>
    </row>
    <row r="128" spans="1:41" ht="12.75">
      <c r="A128" s="4"/>
      <c r="B128" s="4"/>
      <c r="C128" s="70"/>
      <c r="D128" s="62" t="s">
        <v>738</v>
      </c>
      <c r="E128" s="4"/>
      <c r="F128" s="104"/>
      <c r="G128" s="17"/>
      <c r="H128" s="17"/>
      <c r="I128" s="17"/>
      <c r="J128" s="17"/>
      <c r="K128" s="26"/>
      <c r="L128" s="26"/>
      <c r="M128" s="17"/>
      <c r="P128" s="94">
        <f t="shared" si="17"/>
        <v>0</v>
      </c>
      <c r="Q128" s="94">
        <f t="shared" si="18"/>
        <v>0</v>
      </c>
      <c r="X128" s="17"/>
      <c r="Y128" s="17"/>
      <c r="Z128" s="17"/>
      <c r="AB128" s="30"/>
      <c r="AC128" s="30"/>
      <c r="AD128" s="30"/>
      <c r="AK128" s="30"/>
      <c r="AL128" s="30"/>
      <c r="AM128" s="31"/>
      <c r="AN128" s="31"/>
      <c r="AO128" s="23"/>
    </row>
    <row r="129" spans="1:41" ht="12.75">
      <c r="A129" s="4"/>
      <c r="B129" s="4"/>
      <c r="C129" s="70"/>
      <c r="D129" s="62" t="s">
        <v>739</v>
      </c>
      <c r="E129" s="4"/>
      <c r="F129" s="104"/>
      <c r="G129" s="17"/>
      <c r="H129" s="17"/>
      <c r="I129" s="17"/>
      <c r="J129" s="17"/>
      <c r="K129" s="26"/>
      <c r="L129" s="26"/>
      <c r="M129" s="17"/>
      <c r="P129" s="94">
        <f t="shared" si="17"/>
        <v>0</v>
      </c>
      <c r="Q129" s="94">
        <f t="shared" si="18"/>
        <v>0</v>
      </c>
      <c r="X129" s="17"/>
      <c r="Y129" s="17"/>
      <c r="Z129" s="17"/>
      <c r="AB129" s="30"/>
      <c r="AC129" s="30"/>
      <c r="AD129" s="30"/>
      <c r="AK129" s="30"/>
      <c r="AL129" s="30"/>
      <c r="AM129" s="31"/>
      <c r="AN129" s="31"/>
      <c r="AO129" s="23"/>
    </row>
    <row r="130" spans="1:41" ht="12.75">
      <c r="A130" s="4" t="s">
        <v>70</v>
      </c>
      <c r="B130" s="4" t="s">
        <v>218</v>
      </c>
      <c r="C130" s="70" t="s">
        <v>525</v>
      </c>
      <c r="D130" s="52" t="s">
        <v>293</v>
      </c>
      <c r="E130" s="4" t="s">
        <v>384</v>
      </c>
      <c r="F130" s="104">
        <v>55.567</v>
      </c>
      <c r="G130" s="17">
        <v>0</v>
      </c>
      <c r="H130" s="17">
        <f>ROUND(F130*AC130,2)</f>
        <v>0</v>
      </c>
      <c r="I130" s="17">
        <f>J130-H130</f>
        <v>0</v>
      </c>
      <c r="J130" s="17">
        <f>ROUND(F130*G130,2)</f>
        <v>0</v>
      </c>
      <c r="K130" s="26" t="s">
        <v>444</v>
      </c>
      <c r="L130" s="26" t="s">
        <v>6</v>
      </c>
      <c r="M130" s="17">
        <f>IF(L130="5",I130,0)</f>
        <v>0</v>
      </c>
      <c r="P130" s="94">
        <f t="shared" si="17"/>
        <v>0</v>
      </c>
      <c r="Q130" s="94">
        <f t="shared" si="18"/>
        <v>0</v>
      </c>
      <c r="X130" s="17">
        <f>IF(AB130=0,J130,0)</f>
        <v>0</v>
      </c>
      <c r="Y130" s="17">
        <f>IF(AB130=15,J130,0)</f>
        <v>0</v>
      </c>
      <c r="Z130" s="17">
        <f>IF(AB130=21,J130,0)</f>
        <v>0</v>
      </c>
      <c r="AB130" s="30">
        <v>21</v>
      </c>
      <c r="AC130" s="30">
        <f>G130*0</f>
        <v>0</v>
      </c>
      <c r="AD130" s="30">
        <f>G130*(1-0)</f>
        <v>0</v>
      </c>
      <c r="AK130" s="30">
        <f>F130*AC130</f>
        <v>0</v>
      </c>
      <c r="AL130" s="30">
        <f>F130*AD130</f>
        <v>0</v>
      </c>
      <c r="AM130" s="31" t="s">
        <v>417</v>
      </c>
      <c r="AN130" s="31" t="s">
        <v>418</v>
      </c>
      <c r="AO130" s="23" t="s">
        <v>420</v>
      </c>
    </row>
    <row r="131" spans="1:41" ht="12.75">
      <c r="A131" s="4" t="s">
        <v>71</v>
      </c>
      <c r="B131" s="4" t="s">
        <v>218</v>
      </c>
      <c r="C131" s="70" t="s">
        <v>526</v>
      </c>
      <c r="D131" s="52" t="s">
        <v>294</v>
      </c>
      <c r="E131" s="4" t="s">
        <v>387</v>
      </c>
      <c r="F131" s="104">
        <v>8.364</v>
      </c>
      <c r="G131" s="17">
        <v>0</v>
      </c>
      <c r="H131" s="17">
        <f>ROUND(F131*AC131,2)</f>
        <v>0</v>
      </c>
      <c r="I131" s="17">
        <f>J131-H131</f>
        <v>0</v>
      </c>
      <c r="J131" s="17">
        <f>ROUND(F131*G131,2)</f>
        <v>0</v>
      </c>
      <c r="K131" s="26" t="s">
        <v>444</v>
      </c>
      <c r="L131" s="26" t="s">
        <v>6</v>
      </c>
      <c r="M131" s="17">
        <f>IF(L131="5",I131,0)</f>
        <v>0</v>
      </c>
      <c r="P131" s="94">
        <f t="shared" si="17"/>
        <v>0</v>
      </c>
      <c r="Q131" s="94">
        <f t="shared" si="18"/>
        <v>0</v>
      </c>
      <c r="X131" s="17">
        <f>IF(AB131=0,J131,0)</f>
        <v>0</v>
      </c>
      <c r="Y131" s="17">
        <f>IF(AB131=15,J131,0)</f>
        <v>0</v>
      </c>
      <c r="Z131" s="17">
        <f>IF(AB131=21,J131,0)</f>
        <v>0</v>
      </c>
      <c r="AB131" s="30">
        <v>21</v>
      </c>
      <c r="AC131" s="30">
        <f>G131*0</f>
        <v>0</v>
      </c>
      <c r="AD131" s="30">
        <f>G131*(1-0)</f>
        <v>0</v>
      </c>
      <c r="AK131" s="30">
        <f>F131*AC131</f>
        <v>0</v>
      </c>
      <c r="AL131" s="30">
        <f>F131*AD131</f>
        <v>0</v>
      </c>
      <c r="AM131" s="31" t="s">
        <v>417</v>
      </c>
      <c r="AN131" s="31" t="s">
        <v>418</v>
      </c>
      <c r="AO131" s="23" t="s">
        <v>420</v>
      </c>
    </row>
    <row r="132" spans="3:17" ht="12.75">
      <c r="C132" s="12" t="s">
        <v>215</v>
      </c>
      <c r="D132" s="119" t="s">
        <v>740</v>
      </c>
      <c r="E132" s="120"/>
      <c r="F132" s="120"/>
      <c r="G132" s="120"/>
      <c r="H132" s="120"/>
      <c r="I132" s="120"/>
      <c r="J132" s="120"/>
      <c r="K132" s="120"/>
      <c r="P132" s="94">
        <f t="shared" si="17"/>
        <v>0</v>
      </c>
      <c r="Q132" s="94">
        <f t="shared" si="18"/>
        <v>0</v>
      </c>
    </row>
    <row r="133" spans="1:41" ht="12.75">
      <c r="A133" s="4"/>
      <c r="B133" s="4"/>
      <c r="C133" s="70"/>
      <c r="D133" s="62" t="s">
        <v>741</v>
      </c>
      <c r="E133" s="4"/>
      <c r="F133" s="104"/>
      <c r="G133" s="17"/>
      <c r="H133" s="17"/>
      <c r="I133" s="17"/>
      <c r="J133" s="17"/>
      <c r="K133" s="26"/>
      <c r="L133" s="26"/>
      <c r="M133" s="17"/>
      <c r="P133" s="94">
        <f t="shared" si="17"/>
        <v>0</v>
      </c>
      <c r="Q133" s="94">
        <f t="shared" si="18"/>
        <v>0</v>
      </c>
      <c r="X133" s="17"/>
      <c r="Y133" s="17"/>
      <c r="Z133" s="17"/>
      <c r="AB133" s="30"/>
      <c r="AC133" s="30"/>
      <c r="AD133" s="30"/>
      <c r="AK133" s="30"/>
      <c r="AL133" s="30"/>
      <c r="AM133" s="31"/>
      <c r="AN133" s="31"/>
      <c r="AO133" s="23"/>
    </row>
    <row r="134" spans="1:41" ht="12.75">
      <c r="A134" s="4"/>
      <c r="B134" s="4"/>
      <c r="C134" s="70"/>
      <c r="D134" s="62" t="s">
        <v>742</v>
      </c>
      <c r="E134" s="4"/>
      <c r="F134" s="104"/>
      <c r="G134" s="17"/>
      <c r="H134" s="17"/>
      <c r="I134" s="17"/>
      <c r="J134" s="17"/>
      <c r="K134" s="26"/>
      <c r="L134" s="26"/>
      <c r="M134" s="17"/>
      <c r="P134" s="94">
        <f t="shared" si="17"/>
        <v>0</v>
      </c>
      <c r="Q134" s="94">
        <f t="shared" si="18"/>
        <v>0</v>
      </c>
      <c r="X134" s="17"/>
      <c r="Y134" s="17"/>
      <c r="Z134" s="17"/>
      <c r="AB134" s="30"/>
      <c r="AC134" s="30"/>
      <c r="AD134" s="30"/>
      <c r="AK134" s="30"/>
      <c r="AL134" s="30"/>
      <c r="AM134" s="31"/>
      <c r="AN134" s="31"/>
      <c r="AO134" s="23"/>
    </row>
    <row r="135" spans="1:17" ht="12.75">
      <c r="A135" s="3"/>
      <c r="B135" s="11"/>
      <c r="C135" s="11"/>
      <c r="D135" s="73" t="s">
        <v>682</v>
      </c>
      <c r="E135" s="15"/>
      <c r="F135" s="103"/>
      <c r="G135" s="97"/>
      <c r="H135" s="32"/>
      <c r="I135" s="32"/>
      <c r="J135" s="32"/>
      <c r="K135" s="23"/>
      <c r="P135" s="94"/>
      <c r="Q135" s="94"/>
    </row>
    <row r="136" spans="1:41" ht="12.75">
      <c r="A136" s="4" t="s">
        <v>72</v>
      </c>
      <c r="B136" s="4" t="s">
        <v>218</v>
      </c>
      <c r="C136" s="70" t="s">
        <v>527</v>
      </c>
      <c r="D136" s="52" t="s">
        <v>295</v>
      </c>
      <c r="E136" s="4" t="s">
        <v>384</v>
      </c>
      <c r="F136" s="104">
        <v>1315.19</v>
      </c>
      <c r="G136" s="17">
        <v>0</v>
      </c>
      <c r="H136" s="17">
        <f>ROUND(F136*AC136,2)</f>
        <v>0</v>
      </c>
      <c r="I136" s="17">
        <f>J136-H136</f>
        <v>0</v>
      </c>
      <c r="J136" s="17">
        <f>ROUND(F136*G136,2)</f>
        <v>0</v>
      </c>
      <c r="K136" s="26" t="s">
        <v>444</v>
      </c>
      <c r="L136" s="26" t="s">
        <v>6</v>
      </c>
      <c r="M136" s="17">
        <f>IF(L136="5",I136,0)</f>
        <v>0</v>
      </c>
      <c r="P136" s="94">
        <f aca="true" t="shared" si="19" ref="P136:P197">H136</f>
        <v>0</v>
      </c>
      <c r="Q136" s="94">
        <f aca="true" t="shared" si="20" ref="Q136:Q197">I136</f>
        <v>0</v>
      </c>
      <c r="X136" s="17">
        <f>IF(AB136=0,J136,0)</f>
        <v>0</v>
      </c>
      <c r="Y136" s="17">
        <f>IF(AB136=15,J136,0)</f>
        <v>0</v>
      </c>
      <c r="Z136" s="17">
        <f>IF(AB136=21,J136,0)</f>
        <v>0</v>
      </c>
      <c r="AB136" s="30">
        <v>21</v>
      </c>
      <c r="AC136" s="30">
        <f>G136*0</f>
        <v>0</v>
      </c>
      <c r="AD136" s="30">
        <f>G136*(1-0)</f>
        <v>0</v>
      </c>
      <c r="AK136" s="30">
        <f>F136*AC136</f>
        <v>0</v>
      </c>
      <c r="AL136" s="30">
        <f>F136*AD136</f>
        <v>0</v>
      </c>
      <c r="AM136" s="31" t="s">
        <v>417</v>
      </c>
      <c r="AN136" s="31" t="s">
        <v>418</v>
      </c>
      <c r="AO136" s="23" t="s">
        <v>420</v>
      </c>
    </row>
    <row r="137" spans="1:41" ht="12.75">
      <c r="A137" s="4" t="s">
        <v>73</v>
      </c>
      <c r="B137" s="4" t="s">
        <v>218</v>
      </c>
      <c r="C137" s="70" t="s">
        <v>528</v>
      </c>
      <c r="D137" s="52" t="s">
        <v>296</v>
      </c>
      <c r="E137" s="4" t="s">
        <v>384</v>
      </c>
      <c r="F137" s="104">
        <v>1710.55</v>
      </c>
      <c r="G137" s="17">
        <v>0</v>
      </c>
      <c r="H137" s="17">
        <f>ROUND(F137*AC137,2)</f>
        <v>0</v>
      </c>
      <c r="I137" s="17">
        <f>J137-H137</f>
        <v>0</v>
      </c>
      <c r="J137" s="17">
        <f>ROUND(F137*G137,2)</f>
        <v>0</v>
      </c>
      <c r="K137" s="26" t="s">
        <v>444</v>
      </c>
      <c r="L137" s="26" t="s">
        <v>6</v>
      </c>
      <c r="M137" s="17">
        <f>IF(L137="5",I137,0)</f>
        <v>0</v>
      </c>
      <c r="P137" s="94">
        <f t="shared" si="19"/>
        <v>0</v>
      </c>
      <c r="Q137" s="94">
        <f t="shared" si="20"/>
        <v>0</v>
      </c>
      <c r="X137" s="17">
        <f>IF(AB137=0,J137,0)</f>
        <v>0</v>
      </c>
      <c r="Y137" s="17">
        <f>IF(AB137=15,J137,0)</f>
        <v>0</v>
      </c>
      <c r="Z137" s="17">
        <f>IF(AB137=21,J137,0)</f>
        <v>0</v>
      </c>
      <c r="AB137" s="30">
        <v>21</v>
      </c>
      <c r="AC137" s="30">
        <f>G137*0</f>
        <v>0</v>
      </c>
      <c r="AD137" s="30">
        <f>G137*(1-0)</f>
        <v>0</v>
      </c>
      <c r="AK137" s="30">
        <f>F137*AC137</f>
        <v>0</v>
      </c>
      <c r="AL137" s="30">
        <f>F137*AD137</f>
        <v>0</v>
      </c>
      <c r="AM137" s="31" t="s">
        <v>417</v>
      </c>
      <c r="AN137" s="31" t="s">
        <v>418</v>
      </c>
      <c r="AO137" s="23" t="s">
        <v>420</v>
      </c>
    </row>
    <row r="138" spans="3:17" ht="12.75">
      <c r="C138" s="12" t="s">
        <v>215</v>
      </c>
      <c r="D138" s="119" t="s">
        <v>718</v>
      </c>
      <c r="E138" s="120"/>
      <c r="F138" s="120"/>
      <c r="G138" s="120"/>
      <c r="H138" s="120"/>
      <c r="I138" s="120"/>
      <c r="J138" s="120"/>
      <c r="K138" s="120"/>
      <c r="P138" s="94">
        <f t="shared" si="19"/>
        <v>0</v>
      </c>
      <c r="Q138" s="94">
        <f t="shared" si="20"/>
        <v>0</v>
      </c>
    </row>
    <row r="139" spans="3:17" ht="12.75">
      <c r="C139" s="12"/>
      <c r="D139" s="69" t="s">
        <v>719</v>
      </c>
      <c r="E139" s="16"/>
      <c r="F139" s="108"/>
      <c r="G139" s="99"/>
      <c r="H139" s="16"/>
      <c r="I139" s="16"/>
      <c r="J139" s="16"/>
      <c r="K139" s="16"/>
      <c r="P139" s="94">
        <f t="shared" si="19"/>
        <v>0</v>
      </c>
      <c r="Q139" s="94">
        <f t="shared" si="20"/>
        <v>0</v>
      </c>
    </row>
    <row r="140" spans="3:17" ht="12.75">
      <c r="C140" s="12"/>
      <c r="D140" s="13" t="s">
        <v>717</v>
      </c>
      <c r="E140" s="16"/>
      <c r="F140" s="108"/>
      <c r="G140" s="99"/>
      <c r="H140" s="16"/>
      <c r="I140" s="16"/>
      <c r="J140" s="16"/>
      <c r="K140" s="16"/>
      <c r="P140" s="94">
        <f t="shared" si="19"/>
        <v>0</v>
      </c>
      <c r="Q140" s="94">
        <f t="shared" si="20"/>
        <v>0</v>
      </c>
    </row>
    <row r="141" spans="1:41" ht="12.75">
      <c r="A141" s="4" t="s">
        <v>74</v>
      </c>
      <c r="B141" s="4" t="s">
        <v>218</v>
      </c>
      <c r="C141" s="70" t="s">
        <v>529</v>
      </c>
      <c r="D141" s="52" t="s">
        <v>297</v>
      </c>
      <c r="E141" s="4" t="s">
        <v>384</v>
      </c>
      <c r="F141" s="104">
        <v>1512.87</v>
      </c>
      <c r="G141" s="17">
        <v>0</v>
      </c>
      <c r="H141" s="17">
        <f>ROUND(F141*AC141,2)</f>
        <v>0</v>
      </c>
      <c r="I141" s="17">
        <f>J141-H141</f>
        <v>0</v>
      </c>
      <c r="J141" s="17">
        <f>ROUND(F141*G141,2)</f>
        <v>0</v>
      </c>
      <c r="K141" s="26" t="s">
        <v>444</v>
      </c>
      <c r="L141" s="26" t="s">
        <v>6</v>
      </c>
      <c r="M141" s="17">
        <f>IF(L141="5",I141,0)</f>
        <v>0</v>
      </c>
      <c r="P141" s="94">
        <f t="shared" si="19"/>
        <v>0</v>
      </c>
      <c r="Q141" s="94">
        <f t="shared" si="20"/>
        <v>0</v>
      </c>
      <c r="X141" s="17">
        <f>IF(AB141=0,J141,0)</f>
        <v>0</v>
      </c>
      <c r="Y141" s="17">
        <f>IF(AB141=15,J141,0)</f>
        <v>0</v>
      </c>
      <c r="Z141" s="17">
        <f>IF(AB141=21,J141,0)</f>
        <v>0</v>
      </c>
      <c r="AB141" s="30">
        <v>21</v>
      </c>
      <c r="AC141" s="30">
        <f>G141*0</f>
        <v>0</v>
      </c>
      <c r="AD141" s="30">
        <f>G141*(1-0)</f>
        <v>0</v>
      </c>
      <c r="AK141" s="30">
        <f>F141*AC141</f>
        <v>0</v>
      </c>
      <c r="AL141" s="30">
        <f>F141*AD141</f>
        <v>0</v>
      </c>
      <c r="AM141" s="31" t="s">
        <v>417</v>
      </c>
      <c r="AN141" s="31" t="s">
        <v>418</v>
      </c>
      <c r="AO141" s="23" t="s">
        <v>420</v>
      </c>
    </row>
    <row r="142" spans="3:17" ht="12.75">
      <c r="C142" s="12" t="s">
        <v>215</v>
      </c>
      <c r="D142" s="119" t="s">
        <v>715</v>
      </c>
      <c r="E142" s="120"/>
      <c r="F142" s="120"/>
      <c r="G142" s="120"/>
      <c r="H142" s="120"/>
      <c r="I142" s="120"/>
      <c r="J142" s="120"/>
      <c r="K142" s="120"/>
      <c r="P142" s="94">
        <f t="shared" si="19"/>
        <v>0</v>
      </c>
      <c r="Q142" s="94">
        <f t="shared" si="20"/>
        <v>0</v>
      </c>
    </row>
    <row r="143" spans="3:17" ht="12.75">
      <c r="C143" s="12"/>
      <c r="D143" s="69" t="s">
        <v>716</v>
      </c>
      <c r="E143" s="16"/>
      <c r="F143" s="108"/>
      <c r="G143" s="99"/>
      <c r="H143" s="16"/>
      <c r="I143" s="16"/>
      <c r="J143" s="16"/>
      <c r="K143" s="16"/>
      <c r="P143" s="94">
        <f t="shared" si="19"/>
        <v>0</v>
      </c>
      <c r="Q143" s="94">
        <f t="shared" si="20"/>
        <v>0</v>
      </c>
    </row>
    <row r="144" spans="3:17" ht="12.75">
      <c r="C144" s="12"/>
      <c r="D144" s="69" t="s">
        <v>717</v>
      </c>
      <c r="E144" s="16"/>
      <c r="F144" s="108"/>
      <c r="G144" s="99"/>
      <c r="H144" s="16"/>
      <c r="I144" s="16"/>
      <c r="J144" s="16"/>
      <c r="K144" s="16"/>
      <c r="P144" s="94">
        <f t="shared" si="19"/>
        <v>0</v>
      </c>
      <c r="Q144" s="94">
        <f t="shared" si="20"/>
        <v>0</v>
      </c>
    </row>
    <row r="145" spans="1:41" ht="12.75">
      <c r="A145" s="4" t="s">
        <v>75</v>
      </c>
      <c r="B145" s="4" t="s">
        <v>218</v>
      </c>
      <c r="C145" s="70" t="s">
        <v>530</v>
      </c>
      <c r="D145" s="52" t="s">
        <v>298</v>
      </c>
      <c r="E145" s="4" t="s">
        <v>384</v>
      </c>
      <c r="F145" s="104">
        <v>283.64</v>
      </c>
      <c r="G145" s="17">
        <v>0</v>
      </c>
      <c r="H145" s="17">
        <f>ROUND(F145*AC145,2)</f>
        <v>0</v>
      </c>
      <c r="I145" s="17">
        <f>J145-H145</f>
        <v>0</v>
      </c>
      <c r="J145" s="17">
        <f>ROUND(F145*G145,2)</f>
        <v>0</v>
      </c>
      <c r="K145" s="26" t="s">
        <v>444</v>
      </c>
      <c r="L145" s="26" t="s">
        <v>6</v>
      </c>
      <c r="M145" s="17">
        <f>IF(L145="5",I145,0)</f>
        <v>0</v>
      </c>
      <c r="P145" s="94">
        <f t="shared" si="19"/>
        <v>0</v>
      </c>
      <c r="Q145" s="94">
        <f t="shared" si="20"/>
        <v>0</v>
      </c>
      <c r="X145" s="17">
        <f>IF(AB145=0,J145,0)</f>
        <v>0</v>
      </c>
      <c r="Y145" s="17">
        <f>IF(AB145=15,J145,0)</f>
        <v>0</v>
      </c>
      <c r="Z145" s="17">
        <f>IF(AB145=21,J145,0)</f>
        <v>0</v>
      </c>
      <c r="AB145" s="30">
        <v>21</v>
      </c>
      <c r="AC145" s="30">
        <f>G145*0</f>
        <v>0</v>
      </c>
      <c r="AD145" s="30">
        <f>G145*(1-0)</f>
        <v>0</v>
      </c>
      <c r="AK145" s="30">
        <f>F145*AC145</f>
        <v>0</v>
      </c>
      <c r="AL145" s="30">
        <f>F145*AD145</f>
        <v>0</v>
      </c>
      <c r="AM145" s="31" t="s">
        <v>417</v>
      </c>
      <c r="AN145" s="31" t="s">
        <v>418</v>
      </c>
      <c r="AO145" s="23" t="s">
        <v>420</v>
      </c>
    </row>
    <row r="146" spans="3:17" ht="12.75">
      <c r="C146" s="12" t="s">
        <v>215</v>
      </c>
      <c r="D146" s="119" t="s">
        <v>713</v>
      </c>
      <c r="E146" s="120"/>
      <c r="F146" s="120"/>
      <c r="G146" s="120"/>
      <c r="H146" s="120"/>
      <c r="I146" s="120"/>
      <c r="J146" s="120"/>
      <c r="K146" s="120"/>
      <c r="P146" s="94">
        <f t="shared" si="19"/>
        <v>0</v>
      </c>
      <c r="Q146" s="94">
        <f t="shared" si="20"/>
        <v>0</v>
      </c>
    </row>
    <row r="147" spans="1:41" ht="12.75">
      <c r="A147" s="4"/>
      <c r="B147" s="4"/>
      <c r="C147" s="70"/>
      <c r="D147" s="72" t="s">
        <v>714</v>
      </c>
      <c r="E147" s="4"/>
      <c r="F147" s="104"/>
      <c r="G147" s="17"/>
      <c r="H147" s="17"/>
      <c r="I147" s="17"/>
      <c r="J147" s="17"/>
      <c r="K147" s="26"/>
      <c r="L147" s="26"/>
      <c r="M147" s="17"/>
      <c r="P147" s="94">
        <f t="shared" si="19"/>
        <v>0</v>
      </c>
      <c r="Q147" s="94">
        <f t="shared" si="20"/>
        <v>0</v>
      </c>
      <c r="X147" s="17"/>
      <c r="Y147" s="17"/>
      <c r="Z147" s="17"/>
      <c r="AB147" s="30"/>
      <c r="AC147" s="30"/>
      <c r="AD147" s="30"/>
      <c r="AK147" s="30"/>
      <c r="AL147" s="30"/>
      <c r="AM147" s="31"/>
      <c r="AN147" s="31"/>
      <c r="AO147" s="23"/>
    </row>
    <row r="148" spans="1:41" ht="12.75">
      <c r="A148" s="4" t="s">
        <v>76</v>
      </c>
      <c r="B148" s="4" t="s">
        <v>218</v>
      </c>
      <c r="C148" s="70" t="s">
        <v>531</v>
      </c>
      <c r="D148" s="52" t="s">
        <v>299</v>
      </c>
      <c r="E148" s="4" t="s">
        <v>384</v>
      </c>
      <c r="F148" s="104">
        <v>1220.69</v>
      </c>
      <c r="G148" s="17">
        <v>0</v>
      </c>
      <c r="H148" s="17">
        <f>ROUND(F148*AC148,2)</f>
        <v>0</v>
      </c>
      <c r="I148" s="17">
        <f>J148-H148</f>
        <v>0</v>
      </c>
      <c r="J148" s="17">
        <f>ROUND(F148*G148,2)</f>
        <v>0</v>
      </c>
      <c r="K148" s="26" t="s">
        <v>444</v>
      </c>
      <c r="L148" s="26" t="s">
        <v>6</v>
      </c>
      <c r="M148" s="17">
        <f>IF(L148="5",I148,0)</f>
        <v>0</v>
      </c>
      <c r="P148" s="94">
        <f t="shared" si="19"/>
        <v>0</v>
      </c>
      <c r="Q148" s="94">
        <f t="shared" si="20"/>
        <v>0</v>
      </c>
      <c r="X148" s="17">
        <f>IF(AB148=0,J148,0)</f>
        <v>0</v>
      </c>
      <c r="Y148" s="17">
        <f>IF(AB148=15,J148,0)</f>
        <v>0</v>
      </c>
      <c r="Z148" s="17">
        <f>IF(AB148=21,J148,0)</f>
        <v>0</v>
      </c>
      <c r="AB148" s="30">
        <v>21</v>
      </c>
      <c r="AC148" s="30">
        <f>G148*0</f>
        <v>0</v>
      </c>
      <c r="AD148" s="30">
        <f>G148*(1-0)</f>
        <v>0</v>
      </c>
      <c r="AK148" s="30">
        <f>F148*AC148</f>
        <v>0</v>
      </c>
      <c r="AL148" s="30">
        <f>F148*AD148</f>
        <v>0</v>
      </c>
      <c r="AM148" s="31" t="s">
        <v>417</v>
      </c>
      <c r="AN148" s="31" t="s">
        <v>418</v>
      </c>
      <c r="AO148" s="23" t="s">
        <v>420</v>
      </c>
    </row>
    <row r="149" spans="3:17" ht="12.75">
      <c r="C149" s="12" t="s">
        <v>215</v>
      </c>
      <c r="D149" s="119" t="s">
        <v>712</v>
      </c>
      <c r="E149" s="120"/>
      <c r="F149" s="120"/>
      <c r="G149" s="120"/>
      <c r="H149" s="120"/>
      <c r="I149" s="120"/>
      <c r="J149" s="120"/>
      <c r="K149" s="120"/>
      <c r="P149" s="94">
        <f t="shared" si="19"/>
        <v>0</v>
      </c>
      <c r="Q149" s="94">
        <f t="shared" si="20"/>
        <v>0</v>
      </c>
    </row>
    <row r="150" spans="1:41" ht="12.75">
      <c r="A150" s="4" t="s">
        <v>77</v>
      </c>
      <c r="B150" s="4" t="s">
        <v>218</v>
      </c>
      <c r="C150" s="70" t="s">
        <v>532</v>
      </c>
      <c r="D150" s="52" t="s">
        <v>300</v>
      </c>
      <c r="E150" s="4" t="s">
        <v>388</v>
      </c>
      <c r="F150" s="104">
        <v>21.148</v>
      </c>
      <c r="G150" s="17">
        <v>0</v>
      </c>
      <c r="H150" s="17">
        <f>ROUND(F150*AC150,2)</f>
        <v>0</v>
      </c>
      <c r="I150" s="17">
        <f>J150-H150</f>
        <v>0</v>
      </c>
      <c r="J150" s="17">
        <f>ROUND(F150*G150,2)</f>
        <v>0</v>
      </c>
      <c r="K150" s="26" t="s">
        <v>444</v>
      </c>
      <c r="L150" s="26" t="s">
        <v>6</v>
      </c>
      <c r="M150" s="17">
        <f>IF(L150="5",I150,0)</f>
        <v>0</v>
      </c>
      <c r="P150" s="94">
        <f t="shared" si="19"/>
        <v>0</v>
      </c>
      <c r="Q150" s="94">
        <f t="shared" si="20"/>
        <v>0</v>
      </c>
      <c r="X150" s="17">
        <f>IF(AB150=0,J150,0)</f>
        <v>0</v>
      </c>
      <c r="Y150" s="17">
        <f>IF(AB150=15,J150,0)</f>
        <v>0</v>
      </c>
      <c r="Z150" s="17">
        <f>IF(AB150=21,J150,0)</f>
        <v>0</v>
      </c>
      <c r="AB150" s="30">
        <v>21</v>
      </c>
      <c r="AC150" s="30">
        <f>G150*0</f>
        <v>0</v>
      </c>
      <c r="AD150" s="30">
        <f>G150*(1-0)</f>
        <v>0</v>
      </c>
      <c r="AK150" s="30">
        <f>F150*AC150</f>
        <v>0</v>
      </c>
      <c r="AL150" s="30">
        <f>F150*AD150</f>
        <v>0</v>
      </c>
      <c r="AM150" s="31" t="s">
        <v>417</v>
      </c>
      <c r="AN150" s="31" t="s">
        <v>418</v>
      </c>
      <c r="AO150" s="23" t="s">
        <v>420</v>
      </c>
    </row>
    <row r="151" spans="3:17" ht="12.75">
      <c r="C151" s="12" t="s">
        <v>215</v>
      </c>
      <c r="D151" s="119" t="s">
        <v>711</v>
      </c>
      <c r="E151" s="120"/>
      <c r="F151" s="120"/>
      <c r="G151" s="120"/>
      <c r="H151" s="120"/>
      <c r="I151" s="120"/>
      <c r="J151" s="120"/>
      <c r="K151" s="120"/>
      <c r="P151" s="94">
        <f t="shared" si="19"/>
        <v>0</v>
      </c>
      <c r="Q151" s="94">
        <f t="shared" si="20"/>
        <v>0</v>
      </c>
    </row>
    <row r="152" spans="1:41" ht="12.75">
      <c r="A152" s="4" t="s">
        <v>78</v>
      </c>
      <c r="B152" s="4" t="s">
        <v>218</v>
      </c>
      <c r="C152" s="70" t="s">
        <v>533</v>
      </c>
      <c r="D152" s="52" t="s">
        <v>301</v>
      </c>
      <c r="E152" s="4" t="s">
        <v>384</v>
      </c>
      <c r="F152" s="104">
        <v>83.2</v>
      </c>
      <c r="G152" s="17">
        <v>0</v>
      </c>
      <c r="H152" s="17">
        <f>ROUND(F152*AC152,2)</f>
        <v>0</v>
      </c>
      <c r="I152" s="17">
        <f>J152-H152</f>
        <v>0</v>
      </c>
      <c r="J152" s="17">
        <f>ROUND(F152*G152,2)</f>
        <v>0</v>
      </c>
      <c r="K152" s="26" t="s">
        <v>444</v>
      </c>
      <c r="L152" s="26" t="s">
        <v>6</v>
      </c>
      <c r="M152" s="17">
        <f>IF(L152="5",I152,0)</f>
        <v>0</v>
      </c>
      <c r="P152" s="94">
        <f t="shared" si="19"/>
        <v>0</v>
      </c>
      <c r="Q152" s="94">
        <f t="shared" si="20"/>
        <v>0</v>
      </c>
      <c r="X152" s="17">
        <f>IF(AB152=0,J152,0)</f>
        <v>0</v>
      </c>
      <c r="Y152" s="17">
        <f>IF(AB152=15,J152,0)</f>
        <v>0</v>
      </c>
      <c r="Z152" s="17">
        <f>IF(AB152=21,J152,0)</f>
        <v>0</v>
      </c>
      <c r="AB152" s="30">
        <v>21</v>
      </c>
      <c r="AC152" s="30">
        <f>G152*0</f>
        <v>0</v>
      </c>
      <c r="AD152" s="30">
        <f>G152*(1-0)</f>
        <v>0</v>
      </c>
      <c r="AK152" s="30">
        <f>F152*AC152</f>
        <v>0</v>
      </c>
      <c r="AL152" s="30">
        <f>F152*AD152</f>
        <v>0</v>
      </c>
      <c r="AM152" s="31" t="s">
        <v>417</v>
      </c>
      <c r="AN152" s="31" t="s">
        <v>418</v>
      </c>
      <c r="AO152" s="23" t="s">
        <v>420</v>
      </c>
    </row>
    <row r="153" spans="3:17" ht="12.75">
      <c r="C153" s="12" t="s">
        <v>215</v>
      </c>
      <c r="D153" s="119" t="s">
        <v>709</v>
      </c>
      <c r="E153" s="120"/>
      <c r="F153" s="120"/>
      <c r="G153" s="120"/>
      <c r="H153" s="120"/>
      <c r="I153" s="120"/>
      <c r="J153" s="120"/>
      <c r="K153" s="120"/>
      <c r="P153" s="94">
        <f t="shared" si="19"/>
        <v>0</v>
      </c>
      <c r="Q153" s="94">
        <f t="shared" si="20"/>
        <v>0</v>
      </c>
    </row>
    <row r="154" spans="3:17" ht="12.75">
      <c r="C154" s="12"/>
      <c r="D154" s="69" t="s">
        <v>710</v>
      </c>
      <c r="E154" s="16"/>
      <c r="F154" s="108"/>
      <c r="G154" s="99"/>
      <c r="H154" s="16"/>
      <c r="I154" s="16"/>
      <c r="J154" s="16"/>
      <c r="K154" s="16"/>
      <c r="P154" s="94">
        <f t="shared" si="19"/>
        <v>0</v>
      </c>
      <c r="Q154" s="94">
        <f t="shared" si="20"/>
        <v>0</v>
      </c>
    </row>
    <row r="155" spans="1:41" ht="12.75">
      <c r="A155" s="4" t="s">
        <v>79</v>
      </c>
      <c r="B155" s="4" t="s">
        <v>218</v>
      </c>
      <c r="C155" s="70" t="s">
        <v>534</v>
      </c>
      <c r="D155" s="52" t="s">
        <v>302</v>
      </c>
      <c r="E155" s="4" t="s">
        <v>384</v>
      </c>
      <c r="F155" s="104">
        <v>10.1</v>
      </c>
      <c r="G155" s="17">
        <v>0</v>
      </c>
      <c r="H155" s="17">
        <f>ROUND(F155*AC155,2)</f>
        <v>0</v>
      </c>
      <c r="I155" s="17">
        <f>J155-H155</f>
        <v>0</v>
      </c>
      <c r="J155" s="17">
        <f>ROUND(F155*G155,2)</f>
        <v>0</v>
      </c>
      <c r="K155" s="26" t="s">
        <v>444</v>
      </c>
      <c r="L155" s="26" t="s">
        <v>6</v>
      </c>
      <c r="M155" s="17">
        <f>IF(L155="5",I155,0)</f>
        <v>0</v>
      </c>
      <c r="P155" s="94">
        <f t="shared" si="19"/>
        <v>0</v>
      </c>
      <c r="Q155" s="94">
        <f t="shared" si="20"/>
        <v>0</v>
      </c>
      <c r="X155" s="17">
        <f>IF(AB155=0,J155,0)</f>
        <v>0</v>
      </c>
      <c r="Y155" s="17">
        <f>IF(AB155=15,J155,0)</f>
        <v>0</v>
      </c>
      <c r="Z155" s="17">
        <f>IF(AB155=21,J155,0)</f>
        <v>0</v>
      </c>
      <c r="AB155" s="30">
        <v>21</v>
      </c>
      <c r="AC155" s="30">
        <f>G155*0</f>
        <v>0</v>
      </c>
      <c r="AD155" s="30">
        <f>G155*(1-0)</f>
        <v>0</v>
      </c>
      <c r="AK155" s="30">
        <f>F155*AC155</f>
        <v>0</v>
      </c>
      <c r="AL155" s="30">
        <f>F155*AD155</f>
        <v>0</v>
      </c>
      <c r="AM155" s="31" t="s">
        <v>417</v>
      </c>
      <c r="AN155" s="31" t="s">
        <v>418</v>
      </c>
      <c r="AO155" s="23" t="s">
        <v>420</v>
      </c>
    </row>
    <row r="156" spans="2:17" ht="12.75">
      <c r="B156" s="93"/>
      <c r="C156" s="12" t="s">
        <v>215</v>
      </c>
      <c r="D156" s="119" t="s">
        <v>708</v>
      </c>
      <c r="E156" s="120"/>
      <c r="F156" s="120"/>
      <c r="G156" s="120"/>
      <c r="H156" s="120"/>
      <c r="I156" s="120"/>
      <c r="J156" s="120"/>
      <c r="K156" s="120"/>
      <c r="P156" s="94">
        <f t="shared" si="19"/>
        <v>0</v>
      </c>
      <c r="Q156" s="94">
        <f t="shared" si="20"/>
        <v>0</v>
      </c>
    </row>
    <row r="157" spans="1:41" ht="12.75">
      <c r="A157" s="5" t="s">
        <v>80</v>
      </c>
      <c r="B157" s="5" t="s">
        <v>218</v>
      </c>
      <c r="C157" s="71" t="s">
        <v>535</v>
      </c>
      <c r="D157" s="53" t="s">
        <v>303</v>
      </c>
      <c r="E157" s="5" t="s">
        <v>384</v>
      </c>
      <c r="F157" s="109">
        <v>9.292</v>
      </c>
      <c r="G157" s="18">
        <v>0</v>
      </c>
      <c r="H157" s="18">
        <f>ROUND(F157*AC157,2)</f>
        <v>0</v>
      </c>
      <c r="I157" s="18">
        <f>J157-H157</f>
        <v>0</v>
      </c>
      <c r="J157" s="18">
        <f>ROUND(F157*G157,2)</f>
        <v>0</v>
      </c>
      <c r="K157" s="26" t="s">
        <v>444</v>
      </c>
      <c r="L157" s="27" t="s">
        <v>407</v>
      </c>
      <c r="M157" s="18">
        <f>IF(L157="5",I157,0)</f>
        <v>0</v>
      </c>
      <c r="P157" s="94">
        <f t="shared" si="19"/>
        <v>0</v>
      </c>
      <c r="Q157" s="94">
        <f t="shared" si="20"/>
        <v>0</v>
      </c>
      <c r="X157" s="18">
        <f>IF(AB157=0,J157,0)</f>
        <v>0</v>
      </c>
      <c r="Y157" s="18">
        <f>IF(AB157=15,J157,0)</f>
        <v>0</v>
      </c>
      <c r="Z157" s="18">
        <f>IF(AB157=21,J157,0)</f>
        <v>0</v>
      </c>
      <c r="AB157" s="30">
        <v>21</v>
      </c>
      <c r="AC157" s="30">
        <f>G157*1</f>
        <v>0</v>
      </c>
      <c r="AD157" s="30">
        <f>G157*(1-1)</f>
        <v>0</v>
      </c>
      <c r="AK157" s="30">
        <f>F157*AC157</f>
        <v>0</v>
      </c>
      <c r="AL157" s="30">
        <f>F157*AD157</f>
        <v>0</v>
      </c>
      <c r="AM157" s="31" t="s">
        <v>417</v>
      </c>
      <c r="AN157" s="31" t="s">
        <v>418</v>
      </c>
      <c r="AO157" s="23" t="s">
        <v>420</v>
      </c>
    </row>
    <row r="158" spans="3:17" ht="12.75">
      <c r="C158" s="12" t="s">
        <v>215</v>
      </c>
      <c r="D158" s="119" t="s">
        <v>707</v>
      </c>
      <c r="E158" s="120"/>
      <c r="F158" s="120"/>
      <c r="G158" s="120"/>
      <c r="H158" s="120"/>
      <c r="I158" s="120"/>
      <c r="J158" s="120"/>
      <c r="K158" s="120"/>
      <c r="P158" s="94">
        <f t="shared" si="19"/>
        <v>0</v>
      </c>
      <c r="Q158" s="94">
        <f t="shared" si="20"/>
        <v>0</v>
      </c>
    </row>
    <row r="159" spans="1:41" ht="12.75">
      <c r="A159" s="4" t="s">
        <v>81</v>
      </c>
      <c r="B159" s="4" t="s">
        <v>218</v>
      </c>
      <c r="C159" s="70" t="s">
        <v>536</v>
      </c>
      <c r="D159" s="52" t="s">
        <v>304</v>
      </c>
      <c r="E159" s="4" t="s">
        <v>384</v>
      </c>
      <c r="F159" s="104">
        <v>9.2</v>
      </c>
      <c r="G159" s="17">
        <v>0</v>
      </c>
      <c r="H159" s="17">
        <f>ROUND(F159*AC159,2)</f>
        <v>0</v>
      </c>
      <c r="I159" s="17">
        <f>J159-H159</f>
        <v>0</v>
      </c>
      <c r="J159" s="17">
        <f>ROUND(F159*G159,2)</f>
        <v>0</v>
      </c>
      <c r="K159" s="26" t="s">
        <v>444</v>
      </c>
      <c r="L159" s="26" t="s">
        <v>6</v>
      </c>
      <c r="M159" s="17">
        <f>IF(L159="5",I159,0)</f>
        <v>0</v>
      </c>
      <c r="P159" s="94">
        <f t="shared" si="19"/>
        <v>0</v>
      </c>
      <c r="Q159" s="94">
        <f t="shared" si="20"/>
        <v>0</v>
      </c>
      <c r="X159" s="17">
        <f>IF(AB159=0,J159,0)</f>
        <v>0</v>
      </c>
      <c r="Y159" s="17">
        <f>IF(AB159=15,J159,0)</f>
        <v>0</v>
      </c>
      <c r="Z159" s="17">
        <f>IF(AB159=21,J159,0)</f>
        <v>0</v>
      </c>
      <c r="AB159" s="30">
        <v>21</v>
      </c>
      <c r="AC159" s="30">
        <f>G159*0</f>
        <v>0</v>
      </c>
      <c r="AD159" s="30">
        <f>G159*(1-0)</f>
        <v>0</v>
      </c>
      <c r="AK159" s="30">
        <f>F159*AC159</f>
        <v>0</v>
      </c>
      <c r="AL159" s="30">
        <f>F159*AD159</f>
        <v>0</v>
      </c>
      <c r="AM159" s="31" t="s">
        <v>417</v>
      </c>
      <c r="AN159" s="31" t="s">
        <v>418</v>
      </c>
      <c r="AO159" s="23" t="s">
        <v>420</v>
      </c>
    </row>
    <row r="160" spans="1:41" ht="12.75">
      <c r="A160" s="4" t="s">
        <v>82</v>
      </c>
      <c r="B160" s="4" t="s">
        <v>218</v>
      </c>
      <c r="C160" s="70" t="s">
        <v>537</v>
      </c>
      <c r="D160" s="52" t="s">
        <v>305</v>
      </c>
      <c r="E160" s="4" t="s">
        <v>384</v>
      </c>
      <c r="F160" s="104">
        <v>149.12</v>
      </c>
      <c r="G160" s="17">
        <v>0</v>
      </c>
      <c r="H160" s="17">
        <f>ROUND(F160*AC160,2)</f>
        <v>0</v>
      </c>
      <c r="I160" s="17">
        <f>J160-H160</f>
        <v>0</v>
      </c>
      <c r="J160" s="17">
        <f>ROUND(F160*G160,2)</f>
        <v>0</v>
      </c>
      <c r="K160" s="26" t="s">
        <v>444</v>
      </c>
      <c r="L160" s="26" t="s">
        <v>6</v>
      </c>
      <c r="M160" s="17">
        <f>IF(L160="5",I160,0)</f>
        <v>0</v>
      </c>
      <c r="P160" s="94">
        <f t="shared" si="19"/>
        <v>0</v>
      </c>
      <c r="Q160" s="94">
        <f t="shared" si="20"/>
        <v>0</v>
      </c>
      <c r="X160" s="17">
        <f>IF(AB160=0,J160,0)</f>
        <v>0</v>
      </c>
      <c r="Y160" s="17">
        <f>IF(AB160=15,J160,0)</f>
        <v>0</v>
      </c>
      <c r="Z160" s="17">
        <f>IF(AB160=21,J160,0)</f>
        <v>0</v>
      </c>
      <c r="AB160" s="30">
        <v>21</v>
      </c>
      <c r="AC160" s="30">
        <f>G160*0</f>
        <v>0</v>
      </c>
      <c r="AD160" s="30">
        <f>G160*(1-0)</f>
        <v>0</v>
      </c>
      <c r="AK160" s="30">
        <f>F160*AC160</f>
        <v>0</v>
      </c>
      <c r="AL160" s="30">
        <f>F160*AD160</f>
        <v>0</v>
      </c>
      <c r="AM160" s="31" t="s">
        <v>417</v>
      </c>
      <c r="AN160" s="31" t="s">
        <v>418</v>
      </c>
      <c r="AO160" s="23" t="s">
        <v>420</v>
      </c>
    </row>
    <row r="161" spans="3:17" ht="12.75">
      <c r="C161" s="12" t="s">
        <v>215</v>
      </c>
      <c r="D161" s="119" t="s">
        <v>706</v>
      </c>
      <c r="E161" s="120"/>
      <c r="F161" s="120"/>
      <c r="G161" s="120"/>
      <c r="H161" s="120"/>
      <c r="I161" s="120"/>
      <c r="J161" s="120"/>
      <c r="K161" s="120"/>
      <c r="P161" s="94">
        <f t="shared" si="19"/>
        <v>0</v>
      </c>
      <c r="Q161" s="94">
        <f t="shared" si="20"/>
        <v>0</v>
      </c>
    </row>
    <row r="162" spans="1:41" ht="12.75">
      <c r="A162" s="4" t="s">
        <v>83</v>
      </c>
      <c r="B162" s="4" t="s">
        <v>218</v>
      </c>
      <c r="C162" s="70" t="s">
        <v>538</v>
      </c>
      <c r="D162" s="52" t="s">
        <v>306</v>
      </c>
      <c r="E162" s="4" t="s">
        <v>384</v>
      </c>
      <c r="F162" s="104">
        <v>56.211</v>
      </c>
      <c r="G162" s="17">
        <v>0</v>
      </c>
      <c r="H162" s="17">
        <f>ROUND(F162*AC162,2)</f>
        <v>0</v>
      </c>
      <c r="I162" s="17">
        <f>J162-H162</f>
        <v>0</v>
      </c>
      <c r="J162" s="17">
        <f>ROUND(F162*G162,2)</f>
        <v>0</v>
      </c>
      <c r="K162" s="26" t="s">
        <v>444</v>
      </c>
      <c r="L162" s="26" t="s">
        <v>6</v>
      </c>
      <c r="M162" s="17">
        <f>IF(L162="5",I162,0)</f>
        <v>0</v>
      </c>
      <c r="P162" s="94">
        <f t="shared" si="19"/>
        <v>0</v>
      </c>
      <c r="Q162" s="94">
        <f t="shared" si="20"/>
        <v>0</v>
      </c>
      <c r="X162" s="17">
        <f>IF(AB162=0,J162,0)</f>
        <v>0</v>
      </c>
      <c r="Y162" s="17">
        <f>IF(AB162=15,J162,0)</f>
        <v>0</v>
      </c>
      <c r="Z162" s="17">
        <f>IF(AB162=21,J162,0)</f>
        <v>0</v>
      </c>
      <c r="AB162" s="30">
        <v>21</v>
      </c>
      <c r="AC162" s="30">
        <f>G162*0</f>
        <v>0</v>
      </c>
      <c r="AD162" s="30">
        <f>G162*(1-0)</f>
        <v>0</v>
      </c>
      <c r="AK162" s="30">
        <f>F162*AC162</f>
        <v>0</v>
      </c>
      <c r="AL162" s="30">
        <f>F162*AD162</f>
        <v>0</v>
      </c>
      <c r="AM162" s="31" t="s">
        <v>417</v>
      </c>
      <c r="AN162" s="31" t="s">
        <v>418</v>
      </c>
      <c r="AO162" s="23" t="s">
        <v>420</v>
      </c>
    </row>
    <row r="163" spans="3:17" ht="12.75">
      <c r="C163" s="12" t="s">
        <v>215</v>
      </c>
      <c r="D163" s="119" t="s">
        <v>703</v>
      </c>
      <c r="E163" s="120"/>
      <c r="F163" s="120"/>
      <c r="G163" s="120"/>
      <c r="H163" s="120"/>
      <c r="I163" s="120"/>
      <c r="J163" s="120"/>
      <c r="K163" s="120"/>
      <c r="P163" s="94">
        <f t="shared" si="19"/>
        <v>0</v>
      </c>
      <c r="Q163" s="94">
        <f t="shared" si="20"/>
        <v>0</v>
      </c>
    </row>
    <row r="164" spans="1:41" ht="12.75">
      <c r="A164" s="4"/>
      <c r="B164" s="4"/>
      <c r="C164" s="70"/>
      <c r="D164" s="62" t="s">
        <v>704</v>
      </c>
      <c r="E164" s="4"/>
      <c r="F164" s="104"/>
      <c r="G164" s="17"/>
      <c r="H164" s="17"/>
      <c r="I164" s="17"/>
      <c r="J164" s="17"/>
      <c r="K164" s="26"/>
      <c r="L164" s="26"/>
      <c r="M164" s="17"/>
      <c r="P164" s="94">
        <f t="shared" si="19"/>
        <v>0</v>
      </c>
      <c r="Q164" s="94">
        <f t="shared" si="20"/>
        <v>0</v>
      </c>
      <c r="X164" s="17"/>
      <c r="Y164" s="17"/>
      <c r="Z164" s="17"/>
      <c r="AB164" s="30"/>
      <c r="AC164" s="30"/>
      <c r="AD164" s="30"/>
      <c r="AK164" s="30"/>
      <c r="AL164" s="30"/>
      <c r="AM164" s="31"/>
      <c r="AN164" s="31"/>
      <c r="AO164" s="23"/>
    </row>
    <row r="165" spans="1:41" ht="12.75">
      <c r="A165" s="4"/>
      <c r="B165" s="4"/>
      <c r="C165" s="70"/>
      <c r="D165" s="62" t="s">
        <v>705</v>
      </c>
      <c r="E165" s="4"/>
      <c r="F165" s="104"/>
      <c r="G165" s="17"/>
      <c r="H165" s="17"/>
      <c r="I165" s="17"/>
      <c r="J165" s="17"/>
      <c r="K165" s="26"/>
      <c r="L165" s="26"/>
      <c r="M165" s="17"/>
      <c r="P165" s="94">
        <f t="shared" si="19"/>
        <v>0</v>
      </c>
      <c r="Q165" s="94">
        <f t="shared" si="20"/>
        <v>0</v>
      </c>
      <c r="X165" s="17"/>
      <c r="Y165" s="17"/>
      <c r="Z165" s="17"/>
      <c r="AB165" s="30"/>
      <c r="AC165" s="30"/>
      <c r="AD165" s="30"/>
      <c r="AK165" s="30"/>
      <c r="AL165" s="30"/>
      <c r="AM165" s="31"/>
      <c r="AN165" s="31"/>
      <c r="AO165" s="23"/>
    </row>
    <row r="166" spans="1:41" ht="12.75">
      <c r="A166" s="4" t="s">
        <v>84</v>
      </c>
      <c r="B166" s="4" t="s">
        <v>218</v>
      </c>
      <c r="C166" s="70" t="s">
        <v>700</v>
      </c>
      <c r="D166" s="72" t="s">
        <v>699</v>
      </c>
      <c r="E166" s="70" t="s">
        <v>385</v>
      </c>
      <c r="F166" s="104">
        <v>866.43</v>
      </c>
      <c r="G166" s="17">
        <v>0</v>
      </c>
      <c r="H166" s="17">
        <f>ROUND(F166*AC166,2)</f>
        <v>0</v>
      </c>
      <c r="I166" s="17">
        <f>J166-H166</f>
        <v>0</v>
      </c>
      <c r="J166" s="17">
        <f>ROUND(F166*G166,2)</f>
        <v>0</v>
      </c>
      <c r="K166" s="26" t="s">
        <v>444</v>
      </c>
      <c r="L166" s="26" t="s">
        <v>6</v>
      </c>
      <c r="M166" s="17">
        <f>IF(L166="5",I166,0)</f>
        <v>0</v>
      </c>
      <c r="P166" s="94">
        <f t="shared" si="19"/>
        <v>0</v>
      </c>
      <c r="Q166" s="94">
        <f t="shared" si="20"/>
        <v>0</v>
      </c>
      <c r="X166" s="17">
        <f>IF(AB166=0,J166,0)</f>
        <v>0</v>
      </c>
      <c r="Y166" s="17">
        <f>IF(AB166=15,J166,0)</f>
        <v>0</v>
      </c>
      <c r="Z166" s="17">
        <f>IF(AB166=21,J166,0)</f>
        <v>0</v>
      </c>
      <c r="AB166" s="30">
        <v>21</v>
      </c>
      <c r="AC166" s="30">
        <f>G166*0</f>
        <v>0</v>
      </c>
      <c r="AD166" s="30">
        <f>G166*(1-0)</f>
        <v>0</v>
      </c>
      <c r="AK166" s="30">
        <f>F166*AC166</f>
        <v>0</v>
      </c>
      <c r="AL166" s="30">
        <f>F166*AD166</f>
        <v>0</v>
      </c>
      <c r="AM166" s="31" t="s">
        <v>417</v>
      </c>
      <c r="AN166" s="31" t="s">
        <v>418</v>
      </c>
      <c r="AO166" s="23" t="s">
        <v>420</v>
      </c>
    </row>
    <row r="167" spans="3:17" ht="12.75">
      <c r="C167" s="12" t="s">
        <v>215</v>
      </c>
      <c r="D167" s="119" t="s">
        <v>701</v>
      </c>
      <c r="E167" s="120"/>
      <c r="F167" s="120"/>
      <c r="G167" s="120"/>
      <c r="H167" s="120"/>
      <c r="I167" s="120"/>
      <c r="J167" s="120"/>
      <c r="K167" s="120"/>
      <c r="P167" s="94">
        <f t="shared" si="19"/>
        <v>0</v>
      </c>
      <c r="Q167" s="94">
        <f t="shared" si="20"/>
        <v>0</v>
      </c>
    </row>
    <row r="168" spans="1:41" ht="12.75">
      <c r="A168" s="4"/>
      <c r="B168" s="4"/>
      <c r="C168" s="70"/>
      <c r="D168" s="62" t="s">
        <v>702</v>
      </c>
      <c r="E168" s="4"/>
      <c r="F168" s="104"/>
      <c r="G168" s="17"/>
      <c r="H168" s="17"/>
      <c r="I168" s="17"/>
      <c r="J168" s="17"/>
      <c r="K168" s="26"/>
      <c r="L168" s="26"/>
      <c r="M168" s="17"/>
      <c r="P168" s="94">
        <f t="shared" si="19"/>
        <v>0</v>
      </c>
      <c r="Q168" s="94">
        <f t="shared" si="20"/>
        <v>0</v>
      </c>
      <c r="X168" s="17"/>
      <c r="Y168" s="17"/>
      <c r="Z168" s="17"/>
      <c r="AB168" s="30"/>
      <c r="AC168" s="30"/>
      <c r="AD168" s="30"/>
      <c r="AK168" s="30"/>
      <c r="AL168" s="30"/>
      <c r="AM168" s="31"/>
      <c r="AN168" s="31"/>
      <c r="AO168" s="23"/>
    </row>
    <row r="169" spans="1:17" ht="12.75">
      <c r="A169" s="3"/>
      <c r="B169" s="11"/>
      <c r="C169" s="11"/>
      <c r="D169" s="73" t="s">
        <v>564</v>
      </c>
      <c r="E169" s="15"/>
      <c r="F169" s="103"/>
      <c r="G169" s="97"/>
      <c r="H169" s="32"/>
      <c r="I169" s="32"/>
      <c r="J169" s="32"/>
      <c r="K169" s="23"/>
      <c r="P169" s="94"/>
      <c r="Q169" s="94"/>
    </row>
    <row r="170" spans="1:41" ht="12.75">
      <c r="A170" s="4" t="s">
        <v>85</v>
      </c>
      <c r="B170" s="4" t="s">
        <v>218</v>
      </c>
      <c r="C170" s="70" t="s">
        <v>532</v>
      </c>
      <c r="D170" s="52" t="s">
        <v>300</v>
      </c>
      <c r="E170" s="4" t="s">
        <v>388</v>
      </c>
      <c r="F170" s="104">
        <v>104.7303</v>
      </c>
      <c r="G170" s="17">
        <v>0</v>
      </c>
      <c r="H170" s="17">
        <f>ROUND(F170*AC170,2)</f>
        <v>0</v>
      </c>
      <c r="I170" s="17">
        <f>J170-H170</f>
        <v>0</v>
      </c>
      <c r="J170" s="17">
        <f>ROUND(F170*G170,2)</f>
        <v>0</v>
      </c>
      <c r="K170" s="26" t="s">
        <v>444</v>
      </c>
      <c r="L170" s="26" t="s">
        <v>6</v>
      </c>
      <c r="M170" s="17">
        <f>IF(L170="5",I170,0)</f>
        <v>0</v>
      </c>
      <c r="P170" s="94">
        <f t="shared" si="19"/>
        <v>0</v>
      </c>
      <c r="Q170" s="94">
        <f t="shared" si="20"/>
        <v>0</v>
      </c>
      <c r="X170" s="17">
        <f>IF(AB170=0,J170,0)</f>
        <v>0</v>
      </c>
      <c r="Y170" s="17">
        <f>IF(AB170=15,J170,0)</f>
        <v>0</v>
      </c>
      <c r="Z170" s="17">
        <f>IF(AB170=21,J170,0)</f>
        <v>0</v>
      </c>
      <c r="AB170" s="30">
        <v>21</v>
      </c>
      <c r="AC170" s="30">
        <f>G170*0</f>
        <v>0</v>
      </c>
      <c r="AD170" s="30">
        <f>G170*(1-0)</f>
        <v>0</v>
      </c>
      <c r="AK170" s="30">
        <f>F170*AC170</f>
        <v>0</v>
      </c>
      <c r="AL170" s="30">
        <f>F170*AD170</f>
        <v>0</v>
      </c>
      <c r="AM170" s="31" t="s">
        <v>417</v>
      </c>
      <c r="AN170" s="31" t="s">
        <v>418</v>
      </c>
      <c r="AO170" s="23" t="s">
        <v>420</v>
      </c>
    </row>
    <row r="171" spans="3:17" ht="12.75">
      <c r="C171" s="12" t="s">
        <v>215</v>
      </c>
      <c r="D171" s="119" t="s">
        <v>698</v>
      </c>
      <c r="E171" s="120"/>
      <c r="F171" s="120"/>
      <c r="G171" s="120"/>
      <c r="H171" s="120"/>
      <c r="I171" s="120"/>
      <c r="J171" s="120"/>
      <c r="K171" s="120"/>
      <c r="P171" s="94">
        <f t="shared" si="19"/>
        <v>0</v>
      </c>
      <c r="Q171" s="94">
        <f t="shared" si="20"/>
        <v>0</v>
      </c>
    </row>
    <row r="172" spans="1:41" ht="12.75">
      <c r="A172" s="4" t="s">
        <v>86</v>
      </c>
      <c r="B172" s="4" t="s">
        <v>218</v>
      </c>
      <c r="C172" s="70" t="s">
        <v>539</v>
      </c>
      <c r="D172" s="52" t="s">
        <v>307</v>
      </c>
      <c r="E172" s="4" t="s">
        <v>385</v>
      </c>
      <c r="F172" s="104">
        <v>55.55</v>
      </c>
      <c r="G172" s="17">
        <v>0</v>
      </c>
      <c r="H172" s="17">
        <f>ROUND(F172*AC172,2)</f>
        <v>0</v>
      </c>
      <c r="I172" s="17">
        <f>J172-H172</f>
        <v>0</v>
      </c>
      <c r="J172" s="17">
        <f>ROUND(F172*G172,2)</f>
        <v>0</v>
      </c>
      <c r="K172" s="26" t="s">
        <v>444</v>
      </c>
      <c r="L172" s="26" t="s">
        <v>6</v>
      </c>
      <c r="M172" s="17">
        <f>IF(L172="5",I172,0)</f>
        <v>0</v>
      </c>
      <c r="P172" s="94">
        <f t="shared" si="19"/>
        <v>0</v>
      </c>
      <c r="Q172" s="94">
        <f t="shared" si="20"/>
        <v>0</v>
      </c>
      <c r="X172" s="17">
        <f>IF(AB172=0,J172,0)</f>
        <v>0</v>
      </c>
      <c r="Y172" s="17">
        <f>IF(AB172=15,J172,0)</f>
        <v>0</v>
      </c>
      <c r="Z172" s="17">
        <f>IF(AB172=21,J172,0)</f>
        <v>0</v>
      </c>
      <c r="AB172" s="30">
        <v>21</v>
      </c>
      <c r="AC172" s="30">
        <f>G172*0</f>
        <v>0</v>
      </c>
      <c r="AD172" s="30">
        <f>G172*(1-0)</f>
        <v>0</v>
      </c>
      <c r="AK172" s="30">
        <f>F172*AC172</f>
        <v>0</v>
      </c>
      <c r="AL172" s="30">
        <f>F172*AD172</f>
        <v>0</v>
      </c>
      <c r="AM172" s="31" t="s">
        <v>417</v>
      </c>
      <c r="AN172" s="31" t="s">
        <v>418</v>
      </c>
      <c r="AO172" s="23" t="s">
        <v>420</v>
      </c>
    </row>
    <row r="173" spans="3:17" ht="12.75">
      <c r="C173" s="12" t="s">
        <v>215</v>
      </c>
      <c r="D173" s="119" t="s">
        <v>697</v>
      </c>
      <c r="E173" s="120"/>
      <c r="F173" s="120"/>
      <c r="G173" s="120"/>
      <c r="H173" s="120"/>
      <c r="I173" s="120"/>
      <c r="J173" s="120"/>
      <c r="K173" s="120"/>
      <c r="P173" s="94">
        <f t="shared" si="19"/>
        <v>0</v>
      </c>
      <c r="Q173" s="94">
        <f t="shared" si="20"/>
        <v>0</v>
      </c>
    </row>
    <row r="174" spans="1:41" ht="12.75">
      <c r="A174" s="4" t="s">
        <v>87</v>
      </c>
      <c r="B174" s="4" t="s">
        <v>218</v>
      </c>
      <c r="C174" s="70" t="s">
        <v>540</v>
      </c>
      <c r="D174" s="52" t="s">
        <v>308</v>
      </c>
      <c r="E174" s="4" t="s">
        <v>386</v>
      </c>
      <c r="F174" s="104">
        <v>2134</v>
      </c>
      <c r="G174" s="17">
        <v>0</v>
      </c>
      <c r="H174" s="17">
        <f>ROUND(F174*AC174,2)</f>
        <v>0</v>
      </c>
      <c r="I174" s="17">
        <f>J174-H174</f>
        <v>0</v>
      </c>
      <c r="J174" s="17">
        <f>ROUND(F174*G174,2)</f>
        <v>0</v>
      </c>
      <c r="K174" s="26" t="s">
        <v>444</v>
      </c>
      <c r="L174" s="26" t="s">
        <v>6</v>
      </c>
      <c r="M174" s="17">
        <f>IF(L174="5",I174,0)</f>
        <v>0</v>
      </c>
      <c r="P174" s="94">
        <f t="shared" si="19"/>
        <v>0</v>
      </c>
      <c r="Q174" s="94">
        <f t="shared" si="20"/>
        <v>0</v>
      </c>
      <c r="X174" s="17">
        <f>IF(AB174=0,J174,0)</f>
        <v>0</v>
      </c>
      <c r="Y174" s="17">
        <f>IF(AB174=15,J174,0)</f>
        <v>0</v>
      </c>
      <c r="Z174" s="17">
        <f>IF(AB174=21,J174,0)</f>
        <v>0</v>
      </c>
      <c r="AB174" s="30">
        <v>21</v>
      </c>
      <c r="AC174" s="30">
        <f>G174*0</f>
        <v>0</v>
      </c>
      <c r="AD174" s="30">
        <f>G174*(1-0)</f>
        <v>0</v>
      </c>
      <c r="AK174" s="30">
        <f>F174*AC174</f>
        <v>0</v>
      </c>
      <c r="AL174" s="30">
        <f>F174*AD174</f>
        <v>0</v>
      </c>
      <c r="AM174" s="31" t="s">
        <v>417</v>
      </c>
      <c r="AN174" s="31" t="s">
        <v>418</v>
      </c>
      <c r="AO174" s="23" t="s">
        <v>420</v>
      </c>
    </row>
    <row r="175" spans="3:17" ht="12.75">
      <c r="C175" s="12" t="s">
        <v>215</v>
      </c>
      <c r="D175" s="119" t="s">
        <v>694</v>
      </c>
      <c r="E175" s="120"/>
      <c r="F175" s="120"/>
      <c r="G175" s="120"/>
      <c r="H175" s="120"/>
      <c r="I175" s="120"/>
      <c r="J175" s="120"/>
      <c r="K175" s="120"/>
      <c r="P175" s="94">
        <f t="shared" si="19"/>
        <v>0</v>
      </c>
      <c r="Q175" s="94">
        <f t="shared" si="20"/>
        <v>0</v>
      </c>
    </row>
    <row r="176" spans="1:41" ht="12.75">
      <c r="A176" s="4"/>
      <c r="B176" s="4"/>
      <c r="C176" s="70"/>
      <c r="D176" s="62" t="s">
        <v>695</v>
      </c>
      <c r="E176" s="4"/>
      <c r="F176" s="104"/>
      <c r="G176" s="17"/>
      <c r="H176" s="17"/>
      <c r="I176" s="17"/>
      <c r="J176" s="17"/>
      <c r="K176" s="26"/>
      <c r="L176" s="26"/>
      <c r="M176" s="17"/>
      <c r="P176" s="94">
        <f t="shared" si="19"/>
        <v>0</v>
      </c>
      <c r="Q176" s="94">
        <f t="shared" si="20"/>
        <v>0</v>
      </c>
      <c r="X176" s="17"/>
      <c r="Y176" s="17"/>
      <c r="Z176" s="17"/>
      <c r="AB176" s="30"/>
      <c r="AC176" s="30"/>
      <c r="AD176" s="30"/>
      <c r="AK176" s="30"/>
      <c r="AL176" s="30"/>
      <c r="AM176" s="31"/>
      <c r="AN176" s="31"/>
      <c r="AO176" s="23"/>
    </row>
    <row r="177" spans="1:41" ht="12.75">
      <c r="A177" s="4"/>
      <c r="B177" s="4"/>
      <c r="C177" s="70"/>
      <c r="D177" s="62" t="s">
        <v>696</v>
      </c>
      <c r="E177" s="4"/>
      <c r="F177" s="104"/>
      <c r="G177" s="17"/>
      <c r="H177" s="17"/>
      <c r="I177" s="17"/>
      <c r="J177" s="17"/>
      <c r="K177" s="26"/>
      <c r="L177" s="26"/>
      <c r="M177" s="17"/>
      <c r="P177" s="94">
        <f t="shared" si="19"/>
        <v>0</v>
      </c>
      <c r="Q177" s="94">
        <f t="shared" si="20"/>
        <v>0</v>
      </c>
      <c r="X177" s="17"/>
      <c r="Y177" s="17"/>
      <c r="Z177" s="17"/>
      <c r="AB177" s="30"/>
      <c r="AC177" s="30"/>
      <c r="AD177" s="30"/>
      <c r="AK177" s="30"/>
      <c r="AL177" s="30"/>
      <c r="AM177" s="31"/>
      <c r="AN177" s="31"/>
      <c r="AO177" s="23"/>
    </row>
    <row r="178" spans="1:41" ht="12.75">
      <c r="A178" s="4" t="s">
        <v>88</v>
      </c>
      <c r="B178" s="4" t="s">
        <v>218</v>
      </c>
      <c r="C178" s="70" t="s">
        <v>541</v>
      </c>
      <c r="D178" s="52" t="s">
        <v>309</v>
      </c>
      <c r="E178" s="4" t="s">
        <v>386</v>
      </c>
      <c r="F178" s="104">
        <v>2144.2</v>
      </c>
      <c r="G178" s="17">
        <v>0</v>
      </c>
      <c r="H178" s="17">
        <f>ROUND(F178*AC178,2)</f>
        <v>0</v>
      </c>
      <c r="I178" s="17">
        <f>J178-H178</f>
        <v>0</v>
      </c>
      <c r="J178" s="17">
        <f>ROUND(F178*G178,2)</f>
        <v>0</v>
      </c>
      <c r="K178" s="26" t="s">
        <v>444</v>
      </c>
      <c r="L178" s="26" t="s">
        <v>6</v>
      </c>
      <c r="M178" s="17">
        <f>IF(L178="5",I178,0)</f>
        <v>0</v>
      </c>
      <c r="P178" s="94">
        <f t="shared" si="19"/>
        <v>0</v>
      </c>
      <c r="Q178" s="94">
        <f t="shared" si="20"/>
        <v>0</v>
      </c>
      <c r="X178" s="17">
        <f>IF(AB178=0,J178,0)</f>
        <v>0</v>
      </c>
      <c r="Y178" s="17">
        <f>IF(AB178=15,J178,0)</f>
        <v>0</v>
      </c>
      <c r="Z178" s="17">
        <f>IF(AB178=21,J178,0)</f>
        <v>0</v>
      </c>
      <c r="AB178" s="30">
        <v>21</v>
      </c>
      <c r="AC178" s="30">
        <f>G178*0</f>
        <v>0</v>
      </c>
      <c r="AD178" s="30">
        <f>G178*(1-0)</f>
        <v>0</v>
      </c>
      <c r="AK178" s="30">
        <f>F178*AC178</f>
        <v>0</v>
      </c>
      <c r="AL178" s="30">
        <f>F178*AD178</f>
        <v>0</v>
      </c>
      <c r="AM178" s="31" t="s">
        <v>417</v>
      </c>
      <c r="AN178" s="31" t="s">
        <v>418</v>
      </c>
      <c r="AO178" s="23" t="s">
        <v>420</v>
      </c>
    </row>
    <row r="179" spans="3:17" ht="12.75">
      <c r="C179" s="12" t="s">
        <v>215</v>
      </c>
      <c r="D179" s="119" t="s">
        <v>692</v>
      </c>
      <c r="E179" s="120"/>
      <c r="F179" s="120"/>
      <c r="G179" s="120"/>
      <c r="H179" s="120"/>
      <c r="I179" s="120"/>
      <c r="J179" s="120"/>
      <c r="K179" s="120"/>
      <c r="P179" s="94">
        <f t="shared" si="19"/>
        <v>0</v>
      </c>
      <c r="Q179" s="94">
        <f t="shared" si="20"/>
        <v>0</v>
      </c>
    </row>
    <row r="180" spans="1:41" ht="12.75">
      <c r="A180" s="4"/>
      <c r="B180" s="4"/>
      <c r="C180" s="70"/>
      <c r="D180" s="72" t="s">
        <v>693</v>
      </c>
      <c r="E180" s="4"/>
      <c r="F180" s="104"/>
      <c r="G180" s="17"/>
      <c r="H180" s="17"/>
      <c r="I180" s="17"/>
      <c r="J180" s="17"/>
      <c r="K180" s="26"/>
      <c r="L180" s="26"/>
      <c r="M180" s="17"/>
      <c r="P180" s="94">
        <f t="shared" si="19"/>
        <v>0</v>
      </c>
      <c r="Q180" s="94">
        <f t="shared" si="20"/>
        <v>0</v>
      </c>
      <c r="X180" s="17"/>
      <c r="Y180" s="17"/>
      <c r="Z180" s="17"/>
      <c r="AB180" s="30"/>
      <c r="AC180" s="30"/>
      <c r="AD180" s="30"/>
      <c r="AK180" s="30"/>
      <c r="AL180" s="30"/>
      <c r="AM180" s="31"/>
      <c r="AN180" s="31"/>
      <c r="AO180" s="23"/>
    </row>
    <row r="181" spans="1:41" ht="12.75">
      <c r="A181" s="4" t="s">
        <v>89</v>
      </c>
      <c r="B181" s="4" t="s">
        <v>218</v>
      </c>
      <c r="C181" s="70" t="s">
        <v>542</v>
      </c>
      <c r="D181" s="52" t="s">
        <v>310</v>
      </c>
      <c r="E181" s="4" t="s">
        <v>386</v>
      </c>
      <c r="F181" s="104">
        <v>81</v>
      </c>
      <c r="G181" s="17">
        <v>0</v>
      </c>
      <c r="H181" s="17">
        <f>ROUND(F181*AC181,2)</f>
        <v>0</v>
      </c>
      <c r="I181" s="17">
        <f>J181-H181</f>
        <v>0</v>
      </c>
      <c r="J181" s="17">
        <f>ROUND(F181*G181,2)</f>
        <v>0</v>
      </c>
      <c r="K181" s="26" t="s">
        <v>444</v>
      </c>
      <c r="L181" s="26" t="s">
        <v>6</v>
      </c>
      <c r="M181" s="17">
        <f>IF(L181="5",I181,0)</f>
        <v>0</v>
      </c>
      <c r="P181" s="94">
        <f t="shared" si="19"/>
        <v>0</v>
      </c>
      <c r="Q181" s="94">
        <f t="shared" si="20"/>
        <v>0</v>
      </c>
      <c r="X181" s="17">
        <f>IF(AB181=0,J181,0)</f>
        <v>0</v>
      </c>
      <c r="Y181" s="17">
        <f>IF(AB181=15,J181,0)</f>
        <v>0</v>
      </c>
      <c r="Z181" s="17">
        <f>IF(AB181=21,J181,0)</f>
        <v>0</v>
      </c>
      <c r="AB181" s="30">
        <v>21</v>
      </c>
      <c r="AC181" s="30">
        <f>G181*0</f>
        <v>0</v>
      </c>
      <c r="AD181" s="30">
        <f>G181*(1-0)</f>
        <v>0</v>
      </c>
      <c r="AK181" s="30">
        <f>F181*AC181</f>
        <v>0</v>
      </c>
      <c r="AL181" s="30">
        <f>F181*AD181</f>
        <v>0</v>
      </c>
      <c r="AM181" s="31" t="s">
        <v>417</v>
      </c>
      <c r="AN181" s="31" t="s">
        <v>418</v>
      </c>
      <c r="AO181" s="23" t="s">
        <v>420</v>
      </c>
    </row>
    <row r="182" spans="1:41" ht="12.75">
      <c r="A182" s="4" t="s">
        <v>90</v>
      </c>
      <c r="B182" s="4" t="s">
        <v>218</v>
      </c>
      <c r="C182" s="70" t="s">
        <v>543</v>
      </c>
      <c r="D182" s="52" t="s">
        <v>311</v>
      </c>
      <c r="E182" s="4" t="s">
        <v>386</v>
      </c>
      <c r="F182" s="104">
        <v>27</v>
      </c>
      <c r="G182" s="17">
        <v>0</v>
      </c>
      <c r="H182" s="17">
        <f>ROUND(F182*AC182,2)</f>
        <v>0</v>
      </c>
      <c r="I182" s="17">
        <f>J182-H182</f>
        <v>0</v>
      </c>
      <c r="J182" s="17">
        <f>ROUND(F182*G182,2)</f>
        <v>0</v>
      </c>
      <c r="K182" s="26" t="s">
        <v>444</v>
      </c>
      <c r="L182" s="26" t="s">
        <v>6</v>
      </c>
      <c r="M182" s="17">
        <f>IF(L182="5",I182,0)</f>
        <v>0</v>
      </c>
      <c r="P182" s="94">
        <f t="shared" si="19"/>
        <v>0</v>
      </c>
      <c r="Q182" s="94">
        <f t="shared" si="20"/>
        <v>0</v>
      </c>
      <c r="X182" s="17">
        <f>IF(AB182=0,J182,0)</f>
        <v>0</v>
      </c>
      <c r="Y182" s="17">
        <f>IF(AB182=15,J182,0)</f>
        <v>0</v>
      </c>
      <c r="Z182" s="17">
        <f>IF(AB182=21,J182,0)</f>
        <v>0</v>
      </c>
      <c r="AB182" s="30">
        <v>21</v>
      </c>
      <c r="AC182" s="30">
        <f>G182*0</f>
        <v>0</v>
      </c>
      <c r="AD182" s="30">
        <f>G182*(1-0)</f>
        <v>0</v>
      </c>
      <c r="AK182" s="30">
        <f>F182*AC182</f>
        <v>0</v>
      </c>
      <c r="AL182" s="30">
        <f>F182*AD182</f>
        <v>0</v>
      </c>
      <c r="AM182" s="31" t="s">
        <v>417</v>
      </c>
      <c r="AN182" s="31" t="s">
        <v>418</v>
      </c>
      <c r="AO182" s="23" t="s">
        <v>420</v>
      </c>
    </row>
    <row r="183" spans="3:17" ht="12.75">
      <c r="C183" s="12" t="s">
        <v>215</v>
      </c>
      <c r="D183" s="119" t="s">
        <v>689</v>
      </c>
      <c r="E183" s="122"/>
      <c r="F183" s="122"/>
      <c r="G183" s="122"/>
      <c r="H183" s="122"/>
      <c r="I183" s="122"/>
      <c r="J183" s="122"/>
      <c r="K183" s="122"/>
      <c r="P183" s="94">
        <f t="shared" si="19"/>
        <v>0</v>
      </c>
      <c r="Q183" s="94">
        <f t="shared" si="20"/>
        <v>0</v>
      </c>
    </row>
    <row r="184" spans="1:41" ht="12.75">
      <c r="A184" s="4"/>
      <c r="B184" s="4"/>
      <c r="C184" s="70"/>
      <c r="D184" s="62" t="s">
        <v>690</v>
      </c>
      <c r="E184" s="60"/>
      <c r="F184" s="107"/>
      <c r="G184" s="63"/>
      <c r="H184" s="63"/>
      <c r="I184" s="63"/>
      <c r="J184" s="63"/>
      <c r="K184" s="64"/>
      <c r="L184" s="26"/>
      <c r="M184" s="17"/>
      <c r="P184" s="94">
        <f t="shared" si="19"/>
        <v>0</v>
      </c>
      <c r="Q184" s="94">
        <f t="shared" si="20"/>
        <v>0</v>
      </c>
      <c r="X184" s="17"/>
      <c r="Y184" s="17"/>
      <c r="Z184" s="17"/>
      <c r="AB184" s="30"/>
      <c r="AC184" s="30"/>
      <c r="AD184" s="30"/>
      <c r="AK184" s="30"/>
      <c r="AL184" s="30"/>
      <c r="AM184" s="31"/>
      <c r="AN184" s="31"/>
      <c r="AO184" s="23"/>
    </row>
    <row r="185" spans="1:41" ht="12.75">
      <c r="A185" s="4"/>
      <c r="B185" s="4"/>
      <c r="C185" s="70"/>
      <c r="D185" s="62" t="s">
        <v>691</v>
      </c>
      <c r="E185" s="60"/>
      <c r="F185" s="107"/>
      <c r="G185" s="63"/>
      <c r="H185" s="63"/>
      <c r="I185" s="63"/>
      <c r="J185" s="63"/>
      <c r="K185" s="64"/>
      <c r="L185" s="26"/>
      <c r="M185" s="17"/>
      <c r="P185" s="94">
        <f t="shared" si="19"/>
        <v>0</v>
      </c>
      <c r="Q185" s="94">
        <f t="shared" si="20"/>
        <v>0</v>
      </c>
      <c r="X185" s="17"/>
      <c r="Y185" s="17"/>
      <c r="Z185" s="17"/>
      <c r="AB185" s="30"/>
      <c r="AC185" s="30"/>
      <c r="AD185" s="30"/>
      <c r="AK185" s="30"/>
      <c r="AL185" s="30"/>
      <c r="AM185" s="31"/>
      <c r="AN185" s="31"/>
      <c r="AO185" s="23"/>
    </row>
    <row r="186" spans="1:41" ht="12.75">
      <c r="A186" s="4" t="s">
        <v>91</v>
      </c>
      <c r="B186" s="4" t="s">
        <v>218</v>
      </c>
      <c r="C186" s="70" t="s">
        <v>544</v>
      </c>
      <c r="D186" s="52" t="s">
        <v>312</v>
      </c>
      <c r="E186" s="4" t="s">
        <v>387</v>
      </c>
      <c r="F186" s="104">
        <v>4.455</v>
      </c>
      <c r="G186" s="17">
        <v>0</v>
      </c>
      <c r="H186" s="17">
        <f>ROUND(F186*AC186,2)</f>
        <v>0</v>
      </c>
      <c r="I186" s="17">
        <f>J186-H186</f>
        <v>0</v>
      </c>
      <c r="J186" s="17">
        <f>ROUND(F186*G186,2)</f>
        <v>0</v>
      </c>
      <c r="K186" s="26" t="s">
        <v>444</v>
      </c>
      <c r="L186" s="26" t="s">
        <v>6</v>
      </c>
      <c r="M186" s="17">
        <f>IF(L186="5",I186,0)</f>
        <v>0</v>
      </c>
      <c r="P186" s="94">
        <f t="shared" si="19"/>
        <v>0</v>
      </c>
      <c r="Q186" s="94">
        <f t="shared" si="20"/>
        <v>0</v>
      </c>
      <c r="X186" s="17">
        <f>IF(AB186=0,J186,0)</f>
        <v>0</v>
      </c>
      <c r="Y186" s="17">
        <f>IF(AB186=15,J186,0)</f>
        <v>0</v>
      </c>
      <c r="Z186" s="17">
        <f>IF(AB186=21,J186,0)</f>
        <v>0</v>
      </c>
      <c r="AB186" s="30">
        <v>21</v>
      </c>
      <c r="AC186" s="30">
        <f>G186*0</f>
        <v>0</v>
      </c>
      <c r="AD186" s="30">
        <f>G186*(1-0)</f>
        <v>0</v>
      </c>
      <c r="AK186" s="30">
        <f>F186*AC186</f>
        <v>0</v>
      </c>
      <c r="AL186" s="30">
        <f>F186*AD186</f>
        <v>0</v>
      </c>
      <c r="AM186" s="31" t="s">
        <v>417</v>
      </c>
      <c r="AN186" s="31" t="s">
        <v>418</v>
      </c>
      <c r="AO186" s="23" t="s">
        <v>420</v>
      </c>
    </row>
    <row r="187" spans="3:17" ht="12.75">
      <c r="C187" s="12" t="s">
        <v>215</v>
      </c>
      <c r="D187" s="119" t="s">
        <v>687</v>
      </c>
      <c r="E187" s="120"/>
      <c r="F187" s="120"/>
      <c r="G187" s="120"/>
      <c r="H187" s="120"/>
      <c r="I187" s="120"/>
      <c r="J187" s="120"/>
      <c r="K187" s="120"/>
      <c r="P187" s="94">
        <f t="shared" si="19"/>
        <v>0</v>
      </c>
      <c r="Q187" s="94">
        <f t="shared" si="20"/>
        <v>0</v>
      </c>
    </row>
    <row r="188" spans="1:41" ht="12.75">
      <c r="A188" s="4"/>
      <c r="B188" s="4"/>
      <c r="C188" s="70"/>
      <c r="D188" s="62" t="s">
        <v>688</v>
      </c>
      <c r="E188" s="4"/>
      <c r="F188" s="104"/>
      <c r="G188" s="17"/>
      <c r="H188" s="17"/>
      <c r="I188" s="17"/>
      <c r="J188" s="17"/>
      <c r="K188" s="26"/>
      <c r="L188" s="26"/>
      <c r="M188" s="17"/>
      <c r="P188" s="94">
        <f t="shared" si="19"/>
        <v>0</v>
      </c>
      <c r="Q188" s="94">
        <f t="shared" si="20"/>
        <v>0</v>
      </c>
      <c r="X188" s="17"/>
      <c r="Y188" s="17"/>
      <c r="Z188" s="17"/>
      <c r="AB188" s="30"/>
      <c r="AC188" s="30"/>
      <c r="AD188" s="30"/>
      <c r="AK188" s="30"/>
      <c r="AL188" s="30"/>
      <c r="AM188" s="31"/>
      <c r="AN188" s="31"/>
      <c r="AO188" s="23"/>
    </row>
    <row r="189" spans="1:41" ht="12.75">
      <c r="A189" s="4" t="s">
        <v>92</v>
      </c>
      <c r="B189" s="4" t="s">
        <v>218</v>
      </c>
      <c r="C189" s="70" t="s">
        <v>545</v>
      </c>
      <c r="D189" s="52" t="s">
        <v>313</v>
      </c>
      <c r="E189" s="4" t="s">
        <v>384</v>
      </c>
      <c r="F189" s="104">
        <v>16.463</v>
      </c>
      <c r="G189" s="17">
        <v>0</v>
      </c>
      <c r="H189" s="17">
        <f>ROUND(F189*AC189,2)</f>
        <v>0</v>
      </c>
      <c r="I189" s="17">
        <f>J189-H189</f>
        <v>0</v>
      </c>
      <c r="J189" s="17">
        <f>ROUND(F189*G189,2)</f>
        <v>0</v>
      </c>
      <c r="K189" s="26" t="s">
        <v>444</v>
      </c>
      <c r="L189" s="26" t="s">
        <v>6</v>
      </c>
      <c r="M189" s="17">
        <f>IF(L189="5",I189,0)</f>
        <v>0</v>
      </c>
      <c r="P189" s="94">
        <f t="shared" si="19"/>
        <v>0</v>
      </c>
      <c r="Q189" s="94">
        <f t="shared" si="20"/>
        <v>0</v>
      </c>
      <c r="X189" s="17">
        <f>IF(AB189=0,J189,0)</f>
        <v>0</v>
      </c>
      <c r="Y189" s="17">
        <f>IF(AB189=15,J189,0)</f>
        <v>0</v>
      </c>
      <c r="Z189" s="17">
        <f>IF(AB189=21,J189,0)</f>
        <v>0</v>
      </c>
      <c r="AB189" s="30">
        <v>21</v>
      </c>
      <c r="AC189" s="30">
        <f>G189*0</f>
        <v>0</v>
      </c>
      <c r="AD189" s="30">
        <f>G189*(1-0)</f>
        <v>0</v>
      </c>
      <c r="AK189" s="30">
        <f>F189*AC189</f>
        <v>0</v>
      </c>
      <c r="AL189" s="30">
        <f>F189*AD189</f>
        <v>0</v>
      </c>
      <c r="AM189" s="31" t="s">
        <v>417</v>
      </c>
      <c r="AN189" s="31" t="s">
        <v>418</v>
      </c>
      <c r="AO189" s="23" t="s">
        <v>420</v>
      </c>
    </row>
    <row r="190" spans="3:17" ht="12.75">
      <c r="C190" s="12" t="s">
        <v>215</v>
      </c>
      <c r="D190" s="119" t="s">
        <v>686</v>
      </c>
      <c r="E190" s="120"/>
      <c r="F190" s="120"/>
      <c r="G190" s="120"/>
      <c r="H190" s="120"/>
      <c r="I190" s="120"/>
      <c r="J190" s="120"/>
      <c r="K190" s="120"/>
      <c r="P190" s="94">
        <f t="shared" si="19"/>
        <v>0</v>
      </c>
      <c r="Q190" s="94">
        <f t="shared" si="20"/>
        <v>0</v>
      </c>
    </row>
    <row r="191" spans="1:17" ht="12.75">
      <c r="A191" s="3"/>
      <c r="B191" s="11"/>
      <c r="C191" s="11"/>
      <c r="D191" s="73" t="s">
        <v>563</v>
      </c>
      <c r="E191" s="15"/>
      <c r="F191" s="103"/>
      <c r="G191" s="97"/>
      <c r="H191" s="32"/>
      <c r="I191" s="32"/>
      <c r="J191" s="32"/>
      <c r="K191" s="23"/>
      <c r="P191" s="94"/>
      <c r="Q191" s="94"/>
    </row>
    <row r="192" spans="1:41" ht="12.75">
      <c r="A192" s="4" t="s">
        <v>93</v>
      </c>
      <c r="B192" s="4" t="s">
        <v>218</v>
      </c>
      <c r="C192" s="70" t="s">
        <v>546</v>
      </c>
      <c r="D192" s="52" t="s">
        <v>314</v>
      </c>
      <c r="E192" s="4" t="s">
        <v>388</v>
      </c>
      <c r="F192" s="104">
        <v>1942.93</v>
      </c>
      <c r="G192" s="17">
        <v>0</v>
      </c>
      <c r="H192" s="17">
        <f>ROUND(F192*AC192,2)</f>
        <v>0</v>
      </c>
      <c r="I192" s="17">
        <f>J192-H192</f>
        <v>0</v>
      </c>
      <c r="J192" s="17">
        <f>ROUND(F192*G192,2)</f>
        <v>0</v>
      </c>
      <c r="K192" s="26" t="s">
        <v>444</v>
      </c>
      <c r="L192" s="26" t="s">
        <v>6</v>
      </c>
      <c r="M192" s="17">
        <f>IF(L192="5",I192,0)</f>
        <v>0</v>
      </c>
      <c r="P192" s="94">
        <f t="shared" si="19"/>
        <v>0</v>
      </c>
      <c r="Q192" s="94">
        <f t="shared" si="20"/>
        <v>0</v>
      </c>
      <c r="X192" s="17">
        <f>IF(AB192=0,J192,0)</f>
        <v>0</v>
      </c>
      <c r="Y192" s="17">
        <f>IF(AB192=15,J192,0)</f>
        <v>0</v>
      </c>
      <c r="Z192" s="17">
        <f>IF(AB192=21,J192,0)</f>
        <v>0</v>
      </c>
      <c r="AB192" s="30">
        <v>21</v>
      </c>
      <c r="AC192" s="30">
        <f>G192*0</f>
        <v>0</v>
      </c>
      <c r="AD192" s="30">
        <f>G192*(1-0)</f>
        <v>0</v>
      </c>
      <c r="AK192" s="30">
        <f>F192*AC192</f>
        <v>0</v>
      </c>
      <c r="AL192" s="30">
        <f>F192*AD192</f>
        <v>0</v>
      </c>
      <c r="AM192" s="31" t="s">
        <v>417</v>
      </c>
      <c r="AN192" s="31" t="s">
        <v>418</v>
      </c>
      <c r="AO192" s="23" t="s">
        <v>420</v>
      </c>
    </row>
    <row r="193" spans="1:17" ht="12.75">
      <c r="A193" s="3"/>
      <c r="B193" s="11"/>
      <c r="C193" s="11"/>
      <c r="D193" s="73" t="s">
        <v>443</v>
      </c>
      <c r="E193" s="15"/>
      <c r="F193" s="103"/>
      <c r="G193" s="97"/>
      <c r="H193" s="32"/>
      <c r="I193" s="32"/>
      <c r="J193" s="32"/>
      <c r="K193" s="23"/>
      <c r="P193" s="94"/>
      <c r="Q193" s="94"/>
    </row>
    <row r="194" spans="1:41" ht="12.75">
      <c r="A194" s="4" t="s">
        <v>94</v>
      </c>
      <c r="B194" s="4" t="s">
        <v>218</v>
      </c>
      <c r="C194" s="70" t="s">
        <v>507</v>
      </c>
      <c r="D194" s="52" t="s">
        <v>274</v>
      </c>
      <c r="E194" s="4" t="s">
        <v>388</v>
      </c>
      <c r="F194" s="104">
        <v>11.43</v>
      </c>
      <c r="G194" s="17">
        <v>0</v>
      </c>
      <c r="H194" s="17">
        <f>ROUND(F194*AC194,2)</f>
        <v>0</v>
      </c>
      <c r="I194" s="17">
        <f>J194-H194</f>
        <v>0</v>
      </c>
      <c r="J194" s="17">
        <f>ROUND(F194*G194,2)</f>
        <v>0</v>
      </c>
      <c r="K194" s="26" t="s">
        <v>444</v>
      </c>
      <c r="L194" s="26" t="s">
        <v>6</v>
      </c>
      <c r="M194" s="17">
        <f>IF(L194="5",I194,0)</f>
        <v>0</v>
      </c>
      <c r="P194" s="94">
        <f t="shared" si="19"/>
        <v>0</v>
      </c>
      <c r="Q194" s="94">
        <f t="shared" si="20"/>
        <v>0</v>
      </c>
      <c r="X194" s="17">
        <f>IF(AB194=0,J194,0)</f>
        <v>0</v>
      </c>
      <c r="Y194" s="17">
        <f>IF(AB194=15,J194,0)</f>
        <v>0</v>
      </c>
      <c r="Z194" s="17">
        <f>IF(AB194=21,J194,0)</f>
        <v>0</v>
      </c>
      <c r="AB194" s="30">
        <v>21</v>
      </c>
      <c r="AC194" s="30">
        <f>G194*0</f>
        <v>0</v>
      </c>
      <c r="AD194" s="30">
        <f>G194*(1-0)</f>
        <v>0</v>
      </c>
      <c r="AK194" s="30">
        <f>F194*AC194</f>
        <v>0</v>
      </c>
      <c r="AL194" s="30">
        <f>F194*AD194</f>
        <v>0</v>
      </c>
      <c r="AM194" s="31" t="s">
        <v>417</v>
      </c>
      <c r="AN194" s="31" t="s">
        <v>418</v>
      </c>
      <c r="AO194" s="23" t="s">
        <v>420</v>
      </c>
    </row>
    <row r="195" spans="1:41" ht="12.75">
      <c r="A195" s="4" t="s">
        <v>95</v>
      </c>
      <c r="B195" s="4" t="s">
        <v>218</v>
      </c>
      <c r="C195" s="70" t="s">
        <v>547</v>
      </c>
      <c r="D195" s="52" t="s">
        <v>315</v>
      </c>
      <c r="E195" s="4" t="s">
        <v>388</v>
      </c>
      <c r="F195" s="104">
        <v>22.86</v>
      </c>
      <c r="G195" s="17">
        <v>0</v>
      </c>
      <c r="H195" s="17">
        <f>ROUND(F195*AC195,2)</f>
        <v>0</v>
      </c>
      <c r="I195" s="17">
        <f>J195-H195</f>
        <v>0</v>
      </c>
      <c r="J195" s="17">
        <f>ROUND(F195*G195,2)</f>
        <v>0</v>
      </c>
      <c r="K195" s="26" t="s">
        <v>444</v>
      </c>
      <c r="L195" s="26" t="s">
        <v>6</v>
      </c>
      <c r="M195" s="17">
        <f>IF(L195="5",I195,0)</f>
        <v>0</v>
      </c>
      <c r="P195" s="94">
        <f t="shared" si="19"/>
        <v>0</v>
      </c>
      <c r="Q195" s="94">
        <f t="shared" si="20"/>
        <v>0</v>
      </c>
      <c r="X195" s="17">
        <f>IF(AB195=0,J195,0)</f>
        <v>0</v>
      </c>
      <c r="Y195" s="17">
        <f>IF(AB195=15,J195,0)</f>
        <v>0</v>
      </c>
      <c r="Z195" s="17">
        <f>IF(AB195=21,J195,0)</f>
        <v>0</v>
      </c>
      <c r="AB195" s="30">
        <v>21</v>
      </c>
      <c r="AC195" s="30">
        <f>G195*0</f>
        <v>0</v>
      </c>
      <c r="AD195" s="30">
        <f>G195*(1-0)</f>
        <v>0</v>
      </c>
      <c r="AK195" s="30">
        <f>F195*AC195</f>
        <v>0</v>
      </c>
      <c r="AL195" s="30">
        <f>F195*AD195</f>
        <v>0</v>
      </c>
      <c r="AM195" s="31" t="s">
        <v>417</v>
      </c>
      <c r="AN195" s="31" t="s">
        <v>418</v>
      </c>
      <c r="AO195" s="23" t="s">
        <v>420</v>
      </c>
    </row>
    <row r="196" spans="3:17" ht="12.75">
      <c r="C196" s="12" t="s">
        <v>215</v>
      </c>
      <c r="D196" s="119" t="s">
        <v>685</v>
      </c>
      <c r="E196" s="120"/>
      <c r="F196" s="120"/>
      <c r="G196" s="120"/>
      <c r="H196" s="120"/>
      <c r="I196" s="120"/>
      <c r="J196" s="120"/>
      <c r="K196" s="120"/>
      <c r="P196" s="94">
        <f t="shared" si="19"/>
        <v>0</v>
      </c>
      <c r="Q196" s="94">
        <f t="shared" si="20"/>
        <v>0</v>
      </c>
    </row>
    <row r="197" spans="1:41" ht="12.75">
      <c r="A197" s="4" t="s">
        <v>96</v>
      </c>
      <c r="B197" s="4" t="s">
        <v>218</v>
      </c>
      <c r="C197" s="70" t="s">
        <v>508</v>
      </c>
      <c r="D197" s="52" t="s">
        <v>275</v>
      </c>
      <c r="E197" s="4" t="s">
        <v>388</v>
      </c>
      <c r="F197" s="104">
        <v>11.43</v>
      </c>
      <c r="G197" s="17">
        <v>0</v>
      </c>
      <c r="H197" s="17">
        <f>ROUND(F197*AC197,2)</f>
        <v>0</v>
      </c>
      <c r="I197" s="17">
        <f>J197-H197</f>
        <v>0</v>
      </c>
      <c r="J197" s="17">
        <f>ROUND(F197*G197,2)</f>
        <v>0</v>
      </c>
      <c r="K197" s="26" t="s">
        <v>444</v>
      </c>
      <c r="L197" s="26" t="s">
        <v>6</v>
      </c>
      <c r="M197" s="17">
        <f>IF(L197="5",I197,0)</f>
        <v>0</v>
      </c>
      <c r="P197" s="94">
        <f t="shared" si="19"/>
        <v>0</v>
      </c>
      <c r="Q197" s="94">
        <f t="shared" si="20"/>
        <v>0</v>
      </c>
      <c r="X197" s="17">
        <f>IF(AB197=0,J197,0)</f>
        <v>0</v>
      </c>
      <c r="Y197" s="17">
        <f>IF(AB197=15,J197,0)</f>
        <v>0</v>
      </c>
      <c r="Z197" s="17">
        <f>IF(AB197=21,J197,0)</f>
        <v>0</v>
      </c>
      <c r="AB197" s="30">
        <v>21</v>
      </c>
      <c r="AC197" s="30">
        <f>G197*0</f>
        <v>0</v>
      </c>
      <c r="AD197" s="30">
        <f>G197*(1-0)</f>
        <v>0</v>
      </c>
      <c r="AK197" s="30">
        <f>F197*AC197</f>
        <v>0</v>
      </c>
      <c r="AL197" s="30">
        <f>F197*AD197</f>
        <v>0</v>
      </c>
      <c r="AM197" s="31" t="s">
        <v>417</v>
      </c>
      <c r="AN197" s="31" t="s">
        <v>418</v>
      </c>
      <c r="AO197" s="23" t="s">
        <v>420</v>
      </c>
    </row>
    <row r="198" spans="1:17" ht="12.75">
      <c r="A198" s="78"/>
      <c r="B198" s="79" t="s">
        <v>219</v>
      </c>
      <c r="C198" s="79"/>
      <c r="D198" s="125" t="s">
        <v>316</v>
      </c>
      <c r="E198" s="126"/>
      <c r="F198" s="126"/>
      <c r="G198" s="126"/>
      <c r="H198" s="80">
        <f>SUM(H201:H225)</f>
        <v>0</v>
      </c>
      <c r="I198" s="80">
        <f>SUM(I201:I225)</f>
        <v>0</v>
      </c>
      <c r="J198" s="80">
        <f>H198+I198</f>
        <v>0</v>
      </c>
      <c r="K198" s="81"/>
      <c r="P198" s="94"/>
      <c r="Q198" s="94"/>
    </row>
    <row r="199" spans="1:17" ht="12.75">
      <c r="A199" s="3"/>
      <c r="B199" s="11"/>
      <c r="C199" s="11"/>
      <c r="D199" s="59" t="s">
        <v>561</v>
      </c>
      <c r="E199" s="15"/>
      <c r="F199" s="103"/>
      <c r="G199" s="97"/>
      <c r="H199" s="32"/>
      <c r="I199" s="32"/>
      <c r="J199" s="32"/>
      <c r="K199" s="23"/>
      <c r="P199" s="94"/>
      <c r="Q199" s="94"/>
    </row>
    <row r="200" spans="1:17" ht="12.75">
      <c r="A200" s="3"/>
      <c r="B200" s="11"/>
      <c r="C200" s="11"/>
      <c r="D200" s="51" t="s">
        <v>441</v>
      </c>
      <c r="E200" s="15"/>
      <c r="F200" s="103"/>
      <c r="G200" s="97"/>
      <c r="H200" s="32"/>
      <c r="I200" s="32"/>
      <c r="J200" s="32"/>
      <c r="K200" s="23"/>
      <c r="P200" s="94"/>
      <c r="Q200" s="94"/>
    </row>
    <row r="201" spans="1:41" ht="12.75">
      <c r="A201" s="4" t="s">
        <v>97</v>
      </c>
      <c r="B201" s="4" t="s">
        <v>219</v>
      </c>
      <c r="C201" s="70" t="s">
        <v>512</v>
      </c>
      <c r="D201" s="52" t="s">
        <v>280</v>
      </c>
      <c r="E201" s="4" t="s">
        <v>387</v>
      </c>
      <c r="F201" s="104">
        <v>4.692</v>
      </c>
      <c r="G201" s="17">
        <v>0</v>
      </c>
      <c r="H201" s="17">
        <f>ROUND(F201*AC201,2)</f>
        <v>0</v>
      </c>
      <c r="I201" s="17">
        <f aca="true" t="shared" si="21" ref="I201:I225">J201-H201</f>
        <v>0</v>
      </c>
      <c r="J201" s="17">
        <f aca="true" t="shared" si="22" ref="J201:J225">ROUND(F201*G201,2)</f>
        <v>0</v>
      </c>
      <c r="K201" s="26" t="s">
        <v>444</v>
      </c>
      <c r="L201" s="26" t="s">
        <v>6</v>
      </c>
      <c r="M201" s="17">
        <f>IF(L201="5",I201,0)</f>
        <v>0</v>
      </c>
      <c r="P201" s="94">
        <f aca="true" t="shared" si="23" ref="P201:P262">H201</f>
        <v>0</v>
      </c>
      <c r="Q201" s="94">
        <f aca="true" t="shared" si="24" ref="Q201:Q262">I201</f>
        <v>0</v>
      </c>
      <c r="X201" s="17">
        <f>IF(AB201=0,J201,0)</f>
        <v>0</v>
      </c>
      <c r="Y201" s="17">
        <f>IF(AB201=15,J201,0)</f>
        <v>0</v>
      </c>
      <c r="Z201" s="17">
        <f>IF(AB201=21,J201,0)</f>
        <v>0</v>
      </c>
      <c r="AB201" s="30">
        <v>21</v>
      </c>
      <c r="AC201" s="30">
        <f aca="true" t="shared" si="25" ref="AC201:AC225">G201*0</f>
        <v>0</v>
      </c>
      <c r="AD201" s="30">
        <f aca="true" t="shared" si="26" ref="AD201:AD225">G201*(1-0)</f>
        <v>0</v>
      </c>
      <c r="AK201" s="30">
        <f>F201*AC201</f>
        <v>0</v>
      </c>
      <c r="AL201" s="30">
        <f>F201*AD201</f>
        <v>0</v>
      </c>
      <c r="AM201" s="31" t="s">
        <v>417</v>
      </c>
      <c r="AN201" s="31" t="s">
        <v>418</v>
      </c>
      <c r="AO201" s="23" t="s">
        <v>421</v>
      </c>
    </row>
    <row r="202" spans="3:17" ht="37.5" customHeight="1">
      <c r="C202" s="12" t="s">
        <v>215</v>
      </c>
      <c r="D202" s="119" t="s">
        <v>565</v>
      </c>
      <c r="E202" s="120"/>
      <c r="F202" s="120"/>
      <c r="G202" s="120"/>
      <c r="H202" s="120"/>
      <c r="I202" s="120"/>
      <c r="J202" s="120"/>
      <c r="K202" s="120"/>
      <c r="P202" s="94">
        <f t="shared" si="23"/>
        <v>0</v>
      </c>
      <c r="Q202" s="94">
        <f t="shared" si="24"/>
        <v>0</v>
      </c>
    </row>
    <row r="203" spans="1:41" ht="12.75">
      <c r="A203" s="4" t="s">
        <v>98</v>
      </c>
      <c r="B203" s="4" t="s">
        <v>219</v>
      </c>
      <c r="C203" s="70" t="s">
        <v>513</v>
      </c>
      <c r="D203" s="52" t="s">
        <v>281</v>
      </c>
      <c r="E203" s="4" t="s">
        <v>387</v>
      </c>
      <c r="F203" s="104">
        <v>4.692</v>
      </c>
      <c r="G203" s="17">
        <v>0</v>
      </c>
      <c r="H203" s="17">
        <f>ROUND(F203*AC203,2)</f>
        <v>0</v>
      </c>
      <c r="I203" s="17">
        <f t="shared" si="21"/>
        <v>0</v>
      </c>
      <c r="J203" s="17">
        <f t="shared" si="22"/>
        <v>0</v>
      </c>
      <c r="K203" s="26" t="s">
        <v>444</v>
      </c>
      <c r="L203" s="26" t="s">
        <v>6</v>
      </c>
      <c r="M203" s="17">
        <f>IF(L203="5",I203,0)</f>
        <v>0</v>
      </c>
      <c r="P203" s="94">
        <f t="shared" si="23"/>
        <v>0</v>
      </c>
      <c r="Q203" s="94">
        <f t="shared" si="24"/>
        <v>0</v>
      </c>
      <c r="X203" s="17">
        <f>IF(AB203=0,J203,0)</f>
        <v>0</v>
      </c>
      <c r="Y203" s="17">
        <f>IF(AB203=15,J203,0)</f>
        <v>0</v>
      </c>
      <c r="Z203" s="17">
        <f>IF(AB203=21,J203,0)</f>
        <v>0</v>
      </c>
      <c r="AB203" s="30">
        <v>21</v>
      </c>
      <c r="AC203" s="30">
        <f t="shared" si="25"/>
        <v>0</v>
      </c>
      <c r="AD203" s="30">
        <f t="shared" si="26"/>
        <v>0</v>
      </c>
      <c r="AK203" s="30">
        <f>F203*AC203</f>
        <v>0</v>
      </c>
      <c r="AL203" s="30">
        <f>F203*AD203</f>
        <v>0</v>
      </c>
      <c r="AM203" s="31" t="s">
        <v>417</v>
      </c>
      <c r="AN203" s="31" t="s">
        <v>418</v>
      </c>
      <c r="AO203" s="23" t="s">
        <v>421</v>
      </c>
    </row>
    <row r="204" spans="1:41" ht="12.75">
      <c r="A204" s="4" t="s">
        <v>99</v>
      </c>
      <c r="B204" s="4" t="s">
        <v>219</v>
      </c>
      <c r="C204" s="70" t="s">
        <v>514</v>
      </c>
      <c r="D204" s="52" t="s">
        <v>282</v>
      </c>
      <c r="E204" s="4" t="s">
        <v>387</v>
      </c>
      <c r="F204" s="104">
        <v>4.692</v>
      </c>
      <c r="G204" s="17">
        <v>0</v>
      </c>
      <c r="H204" s="17">
        <f>ROUND(F204*AC204,2)</f>
        <v>0</v>
      </c>
      <c r="I204" s="17">
        <f t="shared" si="21"/>
        <v>0</v>
      </c>
      <c r="J204" s="17">
        <f t="shared" si="22"/>
        <v>0</v>
      </c>
      <c r="K204" s="26" t="s">
        <v>444</v>
      </c>
      <c r="L204" s="26" t="s">
        <v>6</v>
      </c>
      <c r="M204" s="17">
        <f>IF(L204="5",I204,0)</f>
        <v>0</v>
      </c>
      <c r="P204" s="94">
        <f t="shared" si="23"/>
        <v>0</v>
      </c>
      <c r="Q204" s="94">
        <f t="shared" si="24"/>
        <v>0</v>
      </c>
      <c r="X204" s="17">
        <f>IF(AB204=0,J204,0)</f>
        <v>0</v>
      </c>
      <c r="Y204" s="17">
        <f>IF(AB204=15,J204,0)</f>
        <v>0</v>
      </c>
      <c r="Z204" s="17">
        <f>IF(AB204=21,J204,0)</f>
        <v>0</v>
      </c>
      <c r="AB204" s="30">
        <v>21</v>
      </c>
      <c r="AC204" s="30">
        <f t="shared" si="25"/>
        <v>0</v>
      </c>
      <c r="AD204" s="30">
        <f t="shared" si="26"/>
        <v>0</v>
      </c>
      <c r="AK204" s="30">
        <f>F204*AC204</f>
        <v>0</v>
      </c>
      <c r="AL204" s="30">
        <f>F204*AD204</f>
        <v>0</v>
      </c>
      <c r="AM204" s="31" t="s">
        <v>417</v>
      </c>
      <c r="AN204" s="31" t="s">
        <v>418</v>
      </c>
      <c r="AO204" s="23" t="s">
        <v>421</v>
      </c>
    </row>
    <row r="205" spans="1:41" ht="12.75">
      <c r="A205" s="4" t="s">
        <v>100</v>
      </c>
      <c r="B205" s="4" t="s">
        <v>219</v>
      </c>
      <c r="C205" s="70" t="s">
        <v>515</v>
      </c>
      <c r="D205" s="52" t="s">
        <v>283</v>
      </c>
      <c r="E205" s="4" t="s">
        <v>387</v>
      </c>
      <c r="F205" s="104">
        <v>4.692</v>
      </c>
      <c r="G205" s="17">
        <v>0</v>
      </c>
      <c r="H205" s="17">
        <f>ROUND(F205*AC205,2)</f>
        <v>0</v>
      </c>
      <c r="I205" s="17">
        <f t="shared" si="21"/>
        <v>0</v>
      </c>
      <c r="J205" s="17">
        <f t="shared" si="22"/>
        <v>0</v>
      </c>
      <c r="K205" s="26" t="s">
        <v>444</v>
      </c>
      <c r="L205" s="26" t="s">
        <v>6</v>
      </c>
      <c r="M205" s="17">
        <f>IF(L205="5",I205,0)</f>
        <v>0</v>
      </c>
      <c r="P205" s="94">
        <f t="shared" si="23"/>
        <v>0</v>
      </c>
      <c r="Q205" s="94">
        <f t="shared" si="24"/>
        <v>0</v>
      </c>
      <c r="X205" s="17">
        <f>IF(AB205=0,J205,0)</f>
        <v>0</v>
      </c>
      <c r="Y205" s="17">
        <f>IF(AB205=15,J205,0)</f>
        <v>0</v>
      </c>
      <c r="Z205" s="17">
        <f>IF(AB205=21,J205,0)</f>
        <v>0</v>
      </c>
      <c r="AB205" s="30">
        <v>21</v>
      </c>
      <c r="AC205" s="30">
        <f t="shared" si="25"/>
        <v>0</v>
      </c>
      <c r="AD205" s="30">
        <f t="shared" si="26"/>
        <v>0</v>
      </c>
      <c r="AK205" s="30">
        <f>F205*AC205</f>
        <v>0</v>
      </c>
      <c r="AL205" s="30">
        <f>F205*AD205</f>
        <v>0</v>
      </c>
      <c r="AM205" s="31" t="s">
        <v>417</v>
      </c>
      <c r="AN205" s="31" t="s">
        <v>418</v>
      </c>
      <c r="AO205" s="23" t="s">
        <v>421</v>
      </c>
    </row>
    <row r="206" spans="1:17" ht="12.75">
      <c r="A206" s="3"/>
      <c r="B206" s="11"/>
      <c r="C206" s="11"/>
      <c r="D206" s="51" t="s">
        <v>441</v>
      </c>
      <c r="E206" s="15"/>
      <c r="F206" s="103"/>
      <c r="G206" s="97"/>
      <c r="H206" s="32"/>
      <c r="I206" s="32"/>
      <c r="J206" s="32"/>
      <c r="K206" s="23"/>
      <c r="P206" s="94"/>
      <c r="Q206" s="94"/>
    </row>
    <row r="207" spans="1:41" ht="12.75">
      <c r="A207" s="4" t="s">
        <v>101</v>
      </c>
      <c r="B207" s="4" t="s">
        <v>219</v>
      </c>
      <c r="C207" s="70" t="s">
        <v>518</v>
      </c>
      <c r="D207" s="52" t="s">
        <v>286</v>
      </c>
      <c r="E207" s="4" t="s">
        <v>387</v>
      </c>
      <c r="F207" s="104">
        <v>4.692</v>
      </c>
      <c r="G207" s="17">
        <v>0</v>
      </c>
      <c r="H207" s="17">
        <f>ROUND(F207*AC207,2)</f>
        <v>0</v>
      </c>
      <c r="I207" s="17">
        <f t="shared" si="21"/>
        <v>0</v>
      </c>
      <c r="J207" s="17">
        <f t="shared" si="22"/>
        <v>0</v>
      </c>
      <c r="K207" s="26" t="s">
        <v>444</v>
      </c>
      <c r="L207" s="26" t="s">
        <v>6</v>
      </c>
      <c r="M207" s="17">
        <f>IF(L207="5",I207,0)</f>
        <v>0</v>
      </c>
      <c r="P207" s="94">
        <f t="shared" si="23"/>
        <v>0</v>
      </c>
      <c r="Q207" s="94">
        <f t="shared" si="24"/>
        <v>0</v>
      </c>
      <c r="X207" s="17">
        <f>IF(AB207=0,J207,0)</f>
        <v>0</v>
      </c>
      <c r="Y207" s="17">
        <f>IF(AB207=15,J207,0)</f>
        <v>0</v>
      </c>
      <c r="Z207" s="17">
        <f>IF(AB207=21,J207,0)</f>
        <v>0</v>
      </c>
      <c r="AB207" s="30">
        <v>21</v>
      </c>
      <c r="AC207" s="30">
        <f t="shared" si="25"/>
        <v>0</v>
      </c>
      <c r="AD207" s="30">
        <f t="shared" si="26"/>
        <v>0</v>
      </c>
      <c r="AK207" s="30">
        <f>F207*AC207</f>
        <v>0</v>
      </c>
      <c r="AL207" s="30">
        <f>F207*AD207</f>
        <v>0</v>
      </c>
      <c r="AM207" s="31" t="s">
        <v>417</v>
      </c>
      <c r="AN207" s="31" t="s">
        <v>418</v>
      </c>
      <c r="AO207" s="23" t="s">
        <v>421</v>
      </c>
    </row>
    <row r="208" spans="1:41" ht="39" customHeight="1">
      <c r="A208" s="4"/>
      <c r="B208" s="4"/>
      <c r="C208" s="12" t="s">
        <v>215</v>
      </c>
      <c r="D208" s="119" t="s">
        <v>566</v>
      </c>
      <c r="E208" s="120"/>
      <c r="F208" s="120"/>
      <c r="G208" s="120"/>
      <c r="H208" s="120"/>
      <c r="I208" s="120"/>
      <c r="J208" s="120"/>
      <c r="K208" s="120"/>
      <c r="L208" s="26"/>
      <c r="M208" s="17"/>
      <c r="P208" s="94">
        <f t="shared" si="23"/>
        <v>0</v>
      </c>
      <c r="Q208" s="94">
        <f t="shared" si="24"/>
        <v>0</v>
      </c>
      <c r="X208" s="17"/>
      <c r="Y208" s="17"/>
      <c r="Z208" s="17"/>
      <c r="AB208" s="30"/>
      <c r="AC208" s="30"/>
      <c r="AD208" s="30"/>
      <c r="AK208" s="30"/>
      <c r="AL208" s="30"/>
      <c r="AM208" s="31"/>
      <c r="AN208" s="31"/>
      <c r="AO208" s="23"/>
    </row>
    <row r="209" spans="1:41" ht="12.75">
      <c r="A209" s="4" t="s">
        <v>102</v>
      </c>
      <c r="B209" s="4" t="s">
        <v>219</v>
      </c>
      <c r="C209" s="70" t="s">
        <v>548</v>
      </c>
      <c r="D209" s="52" t="s">
        <v>317</v>
      </c>
      <c r="E209" s="4" t="s">
        <v>385</v>
      </c>
      <c r="F209" s="104">
        <v>8</v>
      </c>
      <c r="G209" s="17">
        <v>0</v>
      </c>
      <c r="H209" s="17">
        <f>ROUND(F209*AC209,2)</f>
        <v>0</v>
      </c>
      <c r="I209" s="17">
        <f t="shared" si="21"/>
        <v>0</v>
      </c>
      <c r="J209" s="17">
        <f t="shared" si="22"/>
        <v>0</v>
      </c>
      <c r="K209" s="26" t="s">
        <v>444</v>
      </c>
      <c r="L209" s="26" t="s">
        <v>6</v>
      </c>
      <c r="M209" s="17">
        <f>IF(L209="5",I209,0)</f>
        <v>0</v>
      </c>
      <c r="P209" s="94">
        <f t="shared" si="23"/>
        <v>0</v>
      </c>
      <c r="Q209" s="94">
        <f t="shared" si="24"/>
        <v>0</v>
      </c>
      <c r="X209" s="17">
        <f>IF(AB209=0,J209,0)</f>
        <v>0</v>
      </c>
      <c r="Y209" s="17">
        <f>IF(AB209=15,J209,0)</f>
        <v>0</v>
      </c>
      <c r="Z209" s="17">
        <f>IF(AB209=21,J209,0)</f>
        <v>0</v>
      </c>
      <c r="AB209" s="30">
        <v>21</v>
      </c>
      <c r="AC209" s="30">
        <f t="shared" si="25"/>
        <v>0</v>
      </c>
      <c r="AD209" s="30">
        <f t="shared" si="26"/>
        <v>0</v>
      </c>
      <c r="AK209" s="30">
        <f>F209*AC209</f>
        <v>0</v>
      </c>
      <c r="AL209" s="30">
        <f>F209*AD209</f>
        <v>0</v>
      </c>
      <c r="AM209" s="31" t="s">
        <v>417</v>
      </c>
      <c r="AN209" s="31" t="s">
        <v>418</v>
      </c>
      <c r="AO209" s="23" t="s">
        <v>421</v>
      </c>
    </row>
    <row r="210" spans="1:41" ht="12.75">
      <c r="A210" s="4" t="s">
        <v>103</v>
      </c>
      <c r="B210" s="4" t="s">
        <v>219</v>
      </c>
      <c r="C210" s="70" t="s">
        <v>549</v>
      </c>
      <c r="D210" s="52" t="s">
        <v>318</v>
      </c>
      <c r="E210" s="4" t="s">
        <v>385</v>
      </c>
      <c r="F210" s="104">
        <v>8</v>
      </c>
      <c r="G210" s="17">
        <v>0</v>
      </c>
      <c r="H210" s="17">
        <f>ROUND(F210*AC210,2)</f>
        <v>0</v>
      </c>
      <c r="I210" s="17">
        <f t="shared" si="21"/>
        <v>0</v>
      </c>
      <c r="J210" s="17">
        <f t="shared" si="22"/>
        <v>0</v>
      </c>
      <c r="K210" s="26" t="s">
        <v>444</v>
      </c>
      <c r="L210" s="26" t="s">
        <v>6</v>
      </c>
      <c r="M210" s="17">
        <f>IF(L210="5",I210,0)</f>
        <v>0</v>
      </c>
      <c r="P210" s="94">
        <f t="shared" si="23"/>
        <v>0</v>
      </c>
      <c r="Q210" s="94">
        <f t="shared" si="24"/>
        <v>0</v>
      </c>
      <c r="X210" s="17">
        <f>IF(AB210=0,J210,0)</f>
        <v>0</v>
      </c>
      <c r="Y210" s="17">
        <f>IF(AB210=15,J210,0)</f>
        <v>0</v>
      </c>
      <c r="Z210" s="17">
        <f>IF(AB210=21,J210,0)</f>
        <v>0</v>
      </c>
      <c r="AB210" s="30">
        <v>21</v>
      </c>
      <c r="AC210" s="30">
        <f t="shared" si="25"/>
        <v>0</v>
      </c>
      <c r="AD210" s="30">
        <f t="shared" si="26"/>
        <v>0</v>
      </c>
      <c r="AK210" s="30">
        <f>F210*AC210</f>
        <v>0</v>
      </c>
      <c r="AL210" s="30">
        <f>F210*AD210</f>
        <v>0</v>
      </c>
      <c r="AM210" s="31" t="s">
        <v>417</v>
      </c>
      <c r="AN210" s="31" t="s">
        <v>418</v>
      </c>
      <c r="AO210" s="23" t="s">
        <v>421</v>
      </c>
    </row>
    <row r="211" spans="1:17" ht="12.75">
      <c r="A211" s="3"/>
      <c r="B211" s="11"/>
      <c r="C211" s="11"/>
      <c r="D211" s="73" t="s">
        <v>562</v>
      </c>
      <c r="E211" s="15"/>
      <c r="F211" s="103"/>
      <c r="G211" s="97"/>
      <c r="H211" s="32"/>
      <c r="I211" s="32"/>
      <c r="J211" s="32"/>
      <c r="K211" s="23"/>
      <c r="P211" s="94"/>
      <c r="Q211" s="94"/>
    </row>
    <row r="212" spans="1:41" ht="12.75">
      <c r="A212" s="4" t="s">
        <v>104</v>
      </c>
      <c r="B212" s="4" t="s">
        <v>219</v>
      </c>
      <c r="C212" s="70" t="s">
        <v>550</v>
      </c>
      <c r="D212" s="52" t="s">
        <v>319</v>
      </c>
      <c r="E212" s="4" t="s">
        <v>387</v>
      </c>
      <c r="F212" s="104">
        <v>5.4</v>
      </c>
      <c r="G212" s="17">
        <v>0</v>
      </c>
      <c r="H212" s="17">
        <f>ROUND(F212*AC212,2)</f>
        <v>0</v>
      </c>
      <c r="I212" s="17">
        <f t="shared" si="21"/>
        <v>0</v>
      </c>
      <c r="J212" s="17">
        <f t="shared" si="22"/>
        <v>0</v>
      </c>
      <c r="K212" s="26" t="s">
        <v>444</v>
      </c>
      <c r="L212" s="26" t="s">
        <v>6</v>
      </c>
      <c r="M212" s="17">
        <f>IF(L212="5",I212,0)</f>
        <v>0</v>
      </c>
      <c r="P212" s="94">
        <f t="shared" si="23"/>
        <v>0</v>
      </c>
      <c r="Q212" s="94">
        <f t="shared" si="24"/>
        <v>0</v>
      </c>
      <c r="X212" s="17">
        <f>IF(AB212=0,J212,0)</f>
        <v>0</v>
      </c>
      <c r="Y212" s="17">
        <f>IF(AB212=15,J212,0)</f>
        <v>0</v>
      </c>
      <c r="Z212" s="17">
        <f>IF(AB212=21,J212,0)</f>
        <v>0</v>
      </c>
      <c r="AB212" s="30">
        <v>21</v>
      </c>
      <c r="AC212" s="30">
        <f t="shared" si="25"/>
        <v>0</v>
      </c>
      <c r="AD212" s="30">
        <f t="shared" si="26"/>
        <v>0</v>
      </c>
      <c r="AK212" s="30">
        <f>F212*AC212</f>
        <v>0</v>
      </c>
      <c r="AL212" s="30">
        <f>F212*AD212</f>
        <v>0</v>
      </c>
      <c r="AM212" s="31" t="s">
        <v>417</v>
      </c>
      <c r="AN212" s="31" t="s">
        <v>418</v>
      </c>
      <c r="AO212" s="23" t="s">
        <v>421</v>
      </c>
    </row>
    <row r="213" spans="3:17" ht="12.75">
      <c r="C213" s="12" t="s">
        <v>215</v>
      </c>
      <c r="D213" s="121" t="s">
        <v>449</v>
      </c>
      <c r="E213" s="120"/>
      <c r="F213" s="120"/>
      <c r="G213" s="120"/>
      <c r="H213" s="120"/>
      <c r="I213" s="120"/>
      <c r="J213" s="120"/>
      <c r="K213" s="120"/>
      <c r="P213" s="94">
        <f t="shared" si="23"/>
        <v>0</v>
      </c>
      <c r="Q213" s="94">
        <f t="shared" si="24"/>
        <v>0</v>
      </c>
    </row>
    <row r="214" spans="1:41" ht="12.75">
      <c r="A214" s="4" t="s">
        <v>105</v>
      </c>
      <c r="B214" s="4" t="s">
        <v>219</v>
      </c>
      <c r="C214" s="70" t="s">
        <v>551</v>
      </c>
      <c r="D214" s="52" t="s">
        <v>320</v>
      </c>
      <c r="E214" s="4" t="s">
        <v>385</v>
      </c>
      <c r="F214" s="104">
        <v>8</v>
      </c>
      <c r="G214" s="17">
        <v>0</v>
      </c>
      <c r="H214" s="17">
        <f>ROUND(F214*AC214,2)</f>
        <v>0</v>
      </c>
      <c r="I214" s="17">
        <f t="shared" si="21"/>
        <v>0</v>
      </c>
      <c r="J214" s="17">
        <f t="shared" si="22"/>
        <v>0</v>
      </c>
      <c r="K214" s="26" t="s">
        <v>444</v>
      </c>
      <c r="L214" s="26" t="s">
        <v>6</v>
      </c>
      <c r="M214" s="17">
        <f>IF(L214="5",I214,0)</f>
        <v>0</v>
      </c>
      <c r="P214" s="94">
        <f t="shared" si="23"/>
        <v>0</v>
      </c>
      <c r="Q214" s="94">
        <f t="shared" si="24"/>
        <v>0</v>
      </c>
      <c r="X214" s="17">
        <f>IF(AB214=0,J214,0)</f>
        <v>0</v>
      </c>
      <c r="Y214" s="17">
        <f>IF(AB214=15,J214,0)</f>
        <v>0</v>
      </c>
      <c r="Z214" s="17">
        <f>IF(AB214=21,J214,0)</f>
        <v>0</v>
      </c>
      <c r="AB214" s="30">
        <v>21</v>
      </c>
      <c r="AC214" s="30">
        <f t="shared" si="25"/>
        <v>0</v>
      </c>
      <c r="AD214" s="30">
        <f t="shared" si="26"/>
        <v>0</v>
      </c>
      <c r="AK214" s="30">
        <f>F214*AC214</f>
        <v>0</v>
      </c>
      <c r="AL214" s="30">
        <f>F214*AD214</f>
        <v>0</v>
      </c>
      <c r="AM214" s="31" t="s">
        <v>417</v>
      </c>
      <c r="AN214" s="31" t="s">
        <v>418</v>
      </c>
      <c r="AO214" s="23" t="s">
        <v>421</v>
      </c>
    </row>
    <row r="215" spans="1:41" ht="12.75">
      <c r="A215" s="4" t="s">
        <v>106</v>
      </c>
      <c r="B215" s="4" t="s">
        <v>219</v>
      </c>
      <c r="C215" s="70" t="s">
        <v>568</v>
      </c>
      <c r="D215" s="72" t="s">
        <v>567</v>
      </c>
      <c r="E215" s="70" t="s">
        <v>385</v>
      </c>
      <c r="F215" s="104">
        <v>4</v>
      </c>
      <c r="G215" s="17">
        <v>0</v>
      </c>
      <c r="H215" s="17">
        <f>ROUND(F215*AC215,2)</f>
        <v>0</v>
      </c>
      <c r="I215" s="17">
        <f t="shared" si="21"/>
        <v>0</v>
      </c>
      <c r="J215" s="17">
        <f t="shared" si="22"/>
        <v>0</v>
      </c>
      <c r="K215" s="26" t="s">
        <v>444</v>
      </c>
      <c r="L215" s="26" t="s">
        <v>6</v>
      </c>
      <c r="M215" s="17">
        <f>IF(L215="5",I215,0)</f>
        <v>0</v>
      </c>
      <c r="P215" s="94">
        <f t="shared" si="23"/>
        <v>0</v>
      </c>
      <c r="Q215" s="94">
        <f t="shared" si="24"/>
        <v>0</v>
      </c>
      <c r="X215" s="17">
        <f>IF(AB215=0,J215,0)</f>
        <v>0</v>
      </c>
      <c r="Y215" s="17">
        <f>IF(AB215=15,J215,0)</f>
        <v>0</v>
      </c>
      <c r="Z215" s="17">
        <f>IF(AB215=21,J215,0)</f>
        <v>0</v>
      </c>
      <c r="AB215" s="30">
        <v>21</v>
      </c>
      <c r="AC215" s="30">
        <f t="shared" si="25"/>
        <v>0</v>
      </c>
      <c r="AD215" s="30">
        <f t="shared" si="26"/>
        <v>0</v>
      </c>
      <c r="AK215" s="30">
        <f>F215*AC215</f>
        <v>0</v>
      </c>
      <c r="AL215" s="30">
        <f>F215*AD215</f>
        <v>0</v>
      </c>
      <c r="AM215" s="31" t="s">
        <v>417</v>
      </c>
      <c r="AN215" s="31" t="s">
        <v>418</v>
      </c>
      <c r="AO215" s="23" t="s">
        <v>421</v>
      </c>
    </row>
    <row r="216" spans="1:41" ht="12.75">
      <c r="A216" s="4" t="s">
        <v>107</v>
      </c>
      <c r="B216" s="4" t="s">
        <v>219</v>
      </c>
      <c r="C216" s="70" t="s">
        <v>568</v>
      </c>
      <c r="D216" s="72" t="s">
        <v>569</v>
      </c>
      <c r="E216" s="70" t="s">
        <v>570</v>
      </c>
      <c r="F216" s="104">
        <v>0.232</v>
      </c>
      <c r="G216" s="17">
        <v>0</v>
      </c>
      <c r="H216" s="17">
        <f>ROUND(F216*AC216,2)</f>
        <v>0</v>
      </c>
      <c r="I216" s="17">
        <f t="shared" si="21"/>
        <v>0</v>
      </c>
      <c r="J216" s="17">
        <f t="shared" si="22"/>
        <v>0</v>
      </c>
      <c r="K216" s="26" t="s">
        <v>444</v>
      </c>
      <c r="L216" s="26" t="s">
        <v>6</v>
      </c>
      <c r="M216" s="17">
        <f>IF(L216="5",I216,0)</f>
        <v>0</v>
      </c>
      <c r="P216" s="94">
        <f t="shared" si="23"/>
        <v>0</v>
      </c>
      <c r="Q216" s="94">
        <f t="shared" si="24"/>
        <v>0</v>
      </c>
      <c r="X216" s="17">
        <f>IF(AB216=0,J216,0)</f>
        <v>0</v>
      </c>
      <c r="Y216" s="17">
        <f>IF(AB216=15,J216,0)</f>
        <v>0</v>
      </c>
      <c r="Z216" s="17">
        <f>IF(AB216=21,J216,0)</f>
        <v>0</v>
      </c>
      <c r="AB216" s="30">
        <v>21</v>
      </c>
      <c r="AC216" s="30">
        <f t="shared" si="25"/>
        <v>0</v>
      </c>
      <c r="AD216" s="30">
        <f t="shared" si="26"/>
        <v>0</v>
      </c>
      <c r="AK216" s="30">
        <f>F216*AC216</f>
        <v>0</v>
      </c>
      <c r="AL216" s="30">
        <f>F216*AD216</f>
        <v>0</v>
      </c>
      <c r="AM216" s="31" t="s">
        <v>417</v>
      </c>
      <c r="AN216" s="31" t="s">
        <v>418</v>
      </c>
      <c r="AO216" s="23" t="s">
        <v>421</v>
      </c>
    </row>
    <row r="217" spans="1:17" ht="12.75">
      <c r="A217" s="3"/>
      <c r="B217" s="11"/>
      <c r="C217" s="11"/>
      <c r="D217" s="73" t="s">
        <v>564</v>
      </c>
      <c r="E217" s="15"/>
      <c r="F217" s="103"/>
      <c r="G217" s="97"/>
      <c r="H217" s="32"/>
      <c r="I217" s="32"/>
      <c r="J217" s="32"/>
      <c r="K217" s="23"/>
      <c r="P217" s="94"/>
      <c r="Q217" s="94"/>
    </row>
    <row r="218" spans="1:41" ht="12.75">
      <c r="A218" s="4" t="s">
        <v>108</v>
      </c>
      <c r="B218" s="4" t="s">
        <v>219</v>
      </c>
      <c r="C218" s="70" t="s">
        <v>553</v>
      </c>
      <c r="D218" s="52" t="s">
        <v>322</v>
      </c>
      <c r="E218" s="4" t="s">
        <v>385</v>
      </c>
      <c r="F218" s="104">
        <v>36</v>
      </c>
      <c r="G218" s="17">
        <v>0</v>
      </c>
      <c r="H218" s="17">
        <f>ROUND(F218*AC218,2)</f>
        <v>0</v>
      </c>
      <c r="I218" s="17">
        <f t="shared" si="21"/>
        <v>0</v>
      </c>
      <c r="J218" s="17">
        <f t="shared" si="22"/>
        <v>0</v>
      </c>
      <c r="K218" s="26" t="s">
        <v>444</v>
      </c>
      <c r="L218" s="26" t="s">
        <v>6</v>
      </c>
      <c r="M218" s="17">
        <f>IF(L218="5",I218,0)</f>
        <v>0</v>
      </c>
      <c r="P218" s="94">
        <f t="shared" si="23"/>
        <v>0</v>
      </c>
      <c r="Q218" s="94">
        <f t="shared" si="24"/>
        <v>0</v>
      </c>
      <c r="X218" s="17">
        <f>IF(AB218=0,J218,0)</f>
        <v>0</v>
      </c>
      <c r="Y218" s="17">
        <f>IF(AB218=15,J218,0)</f>
        <v>0</v>
      </c>
      <c r="Z218" s="17">
        <f>IF(AB218=21,J218,0)</f>
        <v>0</v>
      </c>
      <c r="AB218" s="30">
        <v>21</v>
      </c>
      <c r="AC218" s="30">
        <f t="shared" si="25"/>
        <v>0</v>
      </c>
      <c r="AD218" s="30">
        <f t="shared" si="26"/>
        <v>0</v>
      </c>
      <c r="AK218" s="30">
        <f>F218*AC218</f>
        <v>0</v>
      </c>
      <c r="AL218" s="30">
        <f>F218*AD218</f>
        <v>0</v>
      </c>
      <c r="AM218" s="31" t="s">
        <v>417</v>
      </c>
      <c r="AN218" s="31" t="s">
        <v>418</v>
      </c>
      <c r="AO218" s="23" t="s">
        <v>421</v>
      </c>
    </row>
    <row r="219" spans="1:41" ht="12.75">
      <c r="A219" s="4" t="s">
        <v>109</v>
      </c>
      <c r="B219" s="4" t="s">
        <v>219</v>
      </c>
      <c r="C219" s="70" t="s">
        <v>554</v>
      </c>
      <c r="D219" s="52" t="s">
        <v>323</v>
      </c>
      <c r="E219" s="4" t="s">
        <v>385</v>
      </c>
      <c r="F219" s="104">
        <v>11</v>
      </c>
      <c r="G219" s="17">
        <v>0</v>
      </c>
      <c r="H219" s="17">
        <f>ROUND(F219*AC219,2)</f>
        <v>0</v>
      </c>
      <c r="I219" s="17">
        <f t="shared" si="21"/>
        <v>0</v>
      </c>
      <c r="J219" s="17">
        <f t="shared" si="22"/>
        <v>0</v>
      </c>
      <c r="K219" s="26" t="s">
        <v>444</v>
      </c>
      <c r="L219" s="26" t="s">
        <v>6</v>
      </c>
      <c r="M219" s="17">
        <f>IF(L219="5",I219,0)</f>
        <v>0</v>
      </c>
      <c r="P219" s="94">
        <f t="shared" si="23"/>
        <v>0</v>
      </c>
      <c r="Q219" s="94">
        <f t="shared" si="24"/>
        <v>0</v>
      </c>
      <c r="X219" s="17">
        <f>IF(AB219=0,J219,0)</f>
        <v>0</v>
      </c>
      <c r="Y219" s="17">
        <f>IF(AB219=15,J219,0)</f>
        <v>0</v>
      </c>
      <c r="Z219" s="17">
        <f>IF(AB219=21,J219,0)</f>
        <v>0</v>
      </c>
      <c r="AB219" s="30">
        <v>21</v>
      </c>
      <c r="AC219" s="30">
        <f t="shared" si="25"/>
        <v>0</v>
      </c>
      <c r="AD219" s="30">
        <f t="shared" si="26"/>
        <v>0</v>
      </c>
      <c r="AK219" s="30">
        <f>F219*AC219</f>
        <v>0</v>
      </c>
      <c r="AL219" s="30">
        <f>F219*AD219</f>
        <v>0</v>
      </c>
      <c r="AM219" s="31" t="s">
        <v>417</v>
      </c>
      <c r="AN219" s="31" t="s">
        <v>418</v>
      </c>
      <c r="AO219" s="23" t="s">
        <v>421</v>
      </c>
    </row>
    <row r="220" spans="1:41" ht="12.75">
      <c r="A220" s="4" t="s">
        <v>110</v>
      </c>
      <c r="B220" s="4" t="s">
        <v>219</v>
      </c>
      <c r="C220" s="70" t="s">
        <v>555</v>
      </c>
      <c r="D220" s="52" t="s">
        <v>324</v>
      </c>
      <c r="E220" s="4" t="s">
        <v>385</v>
      </c>
      <c r="F220" s="104">
        <v>11</v>
      </c>
      <c r="G220" s="17">
        <v>0</v>
      </c>
      <c r="H220" s="17">
        <f>ROUND(F220*AC220,2)</f>
        <v>0</v>
      </c>
      <c r="I220" s="17">
        <f t="shared" si="21"/>
        <v>0</v>
      </c>
      <c r="J220" s="17">
        <f t="shared" si="22"/>
        <v>0</v>
      </c>
      <c r="K220" s="26" t="s">
        <v>444</v>
      </c>
      <c r="L220" s="26" t="s">
        <v>6</v>
      </c>
      <c r="M220" s="17">
        <f>IF(L220="5",I220,0)</f>
        <v>0</v>
      </c>
      <c r="P220" s="94">
        <f t="shared" si="23"/>
        <v>0</v>
      </c>
      <c r="Q220" s="94">
        <f t="shared" si="24"/>
        <v>0</v>
      </c>
      <c r="X220" s="17">
        <f>IF(AB220=0,J220,0)</f>
        <v>0</v>
      </c>
      <c r="Y220" s="17">
        <f>IF(AB220=15,J220,0)</f>
        <v>0</v>
      </c>
      <c r="Z220" s="17">
        <f>IF(AB220=21,J220,0)</f>
        <v>0</v>
      </c>
      <c r="AB220" s="30">
        <v>21</v>
      </c>
      <c r="AC220" s="30">
        <f t="shared" si="25"/>
        <v>0</v>
      </c>
      <c r="AD220" s="30">
        <f t="shared" si="26"/>
        <v>0</v>
      </c>
      <c r="AK220" s="30">
        <f>F220*AC220</f>
        <v>0</v>
      </c>
      <c r="AL220" s="30">
        <f>F220*AD220</f>
        <v>0</v>
      </c>
      <c r="AM220" s="31" t="s">
        <v>417</v>
      </c>
      <c r="AN220" s="31" t="s">
        <v>418</v>
      </c>
      <c r="AO220" s="23" t="s">
        <v>421</v>
      </c>
    </row>
    <row r="221" spans="1:41" ht="12.75">
      <c r="A221" s="4" t="s">
        <v>111</v>
      </c>
      <c r="B221" s="4" t="s">
        <v>219</v>
      </c>
      <c r="C221" s="70" t="s">
        <v>556</v>
      </c>
      <c r="D221" s="52" t="s">
        <v>325</v>
      </c>
      <c r="E221" s="70" t="s">
        <v>389</v>
      </c>
      <c r="F221" s="104">
        <v>117.684</v>
      </c>
      <c r="G221" s="17">
        <v>0</v>
      </c>
      <c r="H221" s="17">
        <f>ROUND(F221*AC221,2)</f>
        <v>0</v>
      </c>
      <c r="I221" s="17">
        <f>J221-H221</f>
        <v>0</v>
      </c>
      <c r="J221" s="17">
        <f>ROUND(F221*G221,2)</f>
        <v>0</v>
      </c>
      <c r="K221" s="26" t="s">
        <v>444</v>
      </c>
      <c r="L221" s="26" t="s">
        <v>6</v>
      </c>
      <c r="M221" s="17">
        <f>IF(L221="5",I221,0)</f>
        <v>0</v>
      </c>
      <c r="P221" s="94">
        <f t="shared" si="23"/>
        <v>0</v>
      </c>
      <c r="Q221" s="94">
        <f t="shared" si="24"/>
        <v>0</v>
      </c>
      <c r="X221" s="17">
        <f>IF(AB221=0,J221,0)</f>
        <v>0</v>
      </c>
      <c r="Y221" s="17">
        <f>IF(AB221=15,J221,0)</f>
        <v>0</v>
      </c>
      <c r="Z221" s="17">
        <f>IF(AB221=21,J221,0)</f>
        <v>0</v>
      </c>
      <c r="AB221" s="30">
        <v>21</v>
      </c>
      <c r="AC221" s="30">
        <f>G221*0</f>
        <v>0</v>
      </c>
      <c r="AD221" s="30">
        <f>G221*(1-0)</f>
        <v>0</v>
      </c>
      <c r="AK221" s="30">
        <f>F221*AC221</f>
        <v>0</v>
      </c>
      <c r="AL221" s="30">
        <f>F221*AD221</f>
        <v>0</v>
      </c>
      <c r="AM221" s="31" t="s">
        <v>417</v>
      </c>
      <c r="AN221" s="31" t="s">
        <v>418</v>
      </c>
      <c r="AO221" s="23" t="s">
        <v>421</v>
      </c>
    </row>
    <row r="222" spans="3:17" ht="12.75">
      <c r="C222" s="12" t="s">
        <v>215</v>
      </c>
      <c r="D222" s="119" t="s">
        <v>572</v>
      </c>
      <c r="E222" s="120"/>
      <c r="F222" s="120"/>
      <c r="G222" s="120"/>
      <c r="H222" s="120"/>
      <c r="I222" s="120"/>
      <c r="J222" s="120"/>
      <c r="K222" s="120"/>
      <c r="P222" s="94">
        <f t="shared" si="23"/>
        <v>0</v>
      </c>
      <c r="Q222" s="94">
        <f t="shared" si="24"/>
        <v>0</v>
      </c>
    </row>
    <row r="223" spans="1:41" ht="12.75">
      <c r="A223" s="4" t="s">
        <v>112</v>
      </c>
      <c r="B223" s="4" t="s">
        <v>219</v>
      </c>
      <c r="C223" s="70" t="s">
        <v>568</v>
      </c>
      <c r="D223" s="72" t="s">
        <v>571</v>
      </c>
      <c r="E223" s="70" t="s">
        <v>385</v>
      </c>
      <c r="F223" s="104">
        <v>11</v>
      </c>
      <c r="G223" s="17">
        <v>0</v>
      </c>
      <c r="H223" s="17">
        <f>ROUND(F223*AC223,2)</f>
        <v>0</v>
      </c>
      <c r="I223" s="17">
        <f>J223-H223</f>
        <v>0</v>
      </c>
      <c r="J223" s="17">
        <f>ROUND(F223*G223,2)</f>
        <v>0</v>
      </c>
      <c r="K223" s="26" t="s">
        <v>444</v>
      </c>
      <c r="L223" s="26" t="s">
        <v>6</v>
      </c>
      <c r="M223" s="17">
        <f>IF(L223="5",I223,0)</f>
        <v>0</v>
      </c>
      <c r="P223" s="94">
        <f t="shared" si="23"/>
        <v>0</v>
      </c>
      <c r="Q223" s="94">
        <f t="shared" si="24"/>
        <v>0</v>
      </c>
      <c r="X223" s="17">
        <f>IF(AB223=0,J223,0)</f>
        <v>0</v>
      </c>
      <c r="Y223" s="17">
        <f>IF(AB223=15,J223,0)</f>
        <v>0</v>
      </c>
      <c r="Z223" s="17">
        <f>IF(AB223=21,J223,0)</f>
        <v>0</v>
      </c>
      <c r="AB223" s="30">
        <v>21</v>
      </c>
      <c r="AC223" s="30">
        <f>G223*0</f>
        <v>0</v>
      </c>
      <c r="AD223" s="30">
        <f>G223*(1-0)</f>
        <v>0</v>
      </c>
      <c r="AK223" s="30">
        <f>F223*AC223</f>
        <v>0</v>
      </c>
      <c r="AL223" s="30">
        <f>F223*AD223</f>
        <v>0</v>
      </c>
      <c r="AM223" s="31" t="s">
        <v>417</v>
      </c>
      <c r="AN223" s="31" t="s">
        <v>418</v>
      </c>
      <c r="AO223" s="23" t="s">
        <v>421</v>
      </c>
    </row>
    <row r="224" spans="1:17" ht="12.75">
      <c r="A224" s="3"/>
      <c r="B224" s="11"/>
      <c r="C224" s="11"/>
      <c r="D224" s="73" t="s">
        <v>563</v>
      </c>
      <c r="E224" s="15"/>
      <c r="F224" s="103"/>
      <c r="G224" s="97"/>
      <c r="H224" s="32"/>
      <c r="I224" s="32"/>
      <c r="J224" s="32"/>
      <c r="K224" s="23"/>
      <c r="P224" s="94"/>
      <c r="Q224" s="94"/>
    </row>
    <row r="225" spans="1:41" ht="12.75">
      <c r="A225" s="4" t="s">
        <v>113</v>
      </c>
      <c r="B225" s="4" t="s">
        <v>219</v>
      </c>
      <c r="C225" s="70" t="s">
        <v>552</v>
      </c>
      <c r="D225" s="52" t="s">
        <v>321</v>
      </c>
      <c r="E225" s="4" t="s">
        <v>388</v>
      </c>
      <c r="F225" s="104">
        <v>27.83</v>
      </c>
      <c r="G225" s="17">
        <v>0</v>
      </c>
      <c r="H225" s="17">
        <f>ROUND(F225*AC225,2)</f>
        <v>0</v>
      </c>
      <c r="I225" s="17">
        <f t="shared" si="21"/>
        <v>0</v>
      </c>
      <c r="J225" s="17">
        <f t="shared" si="22"/>
        <v>0</v>
      </c>
      <c r="K225" s="26" t="s">
        <v>444</v>
      </c>
      <c r="L225" s="26" t="s">
        <v>6</v>
      </c>
      <c r="M225" s="17">
        <f>IF(L225="5",I225,0)</f>
        <v>0</v>
      </c>
      <c r="P225" s="94">
        <f t="shared" si="23"/>
        <v>0</v>
      </c>
      <c r="Q225" s="94">
        <f t="shared" si="24"/>
        <v>0</v>
      </c>
      <c r="X225" s="17">
        <f>IF(AB225=0,J225,0)</f>
        <v>0</v>
      </c>
      <c r="Y225" s="17">
        <f>IF(AB225=15,J225,0)</f>
        <v>0</v>
      </c>
      <c r="Z225" s="17">
        <f>IF(AB225=21,J225,0)</f>
        <v>0</v>
      </c>
      <c r="AB225" s="30">
        <v>21</v>
      </c>
      <c r="AC225" s="30">
        <f t="shared" si="25"/>
        <v>0</v>
      </c>
      <c r="AD225" s="30">
        <f t="shared" si="26"/>
        <v>0</v>
      </c>
      <c r="AK225" s="30">
        <f>F225*AC225</f>
        <v>0</v>
      </c>
      <c r="AL225" s="30">
        <f>F225*AD225</f>
        <v>0</v>
      </c>
      <c r="AM225" s="31" t="s">
        <v>417</v>
      </c>
      <c r="AN225" s="31" t="s">
        <v>418</v>
      </c>
      <c r="AO225" s="23" t="s">
        <v>421</v>
      </c>
    </row>
    <row r="226" spans="1:17" ht="12.75">
      <c r="A226" s="74"/>
      <c r="B226" s="75" t="s">
        <v>220</v>
      </c>
      <c r="C226" s="75"/>
      <c r="D226" s="127" t="s">
        <v>326</v>
      </c>
      <c r="E226" s="128"/>
      <c r="F226" s="128"/>
      <c r="G226" s="128"/>
      <c r="H226" s="76">
        <f>SUM(H229:H353)</f>
        <v>0</v>
      </c>
      <c r="I226" s="76">
        <f>SUM(I229:I353)</f>
        <v>0</v>
      </c>
      <c r="J226" s="76">
        <f>H226+I226</f>
        <v>0</v>
      </c>
      <c r="K226" s="77"/>
      <c r="P226" s="94"/>
      <c r="Q226" s="94"/>
    </row>
    <row r="227" spans="1:17" ht="12.75">
      <c r="A227" s="3"/>
      <c r="B227" s="11"/>
      <c r="C227" s="11"/>
      <c r="D227" s="59" t="s">
        <v>745</v>
      </c>
      <c r="E227" s="15"/>
      <c r="F227" s="103"/>
      <c r="G227" s="97"/>
      <c r="H227" s="32"/>
      <c r="I227" s="32"/>
      <c r="J227" s="32"/>
      <c r="K227" s="23"/>
      <c r="P227" s="94"/>
      <c r="Q227" s="94"/>
    </row>
    <row r="228" spans="1:17" ht="12.75">
      <c r="A228" s="3"/>
      <c r="B228" s="11"/>
      <c r="C228" s="11"/>
      <c r="D228" s="51" t="s">
        <v>441</v>
      </c>
      <c r="E228" s="15"/>
      <c r="F228" s="103"/>
      <c r="G228" s="97"/>
      <c r="H228" s="32"/>
      <c r="I228" s="32"/>
      <c r="J228" s="32"/>
      <c r="K228" s="23"/>
      <c r="P228" s="94"/>
      <c r="Q228" s="94"/>
    </row>
    <row r="229" spans="1:41" ht="12.75">
      <c r="A229" s="4" t="s">
        <v>114</v>
      </c>
      <c r="B229" s="4" t="s">
        <v>220</v>
      </c>
      <c r="C229" s="70" t="s">
        <v>491</v>
      </c>
      <c r="D229" s="52" t="s">
        <v>261</v>
      </c>
      <c r="E229" s="4" t="s">
        <v>387</v>
      </c>
      <c r="F229" s="104">
        <v>2605.61</v>
      </c>
      <c r="G229" s="17">
        <v>0</v>
      </c>
      <c r="H229" s="17">
        <f>ROUND(F229*AC229,2)</f>
        <v>0</v>
      </c>
      <c r="I229" s="17">
        <f aca="true" t="shared" si="27" ref="I229:I265">J229-H229</f>
        <v>0</v>
      </c>
      <c r="J229" s="17">
        <f aca="true" t="shared" si="28" ref="J229:J265">ROUND(F229*G229,2)</f>
        <v>0</v>
      </c>
      <c r="K229" s="26" t="s">
        <v>444</v>
      </c>
      <c r="L229" s="26" t="s">
        <v>6</v>
      </c>
      <c r="M229" s="17">
        <f>IF(L229="5",I229,0)</f>
        <v>0</v>
      </c>
      <c r="P229" s="94">
        <f t="shared" si="23"/>
        <v>0</v>
      </c>
      <c r="Q229" s="94">
        <f t="shared" si="24"/>
        <v>0</v>
      </c>
      <c r="X229" s="17">
        <f>IF(AB229=0,J229,0)</f>
        <v>0</v>
      </c>
      <c r="Y229" s="17">
        <f>IF(AB229=15,J229,0)</f>
        <v>0</v>
      </c>
      <c r="Z229" s="17">
        <f>IF(AB229=21,J229,0)</f>
        <v>0</v>
      </c>
      <c r="AB229" s="30">
        <v>21</v>
      </c>
      <c r="AC229" s="30">
        <f aca="true" t="shared" si="29" ref="AC229:AC265">G229*0</f>
        <v>0</v>
      </c>
      <c r="AD229" s="30">
        <f aca="true" t="shared" si="30" ref="AD229:AD265">G229*(1-0)</f>
        <v>0</v>
      </c>
      <c r="AK229" s="30">
        <f>F229*AC229</f>
        <v>0</v>
      </c>
      <c r="AL229" s="30">
        <f>F229*AD229</f>
        <v>0</v>
      </c>
      <c r="AM229" s="31" t="s">
        <v>417</v>
      </c>
      <c r="AN229" s="31" t="s">
        <v>418</v>
      </c>
      <c r="AO229" s="23" t="s">
        <v>422</v>
      </c>
    </row>
    <row r="230" spans="1:41" ht="12.75">
      <c r="A230" s="4" t="s">
        <v>115</v>
      </c>
      <c r="B230" s="4" t="s">
        <v>220</v>
      </c>
      <c r="C230" s="70" t="s">
        <v>492</v>
      </c>
      <c r="D230" s="52" t="s">
        <v>262</v>
      </c>
      <c r="E230" s="4" t="s">
        <v>387</v>
      </c>
      <c r="F230" s="104">
        <v>2605.6125</v>
      </c>
      <c r="G230" s="17">
        <v>0</v>
      </c>
      <c r="H230" s="17">
        <f>ROUND(F230*AC230,2)</f>
        <v>0</v>
      </c>
      <c r="I230" s="17">
        <f t="shared" si="27"/>
        <v>0</v>
      </c>
      <c r="J230" s="17">
        <f t="shared" si="28"/>
        <v>0</v>
      </c>
      <c r="K230" s="26" t="s">
        <v>444</v>
      </c>
      <c r="L230" s="26" t="s">
        <v>6</v>
      </c>
      <c r="M230" s="17">
        <f>IF(L230="5",I230,0)</f>
        <v>0</v>
      </c>
      <c r="P230" s="94">
        <f t="shared" si="23"/>
        <v>0</v>
      </c>
      <c r="Q230" s="94">
        <f t="shared" si="24"/>
        <v>0</v>
      </c>
      <c r="X230" s="17">
        <f>IF(AB230=0,J230,0)</f>
        <v>0</v>
      </c>
      <c r="Y230" s="17">
        <f>IF(AB230=15,J230,0)</f>
        <v>0</v>
      </c>
      <c r="Z230" s="17">
        <f>IF(AB230=21,J230,0)</f>
        <v>0</v>
      </c>
      <c r="AB230" s="30">
        <v>21</v>
      </c>
      <c r="AC230" s="30">
        <f t="shared" si="29"/>
        <v>0</v>
      </c>
      <c r="AD230" s="30">
        <f t="shared" si="30"/>
        <v>0</v>
      </c>
      <c r="AK230" s="30">
        <f>F230*AC230</f>
        <v>0</v>
      </c>
      <c r="AL230" s="30">
        <f>F230*AD230</f>
        <v>0</v>
      </c>
      <c r="AM230" s="31" t="s">
        <v>417</v>
      </c>
      <c r="AN230" s="31" t="s">
        <v>418</v>
      </c>
      <c r="AO230" s="23" t="s">
        <v>422</v>
      </c>
    </row>
    <row r="231" spans="3:17" ht="12.75">
      <c r="C231" s="12" t="s">
        <v>215</v>
      </c>
      <c r="D231" s="119" t="s">
        <v>681</v>
      </c>
      <c r="E231" s="120"/>
      <c r="F231" s="120"/>
      <c r="G231" s="120"/>
      <c r="H231" s="120"/>
      <c r="I231" s="120"/>
      <c r="J231" s="120"/>
      <c r="K231" s="120"/>
      <c r="P231" s="94">
        <f t="shared" si="23"/>
        <v>0</v>
      </c>
      <c r="Q231" s="94">
        <f t="shared" si="24"/>
        <v>0</v>
      </c>
    </row>
    <row r="232" spans="1:41" ht="12.75">
      <c r="A232" s="4" t="s">
        <v>116</v>
      </c>
      <c r="B232" s="4" t="s">
        <v>220</v>
      </c>
      <c r="C232" s="70" t="s">
        <v>576</v>
      </c>
      <c r="D232" s="52" t="s">
        <v>327</v>
      </c>
      <c r="E232" s="4" t="s">
        <v>384</v>
      </c>
      <c r="F232" s="104">
        <v>10422.45</v>
      </c>
      <c r="G232" s="17">
        <v>0</v>
      </c>
      <c r="H232" s="17">
        <f aca="true" t="shared" si="31" ref="H232:H238">ROUND(F232*AC232,2)</f>
        <v>0</v>
      </c>
      <c r="I232" s="17">
        <f t="shared" si="27"/>
        <v>0</v>
      </c>
      <c r="J232" s="17">
        <f t="shared" si="28"/>
        <v>0</v>
      </c>
      <c r="K232" s="26" t="s">
        <v>444</v>
      </c>
      <c r="L232" s="26" t="s">
        <v>6</v>
      </c>
      <c r="M232" s="17">
        <f aca="true" t="shared" si="32" ref="M232:M238">IF(L232="5",I232,0)</f>
        <v>0</v>
      </c>
      <c r="P232" s="94">
        <f t="shared" si="23"/>
        <v>0</v>
      </c>
      <c r="Q232" s="94">
        <f t="shared" si="24"/>
        <v>0</v>
      </c>
      <c r="X232" s="17">
        <f aca="true" t="shared" si="33" ref="X232:X238">IF(AB232=0,J232,0)</f>
        <v>0</v>
      </c>
      <c r="Y232" s="17">
        <f aca="true" t="shared" si="34" ref="Y232:Y238">IF(AB232=15,J232,0)</f>
        <v>0</v>
      </c>
      <c r="Z232" s="17">
        <f aca="true" t="shared" si="35" ref="Z232:Z238">IF(AB232=21,J232,0)</f>
        <v>0</v>
      </c>
      <c r="AB232" s="30">
        <v>21</v>
      </c>
      <c r="AC232" s="30">
        <f t="shared" si="29"/>
        <v>0</v>
      </c>
      <c r="AD232" s="30">
        <f t="shared" si="30"/>
        <v>0</v>
      </c>
      <c r="AK232" s="30">
        <f aca="true" t="shared" si="36" ref="AK232:AK238">F232*AC232</f>
        <v>0</v>
      </c>
      <c r="AL232" s="30">
        <f aca="true" t="shared" si="37" ref="AL232:AL238">F232*AD232</f>
        <v>0</v>
      </c>
      <c r="AM232" s="31" t="s">
        <v>417</v>
      </c>
      <c r="AN232" s="31" t="s">
        <v>418</v>
      </c>
      <c r="AO232" s="23" t="s">
        <v>422</v>
      </c>
    </row>
    <row r="233" spans="1:41" ht="12.75">
      <c r="A233" s="4" t="s">
        <v>117</v>
      </c>
      <c r="B233" s="4" t="s">
        <v>220</v>
      </c>
      <c r="C233" s="70" t="s">
        <v>577</v>
      </c>
      <c r="D233" s="52" t="s">
        <v>328</v>
      </c>
      <c r="E233" s="4" t="s">
        <v>384</v>
      </c>
      <c r="F233" s="104">
        <v>10422.45</v>
      </c>
      <c r="G233" s="17">
        <v>0</v>
      </c>
      <c r="H233" s="17">
        <f t="shared" si="31"/>
        <v>0</v>
      </c>
      <c r="I233" s="17">
        <f t="shared" si="27"/>
        <v>0</v>
      </c>
      <c r="J233" s="17">
        <f t="shared" si="28"/>
        <v>0</v>
      </c>
      <c r="K233" s="26" t="s">
        <v>444</v>
      </c>
      <c r="L233" s="26" t="s">
        <v>6</v>
      </c>
      <c r="M233" s="17">
        <f t="shared" si="32"/>
        <v>0</v>
      </c>
      <c r="P233" s="94">
        <f t="shared" si="23"/>
        <v>0</v>
      </c>
      <c r="Q233" s="94">
        <f t="shared" si="24"/>
        <v>0</v>
      </c>
      <c r="X233" s="17">
        <f t="shared" si="33"/>
        <v>0</v>
      </c>
      <c r="Y233" s="17">
        <f t="shared" si="34"/>
        <v>0</v>
      </c>
      <c r="Z233" s="17">
        <f t="shared" si="35"/>
        <v>0</v>
      </c>
      <c r="AB233" s="30">
        <v>21</v>
      </c>
      <c r="AC233" s="30">
        <f t="shared" si="29"/>
        <v>0</v>
      </c>
      <c r="AD233" s="30">
        <f t="shared" si="30"/>
        <v>0</v>
      </c>
      <c r="AK233" s="30">
        <f t="shared" si="36"/>
        <v>0</v>
      </c>
      <c r="AL233" s="30">
        <f t="shared" si="37"/>
        <v>0</v>
      </c>
      <c r="AM233" s="31" t="s">
        <v>417</v>
      </c>
      <c r="AN233" s="31" t="s">
        <v>418</v>
      </c>
      <c r="AO233" s="23" t="s">
        <v>422</v>
      </c>
    </row>
    <row r="234" spans="1:41" ht="12.75">
      <c r="A234" s="4" t="s">
        <v>118</v>
      </c>
      <c r="B234" s="4" t="s">
        <v>220</v>
      </c>
      <c r="C234" s="70" t="s">
        <v>578</v>
      </c>
      <c r="D234" s="52" t="s">
        <v>329</v>
      </c>
      <c r="E234" s="4" t="s">
        <v>385</v>
      </c>
      <c r="F234" s="104">
        <v>6</v>
      </c>
      <c r="G234" s="17">
        <v>0</v>
      </c>
      <c r="H234" s="17">
        <f t="shared" si="31"/>
        <v>0</v>
      </c>
      <c r="I234" s="17">
        <f t="shared" si="27"/>
        <v>0</v>
      </c>
      <c r="J234" s="17">
        <f t="shared" si="28"/>
        <v>0</v>
      </c>
      <c r="K234" s="26" t="s">
        <v>444</v>
      </c>
      <c r="L234" s="26" t="s">
        <v>6</v>
      </c>
      <c r="M234" s="17">
        <f t="shared" si="32"/>
        <v>0</v>
      </c>
      <c r="P234" s="94">
        <f t="shared" si="23"/>
        <v>0</v>
      </c>
      <c r="Q234" s="94">
        <f t="shared" si="24"/>
        <v>0</v>
      </c>
      <c r="X234" s="17">
        <f t="shared" si="33"/>
        <v>0</v>
      </c>
      <c r="Y234" s="17">
        <f t="shared" si="34"/>
        <v>0</v>
      </c>
      <c r="Z234" s="17">
        <f t="shared" si="35"/>
        <v>0</v>
      </c>
      <c r="AB234" s="30">
        <v>21</v>
      </c>
      <c r="AC234" s="30">
        <f t="shared" si="29"/>
        <v>0</v>
      </c>
      <c r="AD234" s="30">
        <f t="shared" si="30"/>
        <v>0</v>
      </c>
      <c r="AK234" s="30">
        <f t="shared" si="36"/>
        <v>0</v>
      </c>
      <c r="AL234" s="30">
        <f t="shared" si="37"/>
        <v>0</v>
      </c>
      <c r="AM234" s="31" t="s">
        <v>417</v>
      </c>
      <c r="AN234" s="31" t="s">
        <v>418</v>
      </c>
      <c r="AO234" s="23" t="s">
        <v>422</v>
      </c>
    </row>
    <row r="235" spans="1:41" ht="12.75">
      <c r="A235" s="4" t="s">
        <v>119</v>
      </c>
      <c r="B235" s="4" t="s">
        <v>220</v>
      </c>
      <c r="C235" s="70" t="s">
        <v>579</v>
      </c>
      <c r="D235" s="52" t="s">
        <v>330</v>
      </c>
      <c r="E235" s="4" t="s">
        <v>385</v>
      </c>
      <c r="F235" s="104">
        <v>23</v>
      </c>
      <c r="G235" s="17">
        <v>0</v>
      </c>
      <c r="H235" s="17">
        <f t="shared" si="31"/>
        <v>0</v>
      </c>
      <c r="I235" s="17">
        <f t="shared" si="27"/>
        <v>0</v>
      </c>
      <c r="J235" s="17">
        <f t="shared" si="28"/>
        <v>0</v>
      </c>
      <c r="K235" s="26" t="s">
        <v>444</v>
      </c>
      <c r="L235" s="26" t="s">
        <v>6</v>
      </c>
      <c r="M235" s="17">
        <f t="shared" si="32"/>
        <v>0</v>
      </c>
      <c r="P235" s="94">
        <f t="shared" si="23"/>
        <v>0</v>
      </c>
      <c r="Q235" s="94">
        <f t="shared" si="24"/>
        <v>0</v>
      </c>
      <c r="X235" s="17">
        <f t="shared" si="33"/>
        <v>0</v>
      </c>
      <c r="Y235" s="17">
        <f t="shared" si="34"/>
        <v>0</v>
      </c>
      <c r="Z235" s="17">
        <f t="shared" si="35"/>
        <v>0</v>
      </c>
      <c r="AB235" s="30">
        <v>21</v>
      </c>
      <c r="AC235" s="30">
        <f t="shared" si="29"/>
        <v>0</v>
      </c>
      <c r="AD235" s="30">
        <f t="shared" si="30"/>
        <v>0</v>
      </c>
      <c r="AK235" s="30">
        <f t="shared" si="36"/>
        <v>0</v>
      </c>
      <c r="AL235" s="30">
        <f t="shared" si="37"/>
        <v>0</v>
      </c>
      <c r="AM235" s="31" t="s">
        <v>417</v>
      </c>
      <c r="AN235" s="31" t="s">
        <v>418</v>
      </c>
      <c r="AO235" s="23" t="s">
        <v>422</v>
      </c>
    </row>
    <row r="236" spans="1:41" ht="12.75">
      <c r="A236" s="4" t="s">
        <v>120</v>
      </c>
      <c r="B236" s="4" t="s">
        <v>220</v>
      </c>
      <c r="C236" s="70" t="s">
        <v>580</v>
      </c>
      <c r="D236" s="52" t="s">
        <v>331</v>
      </c>
      <c r="E236" s="4" t="s">
        <v>385</v>
      </c>
      <c r="F236" s="104">
        <v>5</v>
      </c>
      <c r="G236" s="17">
        <v>0</v>
      </c>
      <c r="H236" s="17">
        <f t="shared" si="31"/>
        <v>0</v>
      </c>
      <c r="I236" s="17">
        <f t="shared" si="27"/>
        <v>0</v>
      </c>
      <c r="J236" s="17">
        <f t="shared" si="28"/>
        <v>0</v>
      </c>
      <c r="K236" s="26" t="s">
        <v>444</v>
      </c>
      <c r="L236" s="26" t="s">
        <v>6</v>
      </c>
      <c r="M236" s="17">
        <f t="shared" si="32"/>
        <v>0</v>
      </c>
      <c r="P236" s="94">
        <f t="shared" si="23"/>
        <v>0</v>
      </c>
      <c r="Q236" s="94">
        <f t="shared" si="24"/>
        <v>0</v>
      </c>
      <c r="X236" s="17">
        <f t="shared" si="33"/>
        <v>0</v>
      </c>
      <c r="Y236" s="17">
        <f t="shared" si="34"/>
        <v>0</v>
      </c>
      <c r="Z236" s="17">
        <f t="shared" si="35"/>
        <v>0</v>
      </c>
      <c r="AB236" s="30">
        <v>21</v>
      </c>
      <c r="AC236" s="30">
        <f t="shared" si="29"/>
        <v>0</v>
      </c>
      <c r="AD236" s="30">
        <f t="shared" si="30"/>
        <v>0</v>
      </c>
      <c r="AK236" s="30">
        <f t="shared" si="36"/>
        <v>0</v>
      </c>
      <c r="AL236" s="30">
        <f t="shared" si="37"/>
        <v>0</v>
      </c>
      <c r="AM236" s="31" t="s">
        <v>417</v>
      </c>
      <c r="AN236" s="31" t="s">
        <v>418</v>
      </c>
      <c r="AO236" s="23" t="s">
        <v>422</v>
      </c>
    </row>
    <row r="237" spans="1:41" ht="12.75">
      <c r="A237" s="4" t="s">
        <v>121</v>
      </c>
      <c r="B237" s="4" t="s">
        <v>220</v>
      </c>
      <c r="C237" s="70" t="s">
        <v>581</v>
      </c>
      <c r="D237" s="52" t="s">
        <v>332</v>
      </c>
      <c r="E237" s="4" t="s">
        <v>385</v>
      </c>
      <c r="F237" s="104">
        <v>2</v>
      </c>
      <c r="G237" s="17">
        <v>0</v>
      </c>
      <c r="H237" s="17">
        <f t="shared" si="31"/>
        <v>0</v>
      </c>
      <c r="I237" s="17">
        <f t="shared" si="27"/>
        <v>0</v>
      </c>
      <c r="J237" s="17">
        <f t="shared" si="28"/>
        <v>0</v>
      </c>
      <c r="K237" s="26" t="s">
        <v>444</v>
      </c>
      <c r="L237" s="26" t="s">
        <v>6</v>
      </c>
      <c r="M237" s="17">
        <f t="shared" si="32"/>
        <v>0</v>
      </c>
      <c r="P237" s="94">
        <f t="shared" si="23"/>
        <v>0</v>
      </c>
      <c r="Q237" s="94">
        <f t="shared" si="24"/>
        <v>0</v>
      </c>
      <c r="X237" s="17">
        <f t="shared" si="33"/>
        <v>0</v>
      </c>
      <c r="Y237" s="17">
        <f t="shared" si="34"/>
        <v>0</v>
      </c>
      <c r="Z237" s="17">
        <f t="shared" si="35"/>
        <v>0</v>
      </c>
      <c r="AB237" s="30">
        <v>21</v>
      </c>
      <c r="AC237" s="30">
        <f t="shared" si="29"/>
        <v>0</v>
      </c>
      <c r="AD237" s="30">
        <f t="shared" si="30"/>
        <v>0</v>
      </c>
      <c r="AK237" s="30">
        <f t="shared" si="36"/>
        <v>0</v>
      </c>
      <c r="AL237" s="30">
        <f t="shared" si="37"/>
        <v>0</v>
      </c>
      <c r="AM237" s="31" t="s">
        <v>417</v>
      </c>
      <c r="AN237" s="31" t="s">
        <v>418</v>
      </c>
      <c r="AO237" s="23" t="s">
        <v>422</v>
      </c>
    </row>
    <row r="238" spans="1:41" ht="12.75">
      <c r="A238" s="4" t="s">
        <v>122</v>
      </c>
      <c r="B238" s="4" t="s">
        <v>220</v>
      </c>
      <c r="C238" s="70" t="s">
        <v>582</v>
      </c>
      <c r="D238" s="52" t="s">
        <v>333</v>
      </c>
      <c r="E238" s="4" t="s">
        <v>384</v>
      </c>
      <c r="F238" s="104">
        <v>84</v>
      </c>
      <c r="G238" s="17">
        <v>0</v>
      </c>
      <c r="H238" s="17">
        <f t="shared" si="31"/>
        <v>0</v>
      </c>
      <c r="I238" s="17">
        <f t="shared" si="27"/>
        <v>0</v>
      </c>
      <c r="J238" s="17">
        <f t="shared" si="28"/>
        <v>0</v>
      </c>
      <c r="K238" s="26" t="s">
        <v>444</v>
      </c>
      <c r="L238" s="26" t="s">
        <v>6</v>
      </c>
      <c r="M238" s="17">
        <f t="shared" si="32"/>
        <v>0</v>
      </c>
      <c r="P238" s="94">
        <f t="shared" si="23"/>
        <v>0</v>
      </c>
      <c r="Q238" s="94">
        <f t="shared" si="24"/>
        <v>0</v>
      </c>
      <c r="X238" s="17">
        <f t="shared" si="33"/>
        <v>0</v>
      </c>
      <c r="Y238" s="17">
        <f t="shared" si="34"/>
        <v>0</v>
      </c>
      <c r="Z238" s="17">
        <f t="shared" si="35"/>
        <v>0</v>
      </c>
      <c r="AB238" s="30">
        <v>21</v>
      </c>
      <c r="AC238" s="30">
        <f t="shared" si="29"/>
        <v>0</v>
      </c>
      <c r="AD238" s="30">
        <f t="shared" si="30"/>
        <v>0</v>
      </c>
      <c r="AK238" s="30">
        <f t="shared" si="36"/>
        <v>0</v>
      </c>
      <c r="AL238" s="30">
        <f t="shared" si="37"/>
        <v>0</v>
      </c>
      <c r="AM238" s="31" t="s">
        <v>417</v>
      </c>
      <c r="AN238" s="31" t="s">
        <v>418</v>
      </c>
      <c r="AO238" s="23" t="s">
        <v>422</v>
      </c>
    </row>
    <row r="239" spans="1:17" ht="12.75">
      <c r="A239" s="3"/>
      <c r="B239" s="11"/>
      <c r="C239" s="11"/>
      <c r="D239" s="73" t="s">
        <v>602</v>
      </c>
      <c r="E239" s="15"/>
      <c r="F239" s="103"/>
      <c r="G239" s="97"/>
      <c r="H239" s="32"/>
      <c r="I239" s="32"/>
      <c r="J239" s="32"/>
      <c r="K239" s="23"/>
      <c r="P239" s="94"/>
      <c r="Q239" s="94"/>
    </row>
    <row r="240" spans="1:41" ht="12.75">
      <c r="A240" s="4" t="s">
        <v>123</v>
      </c>
      <c r="B240" s="4" t="s">
        <v>220</v>
      </c>
      <c r="C240" s="70" t="s">
        <v>568</v>
      </c>
      <c r="D240" s="52" t="s">
        <v>655</v>
      </c>
      <c r="E240" s="4" t="s">
        <v>385</v>
      </c>
      <c r="F240" s="104">
        <v>35</v>
      </c>
      <c r="G240" s="17">
        <v>0</v>
      </c>
      <c r="H240" s="17">
        <f aca="true" t="shared" si="38" ref="H240:H255">ROUND(F240*AC240,2)</f>
        <v>0</v>
      </c>
      <c r="I240" s="17">
        <f t="shared" si="27"/>
        <v>0</v>
      </c>
      <c r="J240" s="17">
        <f t="shared" si="28"/>
        <v>0</v>
      </c>
      <c r="K240" s="26" t="s">
        <v>444</v>
      </c>
      <c r="L240" s="26" t="s">
        <v>6</v>
      </c>
      <c r="M240" s="17">
        <f aca="true" t="shared" si="39" ref="M240:M255">IF(L240="5",I240,0)</f>
        <v>0</v>
      </c>
      <c r="P240" s="94">
        <f t="shared" si="23"/>
        <v>0</v>
      </c>
      <c r="Q240" s="94">
        <f t="shared" si="24"/>
        <v>0</v>
      </c>
      <c r="X240" s="17">
        <f aca="true" t="shared" si="40" ref="X240:X255">IF(AB240=0,J240,0)</f>
        <v>0</v>
      </c>
      <c r="Y240" s="17">
        <f aca="true" t="shared" si="41" ref="Y240:Y255">IF(AB240=15,J240,0)</f>
        <v>0</v>
      </c>
      <c r="Z240" s="17">
        <f aca="true" t="shared" si="42" ref="Z240:Z255">IF(AB240=21,J240,0)</f>
        <v>0</v>
      </c>
      <c r="AB240" s="30">
        <v>21</v>
      </c>
      <c r="AC240" s="30">
        <f t="shared" si="29"/>
        <v>0</v>
      </c>
      <c r="AD240" s="30">
        <f t="shared" si="30"/>
        <v>0</v>
      </c>
      <c r="AK240" s="30">
        <f aca="true" t="shared" si="43" ref="AK240:AK255">F240*AC240</f>
        <v>0</v>
      </c>
      <c r="AL240" s="30">
        <f aca="true" t="shared" si="44" ref="AL240:AL255">F240*AD240</f>
        <v>0</v>
      </c>
      <c r="AM240" s="31" t="s">
        <v>417</v>
      </c>
      <c r="AN240" s="31" t="s">
        <v>418</v>
      </c>
      <c r="AO240" s="23" t="s">
        <v>422</v>
      </c>
    </row>
    <row r="241" spans="1:41" ht="12.75">
      <c r="A241" s="4" t="s">
        <v>124</v>
      </c>
      <c r="B241" s="4" t="s">
        <v>220</v>
      </c>
      <c r="C241" s="70" t="s">
        <v>568</v>
      </c>
      <c r="D241" s="52" t="s">
        <v>656</v>
      </c>
      <c r="E241" s="4" t="s">
        <v>385</v>
      </c>
      <c r="F241" s="104">
        <v>11</v>
      </c>
      <c r="G241" s="17">
        <v>0</v>
      </c>
      <c r="H241" s="17">
        <f t="shared" si="38"/>
        <v>0</v>
      </c>
      <c r="I241" s="17">
        <f t="shared" si="27"/>
        <v>0</v>
      </c>
      <c r="J241" s="17">
        <f t="shared" si="28"/>
        <v>0</v>
      </c>
      <c r="K241" s="26" t="s">
        <v>444</v>
      </c>
      <c r="L241" s="26" t="s">
        <v>6</v>
      </c>
      <c r="M241" s="17">
        <f t="shared" si="39"/>
        <v>0</v>
      </c>
      <c r="P241" s="94">
        <f t="shared" si="23"/>
        <v>0</v>
      </c>
      <c r="Q241" s="94">
        <f t="shared" si="24"/>
        <v>0</v>
      </c>
      <c r="X241" s="17">
        <f t="shared" si="40"/>
        <v>0</v>
      </c>
      <c r="Y241" s="17">
        <f t="shared" si="41"/>
        <v>0</v>
      </c>
      <c r="Z241" s="17">
        <f t="shared" si="42"/>
        <v>0</v>
      </c>
      <c r="AB241" s="30">
        <v>21</v>
      </c>
      <c r="AC241" s="30">
        <f t="shared" si="29"/>
        <v>0</v>
      </c>
      <c r="AD241" s="30">
        <f t="shared" si="30"/>
        <v>0</v>
      </c>
      <c r="AK241" s="30">
        <f t="shared" si="43"/>
        <v>0</v>
      </c>
      <c r="AL241" s="30">
        <f t="shared" si="44"/>
        <v>0</v>
      </c>
      <c r="AM241" s="31" t="s">
        <v>417</v>
      </c>
      <c r="AN241" s="31" t="s">
        <v>418</v>
      </c>
      <c r="AO241" s="23" t="s">
        <v>422</v>
      </c>
    </row>
    <row r="242" spans="1:41" ht="12.75">
      <c r="A242" s="4" t="s">
        <v>125</v>
      </c>
      <c r="B242" s="4" t="s">
        <v>220</v>
      </c>
      <c r="C242" s="70" t="s">
        <v>568</v>
      </c>
      <c r="D242" s="52" t="s">
        <v>657</v>
      </c>
      <c r="E242" s="4" t="s">
        <v>385</v>
      </c>
      <c r="F242" s="104">
        <v>9</v>
      </c>
      <c r="G242" s="17">
        <v>0</v>
      </c>
      <c r="H242" s="17">
        <f t="shared" si="38"/>
        <v>0</v>
      </c>
      <c r="I242" s="17">
        <f t="shared" si="27"/>
        <v>0</v>
      </c>
      <c r="J242" s="17">
        <f t="shared" si="28"/>
        <v>0</v>
      </c>
      <c r="K242" s="26" t="s">
        <v>444</v>
      </c>
      <c r="L242" s="26" t="s">
        <v>6</v>
      </c>
      <c r="M242" s="17">
        <f t="shared" si="39"/>
        <v>0</v>
      </c>
      <c r="P242" s="94">
        <f t="shared" si="23"/>
        <v>0</v>
      </c>
      <c r="Q242" s="94">
        <f t="shared" si="24"/>
        <v>0</v>
      </c>
      <c r="X242" s="17">
        <f t="shared" si="40"/>
        <v>0</v>
      </c>
      <c r="Y242" s="17">
        <f t="shared" si="41"/>
        <v>0</v>
      </c>
      <c r="Z242" s="17">
        <f t="shared" si="42"/>
        <v>0</v>
      </c>
      <c r="AB242" s="30">
        <v>21</v>
      </c>
      <c r="AC242" s="30">
        <f t="shared" si="29"/>
        <v>0</v>
      </c>
      <c r="AD242" s="30">
        <f t="shared" si="30"/>
        <v>0</v>
      </c>
      <c r="AK242" s="30">
        <f t="shared" si="43"/>
        <v>0</v>
      </c>
      <c r="AL242" s="30">
        <f t="shared" si="44"/>
        <v>0</v>
      </c>
      <c r="AM242" s="31" t="s">
        <v>417</v>
      </c>
      <c r="AN242" s="31" t="s">
        <v>418</v>
      </c>
      <c r="AO242" s="23" t="s">
        <v>422</v>
      </c>
    </row>
    <row r="243" spans="1:41" ht="12.75">
      <c r="A243" s="4" t="s">
        <v>126</v>
      </c>
      <c r="B243" s="4" t="s">
        <v>220</v>
      </c>
      <c r="C243" s="70" t="s">
        <v>568</v>
      </c>
      <c r="D243" s="72" t="s">
        <v>658</v>
      </c>
      <c r="E243" s="4" t="s">
        <v>385</v>
      </c>
      <c r="F243" s="104">
        <v>7</v>
      </c>
      <c r="G243" s="17">
        <v>0</v>
      </c>
      <c r="H243" s="17">
        <f t="shared" si="38"/>
        <v>0</v>
      </c>
      <c r="I243" s="17">
        <f t="shared" si="27"/>
        <v>0</v>
      </c>
      <c r="J243" s="17">
        <f t="shared" si="28"/>
        <v>0</v>
      </c>
      <c r="K243" s="26" t="s">
        <v>444</v>
      </c>
      <c r="L243" s="26" t="s">
        <v>6</v>
      </c>
      <c r="M243" s="17">
        <f t="shared" si="39"/>
        <v>0</v>
      </c>
      <c r="P243" s="94">
        <f t="shared" si="23"/>
        <v>0</v>
      </c>
      <c r="Q243" s="94">
        <f t="shared" si="24"/>
        <v>0</v>
      </c>
      <c r="X243" s="17">
        <f t="shared" si="40"/>
        <v>0</v>
      </c>
      <c r="Y243" s="17">
        <f t="shared" si="41"/>
        <v>0</v>
      </c>
      <c r="Z243" s="17">
        <f t="shared" si="42"/>
        <v>0</v>
      </c>
      <c r="AB243" s="30">
        <v>21</v>
      </c>
      <c r="AC243" s="30">
        <f t="shared" si="29"/>
        <v>0</v>
      </c>
      <c r="AD243" s="30">
        <f t="shared" si="30"/>
        <v>0</v>
      </c>
      <c r="AK243" s="30">
        <f t="shared" si="43"/>
        <v>0</v>
      </c>
      <c r="AL243" s="30">
        <f t="shared" si="44"/>
        <v>0</v>
      </c>
      <c r="AM243" s="31" t="s">
        <v>417</v>
      </c>
      <c r="AN243" s="31" t="s">
        <v>418</v>
      </c>
      <c r="AO243" s="23" t="s">
        <v>422</v>
      </c>
    </row>
    <row r="244" spans="1:41" ht="12.75">
      <c r="A244" s="4" t="s">
        <v>127</v>
      </c>
      <c r="B244" s="4" t="s">
        <v>220</v>
      </c>
      <c r="C244" s="70" t="s">
        <v>568</v>
      </c>
      <c r="D244" s="52" t="s">
        <v>659</v>
      </c>
      <c r="E244" s="4" t="s">
        <v>385</v>
      </c>
      <c r="F244" s="104">
        <v>29</v>
      </c>
      <c r="G244" s="17">
        <v>0</v>
      </c>
      <c r="H244" s="17">
        <f t="shared" si="38"/>
        <v>0</v>
      </c>
      <c r="I244" s="17">
        <f t="shared" si="27"/>
        <v>0</v>
      </c>
      <c r="J244" s="17">
        <f t="shared" si="28"/>
        <v>0</v>
      </c>
      <c r="K244" s="26" t="s">
        <v>444</v>
      </c>
      <c r="L244" s="26" t="s">
        <v>6</v>
      </c>
      <c r="M244" s="17">
        <f t="shared" si="39"/>
        <v>0</v>
      </c>
      <c r="P244" s="94">
        <f t="shared" si="23"/>
        <v>0</v>
      </c>
      <c r="Q244" s="94">
        <f t="shared" si="24"/>
        <v>0</v>
      </c>
      <c r="X244" s="17">
        <f t="shared" si="40"/>
        <v>0</v>
      </c>
      <c r="Y244" s="17">
        <f t="shared" si="41"/>
        <v>0</v>
      </c>
      <c r="Z244" s="17">
        <f t="shared" si="42"/>
        <v>0</v>
      </c>
      <c r="AB244" s="30">
        <v>21</v>
      </c>
      <c r="AC244" s="30">
        <f t="shared" si="29"/>
        <v>0</v>
      </c>
      <c r="AD244" s="30">
        <f t="shared" si="30"/>
        <v>0</v>
      </c>
      <c r="AK244" s="30">
        <f t="shared" si="43"/>
        <v>0</v>
      </c>
      <c r="AL244" s="30">
        <f t="shared" si="44"/>
        <v>0</v>
      </c>
      <c r="AM244" s="31" t="s">
        <v>417</v>
      </c>
      <c r="AN244" s="31" t="s">
        <v>418</v>
      </c>
      <c r="AO244" s="23" t="s">
        <v>422</v>
      </c>
    </row>
    <row r="245" spans="1:41" ht="12.75">
      <c r="A245" s="4" t="s">
        <v>128</v>
      </c>
      <c r="B245" s="4" t="s">
        <v>220</v>
      </c>
      <c r="C245" s="70" t="s">
        <v>568</v>
      </c>
      <c r="D245" s="72" t="s">
        <v>660</v>
      </c>
      <c r="E245" s="4" t="s">
        <v>385</v>
      </c>
      <c r="F245" s="104">
        <v>8</v>
      </c>
      <c r="G245" s="17">
        <v>0</v>
      </c>
      <c r="H245" s="17">
        <f t="shared" si="38"/>
        <v>0</v>
      </c>
      <c r="I245" s="17">
        <f t="shared" si="27"/>
        <v>0</v>
      </c>
      <c r="J245" s="17">
        <f t="shared" si="28"/>
        <v>0</v>
      </c>
      <c r="K245" s="26" t="s">
        <v>444</v>
      </c>
      <c r="L245" s="26" t="s">
        <v>6</v>
      </c>
      <c r="M245" s="17">
        <f t="shared" si="39"/>
        <v>0</v>
      </c>
      <c r="P245" s="94">
        <f t="shared" si="23"/>
        <v>0</v>
      </c>
      <c r="Q245" s="94">
        <f t="shared" si="24"/>
        <v>0</v>
      </c>
      <c r="X245" s="17">
        <f t="shared" si="40"/>
        <v>0</v>
      </c>
      <c r="Y245" s="17">
        <f t="shared" si="41"/>
        <v>0</v>
      </c>
      <c r="Z245" s="17">
        <f t="shared" si="42"/>
        <v>0</v>
      </c>
      <c r="AB245" s="30">
        <v>21</v>
      </c>
      <c r="AC245" s="30">
        <f t="shared" si="29"/>
        <v>0</v>
      </c>
      <c r="AD245" s="30">
        <f t="shared" si="30"/>
        <v>0</v>
      </c>
      <c r="AK245" s="30">
        <f t="shared" si="43"/>
        <v>0</v>
      </c>
      <c r="AL245" s="30">
        <f t="shared" si="44"/>
        <v>0</v>
      </c>
      <c r="AM245" s="31" t="s">
        <v>417</v>
      </c>
      <c r="AN245" s="31" t="s">
        <v>418</v>
      </c>
      <c r="AO245" s="23" t="s">
        <v>422</v>
      </c>
    </row>
    <row r="246" spans="1:41" ht="12.75">
      <c r="A246" s="4" t="s">
        <v>129</v>
      </c>
      <c r="B246" s="4" t="s">
        <v>220</v>
      </c>
      <c r="C246" s="70" t="s">
        <v>568</v>
      </c>
      <c r="D246" s="52" t="s">
        <v>661</v>
      </c>
      <c r="E246" s="4" t="s">
        <v>385</v>
      </c>
      <c r="F246" s="104">
        <v>17</v>
      </c>
      <c r="G246" s="17">
        <v>0</v>
      </c>
      <c r="H246" s="17">
        <f t="shared" si="38"/>
        <v>0</v>
      </c>
      <c r="I246" s="17">
        <f t="shared" si="27"/>
        <v>0</v>
      </c>
      <c r="J246" s="17">
        <f t="shared" si="28"/>
        <v>0</v>
      </c>
      <c r="K246" s="26" t="s">
        <v>444</v>
      </c>
      <c r="L246" s="26" t="s">
        <v>6</v>
      </c>
      <c r="M246" s="17">
        <f t="shared" si="39"/>
        <v>0</v>
      </c>
      <c r="P246" s="94">
        <f t="shared" si="23"/>
        <v>0</v>
      </c>
      <c r="Q246" s="94">
        <f t="shared" si="24"/>
        <v>0</v>
      </c>
      <c r="X246" s="17">
        <f t="shared" si="40"/>
        <v>0</v>
      </c>
      <c r="Y246" s="17">
        <f t="shared" si="41"/>
        <v>0</v>
      </c>
      <c r="Z246" s="17">
        <f t="shared" si="42"/>
        <v>0</v>
      </c>
      <c r="AB246" s="30">
        <v>21</v>
      </c>
      <c r="AC246" s="30">
        <f t="shared" si="29"/>
        <v>0</v>
      </c>
      <c r="AD246" s="30">
        <f t="shared" si="30"/>
        <v>0</v>
      </c>
      <c r="AK246" s="30">
        <f t="shared" si="43"/>
        <v>0</v>
      </c>
      <c r="AL246" s="30">
        <f t="shared" si="44"/>
        <v>0</v>
      </c>
      <c r="AM246" s="31" t="s">
        <v>417</v>
      </c>
      <c r="AN246" s="31" t="s">
        <v>418</v>
      </c>
      <c r="AO246" s="23" t="s">
        <v>422</v>
      </c>
    </row>
    <row r="247" spans="1:41" ht="12.75">
      <c r="A247" s="4" t="s">
        <v>130</v>
      </c>
      <c r="B247" s="4" t="s">
        <v>220</v>
      </c>
      <c r="C247" s="70" t="s">
        <v>568</v>
      </c>
      <c r="D247" s="72" t="s">
        <v>662</v>
      </c>
      <c r="E247" s="4" t="s">
        <v>385</v>
      </c>
      <c r="F247" s="104">
        <v>25</v>
      </c>
      <c r="G247" s="17">
        <v>0</v>
      </c>
      <c r="H247" s="17">
        <f t="shared" si="38"/>
        <v>0</v>
      </c>
      <c r="I247" s="17">
        <f t="shared" si="27"/>
        <v>0</v>
      </c>
      <c r="J247" s="17">
        <f t="shared" si="28"/>
        <v>0</v>
      </c>
      <c r="K247" s="26" t="s">
        <v>444</v>
      </c>
      <c r="L247" s="26" t="s">
        <v>6</v>
      </c>
      <c r="M247" s="17">
        <f t="shared" si="39"/>
        <v>0</v>
      </c>
      <c r="P247" s="94">
        <f t="shared" si="23"/>
        <v>0</v>
      </c>
      <c r="Q247" s="94">
        <f t="shared" si="24"/>
        <v>0</v>
      </c>
      <c r="X247" s="17">
        <f t="shared" si="40"/>
        <v>0</v>
      </c>
      <c r="Y247" s="17">
        <f t="shared" si="41"/>
        <v>0</v>
      </c>
      <c r="Z247" s="17">
        <f t="shared" si="42"/>
        <v>0</v>
      </c>
      <c r="AB247" s="30">
        <v>21</v>
      </c>
      <c r="AC247" s="30">
        <f t="shared" si="29"/>
        <v>0</v>
      </c>
      <c r="AD247" s="30">
        <f t="shared" si="30"/>
        <v>0</v>
      </c>
      <c r="AK247" s="30">
        <f t="shared" si="43"/>
        <v>0</v>
      </c>
      <c r="AL247" s="30">
        <f t="shared" si="44"/>
        <v>0</v>
      </c>
      <c r="AM247" s="31" t="s">
        <v>417</v>
      </c>
      <c r="AN247" s="31" t="s">
        <v>418</v>
      </c>
      <c r="AO247" s="23" t="s">
        <v>422</v>
      </c>
    </row>
    <row r="248" spans="1:41" ht="12.75">
      <c r="A248" s="4" t="s">
        <v>131</v>
      </c>
      <c r="B248" s="4" t="s">
        <v>220</v>
      </c>
      <c r="C248" s="70" t="s">
        <v>568</v>
      </c>
      <c r="D248" s="52" t="s">
        <v>663</v>
      </c>
      <c r="E248" s="4" t="s">
        <v>385</v>
      </c>
      <c r="F248" s="104">
        <v>180</v>
      </c>
      <c r="G248" s="17">
        <v>0</v>
      </c>
      <c r="H248" s="17">
        <f t="shared" si="38"/>
        <v>0</v>
      </c>
      <c r="I248" s="17">
        <f t="shared" si="27"/>
        <v>0</v>
      </c>
      <c r="J248" s="17">
        <f t="shared" si="28"/>
        <v>0</v>
      </c>
      <c r="K248" s="26" t="s">
        <v>444</v>
      </c>
      <c r="L248" s="26" t="s">
        <v>6</v>
      </c>
      <c r="M248" s="17">
        <f t="shared" si="39"/>
        <v>0</v>
      </c>
      <c r="P248" s="94">
        <f t="shared" si="23"/>
        <v>0</v>
      </c>
      <c r="Q248" s="94">
        <f t="shared" si="24"/>
        <v>0</v>
      </c>
      <c r="X248" s="17">
        <f t="shared" si="40"/>
        <v>0</v>
      </c>
      <c r="Y248" s="17">
        <f t="shared" si="41"/>
        <v>0</v>
      </c>
      <c r="Z248" s="17">
        <f t="shared" si="42"/>
        <v>0</v>
      </c>
      <c r="AB248" s="30">
        <v>21</v>
      </c>
      <c r="AC248" s="30">
        <f t="shared" si="29"/>
        <v>0</v>
      </c>
      <c r="AD248" s="30">
        <f t="shared" si="30"/>
        <v>0</v>
      </c>
      <c r="AK248" s="30">
        <f t="shared" si="43"/>
        <v>0</v>
      </c>
      <c r="AL248" s="30">
        <f t="shared" si="44"/>
        <v>0</v>
      </c>
      <c r="AM248" s="31" t="s">
        <v>417</v>
      </c>
      <c r="AN248" s="31" t="s">
        <v>418</v>
      </c>
      <c r="AO248" s="23" t="s">
        <v>422</v>
      </c>
    </row>
    <row r="249" spans="1:41" ht="12.75">
      <c r="A249" s="4" t="s">
        <v>132</v>
      </c>
      <c r="B249" s="4" t="s">
        <v>220</v>
      </c>
      <c r="C249" s="70" t="s">
        <v>583</v>
      </c>
      <c r="D249" s="52" t="s">
        <v>334</v>
      </c>
      <c r="E249" s="4" t="s">
        <v>387</v>
      </c>
      <c r="F249" s="104">
        <v>4.44</v>
      </c>
      <c r="G249" s="17">
        <v>0</v>
      </c>
      <c r="H249" s="17">
        <f t="shared" si="38"/>
        <v>0</v>
      </c>
      <c r="I249" s="17">
        <f t="shared" si="27"/>
        <v>0</v>
      </c>
      <c r="J249" s="17">
        <f t="shared" si="28"/>
        <v>0</v>
      </c>
      <c r="K249" s="26" t="s">
        <v>444</v>
      </c>
      <c r="L249" s="26" t="s">
        <v>6</v>
      </c>
      <c r="M249" s="17">
        <f t="shared" si="39"/>
        <v>0</v>
      </c>
      <c r="P249" s="94">
        <f t="shared" si="23"/>
        <v>0</v>
      </c>
      <c r="Q249" s="94">
        <f t="shared" si="24"/>
        <v>0</v>
      </c>
      <c r="X249" s="17">
        <f t="shared" si="40"/>
        <v>0</v>
      </c>
      <c r="Y249" s="17">
        <f t="shared" si="41"/>
        <v>0</v>
      </c>
      <c r="Z249" s="17">
        <f t="shared" si="42"/>
        <v>0</v>
      </c>
      <c r="AB249" s="30">
        <v>21</v>
      </c>
      <c r="AC249" s="30">
        <f t="shared" si="29"/>
        <v>0</v>
      </c>
      <c r="AD249" s="30">
        <f t="shared" si="30"/>
        <v>0</v>
      </c>
      <c r="AK249" s="30">
        <f t="shared" si="43"/>
        <v>0</v>
      </c>
      <c r="AL249" s="30">
        <f t="shared" si="44"/>
        <v>0</v>
      </c>
      <c r="AM249" s="31" t="s">
        <v>417</v>
      </c>
      <c r="AN249" s="31" t="s">
        <v>418</v>
      </c>
      <c r="AO249" s="23" t="s">
        <v>422</v>
      </c>
    </row>
    <row r="250" spans="1:41" ht="12.75">
      <c r="A250" s="4" t="s">
        <v>133</v>
      </c>
      <c r="B250" s="4" t="s">
        <v>220</v>
      </c>
      <c r="C250" s="70" t="s">
        <v>584</v>
      </c>
      <c r="D250" s="52" t="s">
        <v>335</v>
      </c>
      <c r="E250" s="4" t="s">
        <v>385</v>
      </c>
      <c r="F250" s="104">
        <v>321</v>
      </c>
      <c r="G250" s="17">
        <v>0</v>
      </c>
      <c r="H250" s="17">
        <f t="shared" si="38"/>
        <v>0</v>
      </c>
      <c r="I250" s="17">
        <f t="shared" si="27"/>
        <v>0</v>
      </c>
      <c r="J250" s="17">
        <f t="shared" si="28"/>
        <v>0</v>
      </c>
      <c r="K250" s="26" t="s">
        <v>444</v>
      </c>
      <c r="L250" s="26" t="s">
        <v>6</v>
      </c>
      <c r="M250" s="17">
        <f t="shared" si="39"/>
        <v>0</v>
      </c>
      <c r="P250" s="94">
        <f t="shared" si="23"/>
        <v>0</v>
      </c>
      <c r="Q250" s="94">
        <f t="shared" si="24"/>
        <v>0</v>
      </c>
      <c r="X250" s="17">
        <f t="shared" si="40"/>
        <v>0</v>
      </c>
      <c r="Y250" s="17">
        <f t="shared" si="41"/>
        <v>0</v>
      </c>
      <c r="Z250" s="17">
        <f t="shared" si="42"/>
        <v>0</v>
      </c>
      <c r="AB250" s="30">
        <v>21</v>
      </c>
      <c r="AC250" s="30">
        <f t="shared" si="29"/>
        <v>0</v>
      </c>
      <c r="AD250" s="30">
        <f t="shared" si="30"/>
        <v>0</v>
      </c>
      <c r="AK250" s="30">
        <f t="shared" si="43"/>
        <v>0</v>
      </c>
      <c r="AL250" s="30">
        <f t="shared" si="44"/>
        <v>0</v>
      </c>
      <c r="AM250" s="31" t="s">
        <v>417</v>
      </c>
      <c r="AN250" s="31" t="s">
        <v>418</v>
      </c>
      <c r="AO250" s="23" t="s">
        <v>422</v>
      </c>
    </row>
    <row r="251" spans="1:41" ht="12.75">
      <c r="A251" s="4" t="s">
        <v>134</v>
      </c>
      <c r="B251" s="4" t="s">
        <v>220</v>
      </c>
      <c r="C251" s="70" t="s">
        <v>585</v>
      </c>
      <c r="D251" s="52" t="s">
        <v>336</v>
      </c>
      <c r="E251" s="4" t="s">
        <v>385</v>
      </c>
      <c r="F251" s="104">
        <v>321</v>
      </c>
      <c r="G251" s="17">
        <v>0</v>
      </c>
      <c r="H251" s="17">
        <f t="shared" si="38"/>
        <v>0</v>
      </c>
      <c r="I251" s="17">
        <f t="shared" si="27"/>
        <v>0</v>
      </c>
      <c r="J251" s="17">
        <f t="shared" si="28"/>
        <v>0</v>
      </c>
      <c r="K251" s="26" t="s">
        <v>444</v>
      </c>
      <c r="L251" s="26" t="s">
        <v>6</v>
      </c>
      <c r="M251" s="17">
        <f t="shared" si="39"/>
        <v>0</v>
      </c>
      <c r="P251" s="94">
        <f t="shared" si="23"/>
        <v>0</v>
      </c>
      <c r="Q251" s="94">
        <f t="shared" si="24"/>
        <v>0</v>
      </c>
      <c r="X251" s="17">
        <f t="shared" si="40"/>
        <v>0</v>
      </c>
      <c r="Y251" s="17">
        <f t="shared" si="41"/>
        <v>0</v>
      </c>
      <c r="Z251" s="17">
        <f t="shared" si="42"/>
        <v>0</v>
      </c>
      <c r="AB251" s="30">
        <v>21</v>
      </c>
      <c r="AC251" s="30">
        <f t="shared" si="29"/>
        <v>0</v>
      </c>
      <c r="AD251" s="30">
        <f t="shared" si="30"/>
        <v>0</v>
      </c>
      <c r="AK251" s="30">
        <f t="shared" si="43"/>
        <v>0</v>
      </c>
      <c r="AL251" s="30">
        <f t="shared" si="44"/>
        <v>0</v>
      </c>
      <c r="AM251" s="31" t="s">
        <v>417</v>
      </c>
      <c r="AN251" s="31" t="s">
        <v>418</v>
      </c>
      <c r="AO251" s="23" t="s">
        <v>422</v>
      </c>
    </row>
    <row r="252" spans="1:41" ht="12.75">
      <c r="A252" s="4" t="s">
        <v>135</v>
      </c>
      <c r="B252" s="4" t="s">
        <v>220</v>
      </c>
      <c r="C252" s="70" t="s">
        <v>586</v>
      </c>
      <c r="D252" s="52" t="s">
        <v>337</v>
      </c>
      <c r="E252" s="4" t="s">
        <v>384</v>
      </c>
      <c r="F252" s="104">
        <v>29.6</v>
      </c>
      <c r="G252" s="17">
        <v>0</v>
      </c>
      <c r="H252" s="17">
        <f t="shared" si="38"/>
        <v>0</v>
      </c>
      <c r="I252" s="17">
        <f t="shared" si="27"/>
        <v>0</v>
      </c>
      <c r="J252" s="17">
        <f t="shared" si="28"/>
        <v>0</v>
      </c>
      <c r="K252" s="26" t="s">
        <v>444</v>
      </c>
      <c r="L252" s="26" t="s">
        <v>6</v>
      </c>
      <c r="M252" s="17">
        <f t="shared" si="39"/>
        <v>0</v>
      </c>
      <c r="P252" s="94">
        <f t="shared" si="23"/>
        <v>0</v>
      </c>
      <c r="Q252" s="94">
        <f t="shared" si="24"/>
        <v>0</v>
      </c>
      <c r="X252" s="17">
        <f t="shared" si="40"/>
        <v>0</v>
      </c>
      <c r="Y252" s="17">
        <f t="shared" si="41"/>
        <v>0</v>
      </c>
      <c r="Z252" s="17">
        <f t="shared" si="42"/>
        <v>0</v>
      </c>
      <c r="AB252" s="30">
        <v>21</v>
      </c>
      <c r="AC252" s="30">
        <f t="shared" si="29"/>
        <v>0</v>
      </c>
      <c r="AD252" s="30">
        <f t="shared" si="30"/>
        <v>0</v>
      </c>
      <c r="AK252" s="30">
        <f t="shared" si="43"/>
        <v>0</v>
      </c>
      <c r="AL252" s="30">
        <f t="shared" si="44"/>
        <v>0</v>
      </c>
      <c r="AM252" s="31" t="s">
        <v>417</v>
      </c>
      <c r="AN252" s="31" t="s">
        <v>418</v>
      </c>
      <c r="AO252" s="23" t="s">
        <v>422</v>
      </c>
    </row>
    <row r="253" spans="1:41" ht="12.75">
      <c r="A253" s="4" t="s">
        <v>136</v>
      </c>
      <c r="B253" s="4" t="s">
        <v>220</v>
      </c>
      <c r="C253" s="70" t="s">
        <v>587</v>
      </c>
      <c r="D253" s="52" t="s">
        <v>338</v>
      </c>
      <c r="E253" s="4" t="s">
        <v>384</v>
      </c>
      <c r="F253" s="104">
        <v>29.6</v>
      </c>
      <c r="G253" s="17">
        <v>0</v>
      </c>
      <c r="H253" s="17">
        <f t="shared" si="38"/>
        <v>0</v>
      </c>
      <c r="I253" s="17">
        <f t="shared" si="27"/>
        <v>0</v>
      </c>
      <c r="J253" s="17">
        <f t="shared" si="28"/>
        <v>0</v>
      </c>
      <c r="K253" s="26" t="s">
        <v>444</v>
      </c>
      <c r="L253" s="26" t="s">
        <v>6</v>
      </c>
      <c r="M253" s="17">
        <f t="shared" si="39"/>
        <v>0</v>
      </c>
      <c r="P253" s="94">
        <f t="shared" si="23"/>
        <v>0</v>
      </c>
      <c r="Q253" s="94">
        <f t="shared" si="24"/>
        <v>0</v>
      </c>
      <c r="X253" s="17">
        <f t="shared" si="40"/>
        <v>0</v>
      </c>
      <c r="Y253" s="17">
        <f t="shared" si="41"/>
        <v>0</v>
      </c>
      <c r="Z253" s="17">
        <f t="shared" si="42"/>
        <v>0</v>
      </c>
      <c r="AB253" s="30">
        <v>21</v>
      </c>
      <c r="AC253" s="30">
        <f t="shared" si="29"/>
        <v>0</v>
      </c>
      <c r="AD253" s="30">
        <f t="shared" si="30"/>
        <v>0</v>
      </c>
      <c r="AK253" s="30">
        <f t="shared" si="43"/>
        <v>0</v>
      </c>
      <c r="AL253" s="30">
        <f t="shared" si="44"/>
        <v>0</v>
      </c>
      <c r="AM253" s="31" t="s">
        <v>417</v>
      </c>
      <c r="AN253" s="31" t="s">
        <v>418</v>
      </c>
      <c r="AO253" s="23" t="s">
        <v>422</v>
      </c>
    </row>
    <row r="254" spans="1:41" ht="12.75">
      <c r="A254" s="4" t="s">
        <v>137</v>
      </c>
      <c r="B254" s="4" t="s">
        <v>220</v>
      </c>
      <c r="C254" s="70" t="s">
        <v>588</v>
      </c>
      <c r="D254" s="52" t="s">
        <v>339</v>
      </c>
      <c r="E254" s="4" t="s">
        <v>384</v>
      </c>
      <c r="F254" s="104">
        <v>29.6</v>
      </c>
      <c r="G254" s="17">
        <v>0</v>
      </c>
      <c r="H254" s="17">
        <f t="shared" si="38"/>
        <v>0</v>
      </c>
      <c r="I254" s="17">
        <f t="shared" si="27"/>
        <v>0</v>
      </c>
      <c r="J254" s="17">
        <f t="shared" si="28"/>
        <v>0</v>
      </c>
      <c r="K254" s="26" t="s">
        <v>444</v>
      </c>
      <c r="L254" s="26" t="s">
        <v>6</v>
      </c>
      <c r="M254" s="17">
        <f t="shared" si="39"/>
        <v>0</v>
      </c>
      <c r="P254" s="94">
        <f t="shared" si="23"/>
        <v>0</v>
      </c>
      <c r="Q254" s="94">
        <f t="shared" si="24"/>
        <v>0</v>
      </c>
      <c r="X254" s="17">
        <f t="shared" si="40"/>
        <v>0</v>
      </c>
      <c r="Y254" s="17">
        <f t="shared" si="41"/>
        <v>0</v>
      </c>
      <c r="Z254" s="17">
        <f t="shared" si="42"/>
        <v>0</v>
      </c>
      <c r="AB254" s="30">
        <v>21</v>
      </c>
      <c r="AC254" s="30">
        <f t="shared" si="29"/>
        <v>0</v>
      </c>
      <c r="AD254" s="30">
        <f t="shared" si="30"/>
        <v>0</v>
      </c>
      <c r="AK254" s="30">
        <f t="shared" si="43"/>
        <v>0</v>
      </c>
      <c r="AL254" s="30">
        <f t="shared" si="44"/>
        <v>0</v>
      </c>
      <c r="AM254" s="31" t="s">
        <v>417</v>
      </c>
      <c r="AN254" s="31" t="s">
        <v>418</v>
      </c>
      <c r="AO254" s="23" t="s">
        <v>422</v>
      </c>
    </row>
    <row r="255" spans="1:41" ht="12.75">
      <c r="A255" s="4" t="s">
        <v>138</v>
      </c>
      <c r="B255" s="4" t="s">
        <v>220</v>
      </c>
      <c r="C255" s="70" t="s">
        <v>589</v>
      </c>
      <c r="D255" s="52" t="s">
        <v>340</v>
      </c>
      <c r="E255" s="4" t="s">
        <v>388</v>
      </c>
      <c r="F255" s="104">
        <v>0.0064</v>
      </c>
      <c r="G255" s="17">
        <v>0</v>
      </c>
      <c r="H255" s="17">
        <f t="shared" si="38"/>
        <v>0</v>
      </c>
      <c r="I255" s="17">
        <f t="shared" si="27"/>
        <v>0</v>
      </c>
      <c r="J255" s="17">
        <f t="shared" si="28"/>
        <v>0</v>
      </c>
      <c r="K255" s="26" t="s">
        <v>444</v>
      </c>
      <c r="L255" s="26" t="s">
        <v>6</v>
      </c>
      <c r="M255" s="17">
        <f t="shared" si="39"/>
        <v>0</v>
      </c>
      <c r="P255" s="94">
        <f t="shared" si="23"/>
        <v>0</v>
      </c>
      <c r="Q255" s="94">
        <f t="shared" si="24"/>
        <v>0</v>
      </c>
      <c r="X255" s="17">
        <f t="shared" si="40"/>
        <v>0</v>
      </c>
      <c r="Y255" s="17">
        <f t="shared" si="41"/>
        <v>0</v>
      </c>
      <c r="Z255" s="17">
        <f t="shared" si="42"/>
        <v>0</v>
      </c>
      <c r="AB255" s="30">
        <v>21</v>
      </c>
      <c r="AC255" s="30">
        <f t="shared" si="29"/>
        <v>0</v>
      </c>
      <c r="AD255" s="30">
        <f t="shared" si="30"/>
        <v>0</v>
      </c>
      <c r="AK255" s="30">
        <f t="shared" si="43"/>
        <v>0</v>
      </c>
      <c r="AL255" s="30">
        <f t="shared" si="44"/>
        <v>0</v>
      </c>
      <c r="AM255" s="31" t="s">
        <v>417</v>
      </c>
      <c r="AN255" s="31" t="s">
        <v>418</v>
      </c>
      <c r="AO255" s="23" t="s">
        <v>422</v>
      </c>
    </row>
    <row r="256" spans="3:17" ht="12.75">
      <c r="C256" s="12" t="s">
        <v>215</v>
      </c>
      <c r="D256" s="119" t="s">
        <v>680</v>
      </c>
      <c r="E256" s="120"/>
      <c r="F256" s="120"/>
      <c r="G256" s="120"/>
      <c r="H256" s="120"/>
      <c r="I256" s="120"/>
      <c r="J256" s="120"/>
      <c r="K256" s="120"/>
      <c r="P256" s="94">
        <f t="shared" si="23"/>
        <v>0</v>
      </c>
      <c r="Q256" s="94">
        <f t="shared" si="24"/>
        <v>0</v>
      </c>
    </row>
    <row r="257" spans="1:41" ht="12.75">
      <c r="A257" s="4" t="s">
        <v>139</v>
      </c>
      <c r="B257" s="4" t="s">
        <v>220</v>
      </c>
      <c r="C257" s="70" t="s">
        <v>590</v>
      </c>
      <c r="D257" s="52" t="s">
        <v>341</v>
      </c>
      <c r="E257" s="4" t="s">
        <v>384</v>
      </c>
      <c r="F257" s="104">
        <v>29.6</v>
      </c>
      <c r="G257" s="17">
        <v>0</v>
      </c>
      <c r="H257" s="17">
        <f>ROUND(F257*AC257,2)</f>
        <v>0</v>
      </c>
      <c r="I257" s="17">
        <f t="shared" si="27"/>
        <v>0</v>
      </c>
      <c r="J257" s="17">
        <f t="shared" si="28"/>
        <v>0</v>
      </c>
      <c r="K257" s="26" t="s">
        <v>444</v>
      </c>
      <c r="L257" s="26" t="s">
        <v>6</v>
      </c>
      <c r="M257" s="17">
        <f>IF(L257="5",I257,0)</f>
        <v>0</v>
      </c>
      <c r="P257" s="94">
        <f t="shared" si="23"/>
        <v>0</v>
      </c>
      <c r="Q257" s="94">
        <f t="shared" si="24"/>
        <v>0</v>
      </c>
      <c r="X257" s="17">
        <f>IF(AB257=0,J257,0)</f>
        <v>0</v>
      </c>
      <c r="Y257" s="17">
        <f>IF(AB257=15,J257,0)</f>
        <v>0</v>
      </c>
      <c r="Z257" s="17">
        <f>IF(AB257=21,J257,0)</f>
        <v>0</v>
      </c>
      <c r="AB257" s="30">
        <v>21</v>
      </c>
      <c r="AC257" s="30">
        <f t="shared" si="29"/>
        <v>0</v>
      </c>
      <c r="AD257" s="30">
        <f t="shared" si="30"/>
        <v>0</v>
      </c>
      <c r="AK257" s="30">
        <f>F257*AC257</f>
        <v>0</v>
      </c>
      <c r="AL257" s="30">
        <f>F257*AD257</f>
        <v>0</v>
      </c>
      <c r="AM257" s="31" t="s">
        <v>417</v>
      </c>
      <c r="AN257" s="31" t="s">
        <v>418</v>
      </c>
      <c r="AO257" s="23" t="s">
        <v>422</v>
      </c>
    </row>
    <row r="258" spans="1:41" ht="12.75">
      <c r="A258" s="4" t="s">
        <v>140</v>
      </c>
      <c r="B258" s="4" t="s">
        <v>220</v>
      </c>
      <c r="C258" s="70" t="s">
        <v>591</v>
      </c>
      <c r="D258" s="52" t="s">
        <v>342</v>
      </c>
      <c r="E258" s="4" t="s">
        <v>384</v>
      </c>
      <c r="F258" s="104">
        <v>29.6</v>
      </c>
      <c r="G258" s="17">
        <v>0</v>
      </c>
      <c r="H258" s="17">
        <f>ROUND(F258*AC258,2)</f>
        <v>0</v>
      </c>
      <c r="I258" s="17">
        <f t="shared" si="27"/>
        <v>0</v>
      </c>
      <c r="J258" s="17">
        <f t="shared" si="28"/>
        <v>0</v>
      </c>
      <c r="K258" s="26" t="s">
        <v>444</v>
      </c>
      <c r="L258" s="26" t="s">
        <v>6</v>
      </c>
      <c r="M258" s="17">
        <f>IF(L258="5",I258,0)</f>
        <v>0</v>
      </c>
      <c r="P258" s="94">
        <f t="shared" si="23"/>
        <v>0</v>
      </c>
      <c r="Q258" s="94">
        <f t="shared" si="24"/>
        <v>0</v>
      </c>
      <c r="X258" s="17">
        <f>IF(AB258=0,J258,0)</f>
        <v>0</v>
      </c>
      <c r="Y258" s="17">
        <f>IF(AB258=15,J258,0)</f>
        <v>0</v>
      </c>
      <c r="Z258" s="17">
        <f>IF(AB258=21,J258,0)</f>
        <v>0</v>
      </c>
      <c r="AB258" s="30">
        <v>21</v>
      </c>
      <c r="AC258" s="30">
        <f t="shared" si="29"/>
        <v>0</v>
      </c>
      <c r="AD258" s="30">
        <f t="shared" si="30"/>
        <v>0</v>
      </c>
      <c r="AK258" s="30">
        <f>F258*AC258</f>
        <v>0</v>
      </c>
      <c r="AL258" s="30">
        <f>F258*AD258</f>
        <v>0</v>
      </c>
      <c r="AM258" s="31" t="s">
        <v>417</v>
      </c>
      <c r="AN258" s="31" t="s">
        <v>418</v>
      </c>
      <c r="AO258" s="23" t="s">
        <v>422</v>
      </c>
    </row>
    <row r="259" spans="1:41" ht="12.75">
      <c r="A259" s="4" t="s">
        <v>141</v>
      </c>
      <c r="B259" s="4" t="s">
        <v>220</v>
      </c>
      <c r="C259" s="70" t="s">
        <v>592</v>
      </c>
      <c r="D259" s="52" t="s">
        <v>343</v>
      </c>
      <c r="E259" s="4" t="s">
        <v>387</v>
      </c>
      <c r="F259" s="104">
        <v>0.296</v>
      </c>
      <c r="G259" s="17">
        <v>0</v>
      </c>
      <c r="H259" s="17">
        <f>ROUND(F259*AC259,2)</f>
        <v>0</v>
      </c>
      <c r="I259" s="17">
        <f t="shared" si="27"/>
        <v>0</v>
      </c>
      <c r="J259" s="17">
        <f t="shared" si="28"/>
        <v>0</v>
      </c>
      <c r="K259" s="26" t="s">
        <v>444</v>
      </c>
      <c r="L259" s="26" t="s">
        <v>6</v>
      </c>
      <c r="M259" s="17">
        <f>IF(L259="5",I259,0)</f>
        <v>0</v>
      </c>
      <c r="P259" s="94">
        <f t="shared" si="23"/>
        <v>0</v>
      </c>
      <c r="Q259" s="94">
        <f t="shared" si="24"/>
        <v>0</v>
      </c>
      <c r="X259" s="17">
        <f>IF(AB259=0,J259,0)</f>
        <v>0</v>
      </c>
      <c r="Y259" s="17">
        <f>IF(AB259=15,J259,0)</f>
        <v>0</v>
      </c>
      <c r="Z259" s="17">
        <f>IF(AB259=21,J259,0)</f>
        <v>0</v>
      </c>
      <c r="AB259" s="30">
        <v>21</v>
      </c>
      <c r="AC259" s="30">
        <f t="shared" si="29"/>
        <v>0</v>
      </c>
      <c r="AD259" s="30">
        <f t="shared" si="30"/>
        <v>0</v>
      </c>
      <c r="AK259" s="30">
        <f>F259*AC259</f>
        <v>0</v>
      </c>
      <c r="AL259" s="30">
        <f>F259*AD259</f>
        <v>0</v>
      </c>
      <c r="AM259" s="31" t="s">
        <v>417</v>
      </c>
      <c r="AN259" s="31" t="s">
        <v>418</v>
      </c>
      <c r="AO259" s="23" t="s">
        <v>422</v>
      </c>
    </row>
    <row r="260" spans="1:41" ht="12.75">
      <c r="A260" s="4" t="s">
        <v>142</v>
      </c>
      <c r="B260" s="4" t="s">
        <v>220</v>
      </c>
      <c r="C260" s="70" t="s">
        <v>593</v>
      </c>
      <c r="D260" s="72" t="s">
        <v>653</v>
      </c>
      <c r="E260" s="4" t="s">
        <v>390</v>
      </c>
      <c r="F260" s="104">
        <v>0.0148</v>
      </c>
      <c r="G260" s="17">
        <v>0</v>
      </c>
      <c r="H260" s="17">
        <f>ROUND(F260*AC260,2)</f>
        <v>0</v>
      </c>
      <c r="I260" s="17">
        <f t="shared" si="27"/>
        <v>0</v>
      </c>
      <c r="J260" s="17">
        <f t="shared" si="28"/>
        <v>0</v>
      </c>
      <c r="K260" s="26" t="s">
        <v>444</v>
      </c>
      <c r="L260" s="26" t="s">
        <v>6</v>
      </c>
      <c r="M260" s="17">
        <f>IF(L260="5",I260,0)</f>
        <v>0</v>
      </c>
      <c r="P260" s="94">
        <f t="shared" si="23"/>
        <v>0</v>
      </c>
      <c r="Q260" s="94">
        <f t="shared" si="24"/>
        <v>0</v>
      </c>
      <c r="X260" s="17">
        <f>IF(AB260=0,J260,0)</f>
        <v>0</v>
      </c>
      <c r="Y260" s="17">
        <f>IF(AB260=15,J260,0)</f>
        <v>0</v>
      </c>
      <c r="Z260" s="17">
        <f>IF(AB260=21,J260,0)</f>
        <v>0</v>
      </c>
      <c r="AB260" s="30">
        <v>21</v>
      </c>
      <c r="AC260" s="30">
        <f t="shared" si="29"/>
        <v>0</v>
      </c>
      <c r="AD260" s="30">
        <f t="shared" si="30"/>
        <v>0</v>
      </c>
      <c r="AK260" s="30">
        <f>F260*AC260</f>
        <v>0</v>
      </c>
      <c r="AL260" s="30">
        <f>F260*AD260</f>
        <v>0</v>
      </c>
      <c r="AM260" s="31" t="s">
        <v>417</v>
      </c>
      <c r="AN260" s="31" t="s">
        <v>418</v>
      </c>
      <c r="AO260" s="23" t="s">
        <v>422</v>
      </c>
    </row>
    <row r="261" spans="3:17" ht="12.75">
      <c r="C261" s="12" t="s">
        <v>215</v>
      </c>
      <c r="D261" s="119" t="s">
        <v>679</v>
      </c>
      <c r="E261" s="120"/>
      <c r="F261" s="120"/>
      <c r="G261" s="120"/>
      <c r="H261" s="120"/>
      <c r="I261" s="120"/>
      <c r="J261" s="120"/>
      <c r="K261" s="120"/>
      <c r="P261" s="94">
        <f t="shared" si="23"/>
        <v>0</v>
      </c>
      <c r="Q261" s="94">
        <f t="shared" si="24"/>
        <v>0</v>
      </c>
    </row>
    <row r="262" spans="1:41" ht="12.75">
      <c r="A262" s="4" t="s">
        <v>143</v>
      </c>
      <c r="B262" s="4" t="s">
        <v>220</v>
      </c>
      <c r="C262" s="70" t="s">
        <v>594</v>
      </c>
      <c r="D262" s="72" t="s">
        <v>648</v>
      </c>
      <c r="E262" s="4" t="s">
        <v>385</v>
      </c>
      <c r="F262" s="104">
        <v>642</v>
      </c>
      <c r="G262" s="17">
        <v>0</v>
      </c>
      <c r="H262" s="17">
        <f>ROUND(F262*AC262,2)</f>
        <v>0</v>
      </c>
      <c r="I262" s="17">
        <f t="shared" si="27"/>
        <v>0</v>
      </c>
      <c r="J262" s="17">
        <f t="shared" si="28"/>
        <v>0</v>
      </c>
      <c r="K262" s="26" t="s">
        <v>444</v>
      </c>
      <c r="L262" s="26" t="s">
        <v>6</v>
      </c>
      <c r="M262" s="17">
        <f>IF(L262="5",I262,0)</f>
        <v>0</v>
      </c>
      <c r="P262" s="94">
        <f t="shared" si="23"/>
        <v>0</v>
      </c>
      <c r="Q262" s="94">
        <f t="shared" si="24"/>
        <v>0</v>
      </c>
      <c r="X262" s="17">
        <f>IF(AB262=0,J262,0)</f>
        <v>0</v>
      </c>
      <c r="Y262" s="17">
        <f>IF(AB262=15,J262,0)</f>
        <v>0</v>
      </c>
      <c r="Z262" s="17">
        <f>IF(AB262=21,J262,0)</f>
        <v>0</v>
      </c>
      <c r="AB262" s="30">
        <v>21</v>
      </c>
      <c r="AC262" s="30">
        <f t="shared" si="29"/>
        <v>0</v>
      </c>
      <c r="AD262" s="30">
        <f t="shared" si="30"/>
        <v>0</v>
      </c>
      <c r="AK262" s="30">
        <f>F262*AC262</f>
        <v>0</v>
      </c>
      <c r="AL262" s="30">
        <f>F262*AD262</f>
        <v>0</v>
      </c>
      <c r="AM262" s="31" t="s">
        <v>417</v>
      </c>
      <c r="AN262" s="31" t="s">
        <v>418</v>
      </c>
      <c r="AO262" s="23" t="s">
        <v>422</v>
      </c>
    </row>
    <row r="263" spans="1:17" ht="12.75">
      <c r="A263" s="3"/>
      <c r="B263" s="11"/>
      <c r="C263" s="11"/>
      <c r="D263" s="73" t="s">
        <v>603</v>
      </c>
      <c r="E263" s="15"/>
      <c r="F263" s="103"/>
      <c r="G263" s="97"/>
      <c r="H263" s="32"/>
      <c r="I263" s="32"/>
      <c r="J263" s="32"/>
      <c r="K263" s="23"/>
      <c r="P263" s="94"/>
      <c r="Q263" s="94"/>
    </row>
    <row r="264" spans="1:41" ht="12.75">
      <c r="A264" s="4" t="s">
        <v>144</v>
      </c>
      <c r="B264" s="4" t="s">
        <v>220</v>
      </c>
      <c r="C264" s="70" t="s">
        <v>595</v>
      </c>
      <c r="D264" s="72" t="s">
        <v>650</v>
      </c>
      <c r="E264" s="4" t="s">
        <v>389</v>
      </c>
      <c r="F264" s="104">
        <v>292.45</v>
      </c>
      <c r="G264" s="17">
        <v>0</v>
      </c>
      <c r="H264" s="17">
        <f aca="true" t="shared" si="45" ref="H264:H275">ROUND(F264*AC264,2)</f>
        <v>0</v>
      </c>
      <c r="I264" s="17">
        <f t="shared" si="27"/>
        <v>0</v>
      </c>
      <c r="J264" s="17">
        <f t="shared" si="28"/>
        <v>0</v>
      </c>
      <c r="K264" s="26" t="s">
        <v>444</v>
      </c>
      <c r="L264" s="26" t="s">
        <v>6</v>
      </c>
      <c r="M264" s="17">
        <f aca="true" t="shared" si="46" ref="M264:M275">IF(L264="5",I264,0)</f>
        <v>0</v>
      </c>
      <c r="P264" s="94">
        <f aca="true" t="shared" si="47" ref="P264:P325">H264</f>
        <v>0</v>
      </c>
      <c r="Q264" s="94">
        <f aca="true" t="shared" si="48" ref="Q264:Q325">I264</f>
        <v>0</v>
      </c>
      <c r="X264" s="17">
        <f aca="true" t="shared" si="49" ref="X264:X275">IF(AB264=0,J264,0)</f>
        <v>0</v>
      </c>
      <c r="Y264" s="17">
        <f aca="true" t="shared" si="50" ref="Y264:Y275">IF(AB264=15,J264,0)</f>
        <v>0</v>
      </c>
      <c r="Z264" s="17">
        <f aca="true" t="shared" si="51" ref="Z264:Z275">IF(AB264=21,J264,0)</f>
        <v>0</v>
      </c>
      <c r="AB264" s="30">
        <v>21</v>
      </c>
      <c r="AC264" s="30">
        <f t="shared" si="29"/>
        <v>0</v>
      </c>
      <c r="AD264" s="30">
        <f t="shared" si="30"/>
        <v>0</v>
      </c>
      <c r="AK264" s="30">
        <f aca="true" t="shared" si="52" ref="AK264:AK275">F264*AC264</f>
        <v>0</v>
      </c>
      <c r="AL264" s="30">
        <f aca="true" t="shared" si="53" ref="AL264:AL275">F264*AD264</f>
        <v>0</v>
      </c>
      <c r="AM264" s="31" t="s">
        <v>417</v>
      </c>
      <c r="AN264" s="31" t="s">
        <v>418</v>
      </c>
      <c r="AO264" s="23" t="s">
        <v>422</v>
      </c>
    </row>
    <row r="265" spans="1:41" ht="12.75">
      <c r="A265" s="4" t="s">
        <v>145</v>
      </c>
      <c r="B265" s="4" t="s">
        <v>220</v>
      </c>
      <c r="C265" s="70" t="s">
        <v>596</v>
      </c>
      <c r="D265" s="72" t="s">
        <v>651</v>
      </c>
      <c r="E265" s="4" t="s">
        <v>389</v>
      </c>
      <c r="F265" s="104">
        <v>6.175</v>
      </c>
      <c r="G265" s="17">
        <v>0</v>
      </c>
      <c r="H265" s="17">
        <f t="shared" si="45"/>
        <v>0</v>
      </c>
      <c r="I265" s="17">
        <f t="shared" si="27"/>
        <v>0</v>
      </c>
      <c r="J265" s="17">
        <f t="shared" si="28"/>
        <v>0</v>
      </c>
      <c r="K265" s="26" t="s">
        <v>444</v>
      </c>
      <c r="L265" s="26" t="s">
        <v>6</v>
      </c>
      <c r="M265" s="17">
        <f t="shared" si="46"/>
        <v>0</v>
      </c>
      <c r="P265" s="94">
        <f t="shared" si="47"/>
        <v>0</v>
      </c>
      <c r="Q265" s="94">
        <f t="shared" si="48"/>
        <v>0</v>
      </c>
      <c r="X265" s="17">
        <f t="shared" si="49"/>
        <v>0</v>
      </c>
      <c r="Y265" s="17">
        <f t="shared" si="50"/>
        <v>0</v>
      </c>
      <c r="Z265" s="17">
        <f t="shared" si="51"/>
        <v>0</v>
      </c>
      <c r="AB265" s="30">
        <v>21</v>
      </c>
      <c r="AC265" s="30">
        <f t="shared" si="29"/>
        <v>0</v>
      </c>
      <c r="AD265" s="30">
        <f t="shared" si="30"/>
        <v>0</v>
      </c>
      <c r="AK265" s="30">
        <f t="shared" si="52"/>
        <v>0</v>
      </c>
      <c r="AL265" s="30">
        <f t="shared" si="53"/>
        <v>0</v>
      </c>
      <c r="AM265" s="31" t="s">
        <v>417</v>
      </c>
      <c r="AN265" s="31" t="s">
        <v>418</v>
      </c>
      <c r="AO265" s="23" t="s">
        <v>422</v>
      </c>
    </row>
    <row r="266" spans="1:41" ht="12.75">
      <c r="A266" s="4" t="s">
        <v>146</v>
      </c>
      <c r="B266" s="4" t="s">
        <v>220</v>
      </c>
      <c r="C266" s="70" t="s">
        <v>597</v>
      </c>
      <c r="D266" s="72" t="s">
        <v>652</v>
      </c>
      <c r="E266" s="4" t="s">
        <v>389</v>
      </c>
      <c r="F266" s="104">
        <v>4.627</v>
      </c>
      <c r="G266" s="17">
        <v>0</v>
      </c>
      <c r="H266" s="17">
        <f t="shared" si="45"/>
        <v>0</v>
      </c>
      <c r="I266" s="17">
        <f aca="true" t="shared" si="54" ref="I266:I304">J266-H266</f>
        <v>0</v>
      </c>
      <c r="J266" s="17">
        <f aca="true" t="shared" si="55" ref="J266:J304">ROUND(F266*G266,2)</f>
        <v>0</v>
      </c>
      <c r="K266" s="26" t="s">
        <v>444</v>
      </c>
      <c r="L266" s="26" t="s">
        <v>6</v>
      </c>
      <c r="M266" s="17">
        <f t="shared" si="46"/>
        <v>0</v>
      </c>
      <c r="P266" s="94">
        <f t="shared" si="47"/>
        <v>0</v>
      </c>
      <c r="Q266" s="94">
        <f t="shared" si="48"/>
        <v>0</v>
      </c>
      <c r="X266" s="17">
        <f t="shared" si="49"/>
        <v>0</v>
      </c>
      <c r="Y266" s="17">
        <f t="shared" si="50"/>
        <v>0</v>
      </c>
      <c r="Z266" s="17">
        <f t="shared" si="51"/>
        <v>0</v>
      </c>
      <c r="AB266" s="30">
        <v>21</v>
      </c>
      <c r="AC266" s="30">
        <f aca="true" t="shared" si="56" ref="AC266:AC304">G266*0</f>
        <v>0</v>
      </c>
      <c r="AD266" s="30">
        <f aca="true" t="shared" si="57" ref="AD266:AD304">G266*(1-0)</f>
        <v>0</v>
      </c>
      <c r="AK266" s="30">
        <f t="shared" si="52"/>
        <v>0</v>
      </c>
      <c r="AL266" s="30">
        <f t="shared" si="53"/>
        <v>0</v>
      </c>
      <c r="AM266" s="31" t="s">
        <v>417</v>
      </c>
      <c r="AN266" s="31" t="s">
        <v>418</v>
      </c>
      <c r="AO266" s="23" t="s">
        <v>422</v>
      </c>
    </row>
    <row r="267" spans="1:41" ht="12.75">
      <c r="A267" s="4" t="s">
        <v>147</v>
      </c>
      <c r="B267" s="4" t="s">
        <v>220</v>
      </c>
      <c r="C267" s="70" t="s">
        <v>598</v>
      </c>
      <c r="D267" s="72" t="s">
        <v>654</v>
      </c>
      <c r="E267" s="4" t="s">
        <v>387</v>
      </c>
      <c r="F267" s="104">
        <v>11.856</v>
      </c>
      <c r="G267" s="17">
        <v>0</v>
      </c>
      <c r="H267" s="17">
        <f t="shared" si="45"/>
        <v>0</v>
      </c>
      <c r="I267" s="17">
        <f t="shared" si="54"/>
        <v>0</v>
      </c>
      <c r="J267" s="17">
        <f t="shared" si="55"/>
        <v>0</v>
      </c>
      <c r="K267" s="26" t="s">
        <v>444</v>
      </c>
      <c r="L267" s="26" t="s">
        <v>6</v>
      </c>
      <c r="M267" s="17">
        <f t="shared" si="46"/>
        <v>0</v>
      </c>
      <c r="P267" s="94">
        <f t="shared" si="47"/>
        <v>0</v>
      </c>
      <c r="Q267" s="94">
        <f t="shared" si="48"/>
        <v>0</v>
      </c>
      <c r="X267" s="17">
        <f t="shared" si="49"/>
        <v>0</v>
      </c>
      <c r="Y267" s="17">
        <f t="shared" si="50"/>
        <v>0</v>
      </c>
      <c r="Z267" s="17">
        <f t="shared" si="51"/>
        <v>0</v>
      </c>
      <c r="AB267" s="30">
        <v>21</v>
      </c>
      <c r="AC267" s="30">
        <f t="shared" si="56"/>
        <v>0</v>
      </c>
      <c r="AD267" s="30">
        <f t="shared" si="57"/>
        <v>0</v>
      </c>
      <c r="AK267" s="30">
        <f t="shared" si="52"/>
        <v>0</v>
      </c>
      <c r="AL267" s="30">
        <f t="shared" si="53"/>
        <v>0</v>
      </c>
      <c r="AM267" s="31" t="s">
        <v>417</v>
      </c>
      <c r="AN267" s="31" t="s">
        <v>418</v>
      </c>
      <c r="AO267" s="23" t="s">
        <v>422</v>
      </c>
    </row>
    <row r="268" spans="1:41" ht="12.75">
      <c r="A268" s="4" t="s">
        <v>148</v>
      </c>
      <c r="B268" s="4" t="s">
        <v>220</v>
      </c>
      <c r="C268" s="70" t="s">
        <v>599</v>
      </c>
      <c r="D268" s="52" t="s">
        <v>344</v>
      </c>
      <c r="E268" s="4" t="s">
        <v>384</v>
      </c>
      <c r="F268" s="104">
        <v>10503.21</v>
      </c>
      <c r="G268" s="17">
        <v>0</v>
      </c>
      <c r="H268" s="17">
        <f t="shared" si="45"/>
        <v>0</v>
      </c>
      <c r="I268" s="17">
        <f t="shared" si="54"/>
        <v>0</v>
      </c>
      <c r="J268" s="17">
        <f t="shared" si="55"/>
        <v>0</v>
      </c>
      <c r="K268" s="26" t="s">
        <v>444</v>
      </c>
      <c r="L268" s="26" t="s">
        <v>6</v>
      </c>
      <c r="M268" s="17">
        <f t="shared" si="46"/>
        <v>0</v>
      </c>
      <c r="P268" s="94">
        <f t="shared" si="47"/>
        <v>0</v>
      </c>
      <c r="Q268" s="94">
        <f t="shared" si="48"/>
        <v>0</v>
      </c>
      <c r="X268" s="17">
        <f t="shared" si="49"/>
        <v>0</v>
      </c>
      <c r="Y268" s="17">
        <f t="shared" si="50"/>
        <v>0</v>
      </c>
      <c r="Z268" s="17">
        <f t="shared" si="51"/>
        <v>0</v>
      </c>
      <c r="AB268" s="30">
        <v>21</v>
      </c>
      <c r="AC268" s="30">
        <f t="shared" si="56"/>
        <v>0</v>
      </c>
      <c r="AD268" s="30">
        <f t="shared" si="57"/>
        <v>0</v>
      </c>
      <c r="AK268" s="30">
        <f t="shared" si="52"/>
        <v>0</v>
      </c>
      <c r="AL268" s="30">
        <f t="shared" si="53"/>
        <v>0</v>
      </c>
      <c r="AM268" s="31" t="s">
        <v>417</v>
      </c>
      <c r="AN268" s="31" t="s">
        <v>418</v>
      </c>
      <c r="AO268" s="23" t="s">
        <v>422</v>
      </c>
    </row>
    <row r="269" spans="1:41" ht="12.75">
      <c r="A269" s="4" t="s">
        <v>149</v>
      </c>
      <c r="B269" s="4" t="s">
        <v>220</v>
      </c>
      <c r="C269" s="70" t="s">
        <v>600</v>
      </c>
      <c r="D269" s="52" t="s">
        <v>345</v>
      </c>
      <c r="E269" s="4" t="s">
        <v>384</v>
      </c>
      <c r="F269" s="104">
        <v>1195</v>
      </c>
      <c r="G269" s="17">
        <v>0</v>
      </c>
      <c r="H269" s="17">
        <f t="shared" si="45"/>
        <v>0</v>
      </c>
      <c r="I269" s="17">
        <f t="shared" si="54"/>
        <v>0</v>
      </c>
      <c r="J269" s="17">
        <f t="shared" si="55"/>
        <v>0</v>
      </c>
      <c r="K269" s="26" t="s">
        <v>444</v>
      </c>
      <c r="L269" s="26" t="s">
        <v>6</v>
      </c>
      <c r="M269" s="17">
        <f t="shared" si="46"/>
        <v>0</v>
      </c>
      <c r="P269" s="94">
        <f t="shared" si="47"/>
        <v>0</v>
      </c>
      <c r="Q269" s="94">
        <f t="shared" si="48"/>
        <v>0</v>
      </c>
      <c r="X269" s="17">
        <f t="shared" si="49"/>
        <v>0</v>
      </c>
      <c r="Y269" s="17">
        <f t="shared" si="50"/>
        <v>0</v>
      </c>
      <c r="Z269" s="17">
        <f t="shared" si="51"/>
        <v>0</v>
      </c>
      <c r="AB269" s="30">
        <v>21</v>
      </c>
      <c r="AC269" s="30">
        <f t="shared" si="56"/>
        <v>0</v>
      </c>
      <c r="AD269" s="30">
        <f t="shared" si="57"/>
        <v>0</v>
      </c>
      <c r="AK269" s="30">
        <f t="shared" si="52"/>
        <v>0</v>
      </c>
      <c r="AL269" s="30">
        <f t="shared" si="53"/>
        <v>0</v>
      </c>
      <c r="AM269" s="31" t="s">
        <v>417</v>
      </c>
      <c r="AN269" s="31" t="s">
        <v>418</v>
      </c>
      <c r="AO269" s="23" t="s">
        <v>422</v>
      </c>
    </row>
    <row r="270" spans="1:41" ht="12.75">
      <c r="A270" s="4" t="s">
        <v>150</v>
      </c>
      <c r="B270" s="4" t="s">
        <v>220</v>
      </c>
      <c r="C270" s="70" t="s">
        <v>622</v>
      </c>
      <c r="D270" s="52" t="s">
        <v>346</v>
      </c>
      <c r="E270" s="4" t="s">
        <v>384</v>
      </c>
      <c r="F270" s="104">
        <v>2313.8</v>
      </c>
      <c r="G270" s="17">
        <v>0</v>
      </c>
      <c r="H270" s="17">
        <f t="shared" si="45"/>
        <v>0</v>
      </c>
      <c r="I270" s="17">
        <f t="shared" si="54"/>
        <v>0</v>
      </c>
      <c r="J270" s="17">
        <f t="shared" si="55"/>
        <v>0</v>
      </c>
      <c r="K270" s="26" t="s">
        <v>444</v>
      </c>
      <c r="L270" s="26" t="s">
        <v>6</v>
      </c>
      <c r="M270" s="17">
        <f t="shared" si="46"/>
        <v>0</v>
      </c>
      <c r="P270" s="94">
        <f t="shared" si="47"/>
        <v>0</v>
      </c>
      <c r="Q270" s="94">
        <f t="shared" si="48"/>
        <v>0</v>
      </c>
      <c r="X270" s="17">
        <f t="shared" si="49"/>
        <v>0</v>
      </c>
      <c r="Y270" s="17">
        <f t="shared" si="50"/>
        <v>0</v>
      </c>
      <c r="Z270" s="17">
        <f t="shared" si="51"/>
        <v>0</v>
      </c>
      <c r="AB270" s="30">
        <v>21</v>
      </c>
      <c r="AC270" s="30">
        <f t="shared" si="56"/>
        <v>0</v>
      </c>
      <c r="AD270" s="30">
        <f t="shared" si="57"/>
        <v>0</v>
      </c>
      <c r="AK270" s="30">
        <f t="shared" si="52"/>
        <v>0</v>
      </c>
      <c r="AL270" s="30">
        <f t="shared" si="53"/>
        <v>0</v>
      </c>
      <c r="AM270" s="31" t="s">
        <v>417</v>
      </c>
      <c r="AN270" s="31" t="s">
        <v>418</v>
      </c>
      <c r="AO270" s="23" t="s">
        <v>422</v>
      </c>
    </row>
    <row r="271" spans="1:41" ht="12.75">
      <c r="A271" s="4" t="s">
        <v>151</v>
      </c>
      <c r="B271" s="4" t="s">
        <v>220</v>
      </c>
      <c r="C271" s="70" t="s">
        <v>623</v>
      </c>
      <c r="D271" s="52" t="s">
        <v>347</v>
      </c>
      <c r="E271" s="4" t="s">
        <v>384</v>
      </c>
      <c r="F271" s="104">
        <v>2313.8</v>
      </c>
      <c r="G271" s="17">
        <v>0</v>
      </c>
      <c r="H271" s="17">
        <f t="shared" si="45"/>
        <v>0</v>
      </c>
      <c r="I271" s="17">
        <f t="shared" si="54"/>
        <v>0</v>
      </c>
      <c r="J271" s="17">
        <f t="shared" si="55"/>
        <v>0</v>
      </c>
      <c r="K271" s="26" t="s">
        <v>444</v>
      </c>
      <c r="L271" s="26" t="s">
        <v>6</v>
      </c>
      <c r="M271" s="17">
        <f t="shared" si="46"/>
        <v>0</v>
      </c>
      <c r="P271" s="94">
        <f t="shared" si="47"/>
        <v>0</v>
      </c>
      <c r="Q271" s="94">
        <f t="shared" si="48"/>
        <v>0</v>
      </c>
      <c r="X271" s="17">
        <f t="shared" si="49"/>
        <v>0</v>
      </c>
      <c r="Y271" s="17">
        <f t="shared" si="50"/>
        <v>0</v>
      </c>
      <c r="Z271" s="17">
        <f t="shared" si="51"/>
        <v>0</v>
      </c>
      <c r="AB271" s="30">
        <v>21</v>
      </c>
      <c r="AC271" s="30">
        <f t="shared" si="56"/>
        <v>0</v>
      </c>
      <c r="AD271" s="30">
        <f t="shared" si="57"/>
        <v>0</v>
      </c>
      <c r="AK271" s="30">
        <f t="shared" si="52"/>
        <v>0</v>
      </c>
      <c r="AL271" s="30">
        <f t="shared" si="53"/>
        <v>0</v>
      </c>
      <c r="AM271" s="31" t="s">
        <v>417</v>
      </c>
      <c r="AN271" s="31" t="s">
        <v>418</v>
      </c>
      <c r="AO271" s="23" t="s">
        <v>422</v>
      </c>
    </row>
    <row r="272" spans="1:41" ht="12.75">
      <c r="A272" s="4" t="s">
        <v>152</v>
      </c>
      <c r="B272" s="4" t="s">
        <v>220</v>
      </c>
      <c r="C272" s="70" t="s">
        <v>624</v>
      </c>
      <c r="D272" s="52" t="s">
        <v>348</v>
      </c>
      <c r="E272" s="4" t="s">
        <v>384</v>
      </c>
      <c r="F272" s="104">
        <v>10503.21</v>
      </c>
      <c r="G272" s="17">
        <v>0</v>
      </c>
      <c r="H272" s="17">
        <f t="shared" si="45"/>
        <v>0</v>
      </c>
      <c r="I272" s="17">
        <f t="shared" si="54"/>
        <v>0</v>
      </c>
      <c r="J272" s="17">
        <f t="shared" si="55"/>
        <v>0</v>
      </c>
      <c r="K272" s="26" t="s">
        <v>444</v>
      </c>
      <c r="L272" s="26" t="s">
        <v>6</v>
      </c>
      <c r="M272" s="17">
        <f t="shared" si="46"/>
        <v>0</v>
      </c>
      <c r="P272" s="94">
        <f t="shared" si="47"/>
        <v>0</v>
      </c>
      <c r="Q272" s="94">
        <f t="shared" si="48"/>
        <v>0</v>
      </c>
      <c r="X272" s="17">
        <f t="shared" si="49"/>
        <v>0</v>
      </c>
      <c r="Y272" s="17">
        <f t="shared" si="50"/>
        <v>0</v>
      </c>
      <c r="Z272" s="17">
        <f t="shared" si="51"/>
        <v>0</v>
      </c>
      <c r="AB272" s="30">
        <v>21</v>
      </c>
      <c r="AC272" s="30">
        <f t="shared" si="56"/>
        <v>0</v>
      </c>
      <c r="AD272" s="30">
        <f t="shared" si="57"/>
        <v>0</v>
      </c>
      <c r="AK272" s="30">
        <f t="shared" si="52"/>
        <v>0</v>
      </c>
      <c r="AL272" s="30">
        <f t="shared" si="53"/>
        <v>0</v>
      </c>
      <c r="AM272" s="31" t="s">
        <v>417</v>
      </c>
      <c r="AN272" s="31" t="s">
        <v>418</v>
      </c>
      <c r="AO272" s="23" t="s">
        <v>422</v>
      </c>
    </row>
    <row r="273" spans="1:41" ht="12.75">
      <c r="A273" s="4" t="s">
        <v>153</v>
      </c>
      <c r="B273" s="4" t="s">
        <v>220</v>
      </c>
      <c r="C273" s="70" t="s">
        <v>625</v>
      </c>
      <c r="D273" s="52" t="s">
        <v>349</v>
      </c>
      <c r="E273" s="4" t="s">
        <v>384</v>
      </c>
      <c r="F273" s="104">
        <v>1195</v>
      </c>
      <c r="G273" s="17">
        <v>0</v>
      </c>
      <c r="H273" s="17">
        <f t="shared" si="45"/>
        <v>0</v>
      </c>
      <c r="I273" s="17">
        <f t="shared" si="54"/>
        <v>0</v>
      </c>
      <c r="J273" s="17">
        <f t="shared" si="55"/>
        <v>0</v>
      </c>
      <c r="K273" s="26" t="s">
        <v>444</v>
      </c>
      <c r="L273" s="26" t="s">
        <v>6</v>
      </c>
      <c r="M273" s="17">
        <f t="shared" si="46"/>
        <v>0</v>
      </c>
      <c r="P273" s="94">
        <f t="shared" si="47"/>
        <v>0</v>
      </c>
      <c r="Q273" s="94">
        <f t="shared" si="48"/>
        <v>0</v>
      </c>
      <c r="X273" s="17">
        <f t="shared" si="49"/>
        <v>0</v>
      </c>
      <c r="Y273" s="17">
        <f t="shared" si="50"/>
        <v>0</v>
      </c>
      <c r="Z273" s="17">
        <f t="shared" si="51"/>
        <v>0</v>
      </c>
      <c r="AB273" s="30">
        <v>21</v>
      </c>
      <c r="AC273" s="30">
        <f t="shared" si="56"/>
        <v>0</v>
      </c>
      <c r="AD273" s="30">
        <f t="shared" si="57"/>
        <v>0</v>
      </c>
      <c r="AK273" s="30">
        <f t="shared" si="52"/>
        <v>0</v>
      </c>
      <c r="AL273" s="30">
        <f t="shared" si="53"/>
        <v>0</v>
      </c>
      <c r="AM273" s="31" t="s">
        <v>417</v>
      </c>
      <c r="AN273" s="31" t="s">
        <v>418</v>
      </c>
      <c r="AO273" s="23" t="s">
        <v>422</v>
      </c>
    </row>
    <row r="274" spans="1:41" ht="12.75">
      <c r="A274" s="4" t="s">
        <v>154</v>
      </c>
      <c r="B274" s="4" t="s">
        <v>220</v>
      </c>
      <c r="C274" s="70" t="s">
        <v>626</v>
      </c>
      <c r="D274" s="52" t="s">
        <v>350</v>
      </c>
      <c r="E274" s="4" t="s">
        <v>384</v>
      </c>
      <c r="F274" s="104">
        <v>247</v>
      </c>
      <c r="G274" s="17">
        <v>0</v>
      </c>
      <c r="H274" s="17">
        <f t="shared" si="45"/>
        <v>0</v>
      </c>
      <c r="I274" s="17">
        <f t="shared" si="54"/>
        <v>0</v>
      </c>
      <c r="J274" s="17">
        <f t="shared" si="55"/>
        <v>0</v>
      </c>
      <c r="K274" s="26" t="s">
        <v>444</v>
      </c>
      <c r="L274" s="26" t="s">
        <v>6</v>
      </c>
      <c r="M274" s="17">
        <f t="shared" si="46"/>
        <v>0</v>
      </c>
      <c r="P274" s="94">
        <f t="shared" si="47"/>
        <v>0</v>
      </c>
      <c r="Q274" s="94">
        <f t="shared" si="48"/>
        <v>0</v>
      </c>
      <c r="X274" s="17">
        <f t="shared" si="49"/>
        <v>0</v>
      </c>
      <c r="Y274" s="17">
        <f t="shared" si="50"/>
        <v>0</v>
      </c>
      <c r="Z274" s="17">
        <f t="shared" si="51"/>
        <v>0</v>
      </c>
      <c r="AB274" s="30">
        <v>21</v>
      </c>
      <c r="AC274" s="30">
        <f t="shared" si="56"/>
        <v>0</v>
      </c>
      <c r="AD274" s="30">
        <f t="shared" si="57"/>
        <v>0</v>
      </c>
      <c r="AK274" s="30">
        <f t="shared" si="52"/>
        <v>0</v>
      </c>
      <c r="AL274" s="30">
        <f t="shared" si="53"/>
        <v>0</v>
      </c>
      <c r="AM274" s="31" t="s">
        <v>417</v>
      </c>
      <c r="AN274" s="31" t="s">
        <v>418</v>
      </c>
      <c r="AO274" s="23" t="s">
        <v>422</v>
      </c>
    </row>
    <row r="275" spans="1:41" ht="12.75">
      <c r="A275" s="4" t="s">
        <v>155</v>
      </c>
      <c r="B275" s="4" t="s">
        <v>220</v>
      </c>
      <c r="C275" s="70" t="s">
        <v>627</v>
      </c>
      <c r="D275" s="52" t="s">
        <v>351</v>
      </c>
      <c r="E275" s="4" t="s">
        <v>384</v>
      </c>
      <c r="F275" s="104">
        <v>13063.01</v>
      </c>
      <c r="G275" s="17">
        <v>0</v>
      </c>
      <c r="H275" s="17">
        <f t="shared" si="45"/>
        <v>0</v>
      </c>
      <c r="I275" s="17">
        <f t="shared" si="54"/>
        <v>0</v>
      </c>
      <c r="J275" s="17">
        <f t="shared" si="55"/>
        <v>0</v>
      </c>
      <c r="K275" s="26" t="s">
        <v>444</v>
      </c>
      <c r="L275" s="26" t="s">
        <v>6</v>
      </c>
      <c r="M275" s="17">
        <f t="shared" si="46"/>
        <v>0</v>
      </c>
      <c r="P275" s="94">
        <f t="shared" si="47"/>
        <v>0</v>
      </c>
      <c r="Q275" s="94">
        <f t="shared" si="48"/>
        <v>0</v>
      </c>
      <c r="X275" s="17">
        <f t="shared" si="49"/>
        <v>0</v>
      </c>
      <c r="Y275" s="17">
        <f t="shared" si="50"/>
        <v>0</v>
      </c>
      <c r="Z275" s="17">
        <f t="shared" si="51"/>
        <v>0</v>
      </c>
      <c r="AB275" s="30">
        <v>21</v>
      </c>
      <c r="AC275" s="30">
        <f t="shared" si="56"/>
        <v>0</v>
      </c>
      <c r="AD275" s="30">
        <f t="shared" si="57"/>
        <v>0</v>
      </c>
      <c r="AK275" s="30">
        <f t="shared" si="52"/>
        <v>0</v>
      </c>
      <c r="AL275" s="30">
        <f t="shared" si="53"/>
        <v>0</v>
      </c>
      <c r="AM275" s="31" t="s">
        <v>417</v>
      </c>
      <c r="AN275" s="31" t="s">
        <v>418</v>
      </c>
      <c r="AO275" s="23" t="s">
        <v>422</v>
      </c>
    </row>
    <row r="276" spans="3:17" ht="12.75">
      <c r="C276" s="12" t="s">
        <v>215</v>
      </c>
      <c r="D276" s="119" t="s">
        <v>678</v>
      </c>
      <c r="E276" s="120"/>
      <c r="F276" s="120"/>
      <c r="G276" s="120"/>
      <c r="H276" s="120"/>
      <c r="I276" s="120"/>
      <c r="J276" s="120"/>
      <c r="K276" s="120"/>
      <c r="P276" s="94">
        <f t="shared" si="47"/>
        <v>0</v>
      </c>
      <c r="Q276" s="94">
        <f t="shared" si="48"/>
        <v>0</v>
      </c>
    </row>
    <row r="277" spans="1:41" ht="12.75">
      <c r="A277" s="4" t="s">
        <v>156</v>
      </c>
      <c r="B277" s="4" t="s">
        <v>220</v>
      </c>
      <c r="C277" s="70" t="s">
        <v>628</v>
      </c>
      <c r="D277" s="52" t="s">
        <v>352</v>
      </c>
      <c r="E277" s="4" t="s">
        <v>384</v>
      </c>
      <c r="F277" s="104">
        <v>1195</v>
      </c>
      <c r="G277" s="17">
        <v>0</v>
      </c>
      <c r="H277" s="17">
        <f>ROUND(F277*AC277,2)</f>
        <v>0</v>
      </c>
      <c r="I277" s="17">
        <f t="shared" si="54"/>
        <v>0</v>
      </c>
      <c r="J277" s="17">
        <f t="shared" si="55"/>
        <v>0</v>
      </c>
      <c r="K277" s="26" t="s">
        <v>444</v>
      </c>
      <c r="L277" s="26" t="s">
        <v>6</v>
      </c>
      <c r="M277" s="17">
        <f>IF(L277="5",I277,0)</f>
        <v>0</v>
      </c>
      <c r="P277" s="94">
        <f t="shared" si="47"/>
        <v>0</v>
      </c>
      <c r="Q277" s="94">
        <f t="shared" si="48"/>
        <v>0</v>
      </c>
      <c r="X277" s="17">
        <f>IF(AB277=0,J277,0)</f>
        <v>0</v>
      </c>
      <c r="Y277" s="17">
        <f>IF(AB277=15,J277,0)</f>
        <v>0</v>
      </c>
      <c r="Z277" s="17">
        <f>IF(AB277=21,J277,0)</f>
        <v>0</v>
      </c>
      <c r="AB277" s="30">
        <v>21</v>
      </c>
      <c r="AC277" s="30">
        <f t="shared" si="56"/>
        <v>0</v>
      </c>
      <c r="AD277" s="30">
        <f t="shared" si="57"/>
        <v>0</v>
      </c>
      <c r="AK277" s="30">
        <f>F277*AC277</f>
        <v>0</v>
      </c>
      <c r="AL277" s="30">
        <f>F277*AD277</f>
        <v>0</v>
      </c>
      <c r="AM277" s="31" t="s">
        <v>417</v>
      </c>
      <c r="AN277" s="31" t="s">
        <v>418</v>
      </c>
      <c r="AO277" s="23" t="s">
        <v>422</v>
      </c>
    </row>
    <row r="278" spans="1:41" ht="12.75">
      <c r="A278" s="4" t="s">
        <v>157</v>
      </c>
      <c r="B278" s="4" t="s">
        <v>220</v>
      </c>
      <c r="C278" s="70" t="s">
        <v>629</v>
      </c>
      <c r="D278" s="52" t="s">
        <v>353</v>
      </c>
      <c r="E278" s="4" t="s">
        <v>384</v>
      </c>
      <c r="F278" s="104">
        <v>13064.01</v>
      </c>
      <c r="G278" s="17">
        <v>0</v>
      </c>
      <c r="H278" s="17">
        <f>ROUND(F278*AC278,2)</f>
        <v>0</v>
      </c>
      <c r="I278" s="17">
        <f t="shared" si="54"/>
        <v>0</v>
      </c>
      <c r="J278" s="17">
        <f t="shared" si="55"/>
        <v>0</v>
      </c>
      <c r="K278" s="26" t="s">
        <v>444</v>
      </c>
      <c r="L278" s="26" t="s">
        <v>6</v>
      </c>
      <c r="M278" s="17">
        <f>IF(L278="5",I278,0)</f>
        <v>0</v>
      </c>
      <c r="P278" s="94">
        <f t="shared" si="47"/>
        <v>0</v>
      </c>
      <c r="Q278" s="94">
        <f t="shared" si="48"/>
        <v>0</v>
      </c>
      <c r="X278" s="17">
        <f>IF(AB278=0,J278,0)</f>
        <v>0</v>
      </c>
      <c r="Y278" s="17">
        <f>IF(AB278=15,J278,0)</f>
        <v>0</v>
      </c>
      <c r="Z278" s="17">
        <f>IF(AB278=21,J278,0)</f>
        <v>0</v>
      </c>
      <c r="AB278" s="30">
        <v>21</v>
      </c>
      <c r="AC278" s="30">
        <f t="shared" si="56"/>
        <v>0</v>
      </c>
      <c r="AD278" s="30">
        <f t="shared" si="57"/>
        <v>0</v>
      </c>
      <c r="AK278" s="30">
        <f>F278*AC278</f>
        <v>0</v>
      </c>
      <c r="AL278" s="30">
        <f>F278*AD278</f>
        <v>0</v>
      </c>
      <c r="AM278" s="31" t="s">
        <v>417</v>
      </c>
      <c r="AN278" s="31" t="s">
        <v>418</v>
      </c>
      <c r="AO278" s="23" t="s">
        <v>422</v>
      </c>
    </row>
    <row r="279" spans="1:41" ht="12.75">
      <c r="A279" s="4"/>
      <c r="B279" s="4"/>
      <c r="C279" s="70"/>
      <c r="D279" s="52" t="s">
        <v>677</v>
      </c>
      <c r="E279" s="4"/>
      <c r="F279" s="104"/>
      <c r="G279" s="17"/>
      <c r="H279" s="17"/>
      <c r="I279" s="17"/>
      <c r="J279" s="17"/>
      <c r="K279" s="26"/>
      <c r="L279" s="26"/>
      <c r="M279" s="17"/>
      <c r="P279" s="94">
        <f t="shared" si="47"/>
        <v>0</v>
      </c>
      <c r="Q279" s="94">
        <f t="shared" si="48"/>
        <v>0</v>
      </c>
      <c r="X279" s="17"/>
      <c r="Y279" s="17"/>
      <c r="Z279" s="17"/>
      <c r="AB279" s="30"/>
      <c r="AC279" s="30"/>
      <c r="AD279" s="30"/>
      <c r="AK279" s="30"/>
      <c r="AL279" s="30"/>
      <c r="AM279" s="31"/>
      <c r="AN279" s="31"/>
      <c r="AO279" s="23"/>
    </row>
    <row r="280" spans="1:41" ht="12.75">
      <c r="A280" s="4" t="s">
        <v>158</v>
      </c>
      <c r="B280" s="4" t="s">
        <v>220</v>
      </c>
      <c r="C280" s="70" t="s">
        <v>630</v>
      </c>
      <c r="D280" s="52" t="s">
        <v>354</v>
      </c>
      <c r="E280" s="4" t="s">
        <v>384</v>
      </c>
      <c r="F280" s="104">
        <v>1195</v>
      </c>
      <c r="G280" s="17">
        <v>0</v>
      </c>
      <c r="H280" s="17">
        <f>ROUND(F280*AC280,2)</f>
        <v>0</v>
      </c>
      <c r="I280" s="17">
        <f t="shared" si="54"/>
        <v>0</v>
      </c>
      <c r="J280" s="17">
        <f t="shared" si="55"/>
        <v>0</v>
      </c>
      <c r="K280" s="26" t="s">
        <v>444</v>
      </c>
      <c r="L280" s="26" t="s">
        <v>6</v>
      </c>
      <c r="M280" s="17">
        <f>IF(L280="5",I280,0)</f>
        <v>0</v>
      </c>
      <c r="P280" s="94">
        <f t="shared" si="47"/>
        <v>0</v>
      </c>
      <c r="Q280" s="94">
        <f t="shared" si="48"/>
        <v>0</v>
      </c>
      <c r="X280" s="17">
        <f>IF(AB280=0,J280,0)</f>
        <v>0</v>
      </c>
      <c r="Y280" s="17">
        <f>IF(AB280=15,J280,0)</f>
        <v>0</v>
      </c>
      <c r="Z280" s="17">
        <f>IF(AB280=21,J280,0)</f>
        <v>0</v>
      </c>
      <c r="AB280" s="30">
        <v>21</v>
      </c>
      <c r="AC280" s="30">
        <f t="shared" si="56"/>
        <v>0</v>
      </c>
      <c r="AD280" s="30">
        <f t="shared" si="57"/>
        <v>0</v>
      </c>
      <c r="AK280" s="30">
        <f>F280*AC280</f>
        <v>0</v>
      </c>
      <c r="AL280" s="30">
        <f>F280*AD280</f>
        <v>0</v>
      </c>
      <c r="AM280" s="31" t="s">
        <v>417</v>
      </c>
      <c r="AN280" s="31" t="s">
        <v>418</v>
      </c>
      <c r="AO280" s="23" t="s">
        <v>422</v>
      </c>
    </row>
    <row r="281" spans="3:17" ht="12.75">
      <c r="C281" s="12" t="s">
        <v>215</v>
      </c>
      <c r="D281" s="119" t="s">
        <v>676</v>
      </c>
      <c r="E281" s="120"/>
      <c r="F281" s="120"/>
      <c r="G281" s="120"/>
      <c r="H281" s="120"/>
      <c r="I281" s="120"/>
      <c r="J281" s="120"/>
      <c r="K281" s="120"/>
      <c r="P281" s="94">
        <f t="shared" si="47"/>
        <v>0</v>
      </c>
      <c r="Q281" s="94">
        <f t="shared" si="48"/>
        <v>0</v>
      </c>
    </row>
    <row r="282" spans="1:41" ht="12.75">
      <c r="A282" s="4" t="s">
        <v>159</v>
      </c>
      <c r="B282" s="4" t="s">
        <v>220</v>
      </c>
      <c r="C282" s="70" t="s">
        <v>631</v>
      </c>
      <c r="D282" s="52" t="s">
        <v>355</v>
      </c>
      <c r="E282" s="4" t="s">
        <v>384</v>
      </c>
      <c r="F282" s="104">
        <v>13064.01</v>
      </c>
      <c r="G282" s="17">
        <v>0</v>
      </c>
      <c r="H282" s="17">
        <f aca="true" t="shared" si="58" ref="H282:H289">ROUND(F282*AC282,2)</f>
        <v>0</v>
      </c>
      <c r="I282" s="17">
        <f t="shared" si="54"/>
        <v>0</v>
      </c>
      <c r="J282" s="17">
        <f t="shared" si="55"/>
        <v>0</v>
      </c>
      <c r="K282" s="26" t="s">
        <v>444</v>
      </c>
      <c r="L282" s="26" t="s">
        <v>6</v>
      </c>
      <c r="M282" s="17">
        <f aca="true" t="shared" si="59" ref="M282:M289">IF(L282="5",I282,0)</f>
        <v>0</v>
      </c>
      <c r="P282" s="94">
        <f t="shared" si="47"/>
        <v>0</v>
      </c>
      <c r="Q282" s="94">
        <f t="shared" si="48"/>
        <v>0</v>
      </c>
      <c r="X282" s="17">
        <f aca="true" t="shared" si="60" ref="X282:X289">IF(AB282=0,J282,0)</f>
        <v>0</v>
      </c>
      <c r="Y282" s="17">
        <f aca="true" t="shared" si="61" ref="Y282:Y289">IF(AB282=15,J282,0)</f>
        <v>0</v>
      </c>
      <c r="Z282" s="17">
        <f aca="true" t="shared" si="62" ref="Z282:Z289">IF(AB282=21,J282,0)</f>
        <v>0</v>
      </c>
      <c r="AB282" s="30">
        <v>21</v>
      </c>
      <c r="AC282" s="30">
        <f t="shared" si="56"/>
        <v>0</v>
      </c>
      <c r="AD282" s="30">
        <f t="shared" si="57"/>
        <v>0</v>
      </c>
      <c r="AK282" s="30">
        <f aca="true" t="shared" si="63" ref="AK282:AK289">F282*AC282</f>
        <v>0</v>
      </c>
      <c r="AL282" s="30">
        <f aca="true" t="shared" si="64" ref="AL282:AL289">F282*AD282</f>
        <v>0</v>
      </c>
      <c r="AM282" s="31" t="s">
        <v>417</v>
      </c>
      <c r="AN282" s="31" t="s">
        <v>418</v>
      </c>
      <c r="AO282" s="23" t="s">
        <v>422</v>
      </c>
    </row>
    <row r="283" spans="1:41" ht="12.75">
      <c r="A283" s="4" t="s">
        <v>160</v>
      </c>
      <c r="B283" s="4" t="s">
        <v>220</v>
      </c>
      <c r="C283" s="70" t="s">
        <v>632</v>
      </c>
      <c r="D283" s="52" t="s">
        <v>356</v>
      </c>
      <c r="E283" s="4" t="s">
        <v>384</v>
      </c>
      <c r="F283" s="104">
        <v>13064.01</v>
      </c>
      <c r="G283" s="17">
        <v>0</v>
      </c>
      <c r="H283" s="17">
        <f t="shared" si="58"/>
        <v>0</v>
      </c>
      <c r="I283" s="17">
        <f t="shared" si="54"/>
        <v>0</v>
      </c>
      <c r="J283" s="17">
        <f t="shared" si="55"/>
        <v>0</v>
      </c>
      <c r="K283" s="26" t="s">
        <v>444</v>
      </c>
      <c r="L283" s="26" t="s">
        <v>6</v>
      </c>
      <c r="M283" s="17">
        <f t="shared" si="59"/>
        <v>0</v>
      </c>
      <c r="P283" s="94">
        <f t="shared" si="47"/>
        <v>0</v>
      </c>
      <c r="Q283" s="94">
        <f t="shared" si="48"/>
        <v>0</v>
      </c>
      <c r="X283" s="17">
        <f t="shared" si="60"/>
        <v>0</v>
      </c>
      <c r="Y283" s="17">
        <f t="shared" si="61"/>
        <v>0</v>
      </c>
      <c r="Z283" s="17">
        <f t="shared" si="62"/>
        <v>0</v>
      </c>
      <c r="AB283" s="30">
        <v>21</v>
      </c>
      <c r="AC283" s="30">
        <f t="shared" si="56"/>
        <v>0</v>
      </c>
      <c r="AD283" s="30">
        <f t="shared" si="57"/>
        <v>0</v>
      </c>
      <c r="AK283" s="30">
        <f t="shared" si="63"/>
        <v>0</v>
      </c>
      <c r="AL283" s="30">
        <f t="shared" si="64"/>
        <v>0</v>
      </c>
      <c r="AM283" s="31" t="s">
        <v>417</v>
      </c>
      <c r="AN283" s="31" t="s">
        <v>418</v>
      </c>
      <c r="AO283" s="23" t="s">
        <v>422</v>
      </c>
    </row>
    <row r="284" spans="1:41" ht="12.75">
      <c r="A284" s="4" t="s">
        <v>161</v>
      </c>
      <c r="B284" s="4" t="s">
        <v>220</v>
      </c>
      <c r="C284" s="70" t="s">
        <v>633</v>
      </c>
      <c r="D284" s="52" t="s">
        <v>357</v>
      </c>
      <c r="E284" s="4" t="s">
        <v>384</v>
      </c>
      <c r="F284" s="104">
        <v>1195</v>
      </c>
      <c r="G284" s="17">
        <v>0</v>
      </c>
      <c r="H284" s="17">
        <f t="shared" si="58"/>
        <v>0</v>
      </c>
      <c r="I284" s="17">
        <f t="shared" si="54"/>
        <v>0</v>
      </c>
      <c r="J284" s="17">
        <f t="shared" si="55"/>
        <v>0</v>
      </c>
      <c r="K284" s="26" t="s">
        <v>444</v>
      </c>
      <c r="L284" s="26" t="s">
        <v>6</v>
      </c>
      <c r="M284" s="17">
        <f t="shared" si="59"/>
        <v>0</v>
      </c>
      <c r="P284" s="94">
        <f t="shared" si="47"/>
        <v>0</v>
      </c>
      <c r="Q284" s="94">
        <f t="shared" si="48"/>
        <v>0</v>
      </c>
      <c r="X284" s="17">
        <f t="shared" si="60"/>
        <v>0</v>
      </c>
      <c r="Y284" s="17">
        <f t="shared" si="61"/>
        <v>0</v>
      </c>
      <c r="Z284" s="17">
        <f t="shared" si="62"/>
        <v>0</v>
      </c>
      <c r="AB284" s="30">
        <v>21</v>
      </c>
      <c r="AC284" s="30">
        <f t="shared" si="56"/>
        <v>0</v>
      </c>
      <c r="AD284" s="30">
        <f t="shared" si="57"/>
        <v>0</v>
      </c>
      <c r="AK284" s="30">
        <f t="shared" si="63"/>
        <v>0</v>
      </c>
      <c r="AL284" s="30">
        <f t="shared" si="64"/>
        <v>0</v>
      </c>
      <c r="AM284" s="31" t="s">
        <v>417</v>
      </c>
      <c r="AN284" s="31" t="s">
        <v>418</v>
      </c>
      <c r="AO284" s="23" t="s">
        <v>422</v>
      </c>
    </row>
    <row r="285" spans="1:41" ht="12.75">
      <c r="A285" s="4" t="s">
        <v>162</v>
      </c>
      <c r="B285" s="4" t="s">
        <v>220</v>
      </c>
      <c r="C285" s="70" t="s">
        <v>634</v>
      </c>
      <c r="D285" s="52" t="s">
        <v>358</v>
      </c>
      <c r="E285" s="4" t="s">
        <v>384</v>
      </c>
      <c r="F285" s="104">
        <v>1195</v>
      </c>
      <c r="G285" s="17">
        <v>0</v>
      </c>
      <c r="H285" s="17">
        <f t="shared" si="58"/>
        <v>0</v>
      </c>
      <c r="I285" s="17">
        <f t="shared" si="54"/>
        <v>0</v>
      </c>
      <c r="J285" s="17">
        <f t="shared" si="55"/>
        <v>0</v>
      </c>
      <c r="K285" s="26" t="s">
        <v>444</v>
      </c>
      <c r="L285" s="26" t="s">
        <v>6</v>
      </c>
      <c r="M285" s="17">
        <f t="shared" si="59"/>
        <v>0</v>
      </c>
      <c r="P285" s="94">
        <f t="shared" si="47"/>
        <v>0</v>
      </c>
      <c r="Q285" s="94">
        <f t="shared" si="48"/>
        <v>0</v>
      </c>
      <c r="X285" s="17">
        <f t="shared" si="60"/>
        <v>0</v>
      </c>
      <c r="Y285" s="17">
        <f t="shared" si="61"/>
        <v>0</v>
      </c>
      <c r="Z285" s="17">
        <f t="shared" si="62"/>
        <v>0</v>
      </c>
      <c r="AB285" s="30">
        <v>21</v>
      </c>
      <c r="AC285" s="30">
        <f t="shared" si="56"/>
        <v>0</v>
      </c>
      <c r="AD285" s="30">
        <f t="shared" si="57"/>
        <v>0</v>
      </c>
      <c r="AK285" s="30">
        <f t="shared" si="63"/>
        <v>0</v>
      </c>
      <c r="AL285" s="30">
        <f t="shared" si="64"/>
        <v>0</v>
      </c>
      <c r="AM285" s="31" t="s">
        <v>417</v>
      </c>
      <c r="AN285" s="31" t="s">
        <v>418</v>
      </c>
      <c r="AO285" s="23" t="s">
        <v>422</v>
      </c>
    </row>
    <row r="286" spans="1:41" ht="12.75">
      <c r="A286" s="4" t="s">
        <v>163</v>
      </c>
      <c r="B286" s="4" t="s">
        <v>220</v>
      </c>
      <c r="C286" s="70" t="s">
        <v>635</v>
      </c>
      <c r="D286" s="52" t="s">
        <v>359</v>
      </c>
      <c r="E286" s="4" t="s">
        <v>383</v>
      </c>
      <c r="F286" s="104">
        <v>0.0247</v>
      </c>
      <c r="G286" s="17">
        <v>0</v>
      </c>
      <c r="H286" s="17">
        <f t="shared" si="58"/>
        <v>0</v>
      </c>
      <c r="I286" s="17">
        <f t="shared" si="54"/>
        <v>0</v>
      </c>
      <c r="J286" s="17">
        <f t="shared" si="55"/>
        <v>0</v>
      </c>
      <c r="K286" s="26" t="s">
        <v>444</v>
      </c>
      <c r="L286" s="26" t="s">
        <v>6</v>
      </c>
      <c r="M286" s="17">
        <f t="shared" si="59"/>
        <v>0</v>
      </c>
      <c r="P286" s="94">
        <f t="shared" si="47"/>
        <v>0</v>
      </c>
      <c r="Q286" s="94">
        <f t="shared" si="48"/>
        <v>0</v>
      </c>
      <c r="X286" s="17">
        <f t="shared" si="60"/>
        <v>0</v>
      </c>
      <c r="Y286" s="17">
        <f t="shared" si="61"/>
        <v>0</v>
      </c>
      <c r="Z286" s="17">
        <f t="shared" si="62"/>
        <v>0</v>
      </c>
      <c r="AB286" s="30">
        <v>21</v>
      </c>
      <c r="AC286" s="30">
        <f t="shared" si="56"/>
        <v>0</v>
      </c>
      <c r="AD286" s="30">
        <f t="shared" si="57"/>
        <v>0</v>
      </c>
      <c r="AK286" s="30">
        <f t="shared" si="63"/>
        <v>0</v>
      </c>
      <c r="AL286" s="30">
        <f t="shared" si="64"/>
        <v>0</v>
      </c>
      <c r="AM286" s="31" t="s">
        <v>417</v>
      </c>
      <c r="AN286" s="31" t="s">
        <v>418</v>
      </c>
      <c r="AO286" s="23" t="s">
        <v>422</v>
      </c>
    </row>
    <row r="287" spans="1:41" ht="12.75">
      <c r="A287" s="4" t="s">
        <v>164</v>
      </c>
      <c r="B287" s="4" t="s">
        <v>220</v>
      </c>
      <c r="C287" s="70" t="s">
        <v>587</v>
      </c>
      <c r="D287" s="52" t="s">
        <v>338</v>
      </c>
      <c r="E287" s="4" t="s">
        <v>384</v>
      </c>
      <c r="F287" s="104">
        <v>13064.01</v>
      </c>
      <c r="G287" s="17">
        <v>0</v>
      </c>
      <c r="H287" s="17">
        <f t="shared" si="58"/>
        <v>0</v>
      </c>
      <c r="I287" s="17">
        <f t="shared" si="54"/>
        <v>0</v>
      </c>
      <c r="J287" s="17">
        <f t="shared" si="55"/>
        <v>0</v>
      </c>
      <c r="K287" s="26" t="s">
        <v>444</v>
      </c>
      <c r="L287" s="26" t="s">
        <v>6</v>
      </c>
      <c r="M287" s="17">
        <f t="shared" si="59"/>
        <v>0</v>
      </c>
      <c r="P287" s="94">
        <f t="shared" si="47"/>
        <v>0</v>
      </c>
      <c r="Q287" s="94">
        <f t="shared" si="48"/>
        <v>0</v>
      </c>
      <c r="X287" s="17">
        <f t="shared" si="60"/>
        <v>0</v>
      </c>
      <c r="Y287" s="17">
        <f t="shared" si="61"/>
        <v>0</v>
      </c>
      <c r="Z287" s="17">
        <f t="shared" si="62"/>
        <v>0</v>
      </c>
      <c r="AB287" s="30">
        <v>21</v>
      </c>
      <c r="AC287" s="30">
        <f t="shared" si="56"/>
        <v>0</v>
      </c>
      <c r="AD287" s="30">
        <f t="shared" si="57"/>
        <v>0</v>
      </c>
      <c r="AK287" s="30">
        <f t="shared" si="63"/>
        <v>0</v>
      </c>
      <c r="AL287" s="30">
        <f t="shared" si="64"/>
        <v>0</v>
      </c>
      <c r="AM287" s="31" t="s">
        <v>417</v>
      </c>
      <c r="AN287" s="31" t="s">
        <v>418</v>
      </c>
      <c r="AO287" s="23" t="s">
        <v>422</v>
      </c>
    </row>
    <row r="288" spans="1:41" ht="12.75">
      <c r="A288" s="4" t="s">
        <v>165</v>
      </c>
      <c r="B288" s="4" t="s">
        <v>220</v>
      </c>
      <c r="C288" s="70" t="s">
        <v>636</v>
      </c>
      <c r="D288" s="52" t="s">
        <v>360</v>
      </c>
      <c r="E288" s="4" t="s">
        <v>384</v>
      </c>
      <c r="F288" s="104">
        <v>1195</v>
      </c>
      <c r="G288" s="17">
        <v>0</v>
      </c>
      <c r="H288" s="17">
        <f t="shared" si="58"/>
        <v>0</v>
      </c>
      <c r="I288" s="17">
        <f t="shared" si="54"/>
        <v>0</v>
      </c>
      <c r="J288" s="17">
        <f t="shared" si="55"/>
        <v>0</v>
      </c>
      <c r="K288" s="26" t="s">
        <v>444</v>
      </c>
      <c r="L288" s="26" t="s">
        <v>6</v>
      </c>
      <c r="M288" s="17">
        <f t="shared" si="59"/>
        <v>0</v>
      </c>
      <c r="P288" s="94">
        <f t="shared" si="47"/>
        <v>0</v>
      </c>
      <c r="Q288" s="94">
        <f t="shared" si="48"/>
        <v>0</v>
      </c>
      <c r="X288" s="17">
        <f t="shared" si="60"/>
        <v>0</v>
      </c>
      <c r="Y288" s="17">
        <f t="shared" si="61"/>
        <v>0</v>
      </c>
      <c r="Z288" s="17">
        <f t="shared" si="62"/>
        <v>0</v>
      </c>
      <c r="AB288" s="30">
        <v>21</v>
      </c>
      <c r="AC288" s="30">
        <f t="shared" si="56"/>
        <v>0</v>
      </c>
      <c r="AD288" s="30">
        <f t="shared" si="57"/>
        <v>0</v>
      </c>
      <c r="AK288" s="30">
        <f t="shared" si="63"/>
        <v>0</v>
      </c>
      <c r="AL288" s="30">
        <f t="shared" si="64"/>
        <v>0</v>
      </c>
      <c r="AM288" s="31" t="s">
        <v>417</v>
      </c>
      <c r="AN288" s="31" t="s">
        <v>418</v>
      </c>
      <c r="AO288" s="23" t="s">
        <v>422</v>
      </c>
    </row>
    <row r="289" spans="1:41" ht="12.75">
      <c r="A289" s="4" t="s">
        <v>166</v>
      </c>
      <c r="B289" s="4" t="s">
        <v>220</v>
      </c>
      <c r="C289" s="70" t="s">
        <v>637</v>
      </c>
      <c r="D289" s="52" t="s">
        <v>361</v>
      </c>
      <c r="E289" s="4" t="s">
        <v>388</v>
      </c>
      <c r="F289" s="104">
        <v>0.43</v>
      </c>
      <c r="G289" s="17">
        <v>0</v>
      </c>
      <c r="H289" s="17">
        <f t="shared" si="58"/>
        <v>0</v>
      </c>
      <c r="I289" s="17">
        <f t="shared" si="54"/>
        <v>0</v>
      </c>
      <c r="J289" s="17">
        <f t="shared" si="55"/>
        <v>0</v>
      </c>
      <c r="K289" s="26" t="s">
        <v>444</v>
      </c>
      <c r="L289" s="26" t="s">
        <v>6</v>
      </c>
      <c r="M289" s="17">
        <f t="shared" si="59"/>
        <v>0</v>
      </c>
      <c r="P289" s="94">
        <f t="shared" si="47"/>
        <v>0</v>
      </c>
      <c r="Q289" s="94">
        <f t="shared" si="48"/>
        <v>0</v>
      </c>
      <c r="X289" s="17">
        <f t="shared" si="60"/>
        <v>0</v>
      </c>
      <c r="Y289" s="17">
        <f t="shared" si="61"/>
        <v>0</v>
      </c>
      <c r="Z289" s="17">
        <f t="shared" si="62"/>
        <v>0</v>
      </c>
      <c r="AB289" s="30">
        <v>21</v>
      </c>
      <c r="AC289" s="30">
        <f t="shared" si="56"/>
        <v>0</v>
      </c>
      <c r="AD289" s="30">
        <f t="shared" si="57"/>
        <v>0</v>
      </c>
      <c r="AK289" s="30">
        <f t="shared" si="63"/>
        <v>0</v>
      </c>
      <c r="AL289" s="30">
        <f t="shared" si="64"/>
        <v>0</v>
      </c>
      <c r="AM289" s="31" t="s">
        <v>417</v>
      </c>
      <c r="AN289" s="31" t="s">
        <v>418</v>
      </c>
      <c r="AO289" s="23" t="s">
        <v>422</v>
      </c>
    </row>
    <row r="290" spans="3:17" ht="12.75">
      <c r="C290" s="12" t="s">
        <v>215</v>
      </c>
      <c r="D290" s="119" t="s">
        <v>674</v>
      </c>
      <c r="E290" s="120"/>
      <c r="F290" s="120"/>
      <c r="G290" s="120"/>
      <c r="H290" s="120"/>
      <c r="I290" s="120"/>
      <c r="J290" s="120"/>
      <c r="K290" s="120"/>
      <c r="P290" s="94">
        <f t="shared" si="47"/>
        <v>0</v>
      </c>
      <c r="Q290" s="94">
        <f t="shared" si="48"/>
        <v>0</v>
      </c>
    </row>
    <row r="291" spans="1:41" ht="12.75">
      <c r="A291" s="4" t="s">
        <v>167</v>
      </c>
      <c r="B291" s="4" t="s">
        <v>220</v>
      </c>
      <c r="C291" s="70" t="s">
        <v>638</v>
      </c>
      <c r="D291" s="52" t="s">
        <v>362</v>
      </c>
      <c r="E291" s="4" t="s">
        <v>388</v>
      </c>
      <c r="F291" s="104">
        <v>0.0478</v>
      </c>
      <c r="G291" s="17">
        <v>0</v>
      </c>
      <c r="H291" s="17">
        <f>ROUND(F291*AC291,2)</f>
        <v>0</v>
      </c>
      <c r="I291" s="17">
        <f t="shared" si="54"/>
        <v>0</v>
      </c>
      <c r="J291" s="17">
        <f t="shared" si="55"/>
        <v>0</v>
      </c>
      <c r="K291" s="26" t="s">
        <v>444</v>
      </c>
      <c r="L291" s="26" t="s">
        <v>6</v>
      </c>
      <c r="M291" s="17">
        <f>IF(L291="5",I291,0)</f>
        <v>0</v>
      </c>
      <c r="P291" s="94">
        <f t="shared" si="47"/>
        <v>0</v>
      </c>
      <c r="Q291" s="94">
        <f t="shared" si="48"/>
        <v>0</v>
      </c>
      <c r="X291" s="17">
        <f>IF(AB291=0,J291,0)</f>
        <v>0</v>
      </c>
      <c r="Y291" s="17">
        <f>IF(AB291=15,J291,0)</f>
        <v>0</v>
      </c>
      <c r="Z291" s="17">
        <f>IF(AB291=21,J291,0)</f>
        <v>0</v>
      </c>
      <c r="AB291" s="30">
        <v>21</v>
      </c>
      <c r="AC291" s="30">
        <f t="shared" si="56"/>
        <v>0</v>
      </c>
      <c r="AD291" s="30">
        <f t="shared" si="57"/>
        <v>0</v>
      </c>
      <c r="AK291" s="30">
        <f>F291*AC291</f>
        <v>0</v>
      </c>
      <c r="AL291" s="30">
        <f>F291*AD291</f>
        <v>0</v>
      </c>
      <c r="AM291" s="31" t="s">
        <v>417</v>
      </c>
      <c r="AN291" s="31" t="s">
        <v>418</v>
      </c>
      <c r="AO291" s="23" t="s">
        <v>422</v>
      </c>
    </row>
    <row r="292" spans="3:17" ht="12.75">
      <c r="C292" s="12" t="s">
        <v>215</v>
      </c>
      <c r="D292" s="119" t="s">
        <v>675</v>
      </c>
      <c r="E292" s="120"/>
      <c r="F292" s="120"/>
      <c r="G292" s="120"/>
      <c r="H292" s="120"/>
      <c r="I292" s="120"/>
      <c r="J292" s="120"/>
      <c r="K292" s="120"/>
      <c r="P292" s="94">
        <f t="shared" si="47"/>
        <v>0</v>
      </c>
      <c r="Q292" s="94">
        <f t="shared" si="48"/>
        <v>0</v>
      </c>
    </row>
    <row r="293" spans="1:41" ht="12.75">
      <c r="A293" s="4" t="s">
        <v>168</v>
      </c>
      <c r="B293" s="4" t="s">
        <v>220</v>
      </c>
      <c r="C293" s="70" t="s">
        <v>593</v>
      </c>
      <c r="D293" s="72" t="s">
        <v>653</v>
      </c>
      <c r="E293" s="4" t="s">
        <v>390</v>
      </c>
      <c r="F293" s="104">
        <v>7.1295</v>
      </c>
      <c r="G293" s="17">
        <v>0</v>
      </c>
      <c r="H293" s="17">
        <f>ROUND(F293*AC293,2)</f>
        <v>0</v>
      </c>
      <c r="I293" s="17">
        <f t="shared" si="54"/>
        <v>0</v>
      </c>
      <c r="J293" s="17">
        <f t="shared" si="55"/>
        <v>0</v>
      </c>
      <c r="K293" s="26" t="s">
        <v>444</v>
      </c>
      <c r="L293" s="26" t="s">
        <v>6</v>
      </c>
      <c r="M293" s="17">
        <f>IF(L293="5",I293,0)</f>
        <v>0</v>
      </c>
      <c r="P293" s="94">
        <f t="shared" si="47"/>
        <v>0</v>
      </c>
      <c r="Q293" s="94">
        <f t="shared" si="48"/>
        <v>0</v>
      </c>
      <c r="X293" s="17">
        <f>IF(AB293=0,J293,0)</f>
        <v>0</v>
      </c>
      <c r="Y293" s="17">
        <f>IF(AB293=15,J293,0)</f>
        <v>0</v>
      </c>
      <c r="Z293" s="17">
        <f>IF(AB293=21,J293,0)</f>
        <v>0</v>
      </c>
      <c r="AB293" s="30">
        <v>21</v>
      </c>
      <c r="AC293" s="30">
        <f t="shared" si="56"/>
        <v>0</v>
      </c>
      <c r="AD293" s="30">
        <f t="shared" si="57"/>
        <v>0</v>
      </c>
      <c r="AK293" s="30">
        <f>F293*AC293</f>
        <v>0</v>
      </c>
      <c r="AL293" s="30">
        <f>F293*AD293</f>
        <v>0</v>
      </c>
      <c r="AM293" s="31" t="s">
        <v>417</v>
      </c>
      <c r="AN293" s="31" t="s">
        <v>418</v>
      </c>
      <c r="AO293" s="23" t="s">
        <v>422</v>
      </c>
    </row>
    <row r="294" spans="3:17" ht="12.75">
      <c r="C294" s="12" t="s">
        <v>215</v>
      </c>
      <c r="D294" s="119" t="s">
        <v>673</v>
      </c>
      <c r="E294" s="120"/>
      <c r="F294" s="120"/>
      <c r="G294" s="120"/>
      <c r="H294" s="120"/>
      <c r="I294" s="120"/>
      <c r="J294" s="120"/>
      <c r="K294" s="120"/>
      <c r="P294" s="94">
        <f t="shared" si="47"/>
        <v>0</v>
      </c>
      <c r="Q294" s="94">
        <f t="shared" si="48"/>
        <v>0</v>
      </c>
    </row>
    <row r="295" spans="1:41" ht="12.75">
      <c r="A295" s="4" t="s">
        <v>169</v>
      </c>
      <c r="B295" s="4" t="s">
        <v>220</v>
      </c>
      <c r="C295" s="70" t="s">
        <v>639</v>
      </c>
      <c r="D295" s="72" t="s">
        <v>649</v>
      </c>
      <c r="E295" s="4" t="s">
        <v>389</v>
      </c>
      <c r="F295" s="104">
        <v>477.8084</v>
      </c>
      <c r="G295" s="17">
        <v>0</v>
      </c>
      <c r="H295" s="17">
        <f>ROUND(F295*AC295,2)</f>
        <v>0</v>
      </c>
      <c r="I295" s="17">
        <f t="shared" si="54"/>
        <v>0</v>
      </c>
      <c r="J295" s="17">
        <f t="shared" si="55"/>
        <v>0</v>
      </c>
      <c r="K295" s="26" t="s">
        <v>444</v>
      </c>
      <c r="L295" s="26" t="s">
        <v>6</v>
      </c>
      <c r="M295" s="17">
        <f>IF(L295="5",I295,0)</f>
        <v>0</v>
      </c>
      <c r="P295" s="94">
        <f t="shared" si="47"/>
        <v>0</v>
      </c>
      <c r="Q295" s="94">
        <f t="shared" si="48"/>
        <v>0</v>
      </c>
      <c r="X295" s="17">
        <f>IF(AB295=0,J295,0)</f>
        <v>0</v>
      </c>
      <c r="Y295" s="17">
        <f>IF(AB295=15,J295,0)</f>
        <v>0</v>
      </c>
      <c r="Z295" s="17">
        <f>IF(AB295=21,J295,0)</f>
        <v>0</v>
      </c>
      <c r="AB295" s="30">
        <v>21</v>
      </c>
      <c r="AC295" s="30">
        <f t="shared" si="56"/>
        <v>0</v>
      </c>
      <c r="AD295" s="30">
        <f t="shared" si="57"/>
        <v>0</v>
      </c>
      <c r="AK295" s="30">
        <f>F295*AC295</f>
        <v>0</v>
      </c>
      <c r="AL295" s="30">
        <f>F295*AD295</f>
        <v>0</v>
      </c>
      <c r="AM295" s="31" t="s">
        <v>417</v>
      </c>
      <c r="AN295" s="31" t="s">
        <v>418</v>
      </c>
      <c r="AO295" s="23" t="s">
        <v>422</v>
      </c>
    </row>
    <row r="296" spans="3:17" ht="24.75" customHeight="1">
      <c r="C296" s="12" t="s">
        <v>215</v>
      </c>
      <c r="D296" s="119" t="s">
        <v>672</v>
      </c>
      <c r="E296" s="120"/>
      <c r="F296" s="120"/>
      <c r="G296" s="120"/>
      <c r="H296" s="120"/>
      <c r="I296" s="120"/>
      <c r="J296" s="120"/>
      <c r="K296" s="120"/>
      <c r="P296" s="94">
        <f t="shared" si="47"/>
        <v>0</v>
      </c>
      <c r="Q296" s="94">
        <f t="shared" si="48"/>
        <v>0</v>
      </c>
    </row>
    <row r="297" spans="1:41" ht="12.75">
      <c r="A297" s="4" t="s">
        <v>170</v>
      </c>
      <c r="B297" s="4" t="s">
        <v>220</v>
      </c>
      <c r="C297" s="70" t="s">
        <v>640</v>
      </c>
      <c r="D297" s="52" t="s">
        <v>363</v>
      </c>
      <c r="E297" s="4" t="s">
        <v>388</v>
      </c>
      <c r="F297" s="104">
        <v>17.78</v>
      </c>
      <c r="G297" s="17">
        <v>0</v>
      </c>
      <c r="H297" s="17">
        <f>ROUND(F297*AC297,2)</f>
        <v>0</v>
      </c>
      <c r="I297" s="17">
        <f t="shared" si="54"/>
        <v>0</v>
      </c>
      <c r="J297" s="17">
        <f t="shared" si="55"/>
        <v>0</v>
      </c>
      <c r="K297" s="26" t="s">
        <v>444</v>
      </c>
      <c r="L297" s="26" t="s">
        <v>6</v>
      </c>
      <c r="M297" s="17">
        <f>IF(L297="5",I297,0)</f>
        <v>0</v>
      </c>
      <c r="P297" s="94">
        <f t="shared" si="47"/>
        <v>0</v>
      </c>
      <c r="Q297" s="94">
        <f t="shared" si="48"/>
        <v>0</v>
      </c>
      <c r="X297" s="17">
        <f>IF(AB297=0,J297,0)</f>
        <v>0</v>
      </c>
      <c r="Y297" s="17">
        <f>IF(AB297=15,J297,0)</f>
        <v>0</v>
      </c>
      <c r="Z297" s="17">
        <f>IF(AB297=21,J297,0)</f>
        <v>0</v>
      </c>
      <c r="AB297" s="30">
        <v>21</v>
      </c>
      <c r="AC297" s="30">
        <f t="shared" si="56"/>
        <v>0</v>
      </c>
      <c r="AD297" s="30">
        <f t="shared" si="57"/>
        <v>0</v>
      </c>
      <c r="AK297" s="30">
        <f>F297*AC297</f>
        <v>0</v>
      </c>
      <c r="AL297" s="30">
        <f>F297*AD297</f>
        <v>0</v>
      </c>
      <c r="AM297" s="31" t="s">
        <v>417</v>
      </c>
      <c r="AN297" s="31" t="s">
        <v>418</v>
      </c>
      <c r="AO297" s="23" t="s">
        <v>422</v>
      </c>
    </row>
    <row r="298" spans="1:17" ht="12.75">
      <c r="A298" s="3"/>
      <c r="B298" s="11"/>
      <c r="C298" s="11"/>
      <c r="D298" s="73" t="s">
        <v>604</v>
      </c>
      <c r="E298" s="15"/>
      <c r="F298" s="103"/>
      <c r="G298" s="97"/>
      <c r="H298" s="32"/>
      <c r="I298" s="32"/>
      <c r="J298" s="32"/>
      <c r="K298" s="23"/>
      <c r="P298" s="94"/>
      <c r="Q298" s="94"/>
    </row>
    <row r="299" spans="1:41" ht="12.75">
      <c r="A299" s="4" t="s">
        <v>171</v>
      </c>
      <c r="B299" s="4" t="s">
        <v>220</v>
      </c>
      <c r="C299" s="70" t="s">
        <v>568</v>
      </c>
      <c r="D299" s="52" t="s">
        <v>643</v>
      </c>
      <c r="E299" s="70" t="s">
        <v>385</v>
      </c>
      <c r="F299" s="104">
        <v>5</v>
      </c>
      <c r="G299" s="17">
        <v>0</v>
      </c>
      <c r="H299" s="17">
        <f aca="true" t="shared" si="65" ref="H299:H305">ROUND(F299*AC299,2)</f>
        <v>0</v>
      </c>
      <c r="I299" s="17">
        <f t="shared" si="54"/>
        <v>0</v>
      </c>
      <c r="J299" s="17">
        <f t="shared" si="55"/>
        <v>0</v>
      </c>
      <c r="K299" s="26" t="s">
        <v>444</v>
      </c>
      <c r="L299" s="26" t="s">
        <v>6</v>
      </c>
      <c r="M299" s="17">
        <f aca="true" t="shared" si="66" ref="M299:M305">IF(L299="5",I299,0)</f>
        <v>0</v>
      </c>
      <c r="P299" s="94">
        <f t="shared" si="47"/>
        <v>0</v>
      </c>
      <c r="Q299" s="94">
        <f t="shared" si="48"/>
        <v>0</v>
      </c>
      <c r="X299" s="17">
        <f aca="true" t="shared" si="67" ref="X299:X305">IF(AB299=0,J299,0)</f>
        <v>0</v>
      </c>
      <c r="Y299" s="17">
        <f aca="true" t="shared" si="68" ref="Y299:Y305">IF(AB299=15,J299,0)</f>
        <v>0</v>
      </c>
      <c r="Z299" s="17">
        <f aca="true" t="shared" si="69" ref="Z299:Z305">IF(AB299=21,J299,0)</f>
        <v>0</v>
      </c>
      <c r="AB299" s="30">
        <v>21</v>
      </c>
      <c r="AC299" s="30">
        <f t="shared" si="56"/>
        <v>0</v>
      </c>
      <c r="AD299" s="30">
        <f t="shared" si="57"/>
        <v>0</v>
      </c>
      <c r="AK299" s="30">
        <f aca="true" t="shared" si="70" ref="AK299:AK305">F299*AC299</f>
        <v>0</v>
      </c>
      <c r="AL299" s="30">
        <f aca="true" t="shared" si="71" ref="AL299:AL305">F299*AD299</f>
        <v>0</v>
      </c>
      <c r="AM299" s="31" t="s">
        <v>417</v>
      </c>
      <c r="AN299" s="31" t="s">
        <v>418</v>
      </c>
      <c r="AO299" s="23" t="s">
        <v>422</v>
      </c>
    </row>
    <row r="300" spans="1:41" ht="12.75">
      <c r="A300" s="4" t="s">
        <v>172</v>
      </c>
      <c r="B300" s="4" t="s">
        <v>220</v>
      </c>
      <c r="C300" s="70" t="s">
        <v>568</v>
      </c>
      <c r="D300" s="52" t="s">
        <v>644</v>
      </c>
      <c r="E300" s="70" t="s">
        <v>385</v>
      </c>
      <c r="F300" s="104">
        <v>3</v>
      </c>
      <c r="G300" s="17">
        <v>0</v>
      </c>
      <c r="H300" s="17">
        <f t="shared" si="65"/>
        <v>0</v>
      </c>
      <c r="I300" s="17">
        <f t="shared" si="54"/>
        <v>0</v>
      </c>
      <c r="J300" s="17">
        <f t="shared" si="55"/>
        <v>0</v>
      </c>
      <c r="K300" s="26" t="s">
        <v>444</v>
      </c>
      <c r="L300" s="26" t="s">
        <v>6</v>
      </c>
      <c r="M300" s="17">
        <f t="shared" si="66"/>
        <v>0</v>
      </c>
      <c r="P300" s="94">
        <f t="shared" si="47"/>
        <v>0</v>
      </c>
      <c r="Q300" s="94">
        <f t="shared" si="48"/>
        <v>0</v>
      </c>
      <c r="X300" s="17">
        <f t="shared" si="67"/>
        <v>0</v>
      </c>
      <c r="Y300" s="17">
        <f t="shared" si="68"/>
        <v>0</v>
      </c>
      <c r="Z300" s="17">
        <f t="shared" si="69"/>
        <v>0</v>
      </c>
      <c r="AB300" s="30">
        <v>21</v>
      </c>
      <c r="AC300" s="30">
        <f t="shared" si="56"/>
        <v>0</v>
      </c>
      <c r="AD300" s="30">
        <f t="shared" si="57"/>
        <v>0</v>
      </c>
      <c r="AK300" s="30">
        <f t="shared" si="70"/>
        <v>0</v>
      </c>
      <c r="AL300" s="30">
        <f t="shared" si="71"/>
        <v>0</v>
      </c>
      <c r="AM300" s="31" t="s">
        <v>417</v>
      </c>
      <c r="AN300" s="31" t="s">
        <v>418</v>
      </c>
      <c r="AO300" s="23" t="s">
        <v>422</v>
      </c>
    </row>
    <row r="301" spans="1:41" ht="12.75">
      <c r="A301" s="4" t="s">
        <v>173</v>
      </c>
      <c r="B301" s="4" t="s">
        <v>220</v>
      </c>
      <c r="C301" s="70" t="s">
        <v>568</v>
      </c>
      <c r="D301" s="72" t="s">
        <v>743</v>
      </c>
      <c r="E301" s="70" t="s">
        <v>385</v>
      </c>
      <c r="F301" s="104">
        <v>3</v>
      </c>
      <c r="G301" s="17">
        <v>0</v>
      </c>
      <c r="H301" s="17">
        <f t="shared" si="65"/>
        <v>0</v>
      </c>
      <c r="I301" s="17">
        <f t="shared" si="54"/>
        <v>0</v>
      </c>
      <c r="J301" s="17">
        <f t="shared" si="55"/>
        <v>0</v>
      </c>
      <c r="K301" s="26" t="s">
        <v>444</v>
      </c>
      <c r="L301" s="26" t="s">
        <v>6</v>
      </c>
      <c r="M301" s="17">
        <f t="shared" si="66"/>
        <v>0</v>
      </c>
      <c r="P301" s="94">
        <f t="shared" si="47"/>
        <v>0</v>
      </c>
      <c r="Q301" s="94">
        <f t="shared" si="48"/>
        <v>0</v>
      </c>
      <c r="X301" s="17">
        <f t="shared" si="67"/>
        <v>0</v>
      </c>
      <c r="Y301" s="17">
        <f t="shared" si="68"/>
        <v>0</v>
      </c>
      <c r="Z301" s="17">
        <f t="shared" si="69"/>
        <v>0</v>
      </c>
      <c r="AB301" s="30">
        <v>21</v>
      </c>
      <c r="AC301" s="30">
        <f t="shared" si="56"/>
        <v>0</v>
      </c>
      <c r="AD301" s="30">
        <f t="shared" si="57"/>
        <v>0</v>
      </c>
      <c r="AK301" s="30">
        <f t="shared" si="70"/>
        <v>0</v>
      </c>
      <c r="AL301" s="30">
        <f t="shared" si="71"/>
        <v>0</v>
      </c>
      <c r="AM301" s="31" t="s">
        <v>417</v>
      </c>
      <c r="AN301" s="31" t="s">
        <v>418</v>
      </c>
      <c r="AO301" s="23" t="s">
        <v>422</v>
      </c>
    </row>
    <row r="302" spans="1:41" ht="12.75">
      <c r="A302" s="4" t="s">
        <v>174</v>
      </c>
      <c r="B302" s="4" t="s">
        <v>220</v>
      </c>
      <c r="C302" s="70" t="s">
        <v>568</v>
      </c>
      <c r="D302" s="52" t="s">
        <v>645</v>
      </c>
      <c r="E302" s="70" t="s">
        <v>385</v>
      </c>
      <c r="F302" s="104">
        <v>3</v>
      </c>
      <c r="G302" s="17">
        <v>0</v>
      </c>
      <c r="H302" s="17">
        <f t="shared" si="65"/>
        <v>0</v>
      </c>
      <c r="I302" s="17">
        <f t="shared" si="54"/>
        <v>0</v>
      </c>
      <c r="J302" s="17">
        <f t="shared" si="55"/>
        <v>0</v>
      </c>
      <c r="K302" s="26" t="s">
        <v>444</v>
      </c>
      <c r="L302" s="26" t="s">
        <v>6</v>
      </c>
      <c r="M302" s="17">
        <f t="shared" si="66"/>
        <v>0</v>
      </c>
      <c r="P302" s="94">
        <f t="shared" si="47"/>
        <v>0</v>
      </c>
      <c r="Q302" s="94">
        <f t="shared" si="48"/>
        <v>0</v>
      </c>
      <c r="X302" s="17">
        <f t="shared" si="67"/>
        <v>0</v>
      </c>
      <c r="Y302" s="17">
        <f t="shared" si="68"/>
        <v>0</v>
      </c>
      <c r="Z302" s="17">
        <f t="shared" si="69"/>
        <v>0</v>
      </c>
      <c r="AB302" s="30">
        <v>21</v>
      </c>
      <c r="AC302" s="30">
        <f t="shared" si="56"/>
        <v>0</v>
      </c>
      <c r="AD302" s="30">
        <f t="shared" si="57"/>
        <v>0</v>
      </c>
      <c r="AK302" s="30">
        <f t="shared" si="70"/>
        <v>0</v>
      </c>
      <c r="AL302" s="30">
        <f t="shared" si="71"/>
        <v>0</v>
      </c>
      <c r="AM302" s="31" t="s">
        <v>417</v>
      </c>
      <c r="AN302" s="31" t="s">
        <v>418</v>
      </c>
      <c r="AO302" s="23" t="s">
        <v>422</v>
      </c>
    </row>
    <row r="303" spans="1:41" ht="12.75">
      <c r="A303" s="4" t="s">
        <v>175</v>
      </c>
      <c r="B303" s="4" t="s">
        <v>220</v>
      </c>
      <c r="C303" s="70" t="s">
        <v>568</v>
      </c>
      <c r="D303" s="72" t="s">
        <v>646</v>
      </c>
      <c r="E303" s="70" t="s">
        <v>385</v>
      </c>
      <c r="F303" s="104">
        <v>10</v>
      </c>
      <c r="G303" s="17">
        <v>0</v>
      </c>
      <c r="H303" s="17">
        <f t="shared" si="65"/>
        <v>0</v>
      </c>
      <c r="I303" s="17">
        <f t="shared" si="54"/>
        <v>0</v>
      </c>
      <c r="J303" s="17">
        <f t="shared" si="55"/>
        <v>0</v>
      </c>
      <c r="K303" s="26" t="s">
        <v>444</v>
      </c>
      <c r="L303" s="26" t="s">
        <v>6</v>
      </c>
      <c r="M303" s="17">
        <f t="shared" si="66"/>
        <v>0</v>
      </c>
      <c r="P303" s="94">
        <f t="shared" si="47"/>
        <v>0</v>
      </c>
      <c r="Q303" s="94">
        <f t="shared" si="48"/>
        <v>0</v>
      </c>
      <c r="X303" s="17">
        <f t="shared" si="67"/>
        <v>0</v>
      </c>
      <c r="Y303" s="17">
        <f t="shared" si="68"/>
        <v>0</v>
      </c>
      <c r="Z303" s="17">
        <f t="shared" si="69"/>
        <v>0</v>
      </c>
      <c r="AB303" s="30">
        <v>21</v>
      </c>
      <c r="AC303" s="30">
        <f t="shared" si="56"/>
        <v>0</v>
      </c>
      <c r="AD303" s="30">
        <f t="shared" si="57"/>
        <v>0</v>
      </c>
      <c r="AK303" s="30">
        <f t="shared" si="70"/>
        <v>0</v>
      </c>
      <c r="AL303" s="30">
        <f t="shared" si="71"/>
        <v>0</v>
      </c>
      <c r="AM303" s="31" t="s">
        <v>417</v>
      </c>
      <c r="AN303" s="31" t="s">
        <v>418</v>
      </c>
      <c r="AO303" s="23" t="s">
        <v>422</v>
      </c>
    </row>
    <row r="304" spans="1:41" ht="12.75">
      <c r="A304" s="4" t="s">
        <v>176</v>
      </c>
      <c r="B304" s="4" t="s">
        <v>220</v>
      </c>
      <c r="C304" s="70" t="s">
        <v>568</v>
      </c>
      <c r="D304" s="72" t="s">
        <v>647</v>
      </c>
      <c r="E304" s="70" t="s">
        <v>385</v>
      </c>
      <c r="F304" s="104">
        <v>9</v>
      </c>
      <c r="G304" s="17">
        <v>0</v>
      </c>
      <c r="H304" s="17">
        <f t="shared" si="65"/>
        <v>0</v>
      </c>
      <c r="I304" s="17">
        <f t="shared" si="54"/>
        <v>0</v>
      </c>
      <c r="J304" s="17">
        <f t="shared" si="55"/>
        <v>0</v>
      </c>
      <c r="K304" s="26" t="s">
        <v>444</v>
      </c>
      <c r="L304" s="26" t="s">
        <v>6</v>
      </c>
      <c r="M304" s="17">
        <f t="shared" si="66"/>
        <v>0</v>
      </c>
      <c r="P304" s="94">
        <f t="shared" si="47"/>
        <v>0</v>
      </c>
      <c r="Q304" s="94">
        <f t="shared" si="48"/>
        <v>0</v>
      </c>
      <c r="X304" s="17">
        <f t="shared" si="67"/>
        <v>0</v>
      </c>
      <c r="Y304" s="17">
        <f t="shared" si="68"/>
        <v>0</v>
      </c>
      <c r="Z304" s="17">
        <f t="shared" si="69"/>
        <v>0</v>
      </c>
      <c r="AB304" s="30">
        <v>21</v>
      </c>
      <c r="AC304" s="30">
        <f t="shared" si="56"/>
        <v>0</v>
      </c>
      <c r="AD304" s="30">
        <f t="shared" si="57"/>
        <v>0</v>
      </c>
      <c r="AK304" s="30">
        <f t="shared" si="70"/>
        <v>0</v>
      </c>
      <c r="AL304" s="30">
        <f t="shared" si="71"/>
        <v>0</v>
      </c>
      <c r="AM304" s="31" t="s">
        <v>417</v>
      </c>
      <c r="AN304" s="31" t="s">
        <v>418</v>
      </c>
      <c r="AO304" s="23" t="s">
        <v>422</v>
      </c>
    </row>
    <row r="305" spans="1:41" ht="12.75">
      <c r="A305" s="4" t="s">
        <v>177</v>
      </c>
      <c r="B305" s="4" t="s">
        <v>220</v>
      </c>
      <c r="C305" s="70" t="s">
        <v>608</v>
      </c>
      <c r="D305" s="52" t="s">
        <v>365</v>
      </c>
      <c r="E305" s="4" t="s">
        <v>385</v>
      </c>
      <c r="F305" s="104">
        <v>99.99</v>
      </c>
      <c r="G305" s="17">
        <v>0</v>
      </c>
      <c r="H305" s="17">
        <f t="shared" si="65"/>
        <v>0</v>
      </c>
      <c r="I305" s="17">
        <f aca="true" t="shared" si="72" ref="I305:I344">J305-H305</f>
        <v>0</v>
      </c>
      <c r="J305" s="17">
        <f aca="true" t="shared" si="73" ref="J305:J344">ROUND(F305*G305,2)</f>
        <v>0</v>
      </c>
      <c r="K305" s="26" t="s">
        <v>444</v>
      </c>
      <c r="L305" s="26" t="s">
        <v>6</v>
      </c>
      <c r="M305" s="17">
        <f t="shared" si="66"/>
        <v>0</v>
      </c>
      <c r="P305" s="94">
        <f t="shared" si="47"/>
        <v>0</v>
      </c>
      <c r="Q305" s="94">
        <f t="shared" si="48"/>
        <v>0</v>
      </c>
      <c r="X305" s="17">
        <f t="shared" si="67"/>
        <v>0</v>
      </c>
      <c r="Y305" s="17">
        <f t="shared" si="68"/>
        <v>0</v>
      </c>
      <c r="Z305" s="17">
        <f t="shared" si="69"/>
        <v>0</v>
      </c>
      <c r="AB305" s="30">
        <v>21</v>
      </c>
      <c r="AC305" s="30">
        <f aca="true" t="shared" si="74" ref="AC305:AC344">G305*0</f>
        <v>0</v>
      </c>
      <c r="AD305" s="30">
        <f aca="true" t="shared" si="75" ref="AD305:AD344">G305*(1-0)</f>
        <v>0</v>
      </c>
      <c r="AK305" s="30">
        <f t="shared" si="70"/>
        <v>0</v>
      </c>
      <c r="AL305" s="30">
        <f t="shared" si="71"/>
        <v>0</v>
      </c>
      <c r="AM305" s="31" t="s">
        <v>417</v>
      </c>
      <c r="AN305" s="31" t="s">
        <v>418</v>
      </c>
      <c r="AO305" s="23" t="s">
        <v>422</v>
      </c>
    </row>
    <row r="306" spans="3:17" ht="12.75">
      <c r="C306" s="12" t="s">
        <v>215</v>
      </c>
      <c r="D306" s="119" t="s">
        <v>671</v>
      </c>
      <c r="E306" s="120"/>
      <c r="F306" s="120"/>
      <c r="G306" s="120"/>
      <c r="H306" s="120"/>
      <c r="I306" s="120"/>
      <c r="J306" s="120"/>
      <c r="K306" s="120"/>
      <c r="P306" s="94">
        <f t="shared" si="47"/>
        <v>0</v>
      </c>
      <c r="Q306" s="94">
        <f t="shared" si="48"/>
        <v>0</v>
      </c>
    </row>
    <row r="307" spans="1:41" ht="12.75">
      <c r="A307" s="4" t="s">
        <v>178</v>
      </c>
      <c r="B307" s="4" t="s">
        <v>220</v>
      </c>
      <c r="C307" s="70" t="s">
        <v>609</v>
      </c>
      <c r="D307" s="52" t="s">
        <v>366</v>
      </c>
      <c r="E307" s="4" t="s">
        <v>385</v>
      </c>
      <c r="F307" s="104">
        <v>198</v>
      </c>
      <c r="G307" s="17">
        <v>0</v>
      </c>
      <c r="H307" s="17">
        <f aca="true" t="shared" si="76" ref="H307:H316">ROUND(F307*AC307,2)</f>
        <v>0</v>
      </c>
      <c r="I307" s="17">
        <f t="shared" si="72"/>
        <v>0</v>
      </c>
      <c r="J307" s="17">
        <f t="shared" si="73"/>
        <v>0</v>
      </c>
      <c r="K307" s="26" t="s">
        <v>444</v>
      </c>
      <c r="L307" s="26" t="s">
        <v>6</v>
      </c>
      <c r="M307" s="17">
        <f aca="true" t="shared" si="77" ref="M307:M316">IF(L307="5",I307,0)</f>
        <v>0</v>
      </c>
      <c r="P307" s="94">
        <f t="shared" si="47"/>
        <v>0</v>
      </c>
      <c r="Q307" s="94">
        <f t="shared" si="48"/>
        <v>0</v>
      </c>
      <c r="X307" s="17">
        <f aca="true" t="shared" si="78" ref="X307:X316">IF(AB307=0,J307,0)</f>
        <v>0</v>
      </c>
      <c r="Y307" s="17">
        <f aca="true" t="shared" si="79" ref="Y307:Y316">IF(AB307=15,J307,0)</f>
        <v>0</v>
      </c>
      <c r="Z307" s="17">
        <f aca="true" t="shared" si="80" ref="Z307:Z316">IF(AB307=21,J307,0)</f>
        <v>0</v>
      </c>
      <c r="AB307" s="30">
        <v>21</v>
      </c>
      <c r="AC307" s="30">
        <f t="shared" si="74"/>
        <v>0</v>
      </c>
      <c r="AD307" s="30">
        <f t="shared" si="75"/>
        <v>0</v>
      </c>
      <c r="AK307" s="30">
        <f aca="true" t="shared" si="81" ref="AK307:AK316">F307*AC307</f>
        <v>0</v>
      </c>
      <c r="AL307" s="30">
        <f aca="true" t="shared" si="82" ref="AL307:AL316">F307*AD307</f>
        <v>0</v>
      </c>
      <c r="AM307" s="31" t="s">
        <v>417</v>
      </c>
      <c r="AN307" s="31" t="s">
        <v>418</v>
      </c>
      <c r="AO307" s="23" t="s">
        <v>422</v>
      </c>
    </row>
    <row r="308" spans="1:41" ht="12.75">
      <c r="A308" s="4" t="s">
        <v>179</v>
      </c>
      <c r="B308" s="4" t="s">
        <v>220</v>
      </c>
      <c r="C308" s="70" t="s">
        <v>610</v>
      </c>
      <c r="D308" s="52" t="s">
        <v>367</v>
      </c>
      <c r="E308" s="4" t="s">
        <v>386</v>
      </c>
      <c r="F308" s="104">
        <v>66</v>
      </c>
      <c r="G308" s="17">
        <v>0</v>
      </c>
      <c r="H308" s="17">
        <f t="shared" si="76"/>
        <v>0</v>
      </c>
      <c r="I308" s="17">
        <f t="shared" si="72"/>
        <v>0</v>
      </c>
      <c r="J308" s="17">
        <f t="shared" si="73"/>
        <v>0</v>
      </c>
      <c r="K308" s="26" t="s">
        <v>444</v>
      </c>
      <c r="L308" s="26" t="s">
        <v>6</v>
      </c>
      <c r="M308" s="17">
        <f t="shared" si="77"/>
        <v>0</v>
      </c>
      <c r="P308" s="94">
        <f t="shared" si="47"/>
        <v>0</v>
      </c>
      <c r="Q308" s="94">
        <f t="shared" si="48"/>
        <v>0</v>
      </c>
      <c r="X308" s="17">
        <f t="shared" si="78"/>
        <v>0</v>
      </c>
      <c r="Y308" s="17">
        <f t="shared" si="79"/>
        <v>0</v>
      </c>
      <c r="Z308" s="17">
        <f t="shared" si="80"/>
        <v>0</v>
      </c>
      <c r="AB308" s="30">
        <v>21</v>
      </c>
      <c r="AC308" s="30">
        <f t="shared" si="74"/>
        <v>0</v>
      </c>
      <c r="AD308" s="30">
        <f t="shared" si="75"/>
        <v>0</v>
      </c>
      <c r="AK308" s="30">
        <f t="shared" si="81"/>
        <v>0</v>
      </c>
      <c r="AL308" s="30">
        <f t="shared" si="82"/>
        <v>0</v>
      </c>
      <c r="AM308" s="31" t="s">
        <v>417</v>
      </c>
      <c r="AN308" s="31" t="s">
        <v>418</v>
      </c>
      <c r="AO308" s="23" t="s">
        <v>422</v>
      </c>
    </row>
    <row r="309" spans="1:41" ht="12.75">
      <c r="A309" s="4" t="s">
        <v>180</v>
      </c>
      <c r="B309" s="4" t="s">
        <v>220</v>
      </c>
      <c r="C309" s="70" t="s">
        <v>583</v>
      </c>
      <c r="D309" s="52" t="s">
        <v>334</v>
      </c>
      <c r="E309" s="4" t="s">
        <v>387</v>
      </c>
      <c r="F309" s="104">
        <v>2.25</v>
      </c>
      <c r="G309" s="17">
        <v>0</v>
      </c>
      <c r="H309" s="17">
        <f t="shared" si="76"/>
        <v>0</v>
      </c>
      <c r="I309" s="17">
        <f t="shared" si="72"/>
        <v>0</v>
      </c>
      <c r="J309" s="17">
        <f t="shared" si="73"/>
        <v>0</v>
      </c>
      <c r="K309" s="26" t="s">
        <v>444</v>
      </c>
      <c r="L309" s="26" t="s">
        <v>6</v>
      </c>
      <c r="M309" s="17">
        <f t="shared" si="77"/>
        <v>0</v>
      </c>
      <c r="P309" s="94">
        <f t="shared" si="47"/>
        <v>0</v>
      </c>
      <c r="Q309" s="94">
        <f t="shared" si="48"/>
        <v>0</v>
      </c>
      <c r="X309" s="17">
        <f t="shared" si="78"/>
        <v>0</v>
      </c>
      <c r="Y309" s="17">
        <f t="shared" si="79"/>
        <v>0</v>
      </c>
      <c r="Z309" s="17">
        <f t="shared" si="80"/>
        <v>0</v>
      </c>
      <c r="AB309" s="30">
        <v>21</v>
      </c>
      <c r="AC309" s="30">
        <f t="shared" si="74"/>
        <v>0</v>
      </c>
      <c r="AD309" s="30">
        <f t="shared" si="75"/>
        <v>0</v>
      </c>
      <c r="AK309" s="30">
        <f t="shared" si="81"/>
        <v>0</v>
      </c>
      <c r="AL309" s="30">
        <f t="shared" si="82"/>
        <v>0</v>
      </c>
      <c r="AM309" s="31" t="s">
        <v>417</v>
      </c>
      <c r="AN309" s="31" t="s">
        <v>418</v>
      </c>
      <c r="AO309" s="23" t="s">
        <v>422</v>
      </c>
    </row>
    <row r="310" spans="1:41" ht="12.75">
      <c r="A310" s="4" t="s">
        <v>181</v>
      </c>
      <c r="B310" s="4" t="s">
        <v>220</v>
      </c>
      <c r="C310" s="70" t="s">
        <v>611</v>
      </c>
      <c r="D310" s="52" t="s">
        <v>368</v>
      </c>
      <c r="E310" s="4" t="s">
        <v>385</v>
      </c>
      <c r="F310" s="104">
        <v>33</v>
      </c>
      <c r="G310" s="17">
        <v>0</v>
      </c>
      <c r="H310" s="17">
        <f t="shared" si="76"/>
        <v>0</v>
      </c>
      <c r="I310" s="17">
        <f t="shared" si="72"/>
        <v>0</v>
      </c>
      <c r="J310" s="17">
        <f t="shared" si="73"/>
        <v>0</v>
      </c>
      <c r="K310" s="26" t="s">
        <v>444</v>
      </c>
      <c r="L310" s="26" t="s">
        <v>6</v>
      </c>
      <c r="M310" s="17">
        <f t="shared" si="77"/>
        <v>0</v>
      </c>
      <c r="P310" s="94">
        <f t="shared" si="47"/>
        <v>0</v>
      </c>
      <c r="Q310" s="94">
        <f t="shared" si="48"/>
        <v>0</v>
      </c>
      <c r="X310" s="17">
        <f t="shared" si="78"/>
        <v>0</v>
      </c>
      <c r="Y310" s="17">
        <f t="shared" si="79"/>
        <v>0</v>
      </c>
      <c r="Z310" s="17">
        <f t="shared" si="80"/>
        <v>0</v>
      </c>
      <c r="AB310" s="30">
        <v>21</v>
      </c>
      <c r="AC310" s="30">
        <f t="shared" si="74"/>
        <v>0</v>
      </c>
      <c r="AD310" s="30">
        <f t="shared" si="75"/>
        <v>0</v>
      </c>
      <c r="AK310" s="30">
        <f t="shared" si="81"/>
        <v>0</v>
      </c>
      <c r="AL310" s="30">
        <f t="shared" si="82"/>
        <v>0</v>
      </c>
      <c r="AM310" s="31" t="s">
        <v>417</v>
      </c>
      <c r="AN310" s="31" t="s">
        <v>418</v>
      </c>
      <c r="AO310" s="23" t="s">
        <v>422</v>
      </c>
    </row>
    <row r="311" spans="1:41" ht="12.75">
      <c r="A311" s="4" t="s">
        <v>182</v>
      </c>
      <c r="B311" s="4" t="s">
        <v>220</v>
      </c>
      <c r="C311" s="70" t="s">
        <v>612</v>
      </c>
      <c r="D311" s="52" t="s">
        <v>369</v>
      </c>
      <c r="E311" s="4" t="s">
        <v>385</v>
      </c>
      <c r="F311" s="104">
        <v>33</v>
      </c>
      <c r="G311" s="17">
        <v>0</v>
      </c>
      <c r="H311" s="17">
        <f t="shared" si="76"/>
        <v>0</v>
      </c>
      <c r="I311" s="17">
        <f t="shared" si="72"/>
        <v>0</v>
      </c>
      <c r="J311" s="17">
        <f t="shared" si="73"/>
        <v>0</v>
      </c>
      <c r="K311" s="26" t="s">
        <v>444</v>
      </c>
      <c r="L311" s="26" t="s">
        <v>6</v>
      </c>
      <c r="M311" s="17">
        <f t="shared" si="77"/>
        <v>0</v>
      </c>
      <c r="P311" s="94">
        <f t="shared" si="47"/>
        <v>0</v>
      </c>
      <c r="Q311" s="94">
        <f t="shared" si="48"/>
        <v>0</v>
      </c>
      <c r="X311" s="17">
        <f t="shared" si="78"/>
        <v>0</v>
      </c>
      <c r="Y311" s="17">
        <f t="shared" si="79"/>
        <v>0</v>
      </c>
      <c r="Z311" s="17">
        <f t="shared" si="80"/>
        <v>0</v>
      </c>
      <c r="AB311" s="30">
        <v>21</v>
      </c>
      <c r="AC311" s="30">
        <f t="shared" si="74"/>
        <v>0</v>
      </c>
      <c r="AD311" s="30">
        <f t="shared" si="75"/>
        <v>0</v>
      </c>
      <c r="AK311" s="30">
        <f t="shared" si="81"/>
        <v>0</v>
      </c>
      <c r="AL311" s="30">
        <f t="shared" si="82"/>
        <v>0</v>
      </c>
      <c r="AM311" s="31" t="s">
        <v>417</v>
      </c>
      <c r="AN311" s="31" t="s">
        <v>418</v>
      </c>
      <c r="AO311" s="23" t="s">
        <v>422</v>
      </c>
    </row>
    <row r="312" spans="1:41" ht="12.75">
      <c r="A312" s="4" t="s">
        <v>183</v>
      </c>
      <c r="B312" s="4" t="s">
        <v>220</v>
      </c>
      <c r="C312" s="70" t="s">
        <v>613</v>
      </c>
      <c r="D312" s="52" t="s">
        <v>370</v>
      </c>
      <c r="E312" s="4" t="s">
        <v>384</v>
      </c>
      <c r="F312" s="104">
        <v>15</v>
      </c>
      <c r="G312" s="17">
        <v>0</v>
      </c>
      <c r="H312" s="17">
        <f t="shared" si="76"/>
        <v>0</v>
      </c>
      <c r="I312" s="17">
        <f t="shared" si="72"/>
        <v>0</v>
      </c>
      <c r="J312" s="17">
        <f t="shared" si="73"/>
        <v>0</v>
      </c>
      <c r="K312" s="26" t="s">
        <v>444</v>
      </c>
      <c r="L312" s="26" t="s">
        <v>6</v>
      </c>
      <c r="M312" s="17">
        <f t="shared" si="77"/>
        <v>0</v>
      </c>
      <c r="P312" s="94">
        <f t="shared" si="47"/>
        <v>0</v>
      </c>
      <c r="Q312" s="94">
        <f t="shared" si="48"/>
        <v>0</v>
      </c>
      <c r="X312" s="17">
        <f t="shared" si="78"/>
        <v>0</v>
      </c>
      <c r="Y312" s="17">
        <f t="shared" si="79"/>
        <v>0</v>
      </c>
      <c r="Z312" s="17">
        <f t="shared" si="80"/>
        <v>0</v>
      </c>
      <c r="AB312" s="30">
        <v>21</v>
      </c>
      <c r="AC312" s="30">
        <f t="shared" si="74"/>
        <v>0</v>
      </c>
      <c r="AD312" s="30">
        <f t="shared" si="75"/>
        <v>0</v>
      </c>
      <c r="AK312" s="30">
        <f t="shared" si="81"/>
        <v>0</v>
      </c>
      <c r="AL312" s="30">
        <f t="shared" si="82"/>
        <v>0</v>
      </c>
      <c r="AM312" s="31" t="s">
        <v>417</v>
      </c>
      <c r="AN312" s="31" t="s">
        <v>418</v>
      </c>
      <c r="AO312" s="23" t="s">
        <v>422</v>
      </c>
    </row>
    <row r="313" spans="1:41" ht="12.75">
      <c r="A313" s="4" t="s">
        <v>184</v>
      </c>
      <c r="B313" s="4" t="s">
        <v>220</v>
      </c>
      <c r="C313" s="70" t="s">
        <v>614</v>
      </c>
      <c r="D313" s="52" t="s">
        <v>371</v>
      </c>
      <c r="E313" s="4" t="s">
        <v>385</v>
      </c>
      <c r="F313" s="104">
        <v>33</v>
      </c>
      <c r="G313" s="17">
        <v>0</v>
      </c>
      <c r="H313" s="17">
        <f t="shared" si="76"/>
        <v>0</v>
      </c>
      <c r="I313" s="17">
        <f t="shared" si="72"/>
        <v>0</v>
      </c>
      <c r="J313" s="17">
        <f t="shared" si="73"/>
        <v>0</v>
      </c>
      <c r="K313" s="26" t="s">
        <v>444</v>
      </c>
      <c r="L313" s="26" t="s">
        <v>6</v>
      </c>
      <c r="M313" s="17">
        <f t="shared" si="77"/>
        <v>0</v>
      </c>
      <c r="P313" s="94">
        <f t="shared" si="47"/>
        <v>0</v>
      </c>
      <c r="Q313" s="94">
        <f t="shared" si="48"/>
        <v>0</v>
      </c>
      <c r="X313" s="17">
        <f t="shared" si="78"/>
        <v>0</v>
      </c>
      <c r="Y313" s="17">
        <f t="shared" si="79"/>
        <v>0</v>
      </c>
      <c r="Z313" s="17">
        <f t="shared" si="80"/>
        <v>0</v>
      </c>
      <c r="AB313" s="30">
        <v>21</v>
      </c>
      <c r="AC313" s="30">
        <f t="shared" si="74"/>
        <v>0</v>
      </c>
      <c r="AD313" s="30">
        <f t="shared" si="75"/>
        <v>0</v>
      </c>
      <c r="AK313" s="30">
        <f t="shared" si="81"/>
        <v>0</v>
      </c>
      <c r="AL313" s="30">
        <f t="shared" si="82"/>
        <v>0</v>
      </c>
      <c r="AM313" s="31" t="s">
        <v>417</v>
      </c>
      <c r="AN313" s="31" t="s">
        <v>418</v>
      </c>
      <c r="AO313" s="23" t="s">
        <v>422</v>
      </c>
    </row>
    <row r="314" spans="1:41" ht="12.75">
      <c r="A314" s="4" t="s">
        <v>185</v>
      </c>
      <c r="B314" s="4" t="s">
        <v>220</v>
      </c>
      <c r="C314" s="70" t="s">
        <v>615</v>
      </c>
      <c r="D314" s="52" t="s">
        <v>372</v>
      </c>
      <c r="E314" s="4" t="s">
        <v>385</v>
      </c>
      <c r="F314" s="104">
        <v>99</v>
      </c>
      <c r="G314" s="17">
        <v>0</v>
      </c>
      <c r="H314" s="17">
        <f t="shared" si="76"/>
        <v>0</v>
      </c>
      <c r="I314" s="17">
        <f t="shared" si="72"/>
        <v>0</v>
      </c>
      <c r="J314" s="17">
        <f t="shared" si="73"/>
        <v>0</v>
      </c>
      <c r="K314" s="26" t="s">
        <v>444</v>
      </c>
      <c r="L314" s="26" t="s">
        <v>6</v>
      </c>
      <c r="M314" s="17">
        <f t="shared" si="77"/>
        <v>0</v>
      </c>
      <c r="P314" s="94">
        <f t="shared" si="47"/>
        <v>0</v>
      </c>
      <c r="Q314" s="94">
        <f t="shared" si="48"/>
        <v>0</v>
      </c>
      <c r="X314" s="17">
        <f t="shared" si="78"/>
        <v>0</v>
      </c>
      <c r="Y314" s="17">
        <f t="shared" si="79"/>
        <v>0</v>
      </c>
      <c r="Z314" s="17">
        <f t="shared" si="80"/>
        <v>0</v>
      </c>
      <c r="AB314" s="30">
        <v>21</v>
      </c>
      <c r="AC314" s="30">
        <f t="shared" si="74"/>
        <v>0</v>
      </c>
      <c r="AD314" s="30">
        <f t="shared" si="75"/>
        <v>0</v>
      </c>
      <c r="AK314" s="30">
        <f t="shared" si="81"/>
        <v>0</v>
      </c>
      <c r="AL314" s="30">
        <f t="shared" si="82"/>
        <v>0</v>
      </c>
      <c r="AM314" s="31" t="s">
        <v>417</v>
      </c>
      <c r="AN314" s="31" t="s">
        <v>418</v>
      </c>
      <c r="AO314" s="23" t="s">
        <v>422</v>
      </c>
    </row>
    <row r="315" spans="1:41" ht="12.75">
      <c r="A315" s="4" t="s">
        <v>186</v>
      </c>
      <c r="B315" s="4" t="s">
        <v>220</v>
      </c>
      <c r="C315" s="70" t="s">
        <v>588</v>
      </c>
      <c r="D315" s="52" t="s">
        <v>339</v>
      </c>
      <c r="E315" s="4" t="s">
        <v>384</v>
      </c>
      <c r="F315" s="104">
        <v>15</v>
      </c>
      <c r="G315" s="17">
        <v>0</v>
      </c>
      <c r="H315" s="17">
        <f t="shared" si="76"/>
        <v>0</v>
      </c>
      <c r="I315" s="17">
        <f t="shared" si="72"/>
        <v>0</v>
      </c>
      <c r="J315" s="17">
        <f t="shared" si="73"/>
        <v>0</v>
      </c>
      <c r="K315" s="26" t="s">
        <v>444</v>
      </c>
      <c r="L315" s="26" t="s">
        <v>6</v>
      </c>
      <c r="M315" s="17">
        <f t="shared" si="77"/>
        <v>0</v>
      </c>
      <c r="P315" s="94">
        <f t="shared" si="47"/>
        <v>0</v>
      </c>
      <c r="Q315" s="94">
        <f t="shared" si="48"/>
        <v>0</v>
      </c>
      <c r="X315" s="17">
        <f t="shared" si="78"/>
        <v>0</v>
      </c>
      <c r="Y315" s="17">
        <f t="shared" si="79"/>
        <v>0</v>
      </c>
      <c r="Z315" s="17">
        <f t="shared" si="80"/>
        <v>0</v>
      </c>
      <c r="AB315" s="30">
        <v>21</v>
      </c>
      <c r="AC315" s="30">
        <f t="shared" si="74"/>
        <v>0</v>
      </c>
      <c r="AD315" s="30">
        <f t="shared" si="75"/>
        <v>0</v>
      </c>
      <c r="AK315" s="30">
        <f t="shared" si="81"/>
        <v>0</v>
      </c>
      <c r="AL315" s="30">
        <f t="shared" si="82"/>
        <v>0</v>
      </c>
      <c r="AM315" s="31" t="s">
        <v>417</v>
      </c>
      <c r="AN315" s="31" t="s">
        <v>418</v>
      </c>
      <c r="AO315" s="23" t="s">
        <v>422</v>
      </c>
    </row>
    <row r="316" spans="1:41" ht="12.75">
      <c r="A316" s="4" t="s">
        <v>187</v>
      </c>
      <c r="B316" s="4" t="s">
        <v>220</v>
      </c>
      <c r="C316" s="70" t="s">
        <v>589</v>
      </c>
      <c r="D316" s="52" t="s">
        <v>340</v>
      </c>
      <c r="E316" s="4" t="s">
        <v>388</v>
      </c>
      <c r="F316" s="104">
        <v>0.0231</v>
      </c>
      <c r="G316" s="17">
        <v>0</v>
      </c>
      <c r="H316" s="17">
        <f t="shared" si="76"/>
        <v>0</v>
      </c>
      <c r="I316" s="17">
        <f t="shared" si="72"/>
        <v>0</v>
      </c>
      <c r="J316" s="17">
        <f t="shared" si="73"/>
        <v>0</v>
      </c>
      <c r="K316" s="26" t="s">
        <v>444</v>
      </c>
      <c r="L316" s="26" t="s">
        <v>6</v>
      </c>
      <c r="M316" s="17">
        <f t="shared" si="77"/>
        <v>0</v>
      </c>
      <c r="P316" s="94">
        <f t="shared" si="47"/>
        <v>0</v>
      </c>
      <c r="Q316" s="94">
        <f t="shared" si="48"/>
        <v>0</v>
      </c>
      <c r="X316" s="17">
        <f t="shared" si="78"/>
        <v>0</v>
      </c>
      <c r="Y316" s="17">
        <f t="shared" si="79"/>
        <v>0</v>
      </c>
      <c r="Z316" s="17">
        <f t="shared" si="80"/>
        <v>0</v>
      </c>
      <c r="AB316" s="30">
        <v>21</v>
      </c>
      <c r="AC316" s="30">
        <f t="shared" si="74"/>
        <v>0</v>
      </c>
      <c r="AD316" s="30">
        <f t="shared" si="75"/>
        <v>0</v>
      </c>
      <c r="AK316" s="30">
        <f t="shared" si="81"/>
        <v>0</v>
      </c>
      <c r="AL316" s="30">
        <f t="shared" si="82"/>
        <v>0</v>
      </c>
      <c r="AM316" s="31" t="s">
        <v>417</v>
      </c>
      <c r="AN316" s="31" t="s">
        <v>418</v>
      </c>
      <c r="AO316" s="23" t="s">
        <v>422</v>
      </c>
    </row>
    <row r="317" spans="1:41" ht="12.75">
      <c r="A317" s="4"/>
      <c r="B317" s="4"/>
      <c r="C317" s="12" t="s">
        <v>215</v>
      </c>
      <c r="D317" s="92" t="s">
        <v>670</v>
      </c>
      <c r="E317" s="4"/>
      <c r="F317" s="104"/>
      <c r="G317" s="17"/>
      <c r="H317" s="17"/>
      <c r="I317" s="17"/>
      <c r="J317" s="17"/>
      <c r="K317" s="26"/>
      <c r="L317" s="26"/>
      <c r="M317" s="17"/>
      <c r="P317" s="94">
        <f t="shared" si="47"/>
        <v>0</v>
      </c>
      <c r="Q317" s="94">
        <f t="shared" si="48"/>
        <v>0</v>
      </c>
      <c r="X317" s="17"/>
      <c r="Y317" s="17"/>
      <c r="Z317" s="17"/>
      <c r="AB317" s="30"/>
      <c r="AC317" s="30"/>
      <c r="AD317" s="30"/>
      <c r="AK317" s="30"/>
      <c r="AL317" s="30"/>
      <c r="AM317" s="31"/>
      <c r="AN317" s="31"/>
      <c r="AO317" s="23"/>
    </row>
    <row r="318" spans="1:41" ht="12.75">
      <c r="A318" s="4" t="s">
        <v>188</v>
      </c>
      <c r="B318" s="4" t="s">
        <v>220</v>
      </c>
      <c r="C318" s="70" t="s">
        <v>592</v>
      </c>
      <c r="D318" s="52" t="s">
        <v>343</v>
      </c>
      <c r="E318" s="4" t="s">
        <v>387</v>
      </c>
      <c r="F318" s="104">
        <v>9.9</v>
      </c>
      <c r="G318" s="17">
        <v>0</v>
      </c>
      <c r="H318" s="17">
        <f>ROUND(F318*AC318,2)</f>
        <v>0</v>
      </c>
      <c r="I318" s="17">
        <f t="shared" si="72"/>
        <v>0</v>
      </c>
      <c r="J318" s="17">
        <f t="shared" si="73"/>
        <v>0</v>
      </c>
      <c r="K318" s="26" t="s">
        <v>444</v>
      </c>
      <c r="L318" s="26" t="s">
        <v>6</v>
      </c>
      <c r="M318" s="17">
        <f>IF(L318="5",I318,0)</f>
        <v>0</v>
      </c>
      <c r="P318" s="94">
        <f t="shared" si="47"/>
        <v>0</v>
      </c>
      <c r="Q318" s="94">
        <f t="shared" si="48"/>
        <v>0</v>
      </c>
      <c r="X318" s="17">
        <f>IF(AB318=0,J318,0)</f>
        <v>0</v>
      </c>
      <c r="Y318" s="17">
        <f>IF(AB318=15,J318,0)</f>
        <v>0</v>
      </c>
      <c r="Z318" s="17">
        <f>IF(AB318=21,J318,0)</f>
        <v>0</v>
      </c>
      <c r="AB318" s="30">
        <v>21</v>
      </c>
      <c r="AC318" s="30">
        <f t="shared" si="74"/>
        <v>0</v>
      </c>
      <c r="AD318" s="30">
        <f t="shared" si="75"/>
        <v>0</v>
      </c>
      <c r="AK318" s="30">
        <f>F318*AC318</f>
        <v>0</v>
      </c>
      <c r="AL318" s="30">
        <f>F318*AD318</f>
        <v>0</v>
      </c>
      <c r="AM318" s="31" t="s">
        <v>417</v>
      </c>
      <c r="AN318" s="31" t="s">
        <v>418</v>
      </c>
      <c r="AO318" s="23" t="s">
        <v>422</v>
      </c>
    </row>
    <row r="319" spans="1:41" ht="12.75">
      <c r="A319" s="4" t="s">
        <v>189</v>
      </c>
      <c r="B319" s="4" t="s">
        <v>220</v>
      </c>
      <c r="C319" s="70" t="s">
        <v>594</v>
      </c>
      <c r="D319" s="72" t="s">
        <v>648</v>
      </c>
      <c r="E319" s="4" t="s">
        <v>385</v>
      </c>
      <c r="F319" s="104">
        <v>231</v>
      </c>
      <c r="G319" s="17">
        <v>0</v>
      </c>
      <c r="H319" s="17">
        <f>ROUND(F319*AC319,2)</f>
        <v>0</v>
      </c>
      <c r="I319" s="17">
        <f t="shared" si="72"/>
        <v>0</v>
      </c>
      <c r="J319" s="17">
        <f t="shared" si="73"/>
        <v>0</v>
      </c>
      <c r="K319" s="26" t="s">
        <v>444</v>
      </c>
      <c r="L319" s="26" t="s">
        <v>6</v>
      </c>
      <c r="M319" s="17">
        <f>IF(L319="5",I319,0)</f>
        <v>0</v>
      </c>
      <c r="P319" s="94">
        <f t="shared" si="47"/>
        <v>0</v>
      </c>
      <c r="Q319" s="94">
        <f t="shared" si="48"/>
        <v>0</v>
      </c>
      <c r="X319" s="17">
        <f>IF(AB319=0,J319,0)</f>
        <v>0</v>
      </c>
      <c r="Y319" s="17">
        <f>IF(AB319=15,J319,0)</f>
        <v>0</v>
      </c>
      <c r="Z319" s="17">
        <f>IF(AB319=21,J319,0)</f>
        <v>0</v>
      </c>
      <c r="AB319" s="30">
        <v>21</v>
      </c>
      <c r="AC319" s="30">
        <f t="shared" si="74"/>
        <v>0</v>
      </c>
      <c r="AD319" s="30">
        <f t="shared" si="75"/>
        <v>0</v>
      </c>
      <c r="AK319" s="30">
        <f>F319*AC319</f>
        <v>0</v>
      </c>
      <c r="AL319" s="30">
        <f>F319*AD319</f>
        <v>0</v>
      </c>
      <c r="AM319" s="31" t="s">
        <v>417</v>
      </c>
      <c r="AN319" s="31" t="s">
        <v>418</v>
      </c>
      <c r="AO319" s="23" t="s">
        <v>422</v>
      </c>
    </row>
    <row r="320" spans="1:17" ht="12.75">
      <c r="A320" s="3"/>
      <c r="B320" s="11"/>
      <c r="C320" s="11"/>
      <c r="D320" s="73" t="s">
        <v>605</v>
      </c>
      <c r="E320" s="15"/>
      <c r="F320" s="103"/>
      <c r="G320" s="97"/>
      <c r="H320" s="32"/>
      <c r="I320" s="32"/>
      <c r="J320" s="32"/>
      <c r="K320" s="23"/>
      <c r="P320" s="94"/>
      <c r="Q320" s="94"/>
    </row>
    <row r="321" spans="1:41" ht="12.75">
      <c r="A321" s="4" t="s">
        <v>190</v>
      </c>
      <c r="B321" s="4" t="s">
        <v>220</v>
      </c>
      <c r="C321" s="70" t="s">
        <v>616</v>
      </c>
      <c r="D321" s="72" t="s">
        <v>641</v>
      </c>
      <c r="E321" s="4" t="s">
        <v>385</v>
      </c>
      <c r="F321" s="104">
        <v>138</v>
      </c>
      <c r="G321" s="17">
        <v>0</v>
      </c>
      <c r="H321" s="17">
        <f>ROUND(F321*AC321,2)</f>
        <v>0</v>
      </c>
      <c r="I321" s="17">
        <f t="shared" si="72"/>
        <v>0</v>
      </c>
      <c r="J321" s="17">
        <f t="shared" si="73"/>
        <v>0</v>
      </c>
      <c r="K321" s="26" t="s">
        <v>444</v>
      </c>
      <c r="L321" s="26" t="s">
        <v>6</v>
      </c>
      <c r="M321" s="17">
        <f>IF(L321="5",I321,0)</f>
        <v>0</v>
      </c>
      <c r="P321" s="94">
        <f t="shared" si="47"/>
        <v>0</v>
      </c>
      <c r="Q321" s="94">
        <f t="shared" si="48"/>
        <v>0</v>
      </c>
      <c r="X321" s="17">
        <f>IF(AB321=0,J321,0)</f>
        <v>0</v>
      </c>
      <c r="Y321" s="17">
        <f>IF(AB321=15,J321,0)</f>
        <v>0</v>
      </c>
      <c r="Z321" s="17">
        <f>IF(AB321=21,J321,0)</f>
        <v>0</v>
      </c>
      <c r="AB321" s="30">
        <v>21</v>
      </c>
      <c r="AC321" s="30">
        <f t="shared" si="74"/>
        <v>0</v>
      </c>
      <c r="AD321" s="30">
        <f t="shared" si="75"/>
        <v>0</v>
      </c>
      <c r="AK321" s="30">
        <f>F321*AC321</f>
        <v>0</v>
      </c>
      <c r="AL321" s="30">
        <f>F321*AD321</f>
        <v>0</v>
      </c>
      <c r="AM321" s="31" t="s">
        <v>417</v>
      </c>
      <c r="AN321" s="31" t="s">
        <v>418</v>
      </c>
      <c r="AO321" s="23" t="s">
        <v>422</v>
      </c>
    </row>
    <row r="322" spans="3:17" ht="12.75">
      <c r="C322" s="12" t="s">
        <v>215</v>
      </c>
      <c r="D322" s="119" t="s">
        <v>669</v>
      </c>
      <c r="E322" s="120"/>
      <c r="F322" s="120"/>
      <c r="G322" s="120"/>
      <c r="H322" s="120"/>
      <c r="I322" s="120"/>
      <c r="J322" s="120"/>
      <c r="K322" s="120"/>
      <c r="P322" s="94">
        <f t="shared" si="47"/>
        <v>0</v>
      </c>
      <c r="Q322" s="94">
        <f t="shared" si="48"/>
        <v>0</v>
      </c>
    </row>
    <row r="323" spans="1:41" ht="12.75">
      <c r="A323" s="4" t="s">
        <v>191</v>
      </c>
      <c r="B323" s="4" t="s">
        <v>220</v>
      </c>
      <c r="C323" s="70" t="s">
        <v>583</v>
      </c>
      <c r="D323" s="52" t="s">
        <v>334</v>
      </c>
      <c r="E323" s="4" t="s">
        <v>387</v>
      </c>
      <c r="F323" s="104">
        <v>13.5</v>
      </c>
      <c r="G323" s="17">
        <v>0</v>
      </c>
      <c r="H323" s="17">
        <f aca="true" t="shared" si="83" ref="H323:H330">ROUND(F323*AC323,2)</f>
        <v>0</v>
      </c>
      <c r="I323" s="17">
        <f t="shared" si="72"/>
        <v>0</v>
      </c>
      <c r="J323" s="17">
        <f t="shared" si="73"/>
        <v>0</v>
      </c>
      <c r="K323" s="26" t="s">
        <v>444</v>
      </c>
      <c r="L323" s="26" t="s">
        <v>6</v>
      </c>
      <c r="M323" s="17">
        <f aca="true" t="shared" si="84" ref="M323:M330">IF(L323="5",I323,0)</f>
        <v>0</v>
      </c>
      <c r="P323" s="94">
        <f t="shared" si="47"/>
        <v>0</v>
      </c>
      <c r="Q323" s="94">
        <f t="shared" si="48"/>
        <v>0</v>
      </c>
      <c r="X323" s="17">
        <f aca="true" t="shared" si="85" ref="X323:X330">IF(AB323=0,J323,0)</f>
        <v>0</v>
      </c>
      <c r="Y323" s="17">
        <f aca="true" t="shared" si="86" ref="Y323:Y330">IF(AB323=15,J323,0)</f>
        <v>0</v>
      </c>
      <c r="Z323" s="17">
        <f aca="true" t="shared" si="87" ref="Z323:Z330">IF(AB323=21,J323,0)</f>
        <v>0</v>
      </c>
      <c r="AB323" s="30">
        <v>21</v>
      </c>
      <c r="AC323" s="30">
        <f t="shared" si="74"/>
        <v>0</v>
      </c>
      <c r="AD323" s="30">
        <f t="shared" si="75"/>
        <v>0</v>
      </c>
      <c r="AK323" s="30">
        <f aca="true" t="shared" si="88" ref="AK323:AK330">F323*AC323</f>
        <v>0</v>
      </c>
      <c r="AL323" s="30">
        <f aca="true" t="shared" si="89" ref="AL323:AL330">F323*AD323</f>
        <v>0</v>
      </c>
      <c r="AM323" s="31" t="s">
        <v>417</v>
      </c>
      <c r="AN323" s="31" t="s">
        <v>418</v>
      </c>
      <c r="AO323" s="23" t="s">
        <v>422</v>
      </c>
    </row>
    <row r="324" spans="1:41" ht="12.75">
      <c r="A324" s="4" t="s">
        <v>192</v>
      </c>
      <c r="B324" s="4" t="s">
        <v>220</v>
      </c>
      <c r="C324" s="70" t="s">
        <v>584</v>
      </c>
      <c r="D324" s="52" t="s">
        <v>335</v>
      </c>
      <c r="E324" s="4" t="s">
        <v>385</v>
      </c>
      <c r="F324" s="104">
        <v>138</v>
      </c>
      <c r="G324" s="17">
        <v>0</v>
      </c>
      <c r="H324" s="17">
        <f t="shared" si="83"/>
        <v>0</v>
      </c>
      <c r="I324" s="17">
        <f t="shared" si="72"/>
        <v>0</v>
      </c>
      <c r="J324" s="17">
        <f t="shared" si="73"/>
        <v>0</v>
      </c>
      <c r="K324" s="26" t="s">
        <v>444</v>
      </c>
      <c r="L324" s="26" t="s">
        <v>6</v>
      </c>
      <c r="M324" s="17">
        <f t="shared" si="84"/>
        <v>0</v>
      </c>
      <c r="P324" s="94">
        <f t="shared" si="47"/>
        <v>0</v>
      </c>
      <c r="Q324" s="94">
        <f t="shared" si="48"/>
        <v>0</v>
      </c>
      <c r="X324" s="17">
        <f t="shared" si="85"/>
        <v>0</v>
      </c>
      <c r="Y324" s="17">
        <f t="shared" si="86"/>
        <v>0</v>
      </c>
      <c r="Z324" s="17">
        <f t="shared" si="87"/>
        <v>0</v>
      </c>
      <c r="AB324" s="30">
        <v>21</v>
      </c>
      <c r="AC324" s="30">
        <f t="shared" si="74"/>
        <v>0</v>
      </c>
      <c r="AD324" s="30">
        <f t="shared" si="75"/>
        <v>0</v>
      </c>
      <c r="AK324" s="30">
        <f t="shared" si="88"/>
        <v>0</v>
      </c>
      <c r="AL324" s="30">
        <f t="shared" si="89"/>
        <v>0</v>
      </c>
      <c r="AM324" s="31" t="s">
        <v>417</v>
      </c>
      <c r="AN324" s="31" t="s">
        <v>418</v>
      </c>
      <c r="AO324" s="23" t="s">
        <v>422</v>
      </c>
    </row>
    <row r="325" spans="1:41" ht="12.75">
      <c r="A325" s="4" t="s">
        <v>193</v>
      </c>
      <c r="B325" s="4" t="s">
        <v>220</v>
      </c>
      <c r="C325" s="70" t="s">
        <v>586</v>
      </c>
      <c r="D325" s="52" t="s">
        <v>337</v>
      </c>
      <c r="E325" s="4" t="s">
        <v>384</v>
      </c>
      <c r="F325" s="104">
        <v>90</v>
      </c>
      <c r="G325" s="17">
        <v>0</v>
      </c>
      <c r="H325" s="17">
        <f t="shared" si="83"/>
        <v>0</v>
      </c>
      <c r="I325" s="17">
        <f t="shared" si="72"/>
        <v>0</v>
      </c>
      <c r="J325" s="17">
        <f t="shared" si="73"/>
        <v>0</v>
      </c>
      <c r="K325" s="26" t="s">
        <v>444</v>
      </c>
      <c r="L325" s="26" t="s">
        <v>6</v>
      </c>
      <c r="M325" s="17">
        <f t="shared" si="84"/>
        <v>0</v>
      </c>
      <c r="P325" s="94">
        <f t="shared" si="47"/>
        <v>0</v>
      </c>
      <c r="Q325" s="94">
        <f t="shared" si="48"/>
        <v>0</v>
      </c>
      <c r="X325" s="17">
        <f t="shared" si="85"/>
        <v>0</v>
      </c>
      <c r="Y325" s="17">
        <f t="shared" si="86"/>
        <v>0</v>
      </c>
      <c r="Z325" s="17">
        <f t="shared" si="87"/>
        <v>0</v>
      </c>
      <c r="AB325" s="30">
        <v>21</v>
      </c>
      <c r="AC325" s="30">
        <f t="shared" si="74"/>
        <v>0</v>
      </c>
      <c r="AD325" s="30">
        <f t="shared" si="75"/>
        <v>0</v>
      </c>
      <c r="AK325" s="30">
        <f t="shared" si="88"/>
        <v>0</v>
      </c>
      <c r="AL325" s="30">
        <f t="shared" si="89"/>
        <v>0</v>
      </c>
      <c r="AM325" s="31" t="s">
        <v>417</v>
      </c>
      <c r="AN325" s="31" t="s">
        <v>418</v>
      </c>
      <c r="AO325" s="23" t="s">
        <v>422</v>
      </c>
    </row>
    <row r="326" spans="1:41" ht="12.75">
      <c r="A326" s="4" t="s">
        <v>194</v>
      </c>
      <c r="B326" s="4" t="s">
        <v>220</v>
      </c>
      <c r="C326" s="70" t="s">
        <v>617</v>
      </c>
      <c r="D326" s="52" t="s">
        <v>373</v>
      </c>
      <c r="E326" s="4" t="s">
        <v>385</v>
      </c>
      <c r="F326" s="104">
        <v>138</v>
      </c>
      <c r="G326" s="17">
        <v>0</v>
      </c>
      <c r="H326" s="17">
        <f t="shared" si="83"/>
        <v>0</v>
      </c>
      <c r="I326" s="17">
        <f t="shared" si="72"/>
        <v>0</v>
      </c>
      <c r="J326" s="17">
        <f t="shared" si="73"/>
        <v>0</v>
      </c>
      <c r="K326" s="26" t="s">
        <v>444</v>
      </c>
      <c r="L326" s="26" t="s">
        <v>6</v>
      </c>
      <c r="M326" s="17">
        <f t="shared" si="84"/>
        <v>0</v>
      </c>
      <c r="P326" s="94">
        <f aca="true" t="shared" si="90" ref="P326:P353">H326</f>
        <v>0</v>
      </c>
      <c r="Q326" s="94">
        <f aca="true" t="shared" si="91" ref="Q326:Q353">I326</f>
        <v>0</v>
      </c>
      <c r="X326" s="17">
        <f t="shared" si="85"/>
        <v>0</v>
      </c>
      <c r="Y326" s="17">
        <f t="shared" si="86"/>
        <v>0</v>
      </c>
      <c r="Z326" s="17">
        <f t="shared" si="87"/>
        <v>0</v>
      </c>
      <c r="AB326" s="30">
        <v>21</v>
      </c>
      <c r="AC326" s="30">
        <f t="shared" si="74"/>
        <v>0</v>
      </c>
      <c r="AD326" s="30">
        <f t="shared" si="75"/>
        <v>0</v>
      </c>
      <c r="AK326" s="30">
        <f t="shared" si="88"/>
        <v>0</v>
      </c>
      <c r="AL326" s="30">
        <f t="shared" si="89"/>
        <v>0</v>
      </c>
      <c r="AM326" s="31" t="s">
        <v>417</v>
      </c>
      <c r="AN326" s="31" t="s">
        <v>418</v>
      </c>
      <c r="AO326" s="23" t="s">
        <v>422</v>
      </c>
    </row>
    <row r="327" spans="1:41" ht="12.75">
      <c r="A327" s="4" t="s">
        <v>195</v>
      </c>
      <c r="B327" s="4" t="s">
        <v>220</v>
      </c>
      <c r="C327" s="70" t="s">
        <v>618</v>
      </c>
      <c r="D327" s="52" t="s">
        <v>374</v>
      </c>
      <c r="E327" s="4" t="s">
        <v>384</v>
      </c>
      <c r="F327" s="104">
        <v>90</v>
      </c>
      <c r="G327" s="17">
        <v>0</v>
      </c>
      <c r="H327" s="17">
        <f t="shared" si="83"/>
        <v>0</v>
      </c>
      <c r="I327" s="17">
        <f t="shared" si="72"/>
        <v>0</v>
      </c>
      <c r="J327" s="17">
        <f t="shared" si="73"/>
        <v>0</v>
      </c>
      <c r="K327" s="26" t="s">
        <v>444</v>
      </c>
      <c r="L327" s="26" t="s">
        <v>6</v>
      </c>
      <c r="M327" s="17">
        <f t="shared" si="84"/>
        <v>0</v>
      </c>
      <c r="P327" s="94">
        <f t="shared" si="90"/>
        <v>0</v>
      </c>
      <c r="Q327" s="94">
        <f t="shared" si="91"/>
        <v>0</v>
      </c>
      <c r="X327" s="17">
        <f t="shared" si="85"/>
        <v>0</v>
      </c>
      <c r="Y327" s="17">
        <f t="shared" si="86"/>
        <v>0</v>
      </c>
      <c r="Z327" s="17">
        <f t="shared" si="87"/>
        <v>0</v>
      </c>
      <c r="AB327" s="30">
        <v>21</v>
      </c>
      <c r="AC327" s="30">
        <f t="shared" si="74"/>
        <v>0</v>
      </c>
      <c r="AD327" s="30">
        <f t="shared" si="75"/>
        <v>0</v>
      </c>
      <c r="AK327" s="30">
        <f t="shared" si="88"/>
        <v>0</v>
      </c>
      <c r="AL327" s="30">
        <f t="shared" si="89"/>
        <v>0</v>
      </c>
      <c r="AM327" s="31" t="s">
        <v>417</v>
      </c>
      <c r="AN327" s="31" t="s">
        <v>418</v>
      </c>
      <c r="AO327" s="23" t="s">
        <v>422</v>
      </c>
    </row>
    <row r="328" spans="1:41" ht="12.75">
      <c r="A328" s="4" t="s">
        <v>196</v>
      </c>
      <c r="B328" s="4" t="s">
        <v>220</v>
      </c>
      <c r="C328" s="70" t="s">
        <v>587</v>
      </c>
      <c r="D328" s="52" t="s">
        <v>338</v>
      </c>
      <c r="E328" s="4" t="s">
        <v>384</v>
      </c>
      <c r="F328" s="104">
        <v>90</v>
      </c>
      <c r="G328" s="17">
        <v>0</v>
      </c>
      <c r="H328" s="17">
        <f t="shared" si="83"/>
        <v>0</v>
      </c>
      <c r="I328" s="17">
        <f t="shared" si="72"/>
        <v>0</v>
      </c>
      <c r="J328" s="17">
        <f t="shared" si="73"/>
        <v>0</v>
      </c>
      <c r="K328" s="26" t="s">
        <v>444</v>
      </c>
      <c r="L328" s="26" t="s">
        <v>6</v>
      </c>
      <c r="M328" s="17">
        <f t="shared" si="84"/>
        <v>0</v>
      </c>
      <c r="P328" s="94">
        <f t="shared" si="90"/>
        <v>0</v>
      </c>
      <c r="Q328" s="94">
        <f t="shared" si="91"/>
        <v>0</v>
      </c>
      <c r="X328" s="17">
        <f t="shared" si="85"/>
        <v>0</v>
      </c>
      <c r="Y328" s="17">
        <f t="shared" si="86"/>
        <v>0</v>
      </c>
      <c r="Z328" s="17">
        <f t="shared" si="87"/>
        <v>0</v>
      </c>
      <c r="AB328" s="30">
        <v>21</v>
      </c>
      <c r="AC328" s="30">
        <f t="shared" si="74"/>
        <v>0</v>
      </c>
      <c r="AD328" s="30">
        <f t="shared" si="75"/>
        <v>0</v>
      </c>
      <c r="AK328" s="30">
        <f t="shared" si="88"/>
        <v>0</v>
      </c>
      <c r="AL328" s="30">
        <f t="shared" si="89"/>
        <v>0</v>
      </c>
      <c r="AM328" s="31" t="s">
        <v>417</v>
      </c>
      <c r="AN328" s="31" t="s">
        <v>418</v>
      </c>
      <c r="AO328" s="23" t="s">
        <v>422</v>
      </c>
    </row>
    <row r="329" spans="1:41" ht="12.75">
      <c r="A329" s="4" t="s">
        <v>197</v>
      </c>
      <c r="B329" s="4" t="s">
        <v>220</v>
      </c>
      <c r="C329" s="70" t="s">
        <v>588</v>
      </c>
      <c r="D329" s="52" t="s">
        <v>339</v>
      </c>
      <c r="E329" s="4" t="s">
        <v>384</v>
      </c>
      <c r="F329" s="104">
        <v>90</v>
      </c>
      <c r="G329" s="17">
        <v>0</v>
      </c>
      <c r="H329" s="17">
        <f t="shared" si="83"/>
        <v>0</v>
      </c>
      <c r="I329" s="17">
        <f t="shared" si="72"/>
        <v>0</v>
      </c>
      <c r="J329" s="17">
        <f t="shared" si="73"/>
        <v>0</v>
      </c>
      <c r="K329" s="26" t="s">
        <v>444</v>
      </c>
      <c r="L329" s="26" t="s">
        <v>6</v>
      </c>
      <c r="M329" s="17">
        <f t="shared" si="84"/>
        <v>0</v>
      </c>
      <c r="P329" s="94">
        <f t="shared" si="90"/>
        <v>0</v>
      </c>
      <c r="Q329" s="94">
        <f t="shared" si="91"/>
        <v>0</v>
      </c>
      <c r="X329" s="17">
        <f t="shared" si="85"/>
        <v>0</v>
      </c>
      <c r="Y329" s="17">
        <f t="shared" si="86"/>
        <v>0</v>
      </c>
      <c r="Z329" s="17">
        <f t="shared" si="87"/>
        <v>0</v>
      </c>
      <c r="AB329" s="30">
        <v>21</v>
      </c>
      <c r="AC329" s="30">
        <f t="shared" si="74"/>
        <v>0</v>
      </c>
      <c r="AD329" s="30">
        <f t="shared" si="75"/>
        <v>0</v>
      </c>
      <c r="AK329" s="30">
        <f t="shared" si="88"/>
        <v>0</v>
      </c>
      <c r="AL329" s="30">
        <f t="shared" si="89"/>
        <v>0</v>
      </c>
      <c r="AM329" s="31" t="s">
        <v>417</v>
      </c>
      <c r="AN329" s="31" t="s">
        <v>418</v>
      </c>
      <c r="AO329" s="23" t="s">
        <v>422</v>
      </c>
    </row>
    <row r="330" spans="1:41" ht="12.75">
      <c r="A330" s="4" t="s">
        <v>198</v>
      </c>
      <c r="B330" s="4" t="s">
        <v>220</v>
      </c>
      <c r="C330" s="70" t="s">
        <v>589</v>
      </c>
      <c r="D330" s="52" t="s">
        <v>340</v>
      </c>
      <c r="E330" s="4" t="s">
        <v>388</v>
      </c>
      <c r="F330" s="104">
        <v>0.0421</v>
      </c>
      <c r="G330" s="17">
        <v>0</v>
      </c>
      <c r="H330" s="17">
        <f t="shared" si="83"/>
        <v>0</v>
      </c>
      <c r="I330" s="17">
        <f t="shared" si="72"/>
        <v>0</v>
      </c>
      <c r="J330" s="17">
        <f t="shared" si="73"/>
        <v>0</v>
      </c>
      <c r="K330" s="26" t="s">
        <v>444</v>
      </c>
      <c r="L330" s="26" t="s">
        <v>6</v>
      </c>
      <c r="M330" s="17">
        <f t="shared" si="84"/>
        <v>0</v>
      </c>
      <c r="P330" s="94">
        <f t="shared" si="90"/>
        <v>0</v>
      </c>
      <c r="Q330" s="94">
        <f t="shared" si="91"/>
        <v>0</v>
      </c>
      <c r="X330" s="17">
        <f t="shared" si="85"/>
        <v>0</v>
      </c>
      <c r="Y330" s="17">
        <f t="shared" si="86"/>
        <v>0</v>
      </c>
      <c r="Z330" s="17">
        <f t="shared" si="87"/>
        <v>0</v>
      </c>
      <c r="AB330" s="30">
        <v>21</v>
      </c>
      <c r="AC330" s="30">
        <f t="shared" si="74"/>
        <v>0</v>
      </c>
      <c r="AD330" s="30">
        <f t="shared" si="75"/>
        <v>0</v>
      </c>
      <c r="AK330" s="30">
        <f t="shared" si="88"/>
        <v>0</v>
      </c>
      <c r="AL330" s="30">
        <f t="shared" si="89"/>
        <v>0</v>
      </c>
      <c r="AM330" s="31" t="s">
        <v>417</v>
      </c>
      <c r="AN330" s="31" t="s">
        <v>418</v>
      </c>
      <c r="AO330" s="23" t="s">
        <v>422</v>
      </c>
    </row>
    <row r="331" spans="3:17" ht="12.75">
      <c r="C331" s="12" t="s">
        <v>215</v>
      </c>
      <c r="D331" s="119" t="s">
        <v>668</v>
      </c>
      <c r="E331" s="120"/>
      <c r="F331" s="120"/>
      <c r="G331" s="120"/>
      <c r="H331" s="120"/>
      <c r="I331" s="120"/>
      <c r="J331" s="120"/>
      <c r="K331" s="120"/>
      <c r="P331" s="94">
        <f t="shared" si="90"/>
        <v>0</v>
      </c>
      <c r="Q331" s="94">
        <f t="shared" si="91"/>
        <v>0</v>
      </c>
    </row>
    <row r="332" spans="1:41" ht="12.75">
      <c r="A332" s="4" t="s">
        <v>199</v>
      </c>
      <c r="B332" s="4" t="s">
        <v>220</v>
      </c>
      <c r="C332" s="70" t="s">
        <v>619</v>
      </c>
      <c r="D332" s="52" t="s">
        <v>375</v>
      </c>
      <c r="E332" s="4" t="s">
        <v>387</v>
      </c>
      <c r="F332" s="104">
        <v>9</v>
      </c>
      <c r="G332" s="17">
        <v>0</v>
      </c>
      <c r="H332" s="17">
        <f>ROUND(F332*AC332,2)</f>
        <v>0</v>
      </c>
      <c r="I332" s="17">
        <f t="shared" si="72"/>
        <v>0</v>
      </c>
      <c r="J332" s="17">
        <f t="shared" si="73"/>
        <v>0</v>
      </c>
      <c r="K332" s="26" t="s">
        <v>444</v>
      </c>
      <c r="L332" s="26" t="s">
        <v>6</v>
      </c>
      <c r="M332" s="17">
        <f>IF(L332="5",I332,0)</f>
        <v>0</v>
      </c>
      <c r="P332" s="94">
        <f t="shared" si="90"/>
        <v>0</v>
      </c>
      <c r="Q332" s="94">
        <f t="shared" si="91"/>
        <v>0</v>
      </c>
      <c r="X332" s="17">
        <f>IF(AB332=0,J332,0)</f>
        <v>0</v>
      </c>
      <c r="Y332" s="17">
        <f>IF(AB332=15,J332,0)</f>
        <v>0</v>
      </c>
      <c r="Z332" s="17">
        <f>IF(AB332=21,J332,0)</f>
        <v>0</v>
      </c>
      <c r="AB332" s="30">
        <v>21</v>
      </c>
      <c r="AC332" s="30">
        <f t="shared" si="74"/>
        <v>0</v>
      </c>
      <c r="AD332" s="30">
        <f t="shared" si="75"/>
        <v>0</v>
      </c>
      <c r="AK332" s="30">
        <f>F332*AC332</f>
        <v>0</v>
      </c>
      <c r="AL332" s="30">
        <f>F332*AD332</f>
        <v>0</v>
      </c>
      <c r="AM332" s="31" t="s">
        <v>417</v>
      </c>
      <c r="AN332" s="31" t="s">
        <v>418</v>
      </c>
      <c r="AO332" s="23" t="s">
        <v>422</v>
      </c>
    </row>
    <row r="333" spans="1:41" ht="12.75">
      <c r="A333" s="4" t="s">
        <v>200</v>
      </c>
      <c r="B333" s="4" t="s">
        <v>220</v>
      </c>
      <c r="C333" s="70" t="s">
        <v>593</v>
      </c>
      <c r="D333" s="72" t="s">
        <v>653</v>
      </c>
      <c r="E333" s="4" t="s">
        <v>390</v>
      </c>
      <c r="F333" s="104">
        <v>0.045</v>
      </c>
      <c r="G333" s="17">
        <v>0</v>
      </c>
      <c r="H333" s="17">
        <f>ROUND(F333*AC333,2)</f>
        <v>0</v>
      </c>
      <c r="I333" s="17">
        <f t="shared" si="72"/>
        <v>0</v>
      </c>
      <c r="J333" s="17">
        <f t="shared" si="73"/>
        <v>0</v>
      </c>
      <c r="K333" s="26" t="s">
        <v>444</v>
      </c>
      <c r="L333" s="26" t="s">
        <v>6</v>
      </c>
      <c r="M333" s="17">
        <f>IF(L333="5",I333,0)</f>
        <v>0</v>
      </c>
      <c r="P333" s="94">
        <f t="shared" si="90"/>
        <v>0</v>
      </c>
      <c r="Q333" s="94">
        <f t="shared" si="91"/>
        <v>0</v>
      </c>
      <c r="X333" s="17">
        <f>IF(AB333=0,J333,0)</f>
        <v>0</v>
      </c>
      <c r="Y333" s="17">
        <f>IF(AB333=15,J333,0)</f>
        <v>0</v>
      </c>
      <c r="Z333" s="17">
        <f>IF(AB333=21,J333,0)</f>
        <v>0</v>
      </c>
      <c r="AB333" s="30">
        <v>21</v>
      </c>
      <c r="AC333" s="30">
        <f t="shared" si="74"/>
        <v>0</v>
      </c>
      <c r="AD333" s="30">
        <f t="shared" si="75"/>
        <v>0</v>
      </c>
      <c r="AK333" s="30">
        <f>F333*AC333</f>
        <v>0</v>
      </c>
      <c r="AL333" s="30">
        <f>F333*AD333</f>
        <v>0</v>
      </c>
      <c r="AM333" s="31" t="s">
        <v>417</v>
      </c>
      <c r="AN333" s="31" t="s">
        <v>418</v>
      </c>
      <c r="AO333" s="23" t="s">
        <v>422</v>
      </c>
    </row>
    <row r="334" spans="3:17" ht="12.75">
      <c r="C334" s="12" t="s">
        <v>215</v>
      </c>
      <c r="D334" s="119" t="s">
        <v>667</v>
      </c>
      <c r="E334" s="120"/>
      <c r="F334" s="120"/>
      <c r="G334" s="120"/>
      <c r="H334" s="120"/>
      <c r="I334" s="120"/>
      <c r="J334" s="120"/>
      <c r="K334" s="120"/>
      <c r="P334" s="94">
        <f t="shared" si="90"/>
        <v>0</v>
      </c>
      <c r="Q334" s="94">
        <f t="shared" si="91"/>
        <v>0</v>
      </c>
    </row>
    <row r="335" spans="1:41" ht="12.75">
      <c r="A335" s="4" t="s">
        <v>201</v>
      </c>
      <c r="B335" s="4" t="s">
        <v>220</v>
      </c>
      <c r="C335" s="70" t="s">
        <v>594</v>
      </c>
      <c r="D335" s="72" t="s">
        <v>648</v>
      </c>
      <c r="E335" s="4" t="s">
        <v>385</v>
      </c>
      <c r="F335" s="104">
        <v>421</v>
      </c>
      <c r="G335" s="17">
        <v>0</v>
      </c>
      <c r="H335" s="17">
        <f>ROUND(F335*AC335,2)</f>
        <v>0</v>
      </c>
      <c r="I335" s="17">
        <f t="shared" si="72"/>
        <v>0</v>
      </c>
      <c r="J335" s="17">
        <f t="shared" si="73"/>
        <v>0</v>
      </c>
      <c r="K335" s="26" t="s">
        <v>444</v>
      </c>
      <c r="L335" s="26" t="s">
        <v>6</v>
      </c>
      <c r="M335" s="17">
        <f>IF(L335="5",I335,0)</f>
        <v>0</v>
      </c>
      <c r="P335" s="94">
        <f t="shared" si="90"/>
        <v>0</v>
      </c>
      <c r="Q335" s="94">
        <f t="shared" si="91"/>
        <v>0</v>
      </c>
      <c r="X335" s="17">
        <f>IF(AB335=0,J335,0)</f>
        <v>0</v>
      </c>
      <c r="Y335" s="17">
        <f>IF(AB335=15,J335,0)</f>
        <v>0</v>
      </c>
      <c r="Z335" s="17">
        <f>IF(AB335=21,J335,0)</f>
        <v>0</v>
      </c>
      <c r="AB335" s="30">
        <v>21</v>
      </c>
      <c r="AC335" s="30">
        <f t="shared" si="74"/>
        <v>0</v>
      </c>
      <c r="AD335" s="30">
        <f t="shared" si="75"/>
        <v>0</v>
      </c>
      <c r="AK335" s="30">
        <f>F335*AC335</f>
        <v>0</v>
      </c>
      <c r="AL335" s="30">
        <f>F335*AD335</f>
        <v>0</v>
      </c>
      <c r="AM335" s="31" t="s">
        <v>417</v>
      </c>
      <c r="AN335" s="31" t="s">
        <v>418</v>
      </c>
      <c r="AO335" s="23" t="s">
        <v>422</v>
      </c>
    </row>
    <row r="336" spans="3:17" ht="12.75">
      <c r="C336" s="12" t="s">
        <v>215</v>
      </c>
      <c r="D336" s="119" t="s">
        <v>666</v>
      </c>
      <c r="E336" s="120"/>
      <c r="F336" s="120"/>
      <c r="G336" s="120"/>
      <c r="H336" s="120"/>
      <c r="I336" s="120"/>
      <c r="J336" s="120"/>
      <c r="K336" s="120"/>
      <c r="P336" s="94">
        <f t="shared" si="90"/>
        <v>0</v>
      </c>
      <c r="Q336" s="94">
        <f t="shared" si="91"/>
        <v>0</v>
      </c>
    </row>
    <row r="337" spans="1:17" ht="12.75">
      <c r="A337" s="3"/>
      <c r="B337" s="11"/>
      <c r="C337" s="11"/>
      <c r="D337" s="73" t="s">
        <v>606</v>
      </c>
      <c r="E337" s="15"/>
      <c r="F337" s="103"/>
      <c r="G337" s="97"/>
      <c r="H337" s="32"/>
      <c r="I337" s="32"/>
      <c r="J337" s="32"/>
      <c r="K337" s="23"/>
      <c r="P337" s="94"/>
      <c r="Q337" s="94"/>
    </row>
    <row r="338" spans="1:41" ht="12.75">
      <c r="A338" s="4" t="s">
        <v>202</v>
      </c>
      <c r="B338" s="4" t="s">
        <v>220</v>
      </c>
      <c r="C338" s="70" t="s">
        <v>568</v>
      </c>
      <c r="D338" s="72" t="s">
        <v>642</v>
      </c>
      <c r="E338" s="70" t="s">
        <v>385</v>
      </c>
      <c r="F338" s="104">
        <v>34</v>
      </c>
      <c r="G338" s="17">
        <v>0</v>
      </c>
      <c r="H338" s="17">
        <f aca="true" t="shared" si="92" ref="H338:H346">ROUND(F338*AC338,2)</f>
        <v>0</v>
      </c>
      <c r="I338" s="17">
        <f t="shared" si="72"/>
        <v>0</v>
      </c>
      <c r="J338" s="17">
        <f t="shared" si="73"/>
        <v>0</v>
      </c>
      <c r="K338" s="26" t="s">
        <v>444</v>
      </c>
      <c r="L338" s="26" t="s">
        <v>6</v>
      </c>
      <c r="M338" s="17">
        <f aca="true" t="shared" si="93" ref="M338:M346">IF(L338="5",I338,0)</f>
        <v>0</v>
      </c>
      <c r="P338" s="94">
        <f t="shared" si="90"/>
        <v>0</v>
      </c>
      <c r="Q338" s="94">
        <f t="shared" si="91"/>
        <v>0</v>
      </c>
      <c r="X338" s="17">
        <f aca="true" t="shared" si="94" ref="X338:X346">IF(AB338=0,J338,0)</f>
        <v>0</v>
      </c>
      <c r="Y338" s="17">
        <f aca="true" t="shared" si="95" ref="Y338:Y346">IF(AB338=15,J338,0)</f>
        <v>0</v>
      </c>
      <c r="Z338" s="17">
        <f aca="true" t="shared" si="96" ref="Z338:Z346">IF(AB338=21,J338,0)</f>
        <v>0</v>
      </c>
      <c r="AB338" s="30">
        <v>21</v>
      </c>
      <c r="AC338" s="30">
        <f t="shared" si="74"/>
        <v>0</v>
      </c>
      <c r="AD338" s="30">
        <f t="shared" si="75"/>
        <v>0</v>
      </c>
      <c r="AK338" s="30">
        <f aca="true" t="shared" si="97" ref="AK338:AK346">F338*AC338</f>
        <v>0</v>
      </c>
      <c r="AL338" s="30">
        <f aca="true" t="shared" si="98" ref="AL338:AL346">F338*AD338</f>
        <v>0</v>
      </c>
      <c r="AM338" s="31" t="s">
        <v>417</v>
      </c>
      <c r="AN338" s="31" t="s">
        <v>418</v>
      </c>
      <c r="AO338" s="23" t="s">
        <v>422</v>
      </c>
    </row>
    <row r="339" spans="1:41" ht="12.75">
      <c r="A339" s="4" t="s">
        <v>203</v>
      </c>
      <c r="B339" s="4" t="s">
        <v>220</v>
      </c>
      <c r="C339" s="70" t="s">
        <v>583</v>
      </c>
      <c r="D339" s="52" t="s">
        <v>334</v>
      </c>
      <c r="E339" s="4" t="s">
        <v>387</v>
      </c>
      <c r="F339" s="104">
        <v>1.275</v>
      </c>
      <c r="G339" s="17">
        <v>0</v>
      </c>
      <c r="H339" s="17">
        <f t="shared" si="92"/>
        <v>0</v>
      </c>
      <c r="I339" s="17">
        <f t="shared" si="72"/>
        <v>0</v>
      </c>
      <c r="J339" s="17">
        <f t="shared" si="73"/>
        <v>0</v>
      </c>
      <c r="K339" s="26" t="s">
        <v>444</v>
      </c>
      <c r="L339" s="26" t="s">
        <v>6</v>
      </c>
      <c r="M339" s="17">
        <f t="shared" si="93"/>
        <v>0</v>
      </c>
      <c r="P339" s="94">
        <f t="shared" si="90"/>
        <v>0</v>
      </c>
      <c r="Q339" s="94">
        <f t="shared" si="91"/>
        <v>0</v>
      </c>
      <c r="X339" s="17">
        <f t="shared" si="94"/>
        <v>0</v>
      </c>
      <c r="Y339" s="17">
        <f t="shared" si="95"/>
        <v>0</v>
      </c>
      <c r="Z339" s="17">
        <f t="shared" si="96"/>
        <v>0</v>
      </c>
      <c r="AB339" s="30">
        <v>21</v>
      </c>
      <c r="AC339" s="30">
        <f t="shared" si="74"/>
        <v>0</v>
      </c>
      <c r="AD339" s="30">
        <f t="shared" si="75"/>
        <v>0</v>
      </c>
      <c r="AK339" s="30">
        <f t="shared" si="97"/>
        <v>0</v>
      </c>
      <c r="AL339" s="30">
        <f t="shared" si="98"/>
        <v>0</v>
      </c>
      <c r="AM339" s="31" t="s">
        <v>417</v>
      </c>
      <c r="AN339" s="31" t="s">
        <v>418</v>
      </c>
      <c r="AO339" s="23" t="s">
        <v>422</v>
      </c>
    </row>
    <row r="340" spans="1:41" ht="12.75">
      <c r="A340" s="4" t="s">
        <v>204</v>
      </c>
      <c r="B340" s="4" t="s">
        <v>220</v>
      </c>
      <c r="C340" s="70" t="s">
        <v>620</v>
      </c>
      <c r="D340" s="52" t="s">
        <v>376</v>
      </c>
      <c r="E340" s="4" t="s">
        <v>385</v>
      </c>
      <c r="F340" s="104">
        <v>34</v>
      </c>
      <c r="G340" s="17">
        <v>0</v>
      </c>
      <c r="H340" s="17">
        <f t="shared" si="92"/>
        <v>0</v>
      </c>
      <c r="I340" s="17">
        <f t="shared" si="72"/>
        <v>0</v>
      </c>
      <c r="J340" s="17">
        <f t="shared" si="73"/>
        <v>0</v>
      </c>
      <c r="K340" s="26" t="s">
        <v>444</v>
      </c>
      <c r="L340" s="26" t="s">
        <v>6</v>
      </c>
      <c r="M340" s="17">
        <f t="shared" si="93"/>
        <v>0</v>
      </c>
      <c r="P340" s="94">
        <f t="shared" si="90"/>
        <v>0</v>
      </c>
      <c r="Q340" s="94">
        <f t="shared" si="91"/>
        <v>0</v>
      </c>
      <c r="X340" s="17">
        <f t="shared" si="94"/>
        <v>0</v>
      </c>
      <c r="Y340" s="17">
        <f t="shared" si="95"/>
        <v>0</v>
      </c>
      <c r="Z340" s="17">
        <f t="shared" si="96"/>
        <v>0</v>
      </c>
      <c r="AB340" s="30">
        <v>21</v>
      </c>
      <c r="AC340" s="30">
        <f t="shared" si="74"/>
        <v>0</v>
      </c>
      <c r="AD340" s="30">
        <f t="shared" si="75"/>
        <v>0</v>
      </c>
      <c r="AK340" s="30">
        <f t="shared" si="97"/>
        <v>0</v>
      </c>
      <c r="AL340" s="30">
        <f t="shared" si="98"/>
        <v>0</v>
      </c>
      <c r="AM340" s="31" t="s">
        <v>417</v>
      </c>
      <c r="AN340" s="31" t="s">
        <v>418</v>
      </c>
      <c r="AO340" s="23" t="s">
        <v>422</v>
      </c>
    </row>
    <row r="341" spans="1:41" ht="12.75">
      <c r="A341" s="4" t="s">
        <v>205</v>
      </c>
      <c r="B341" s="4" t="s">
        <v>220</v>
      </c>
      <c r="C341" s="70" t="s">
        <v>586</v>
      </c>
      <c r="D341" s="52" t="s">
        <v>337</v>
      </c>
      <c r="E341" s="4" t="s">
        <v>384</v>
      </c>
      <c r="F341" s="104">
        <v>8.5</v>
      </c>
      <c r="G341" s="17">
        <v>0</v>
      </c>
      <c r="H341" s="17">
        <f t="shared" si="92"/>
        <v>0</v>
      </c>
      <c r="I341" s="17">
        <f t="shared" si="72"/>
        <v>0</v>
      </c>
      <c r="J341" s="17">
        <f t="shared" si="73"/>
        <v>0</v>
      </c>
      <c r="K341" s="26" t="s">
        <v>444</v>
      </c>
      <c r="L341" s="26" t="s">
        <v>6</v>
      </c>
      <c r="M341" s="17">
        <f t="shared" si="93"/>
        <v>0</v>
      </c>
      <c r="P341" s="94">
        <f t="shared" si="90"/>
        <v>0</v>
      </c>
      <c r="Q341" s="94">
        <f t="shared" si="91"/>
        <v>0</v>
      </c>
      <c r="X341" s="17">
        <f t="shared" si="94"/>
        <v>0</v>
      </c>
      <c r="Y341" s="17">
        <f t="shared" si="95"/>
        <v>0</v>
      </c>
      <c r="Z341" s="17">
        <f t="shared" si="96"/>
        <v>0</v>
      </c>
      <c r="AB341" s="30">
        <v>21</v>
      </c>
      <c r="AC341" s="30">
        <f t="shared" si="74"/>
        <v>0</v>
      </c>
      <c r="AD341" s="30">
        <f t="shared" si="75"/>
        <v>0</v>
      </c>
      <c r="AK341" s="30">
        <f t="shared" si="97"/>
        <v>0</v>
      </c>
      <c r="AL341" s="30">
        <f t="shared" si="98"/>
        <v>0</v>
      </c>
      <c r="AM341" s="31" t="s">
        <v>417</v>
      </c>
      <c r="AN341" s="31" t="s">
        <v>418</v>
      </c>
      <c r="AO341" s="23" t="s">
        <v>422</v>
      </c>
    </row>
    <row r="342" spans="1:41" ht="12.75">
      <c r="A342" s="4" t="s">
        <v>206</v>
      </c>
      <c r="B342" s="4" t="s">
        <v>220</v>
      </c>
      <c r="C342" s="70" t="s">
        <v>621</v>
      </c>
      <c r="D342" s="52" t="s">
        <v>377</v>
      </c>
      <c r="E342" s="4" t="s">
        <v>385</v>
      </c>
      <c r="F342" s="104">
        <v>34</v>
      </c>
      <c r="G342" s="17">
        <v>0</v>
      </c>
      <c r="H342" s="17">
        <f t="shared" si="92"/>
        <v>0</v>
      </c>
      <c r="I342" s="17">
        <f t="shared" si="72"/>
        <v>0</v>
      </c>
      <c r="J342" s="17">
        <f t="shared" si="73"/>
        <v>0</v>
      </c>
      <c r="K342" s="26" t="s">
        <v>444</v>
      </c>
      <c r="L342" s="26" t="s">
        <v>6</v>
      </c>
      <c r="M342" s="17">
        <f t="shared" si="93"/>
        <v>0</v>
      </c>
      <c r="P342" s="94">
        <f t="shared" si="90"/>
        <v>0</v>
      </c>
      <c r="Q342" s="94">
        <f t="shared" si="91"/>
        <v>0</v>
      </c>
      <c r="X342" s="17">
        <f t="shared" si="94"/>
        <v>0</v>
      </c>
      <c r="Y342" s="17">
        <f t="shared" si="95"/>
        <v>0</v>
      </c>
      <c r="Z342" s="17">
        <f t="shared" si="96"/>
        <v>0</v>
      </c>
      <c r="AB342" s="30">
        <v>21</v>
      </c>
      <c r="AC342" s="30">
        <f t="shared" si="74"/>
        <v>0</v>
      </c>
      <c r="AD342" s="30">
        <f t="shared" si="75"/>
        <v>0</v>
      </c>
      <c r="AK342" s="30">
        <f t="shared" si="97"/>
        <v>0</v>
      </c>
      <c r="AL342" s="30">
        <f t="shared" si="98"/>
        <v>0</v>
      </c>
      <c r="AM342" s="31" t="s">
        <v>417</v>
      </c>
      <c r="AN342" s="31" t="s">
        <v>418</v>
      </c>
      <c r="AO342" s="23" t="s">
        <v>422</v>
      </c>
    </row>
    <row r="343" spans="1:41" ht="12.75">
      <c r="A343" s="4" t="s">
        <v>207</v>
      </c>
      <c r="B343" s="4" t="s">
        <v>220</v>
      </c>
      <c r="C343" s="70" t="s">
        <v>618</v>
      </c>
      <c r="D343" s="52" t="s">
        <v>374</v>
      </c>
      <c r="E343" s="4" t="s">
        <v>384</v>
      </c>
      <c r="F343" s="104">
        <v>8.5</v>
      </c>
      <c r="G343" s="17">
        <v>0</v>
      </c>
      <c r="H343" s="17">
        <f t="shared" si="92"/>
        <v>0</v>
      </c>
      <c r="I343" s="17">
        <f t="shared" si="72"/>
        <v>0</v>
      </c>
      <c r="J343" s="17">
        <f t="shared" si="73"/>
        <v>0</v>
      </c>
      <c r="K343" s="26" t="s">
        <v>444</v>
      </c>
      <c r="L343" s="26" t="s">
        <v>6</v>
      </c>
      <c r="M343" s="17">
        <f t="shared" si="93"/>
        <v>0</v>
      </c>
      <c r="P343" s="94">
        <f t="shared" si="90"/>
        <v>0</v>
      </c>
      <c r="Q343" s="94">
        <f t="shared" si="91"/>
        <v>0</v>
      </c>
      <c r="X343" s="17">
        <f t="shared" si="94"/>
        <v>0</v>
      </c>
      <c r="Y343" s="17">
        <f t="shared" si="95"/>
        <v>0</v>
      </c>
      <c r="Z343" s="17">
        <f t="shared" si="96"/>
        <v>0</v>
      </c>
      <c r="AB343" s="30">
        <v>21</v>
      </c>
      <c r="AC343" s="30">
        <f t="shared" si="74"/>
        <v>0</v>
      </c>
      <c r="AD343" s="30">
        <f t="shared" si="75"/>
        <v>0</v>
      </c>
      <c r="AK343" s="30">
        <f t="shared" si="97"/>
        <v>0</v>
      </c>
      <c r="AL343" s="30">
        <f t="shared" si="98"/>
        <v>0</v>
      </c>
      <c r="AM343" s="31" t="s">
        <v>417</v>
      </c>
      <c r="AN343" s="31" t="s">
        <v>418</v>
      </c>
      <c r="AO343" s="23" t="s">
        <v>422</v>
      </c>
    </row>
    <row r="344" spans="1:41" ht="12.75">
      <c r="A344" s="4" t="s">
        <v>208</v>
      </c>
      <c r="B344" s="4" t="s">
        <v>220</v>
      </c>
      <c r="C344" s="70" t="s">
        <v>587</v>
      </c>
      <c r="D344" s="52" t="s">
        <v>338</v>
      </c>
      <c r="E344" s="4" t="s">
        <v>384</v>
      </c>
      <c r="F344" s="104">
        <v>8.5</v>
      </c>
      <c r="G344" s="17">
        <v>0</v>
      </c>
      <c r="H344" s="17">
        <f t="shared" si="92"/>
        <v>0</v>
      </c>
      <c r="I344" s="17">
        <f t="shared" si="72"/>
        <v>0</v>
      </c>
      <c r="J344" s="17">
        <f t="shared" si="73"/>
        <v>0</v>
      </c>
      <c r="K344" s="26" t="s">
        <v>444</v>
      </c>
      <c r="L344" s="26" t="s">
        <v>6</v>
      </c>
      <c r="M344" s="17">
        <f t="shared" si="93"/>
        <v>0</v>
      </c>
      <c r="P344" s="94">
        <f t="shared" si="90"/>
        <v>0</v>
      </c>
      <c r="Q344" s="94">
        <f t="shared" si="91"/>
        <v>0</v>
      </c>
      <c r="X344" s="17">
        <f t="shared" si="94"/>
        <v>0</v>
      </c>
      <c r="Y344" s="17">
        <f t="shared" si="95"/>
        <v>0</v>
      </c>
      <c r="Z344" s="17">
        <f t="shared" si="96"/>
        <v>0</v>
      </c>
      <c r="AB344" s="30">
        <v>21</v>
      </c>
      <c r="AC344" s="30">
        <f t="shared" si="74"/>
        <v>0</v>
      </c>
      <c r="AD344" s="30">
        <f t="shared" si="75"/>
        <v>0</v>
      </c>
      <c r="AK344" s="30">
        <f t="shared" si="97"/>
        <v>0</v>
      </c>
      <c r="AL344" s="30">
        <f t="shared" si="98"/>
        <v>0</v>
      </c>
      <c r="AM344" s="31" t="s">
        <v>417</v>
      </c>
      <c r="AN344" s="31" t="s">
        <v>418</v>
      </c>
      <c r="AO344" s="23" t="s">
        <v>422</v>
      </c>
    </row>
    <row r="345" spans="1:41" ht="12.75">
      <c r="A345" s="4" t="s">
        <v>209</v>
      </c>
      <c r="B345" s="4" t="s">
        <v>220</v>
      </c>
      <c r="C345" s="70" t="s">
        <v>588</v>
      </c>
      <c r="D345" s="52" t="s">
        <v>339</v>
      </c>
      <c r="E345" s="4" t="s">
        <v>384</v>
      </c>
      <c r="F345" s="104">
        <v>8.5</v>
      </c>
      <c r="G345" s="17">
        <v>0</v>
      </c>
      <c r="H345" s="17">
        <f t="shared" si="92"/>
        <v>0</v>
      </c>
      <c r="I345" s="17">
        <f>J345-H345</f>
        <v>0</v>
      </c>
      <c r="J345" s="17">
        <f aca="true" t="shared" si="99" ref="J345:J353">ROUND(F345*G345,2)</f>
        <v>0</v>
      </c>
      <c r="K345" s="26" t="s">
        <v>444</v>
      </c>
      <c r="L345" s="26" t="s">
        <v>6</v>
      </c>
      <c r="M345" s="17">
        <f t="shared" si="93"/>
        <v>0</v>
      </c>
      <c r="P345" s="94">
        <f t="shared" si="90"/>
        <v>0</v>
      </c>
      <c r="Q345" s="94">
        <f t="shared" si="91"/>
        <v>0</v>
      </c>
      <c r="X345" s="17">
        <f t="shared" si="94"/>
        <v>0</v>
      </c>
      <c r="Y345" s="17">
        <f t="shared" si="95"/>
        <v>0</v>
      </c>
      <c r="Z345" s="17">
        <f t="shared" si="96"/>
        <v>0</v>
      </c>
      <c r="AB345" s="30">
        <v>21</v>
      </c>
      <c r="AC345" s="30">
        <f aca="true" t="shared" si="100" ref="AC345:AC353">G345*0</f>
        <v>0</v>
      </c>
      <c r="AD345" s="30">
        <f aca="true" t="shared" si="101" ref="AD345:AD353">G345*(1-0)</f>
        <v>0</v>
      </c>
      <c r="AK345" s="30">
        <f t="shared" si="97"/>
        <v>0</v>
      </c>
      <c r="AL345" s="30">
        <f t="shared" si="98"/>
        <v>0</v>
      </c>
      <c r="AM345" s="31" t="s">
        <v>417</v>
      </c>
      <c r="AN345" s="31" t="s">
        <v>418</v>
      </c>
      <c r="AO345" s="23" t="s">
        <v>422</v>
      </c>
    </row>
    <row r="346" spans="1:41" ht="12.75">
      <c r="A346" s="4" t="s">
        <v>210</v>
      </c>
      <c r="B346" s="4" t="s">
        <v>220</v>
      </c>
      <c r="C346" s="70" t="s">
        <v>589</v>
      </c>
      <c r="D346" s="52" t="s">
        <v>340</v>
      </c>
      <c r="E346" s="4" t="s">
        <v>388</v>
      </c>
      <c r="F346" s="104">
        <v>0.001</v>
      </c>
      <c r="G346" s="17">
        <v>0</v>
      </c>
      <c r="H346" s="17">
        <f t="shared" si="92"/>
        <v>0</v>
      </c>
      <c r="I346" s="17">
        <f>J346-H346</f>
        <v>0</v>
      </c>
      <c r="J346" s="17">
        <f t="shared" si="99"/>
        <v>0</v>
      </c>
      <c r="K346" s="26" t="s">
        <v>444</v>
      </c>
      <c r="L346" s="26" t="s">
        <v>6</v>
      </c>
      <c r="M346" s="17">
        <f t="shared" si="93"/>
        <v>0</v>
      </c>
      <c r="P346" s="94">
        <f t="shared" si="90"/>
        <v>0</v>
      </c>
      <c r="Q346" s="94">
        <f t="shared" si="91"/>
        <v>0</v>
      </c>
      <c r="X346" s="17">
        <f t="shared" si="94"/>
        <v>0</v>
      </c>
      <c r="Y346" s="17">
        <f t="shared" si="95"/>
        <v>0</v>
      </c>
      <c r="Z346" s="17">
        <f t="shared" si="96"/>
        <v>0</v>
      </c>
      <c r="AB346" s="30">
        <v>21</v>
      </c>
      <c r="AC346" s="30">
        <f t="shared" si="100"/>
        <v>0</v>
      </c>
      <c r="AD346" s="30">
        <f t="shared" si="101"/>
        <v>0</v>
      </c>
      <c r="AK346" s="30">
        <f t="shared" si="97"/>
        <v>0</v>
      </c>
      <c r="AL346" s="30">
        <f t="shared" si="98"/>
        <v>0</v>
      </c>
      <c r="AM346" s="31" t="s">
        <v>417</v>
      </c>
      <c r="AN346" s="31" t="s">
        <v>418</v>
      </c>
      <c r="AO346" s="23" t="s">
        <v>422</v>
      </c>
    </row>
    <row r="347" spans="3:17" ht="12.75">
      <c r="C347" s="12" t="s">
        <v>215</v>
      </c>
      <c r="D347" s="119" t="s">
        <v>665</v>
      </c>
      <c r="E347" s="120"/>
      <c r="F347" s="120"/>
      <c r="G347" s="120"/>
      <c r="H347" s="120"/>
      <c r="I347" s="120"/>
      <c r="J347" s="120"/>
      <c r="K347" s="120"/>
      <c r="P347" s="94">
        <f t="shared" si="90"/>
        <v>0</v>
      </c>
      <c r="Q347" s="94">
        <f t="shared" si="91"/>
        <v>0</v>
      </c>
    </row>
    <row r="348" spans="1:41" ht="12.75">
      <c r="A348" s="4" t="s">
        <v>211</v>
      </c>
      <c r="B348" s="4" t="s">
        <v>220</v>
      </c>
      <c r="C348" s="70" t="s">
        <v>592</v>
      </c>
      <c r="D348" s="52" t="s">
        <v>343</v>
      </c>
      <c r="E348" s="4" t="s">
        <v>387</v>
      </c>
      <c r="F348" s="104">
        <v>0.85</v>
      </c>
      <c r="G348" s="17">
        <v>0</v>
      </c>
      <c r="H348" s="17">
        <f>ROUND(F348*AC348,2)</f>
        <v>0</v>
      </c>
      <c r="I348" s="17">
        <f>J348-H348</f>
        <v>0</v>
      </c>
      <c r="J348" s="17">
        <f t="shared" si="99"/>
        <v>0</v>
      </c>
      <c r="K348" s="26" t="s">
        <v>444</v>
      </c>
      <c r="L348" s="26" t="s">
        <v>6</v>
      </c>
      <c r="M348" s="17">
        <f>IF(L348="5",I348,0)</f>
        <v>0</v>
      </c>
      <c r="P348" s="94">
        <f t="shared" si="90"/>
        <v>0</v>
      </c>
      <c r="Q348" s="94">
        <f t="shared" si="91"/>
        <v>0</v>
      </c>
      <c r="X348" s="17">
        <f>IF(AB348=0,J348,0)</f>
        <v>0</v>
      </c>
      <c r="Y348" s="17">
        <f>IF(AB348=15,J348,0)</f>
        <v>0</v>
      </c>
      <c r="Z348" s="17">
        <f>IF(AB348=21,J348,0)</f>
        <v>0</v>
      </c>
      <c r="AB348" s="30">
        <v>21</v>
      </c>
      <c r="AC348" s="30">
        <f t="shared" si="100"/>
        <v>0</v>
      </c>
      <c r="AD348" s="30">
        <f t="shared" si="101"/>
        <v>0</v>
      </c>
      <c r="AK348" s="30">
        <f>F348*AC348</f>
        <v>0</v>
      </c>
      <c r="AL348" s="30">
        <f>F348*AD348</f>
        <v>0</v>
      </c>
      <c r="AM348" s="31" t="s">
        <v>417</v>
      </c>
      <c r="AN348" s="31" t="s">
        <v>418</v>
      </c>
      <c r="AO348" s="23" t="s">
        <v>422</v>
      </c>
    </row>
    <row r="349" spans="1:41" ht="12.75">
      <c r="A349" s="4" t="s">
        <v>212</v>
      </c>
      <c r="B349" s="4" t="s">
        <v>220</v>
      </c>
      <c r="C349" s="70" t="s">
        <v>593</v>
      </c>
      <c r="D349" s="72" t="s">
        <v>653</v>
      </c>
      <c r="E349" s="4" t="s">
        <v>390</v>
      </c>
      <c r="F349" s="104">
        <v>0.017</v>
      </c>
      <c r="G349" s="17">
        <v>0</v>
      </c>
      <c r="H349" s="17">
        <f>ROUND(F349*AC349,2)</f>
        <v>0</v>
      </c>
      <c r="I349" s="17">
        <f>J349-H349</f>
        <v>0</v>
      </c>
      <c r="J349" s="17">
        <f t="shared" si="99"/>
        <v>0</v>
      </c>
      <c r="K349" s="26" t="s">
        <v>444</v>
      </c>
      <c r="L349" s="26" t="s">
        <v>6</v>
      </c>
      <c r="M349" s="17">
        <f>IF(L349="5",I349,0)</f>
        <v>0</v>
      </c>
      <c r="P349" s="94">
        <f t="shared" si="90"/>
        <v>0</v>
      </c>
      <c r="Q349" s="94">
        <f t="shared" si="91"/>
        <v>0</v>
      </c>
      <c r="X349" s="17">
        <f>IF(AB349=0,J349,0)</f>
        <v>0</v>
      </c>
      <c r="Y349" s="17">
        <f>IF(AB349=15,J349,0)</f>
        <v>0</v>
      </c>
      <c r="Z349" s="17">
        <f>IF(AB349=21,J349,0)</f>
        <v>0</v>
      </c>
      <c r="AB349" s="30">
        <v>21</v>
      </c>
      <c r="AC349" s="30">
        <f t="shared" si="100"/>
        <v>0</v>
      </c>
      <c r="AD349" s="30">
        <f t="shared" si="101"/>
        <v>0</v>
      </c>
      <c r="AK349" s="30">
        <f>F349*AC349</f>
        <v>0</v>
      </c>
      <c r="AL349" s="30">
        <f>F349*AD349</f>
        <v>0</v>
      </c>
      <c r="AM349" s="31" t="s">
        <v>417</v>
      </c>
      <c r="AN349" s="31" t="s">
        <v>418</v>
      </c>
      <c r="AO349" s="23" t="s">
        <v>422</v>
      </c>
    </row>
    <row r="350" spans="3:17" ht="12.75">
      <c r="C350" s="12" t="s">
        <v>215</v>
      </c>
      <c r="D350" s="119" t="s">
        <v>664</v>
      </c>
      <c r="E350" s="120"/>
      <c r="F350" s="120"/>
      <c r="G350" s="120"/>
      <c r="H350" s="120"/>
      <c r="I350" s="120"/>
      <c r="J350" s="120"/>
      <c r="K350" s="120"/>
      <c r="P350" s="94">
        <f t="shared" si="90"/>
        <v>0</v>
      </c>
      <c r="Q350" s="94">
        <f t="shared" si="91"/>
        <v>0</v>
      </c>
    </row>
    <row r="351" spans="1:41" ht="12.75">
      <c r="A351" s="4" t="s">
        <v>213</v>
      </c>
      <c r="B351" s="4" t="s">
        <v>220</v>
      </c>
      <c r="C351" s="70" t="s">
        <v>594</v>
      </c>
      <c r="D351" s="72" t="s">
        <v>648</v>
      </c>
      <c r="E351" s="4" t="s">
        <v>385</v>
      </c>
      <c r="F351" s="104">
        <v>102</v>
      </c>
      <c r="G351" s="17">
        <v>0</v>
      </c>
      <c r="H351" s="17">
        <f>ROUND(F351*AC351,2)</f>
        <v>0</v>
      </c>
      <c r="I351" s="17">
        <f>J351-H351</f>
        <v>0</v>
      </c>
      <c r="J351" s="17">
        <f t="shared" si="99"/>
        <v>0</v>
      </c>
      <c r="K351" s="26" t="s">
        <v>444</v>
      </c>
      <c r="L351" s="26" t="s">
        <v>6</v>
      </c>
      <c r="M351" s="17">
        <f>IF(L351="5",I351,0)</f>
        <v>0</v>
      </c>
      <c r="P351" s="94">
        <f t="shared" si="90"/>
        <v>0</v>
      </c>
      <c r="Q351" s="94">
        <f t="shared" si="91"/>
        <v>0</v>
      </c>
      <c r="X351" s="17">
        <f>IF(AB351=0,J351,0)</f>
        <v>0</v>
      </c>
      <c r="Y351" s="17">
        <f>IF(AB351=15,J351,0)</f>
        <v>0</v>
      </c>
      <c r="Z351" s="17">
        <f>IF(AB351=21,J351,0)</f>
        <v>0</v>
      </c>
      <c r="AB351" s="30">
        <v>21</v>
      </c>
      <c r="AC351" s="30">
        <f t="shared" si="100"/>
        <v>0</v>
      </c>
      <c r="AD351" s="30">
        <f t="shared" si="101"/>
        <v>0</v>
      </c>
      <c r="AK351" s="30">
        <f>F351*AC351</f>
        <v>0</v>
      </c>
      <c r="AL351" s="30">
        <f>F351*AD351</f>
        <v>0</v>
      </c>
      <c r="AM351" s="31" t="s">
        <v>417</v>
      </c>
      <c r="AN351" s="31" t="s">
        <v>418</v>
      </c>
      <c r="AO351" s="23" t="s">
        <v>422</v>
      </c>
    </row>
    <row r="352" spans="1:17" ht="12.75">
      <c r="A352" s="3"/>
      <c r="B352" s="11"/>
      <c r="C352" s="11"/>
      <c r="D352" s="73" t="s">
        <v>607</v>
      </c>
      <c r="E352" s="15"/>
      <c r="F352" s="103"/>
      <c r="G352" s="97"/>
      <c r="H352" s="32"/>
      <c r="I352" s="32"/>
      <c r="J352" s="32"/>
      <c r="K352" s="23"/>
      <c r="P352" s="94"/>
      <c r="Q352" s="94"/>
    </row>
    <row r="353" spans="1:41" ht="12.75">
      <c r="A353" s="6" t="s">
        <v>214</v>
      </c>
      <c r="B353" s="6" t="s">
        <v>220</v>
      </c>
      <c r="C353" s="91" t="s">
        <v>601</v>
      </c>
      <c r="D353" s="54" t="s">
        <v>364</v>
      </c>
      <c r="E353" s="6" t="s">
        <v>388</v>
      </c>
      <c r="F353" s="110">
        <v>40.12</v>
      </c>
      <c r="G353" s="19">
        <v>0</v>
      </c>
      <c r="H353" s="19">
        <f>ROUND(F353*AC353,2)</f>
        <v>0</v>
      </c>
      <c r="I353" s="19">
        <f>J353-H353</f>
        <v>0</v>
      </c>
      <c r="J353" s="19">
        <f t="shared" si="99"/>
        <v>0</v>
      </c>
      <c r="K353" s="26" t="s">
        <v>444</v>
      </c>
      <c r="L353" s="26" t="s">
        <v>6</v>
      </c>
      <c r="M353" s="17">
        <f>IF(L353="5",I353,0)</f>
        <v>0</v>
      </c>
      <c r="P353" s="94">
        <f t="shared" si="90"/>
        <v>0</v>
      </c>
      <c r="Q353" s="94">
        <f t="shared" si="91"/>
        <v>0</v>
      </c>
      <c r="X353" s="17">
        <f>IF(AB353=0,J353,0)</f>
        <v>0</v>
      </c>
      <c r="Y353" s="17">
        <f>IF(AB353=15,J353,0)</f>
        <v>0</v>
      </c>
      <c r="Z353" s="17">
        <f>IF(AB353=21,J353,0)</f>
        <v>0</v>
      </c>
      <c r="AB353" s="30">
        <v>21</v>
      </c>
      <c r="AC353" s="30">
        <f t="shared" si="100"/>
        <v>0</v>
      </c>
      <c r="AD353" s="30">
        <f t="shared" si="101"/>
        <v>0</v>
      </c>
      <c r="AK353" s="30">
        <f>F353*AC353</f>
        <v>0</v>
      </c>
      <c r="AL353" s="30">
        <f>F353*AD353</f>
        <v>0</v>
      </c>
      <c r="AM353" s="31" t="s">
        <v>417</v>
      </c>
      <c r="AN353" s="31" t="s">
        <v>418</v>
      </c>
      <c r="AO353" s="23" t="s">
        <v>422</v>
      </c>
    </row>
    <row r="354" spans="1:26" ht="12.75">
      <c r="A354" s="7"/>
      <c r="B354" s="7"/>
      <c r="C354" s="7"/>
      <c r="D354" s="55"/>
      <c r="E354" s="7"/>
      <c r="F354" s="111"/>
      <c r="G354" s="100"/>
      <c r="H354" s="123" t="s">
        <v>396</v>
      </c>
      <c r="I354" s="124"/>
      <c r="J354" s="33">
        <f>J12+J88+J198+J226</f>
        <v>0</v>
      </c>
      <c r="K354" s="7"/>
      <c r="X354" s="34">
        <f>SUM(X14:X353)</f>
        <v>0</v>
      </c>
      <c r="Y354" s="34">
        <f>SUM(Y14:Y353)</f>
        <v>0</v>
      </c>
      <c r="Z354" s="34">
        <f>SUM(Z14:Z353)</f>
        <v>0</v>
      </c>
    </row>
    <row r="355" ht="11.25" customHeight="1">
      <c r="A355" s="8" t="s">
        <v>215</v>
      </c>
    </row>
    <row r="356" spans="1:11" ht="409.5" customHeight="1" hidden="1">
      <c r="A356" s="129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</row>
  </sheetData>
  <sheetProtection/>
  <mergeCells count="90">
    <mergeCell ref="A1:K1"/>
    <mergeCell ref="A2:C3"/>
    <mergeCell ref="D2:D3"/>
    <mergeCell ref="E2:F3"/>
    <mergeCell ref="G2:H3"/>
    <mergeCell ref="I2:I3"/>
    <mergeCell ref="J2:K3"/>
    <mergeCell ref="A4:C5"/>
    <mergeCell ref="D4:D5"/>
    <mergeCell ref="E4:F5"/>
    <mergeCell ref="G4:H5"/>
    <mergeCell ref="I4:I5"/>
    <mergeCell ref="J4:K5"/>
    <mergeCell ref="A6:C7"/>
    <mergeCell ref="D6:D7"/>
    <mergeCell ref="E6:F7"/>
    <mergeCell ref="G6:H7"/>
    <mergeCell ref="I6:I7"/>
    <mergeCell ref="J6:K7"/>
    <mergeCell ref="A8:C9"/>
    <mergeCell ref="D8:D9"/>
    <mergeCell ref="E8:F9"/>
    <mergeCell ref="G8:H9"/>
    <mergeCell ref="I8:I9"/>
    <mergeCell ref="J8:K9"/>
    <mergeCell ref="H10:J10"/>
    <mergeCell ref="D12:G12"/>
    <mergeCell ref="D17:K17"/>
    <mergeCell ref="D146:K146"/>
    <mergeCell ref="D149:K149"/>
    <mergeCell ref="D151:K151"/>
    <mergeCell ref="D37:K37"/>
    <mergeCell ref="D40:K40"/>
    <mergeCell ref="D32:K32"/>
    <mergeCell ref="D142:K142"/>
    <mergeCell ref="A356:K356"/>
    <mergeCell ref="D22:K22"/>
    <mergeCell ref="D24:K24"/>
    <mergeCell ref="D26:K26"/>
    <mergeCell ref="D28:K28"/>
    <mergeCell ref="D30:K30"/>
    <mergeCell ref="D34:K34"/>
    <mergeCell ref="D202:K202"/>
    <mergeCell ref="D88:G88"/>
    <mergeCell ref="D118:K118"/>
    <mergeCell ref="D123:K123"/>
    <mergeCell ref="D127:K127"/>
    <mergeCell ref="D132:K132"/>
    <mergeCell ref="D138:K138"/>
    <mergeCell ref="D158:K158"/>
    <mergeCell ref="D161:K161"/>
    <mergeCell ref="D153:K153"/>
    <mergeCell ref="D156:K156"/>
    <mergeCell ref="H354:I354"/>
    <mergeCell ref="D198:G198"/>
    <mergeCell ref="D226:G226"/>
    <mergeCell ref="D231:K231"/>
    <mergeCell ref="D256:K256"/>
    <mergeCell ref="D261:K261"/>
    <mergeCell ref="D276:K276"/>
    <mergeCell ref="D281:K281"/>
    <mergeCell ref="D290:K290"/>
    <mergeCell ref="D222:K222"/>
    <mergeCell ref="D336:K336"/>
    <mergeCell ref="D347:K347"/>
    <mergeCell ref="D196:K196"/>
    <mergeCell ref="D294:K294"/>
    <mergeCell ref="D296:K296"/>
    <mergeCell ref="D306:K306"/>
    <mergeCell ref="D322:K322"/>
    <mergeCell ref="D331:K331"/>
    <mergeCell ref="D292:K292"/>
    <mergeCell ref="D334:K334"/>
    <mergeCell ref="D213:K213"/>
    <mergeCell ref="D173:K173"/>
    <mergeCell ref="D175:K175"/>
    <mergeCell ref="D179:K179"/>
    <mergeCell ref="D183:K183"/>
    <mergeCell ref="D187:K187"/>
    <mergeCell ref="D190:K190"/>
    <mergeCell ref="D350:K350"/>
    <mergeCell ref="D92:K92"/>
    <mergeCell ref="D94:K94"/>
    <mergeCell ref="D102:K102"/>
    <mergeCell ref="D110:K110"/>
    <mergeCell ref="D114:K114"/>
    <mergeCell ref="D163:K163"/>
    <mergeCell ref="D167:K167"/>
    <mergeCell ref="D171:K171"/>
    <mergeCell ref="D208:K208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4">
      <selection activeCell="G16" sqref="G16"/>
    </sheetView>
  </sheetViews>
  <sheetFormatPr defaultColWidth="9.140625" defaultRowHeight="12.75"/>
  <cols>
    <col min="1" max="1" width="7.28125" style="0" customWidth="1"/>
    <col min="2" max="2" width="6.8515625" style="0" customWidth="1"/>
    <col min="3" max="3" width="13.28125" style="0" customWidth="1"/>
    <col min="4" max="4" width="93.00390625" style="0" customWidth="1"/>
    <col min="5" max="5" width="4.710937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11.7109375" style="0" customWidth="1"/>
  </cols>
  <sheetData>
    <row r="1" spans="1:11" ht="23.25">
      <c r="A1" s="146" t="s">
        <v>445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148" t="s">
        <v>0</v>
      </c>
      <c r="B2" s="149"/>
      <c r="C2" s="149"/>
      <c r="D2" s="150" t="s">
        <v>755</v>
      </c>
      <c r="E2" s="152" t="s">
        <v>378</v>
      </c>
      <c r="F2" s="149"/>
      <c r="G2" s="152"/>
      <c r="H2" s="149"/>
      <c r="I2" s="153" t="s">
        <v>397</v>
      </c>
      <c r="J2" s="153" t="s">
        <v>402</v>
      </c>
      <c r="K2" s="154"/>
    </row>
    <row r="3" spans="1:11" ht="12.75">
      <c r="A3" s="145"/>
      <c r="B3" s="130"/>
      <c r="C3" s="130"/>
      <c r="D3" s="151"/>
      <c r="E3" s="130"/>
      <c r="F3" s="130"/>
      <c r="G3" s="130"/>
      <c r="H3" s="130"/>
      <c r="I3" s="130"/>
      <c r="J3" s="130"/>
      <c r="K3" s="144"/>
    </row>
    <row r="4" spans="1:11" ht="12.75">
      <c r="A4" s="138" t="s">
        <v>1</v>
      </c>
      <c r="B4" s="130"/>
      <c r="C4" s="130"/>
      <c r="D4" s="129"/>
      <c r="E4" s="142" t="s">
        <v>379</v>
      </c>
      <c r="F4" s="130"/>
      <c r="G4" s="142" t="s">
        <v>5</v>
      </c>
      <c r="H4" s="130"/>
      <c r="I4" s="129" t="s">
        <v>398</v>
      </c>
      <c r="J4" s="129"/>
      <c r="K4" s="144"/>
    </row>
    <row r="5" spans="1:11" ht="12.75">
      <c r="A5" s="145"/>
      <c r="B5" s="130"/>
      <c r="C5" s="130"/>
      <c r="D5" s="129"/>
      <c r="E5" s="130"/>
      <c r="F5" s="130"/>
      <c r="G5" s="130"/>
      <c r="H5" s="130"/>
      <c r="I5" s="130"/>
      <c r="J5" s="130"/>
      <c r="K5" s="144"/>
    </row>
    <row r="6" spans="1:11" ht="12.75">
      <c r="A6" s="138" t="s">
        <v>2</v>
      </c>
      <c r="B6" s="130"/>
      <c r="C6" s="130"/>
      <c r="D6" s="129" t="s">
        <v>224</v>
      </c>
      <c r="E6" s="142" t="s">
        <v>380</v>
      </c>
      <c r="F6" s="130"/>
      <c r="G6" s="130"/>
      <c r="H6" s="130"/>
      <c r="I6" s="129" t="s">
        <v>399</v>
      </c>
      <c r="J6" s="129"/>
      <c r="K6" s="144"/>
    </row>
    <row r="7" spans="1:11" ht="12.75">
      <c r="A7" s="145"/>
      <c r="B7" s="130"/>
      <c r="C7" s="130"/>
      <c r="D7" s="129"/>
      <c r="E7" s="130"/>
      <c r="F7" s="130"/>
      <c r="G7" s="130"/>
      <c r="H7" s="130"/>
      <c r="I7" s="130"/>
      <c r="J7" s="130"/>
      <c r="K7" s="144"/>
    </row>
    <row r="8" spans="1:11" ht="12.75">
      <c r="A8" s="138" t="s">
        <v>3</v>
      </c>
      <c r="B8" s="130"/>
      <c r="C8" s="130"/>
      <c r="D8" s="129"/>
      <c r="E8" s="142" t="s">
        <v>381</v>
      </c>
      <c r="F8" s="130"/>
      <c r="G8" s="143">
        <v>41883</v>
      </c>
      <c r="H8" s="130"/>
      <c r="I8" s="129" t="s">
        <v>400</v>
      </c>
      <c r="J8" s="129" t="s">
        <v>403</v>
      </c>
      <c r="K8" s="144"/>
    </row>
    <row r="9" spans="1:11" ht="13.5" thickBot="1">
      <c r="A9" s="139"/>
      <c r="B9" s="140"/>
      <c r="C9" s="140"/>
      <c r="D9" s="141"/>
      <c r="E9" s="140"/>
      <c r="F9" s="140"/>
      <c r="G9" s="140"/>
      <c r="H9" s="140"/>
      <c r="I9" s="140"/>
      <c r="J9" s="130"/>
      <c r="K9" s="144"/>
    </row>
    <row r="10" spans="1:11" ht="25.5">
      <c r="A10" s="1" t="s">
        <v>4</v>
      </c>
      <c r="B10" s="9" t="s">
        <v>216</v>
      </c>
      <c r="C10" s="9" t="s">
        <v>221</v>
      </c>
      <c r="D10" s="49" t="s">
        <v>225</v>
      </c>
      <c r="E10" s="9" t="s">
        <v>382</v>
      </c>
      <c r="F10" s="101" t="s">
        <v>391</v>
      </c>
      <c r="G10" s="95" t="s">
        <v>392</v>
      </c>
      <c r="H10" s="133" t="s">
        <v>394</v>
      </c>
      <c r="I10" s="134"/>
      <c r="J10" s="135"/>
      <c r="K10" s="24" t="s">
        <v>405</v>
      </c>
    </row>
    <row r="11" spans="1:11" ht="13.5" thickBot="1">
      <c r="A11" s="2" t="s">
        <v>5</v>
      </c>
      <c r="B11" s="10" t="s">
        <v>5</v>
      </c>
      <c r="C11" s="10" t="s">
        <v>5</v>
      </c>
      <c r="D11" s="50" t="s">
        <v>226</v>
      </c>
      <c r="E11" s="10" t="s">
        <v>5</v>
      </c>
      <c r="F11" s="102" t="s">
        <v>5</v>
      </c>
      <c r="G11" s="96" t="s">
        <v>393</v>
      </c>
      <c r="H11" s="20" t="s">
        <v>395</v>
      </c>
      <c r="I11" s="21" t="s">
        <v>401</v>
      </c>
      <c r="J11" s="22" t="s">
        <v>404</v>
      </c>
      <c r="K11" s="25" t="s">
        <v>406</v>
      </c>
    </row>
    <row r="12" spans="1:11" ht="12.75">
      <c r="A12" s="82"/>
      <c r="B12" s="117" t="s">
        <v>217</v>
      </c>
      <c r="C12" s="117"/>
      <c r="D12" s="136" t="s">
        <v>755</v>
      </c>
      <c r="E12" s="137"/>
      <c r="F12" s="137"/>
      <c r="G12" s="137"/>
      <c r="H12" s="84">
        <f>SUM(H15:H86)</f>
        <v>0</v>
      </c>
      <c r="I12" s="84">
        <f>SUM(I15:I86)</f>
        <v>0</v>
      </c>
      <c r="J12" s="84">
        <f>H12+I12</f>
        <v>0</v>
      </c>
      <c r="K12" s="85"/>
    </row>
    <row r="13" spans="1:11" ht="12.75">
      <c r="A13" s="3"/>
      <c r="B13" s="11"/>
      <c r="C13" s="11"/>
      <c r="D13" s="59"/>
      <c r="E13" s="15"/>
      <c r="F13" s="103"/>
      <c r="G13" s="97"/>
      <c r="H13" s="32"/>
      <c r="I13" s="32"/>
      <c r="J13" s="32"/>
      <c r="K13" s="23"/>
    </row>
    <row r="14" spans="1:11" ht="12.75">
      <c r="A14" s="3"/>
      <c r="B14" s="11"/>
      <c r="C14" s="11"/>
      <c r="D14" s="51" t="s">
        <v>756</v>
      </c>
      <c r="E14" s="15"/>
      <c r="F14" s="103"/>
      <c r="G14" s="97"/>
      <c r="H14" s="32"/>
      <c r="I14" s="32"/>
      <c r="J14" s="32"/>
      <c r="K14" s="23"/>
    </row>
    <row r="15" spans="1:11" ht="14.25">
      <c r="A15" s="4" t="s">
        <v>6</v>
      </c>
      <c r="B15" s="4" t="s">
        <v>217</v>
      </c>
      <c r="C15" s="4" t="s">
        <v>568</v>
      </c>
      <c r="D15" s="52" t="s">
        <v>757</v>
      </c>
      <c r="E15" s="4" t="s">
        <v>746</v>
      </c>
      <c r="F15" s="104">
        <v>1</v>
      </c>
      <c r="G15" s="17">
        <v>0</v>
      </c>
      <c r="H15" s="17">
        <f>ROUND(F15*AC15,2)</f>
        <v>0</v>
      </c>
      <c r="I15" s="17">
        <f>J15-H15</f>
        <v>0</v>
      </c>
      <c r="J15" s="17">
        <f>ROUND(F15*G15,2)</f>
        <v>0</v>
      </c>
      <c r="K15" s="26"/>
    </row>
    <row r="16" spans="1:26" ht="12.75">
      <c r="A16" s="7"/>
      <c r="B16" s="7"/>
      <c r="C16" s="7"/>
      <c r="D16" s="55"/>
      <c r="E16" s="7"/>
      <c r="F16" s="111"/>
      <c r="G16" s="100"/>
      <c r="H16" s="123" t="s">
        <v>396</v>
      </c>
      <c r="I16" s="124"/>
      <c r="J16" s="33">
        <f>J12</f>
        <v>0</v>
      </c>
      <c r="K16" s="7"/>
      <c r="X16" s="34" t="e">
        <f>SUM(#REF!)</f>
        <v>#REF!</v>
      </c>
      <c r="Y16" s="34" t="e">
        <f>SUM(#REF!)</f>
        <v>#REF!</v>
      </c>
      <c r="Z16" s="34" t="e">
        <f>SUM(#REF!)</f>
        <v>#REF!</v>
      </c>
    </row>
    <row r="22" spans="1:9" ht="12.75">
      <c r="A22" t="s">
        <v>752</v>
      </c>
      <c r="B22" s="155" t="s">
        <v>759</v>
      </c>
      <c r="C22" s="155"/>
      <c r="D22" s="155"/>
      <c r="E22" s="155"/>
      <c r="F22" s="155"/>
      <c r="G22" s="155"/>
      <c r="H22" s="155"/>
      <c r="I22" s="155"/>
    </row>
    <row r="23" spans="2:9" ht="12.75">
      <c r="B23" s="155"/>
      <c r="C23" s="155"/>
      <c r="D23" s="155"/>
      <c r="E23" s="155"/>
      <c r="F23" s="155"/>
      <c r="G23" s="155"/>
      <c r="H23" s="155"/>
      <c r="I23" s="155"/>
    </row>
  </sheetData>
  <sheetProtection/>
  <mergeCells count="29">
    <mergeCell ref="H10:J10"/>
    <mergeCell ref="D12:G12"/>
    <mergeCell ref="H16:I16"/>
    <mergeCell ref="B22:I23"/>
    <mergeCell ref="A8:C9"/>
    <mergeCell ref="D8:D9"/>
    <mergeCell ref="E8:F9"/>
    <mergeCell ref="G8:H9"/>
    <mergeCell ref="I8:I9"/>
    <mergeCell ref="J8:K9"/>
    <mergeCell ref="A6:C7"/>
    <mergeCell ref="D6:D7"/>
    <mergeCell ref="E6:F7"/>
    <mergeCell ref="G6:H7"/>
    <mergeCell ref="I6:I7"/>
    <mergeCell ref="J6:K7"/>
    <mergeCell ref="A4:C5"/>
    <mergeCell ref="D4:D5"/>
    <mergeCell ref="E4:F5"/>
    <mergeCell ref="G4:H5"/>
    <mergeCell ref="I4:I5"/>
    <mergeCell ref="J4:K5"/>
    <mergeCell ref="A1:K1"/>
    <mergeCell ref="A2:C3"/>
    <mergeCell ref="D2:D3"/>
    <mergeCell ref="E2:F3"/>
    <mergeCell ref="G2:H3"/>
    <mergeCell ref="I2:I3"/>
    <mergeCell ref="J2:K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E44" sqref="E4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10.7109375" style="0" customWidth="1"/>
    <col min="8" max="8" width="17.140625" style="0" customWidth="1"/>
    <col min="9" max="9" width="22.8515625" style="0" customWidth="1"/>
  </cols>
  <sheetData>
    <row r="1" spans="1:9" ht="28.5" customHeight="1">
      <c r="A1" s="183" t="s">
        <v>434</v>
      </c>
      <c r="B1" s="184"/>
      <c r="C1" s="184"/>
      <c r="D1" s="184"/>
      <c r="E1" s="184"/>
      <c r="F1" s="184"/>
      <c r="G1" s="184"/>
      <c r="H1" s="184"/>
      <c r="I1" s="184"/>
    </row>
    <row r="2" spans="1:10" ht="12.75">
      <c r="A2" s="148" t="s">
        <v>0</v>
      </c>
      <c r="B2" s="149"/>
      <c r="C2" s="150" t="s">
        <v>223</v>
      </c>
      <c r="D2" s="124"/>
      <c r="E2" s="153" t="s">
        <v>397</v>
      </c>
      <c r="F2" s="153" t="s">
        <v>402</v>
      </c>
      <c r="G2" s="149"/>
      <c r="H2" s="153" t="s">
        <v>430</v>
      </c>
      <c r="I2" s="186"/>
      <c r="J2" s="28"/>
    </row>
    <row r="3" spans="1:10" ht="12.75">
      <c r="A3" s="145"/>
      <c r="B3" s="130"/>
      <c r="C3" s="185"/>
      <c r="D3" s="185"/>
      <c r="E3" s="130"/>
      <c r="F3" s="130"/>
      <c r="G3" s="130"/>
      <c r="H3" s="130"/>
      <c r="I3" s="144"/>
      <c r="J3" s="28"/>
    </row>
    <row r="4" spans="1:10" ht="12.75">
      <c r="A4" s="138" t="s">
        <v>1</v>
      </c>
      <c r="B4" s="130"/>
      <c r="C4" s="129"/>
      <c r="D4" s="130"/>
      <c r="E4" s="129" t="s">
        <v>398</v>
      </c>
      <c r="F4" s="129" t="s">
        <v>447</v>
      </c>
      <c r="G4" s="130"/>
      <c r="H4" s="129" t="s">
        <v>430</v>
      </c>
      <c r="I4" s="182"/>
      <c r="J4" s="28"/>
    </row>
    <row r="5" spans="1:10" ht="12.75">
      <c r="A5" s="145"/>
      <c r="B5" s="130"/>
      <c r="C5" s="130"/>
      <c r="D5" s="130"/>
      <c r="E5" s="130"/>
      <c r="F5" s="130"/>
      <c r="G5" s="130"/>
      <c r="H5" s="130"/>
      <c r="I5" s="144"/>
      <c r="J5" s="28"/>
    </row>
    <row r="6" spans="1:10" ht="12.75">
      <c r="A6" s="138" t="s">
        <v>2</v>
      </c>
      <c r="B6" s="130"/>
      <c r="C6" s="129" t="s">
        <v>224</v>
      </c>
      <c r="D6" s="130"/>
      <c r="E6" s="129" t="s">
        <v>399</v>
      </c>
      <c r="F6" s="129"/>
      <c r="G6" s="130"/>
      <c r="H6" s="129" t="s">
        <v>430</v>
      </c>
      <c r="I6" s="182"/>
      <c r="J6" s="28"/>
    </row>
    <row r="7" spans="1:10" ht="12.75">
      <c r="A7" s="145"/>
      <c r="B7" s="130"/>
      <c r="C7" s="130"/>
      <c r="D7" s="130"/>
      <c r="E7" s="130"/>
      <c r="F7" s="130"/>
      <c r="G7" s="130"/>
      <c r="H7" s="130"/>
      <c r="I7" s="144"/>
      <c r="J7" s="28"/>
    </row>
    <row r="8" spans="1:10" ht="12.75">
      <c r="A8" s="138" t="s">
        <v>379</v>
      </c>
      <c r="B8" s="130"/>
      <c r="C8" s="142" t="s">
        <v>5</v>
      </c>
      <c r="D8" s="130"/>
      <c r="E8" s="129" t="s">
        <v>380</v>
      </c>
      <c r="F8" s="130"/>
      <c r="G8" s="130"/>
      <c r="H8" s="142" t="s">
        <v>431</v>
      </c>
      <c r="I8" s="182" t="s">
        <v>214</v>
      </c>
      <c r="J8" s="28"/>
    </row>
    <row r="9" spans="1:10" ht="12.75">
      <c r="A9" s="145"/>
      <c r="B9" s="130"/>
      <c r="C9" s="130"/>
      <c r="D9" s="130"/>
      <c r="E9" s="130"/>
      <c r="F9" s="130"/>
      <c r="G9" s="130"/>
      <c r="H9" s="130"/>
      <c r="I9" s="144"/>
      <c r="J9" s="28"/>
    </row>
    <row r="10" spans="1:10" ht="12.75">
      <c r="A10" s="138" t="s">
        <v>3</v>
      </c>
      <c r="B10" s="130"/>
      <c r="C10" s="129"/>
      <c r="D10" s="130"/>
      <c r="E10" s="129" t="s">
        <v>400</v>
      </c>
      <c r="F10" s="129" t="s">
        <v>403</v>
      </c>
      <c r="G10" s="130"/>
      <c r="H10" s="142" t="s">
        <v>432</v>
      </c>
      <c r="I10" s="180">
        <v>41883</v>
      </c>
      <c r="J10" s="28"/>
    </row>
    <row r="11" spans="1:10" ht="12.75">
      <c r="A11" s="178"/>
      <c r="B11" s="179"/>
      <c r="C11" s="179"/>
      <c r="D11" s="179"/>
      <c r="E11" s="179"/>
      <c r="F11" s="130"/>
      <c r="G11" s="130"/>
      <c r="H11" s="179"/>
      <c r="I11" s="181"/>
      <c r="J11" s="28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 thickBot="1">
      <c r="A13" s="174" t="s">
        <v>435</v>
      </c>
      <c r="B13" s="166"/>
      <c r="C13" s="166"/>
      <c r="D13" s="166"/>
      <c r="E13" s="166"/>
      <c r="F13" s="44"/>
      <c r="G13" s="44"/>
      <c r="H13" s="44"/>
      <c r="I13" s="44"/>
    </row>
    <row r="14" spans="1:9" ht="13.5" thickBot="1">
      <c r="A14" s="43"/>
      <c r="B14" s="43"/>
      <c r="C14" s="43"/>
      <c r="D14" s="43"/>
      <c r="E14" s="43"/>
      <c r="F14" s="43"/>
      <c r="G14" s="43"/>
      <c r="H14" s="43"/>
      <c r="I14" s="43"/>
    </row>
    <row r="15" spans="1:10" ht="12.75">
      <c r="A15" s="167" t="s">
        <v>433</v>
      </c>
      <c r="B15" s="168"/>
      <c r="C15" s="168"/>
      <c r="D15" s="168"/>
      <c r="E15" s="169"/>
      <c r="F15" s="113" t="s">
        <v>382</v>
      </c>
      <c r="G15" s="113" t="s">
        <v>391</v>
      </c>
      <c r="H15" s="113" t="s">
        <v>747</v>
      </c>
      <c r="I15" s="113" t="s">
        <v>748</v>
      </c>
      <c r="J15" s="29"/>
    </row>
    <row r="16" spans="1:10" ht="12.75">
      <c r="A16" s="177" t="s">
        <v>427</v>
      </c>
      <c r="B16" s="175"/>
      <c r="C16" s="175"/>
      <c r="D16" s="175"/>
      <c r="E16" s="176"/>
      <c r="F16" s="114" t="s">
        <v>746</v>
      </c>
      <c r="G16" s="115">
        <v>1</v>
      </c>
      <c r="H16" s="45">
        <v>0</v>
      </c>
      <c r="I16" s="45">
        <f>G16*H16</f>
        <v>0</v>
      </c>
      <c r="J16" s="28"/>
    </row>
    <row r="17" spans="1:10" ht="12.75">
      <c r="A17" s="177" t="s">
        <v>428</v>
      </c>
      <c r="B17" s="175"/>
      <c r="C17" s="175"/>
      <c r="D17" s="175"/>
      <c r="E17" s="176"/>
      <c r="F17" s="114" t="s">
        <v>746</v>
      </c>
      <c r="G17" s="115">
        <v>1</v>
      </c>
      <c r="H17" s="45">
        <v>0</v>
      </c>
      <c r="I17" s="45">
        <f>G17*H17</f>
        <v>0</v>
      </c>
      <c r="J17" s="28"/>
    </row>
    <row r="18" spans="1:10" ht="13.5" thickBot="1">
      <c r="A18" s="177" t="s">
        <v>429</v>
      </c>
      <c r="B18" s="175"/>
      <c r="C18" s="175"/>
      <c r="D18" s="175"/>
      <c r="E18" s="176"/>
      <c r="F18" s="114" t="s">
        <v>746</v>
      </c>
      <c r="G18" s="115">
        <v>1</v>
      </c>
      <c r="H18" s="45">
        <v>0</v>
      </c>
      <c r="I18" s="45">
        <f>G18*H18</f>
        <v>0</v>
      </c>
      <c r="J18" s="28"/>
    </row>
    <row r="19" spans="1:10" ht="13.5" thickBot="1">
      <c r="A19" s="156" t="s">
        <v>436</v>
      </c>
      <c r="B19" s="157"/>
      <c r="C19" s="157"/>
      <c r="D19" s="157"/>
      <c r="E19" s="158"/>
      <c r="F19" s="46"/>
      <c r="G19" s="47"/>
      <c r="H19" s="47"/>
      <c r="I19" s="48">
        <f>SUM(I16:I18)</f>
        <v>0</v>
      </c>
      <c r="J19" s="29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10" ht="15" customHeight="1">
      <c r="A21" s="159" t="s">
        <v>437</v>
      </c>
      <c r="B21" s="160"/>
      <c r="C21" s="160"/>
      <c r="D21" s="160"/>
      <c r="E21" s="161"/>
      <c r="F21" s="162">
        <f>I19</f>
        <v>0</v>
      </c>
      <c r="G21" s="163"/>
      <c r="H21" s="163"/>
      <c r="I21" s="164"/>
      <c r="J21" s="29"/>
    </row>
    <row r="22" spans="1:9" ht="12.75">
      <c r="A22" s="42"/>
      <c r="B22" s="42"/>
      <c r="C22" s="42"/>
      <c r="D22" s="42"/>
      <c r="E22" s="42"/>
      <c r="F22" s="42"/>
      <c r="G22" s="42"/>
      <c r="H22" s="42"/>
      <c r="I22" s="42"/>
    </row>
    <row r="25" spans="1:9" ht="15" customHeight="1">
      <c r="A25" s="165" t="s">
        <v>438</v>
      </c>
      <c r="B25" s="166"/>
      <c r="C25" s="166"/>
      <c r="D25" s="166"/>
      <c r="E25" s="166"/>
      <c r="F25" s="44"/>
      <c r="G25" s="44"/>
      <c r="H25" s="44"/>
      <c r="I25" s="44"/>
    </row>
    <row r="26" spans="1:10" ht="12.75">
      <c r="A26" s="167" t="s">
        <v>439</v>
      </c>
      <c r="B26" s="168"/>
      <c r="C26" s="168"/>
      <c r="D26" s="168"/>
      <c r="E26" s="169"/>
      <c r="F26" s="113" t="s">
        <v>382</v>
      </c>
      <c r="G26" s="113" t="s">
        <v>391</v>
      </c>
      <c r="H26" s="113" t="s">
        <v>747</v>
      </c>
      <c r="I26" s="113" t="s">
        <v>748</v>
      </c>
      <c r="J26" s="29"/>
    </row>
    <row r="27" spans="1:10" ht="12.75">
      <c r="A27" s="170" t="s">
        <v>749</v>
      </c>
      <c r="B27" s="171"/>
      <c r="C27" s="171"/>
      <c r="D27" s="171"/>
      <c r="E27" s="171"/>
      <c r="F27" s="114" t="s">
        <v>746</v>
      </c>
      <c r="G27" s="115">
        <v>1</v>
      </c>
      <c r="H27" s="45">
        <v>0</v>
      </c>
      <c r="I27" s="45">
        <f>G27*H27</f>
        <v>0</v>
      </c>
      <c r="J27" s="116"/>
    </row>
    <row r="28" spans="1:10" ht="12.75">
      <c r="A28" s="170" t="s">
        <v>750</v>
      </c>
      <c r="B28" s="171"/>
      <c r="C28" s="171"/>
      <c r="D28" s="171"/>
      <c r="E28" s="171"/>
      <c r="F28" s="114" t="s">
        <v>746</v>
      </c>
      <c r="G28" s="115">
        <v>1</v>
      </c>
      <c r="H28" s="45">
        <v>0</v>
      </c>
      <c r="I28" s="45">
        <f>G28*H28</f>
        <v>0</v>
      </c>
      <c r="J28" s="116"/>
    </row>
    <row r="29" spans="1:10" ht="12.75">
      <c r="A29" s="177" t="s">
        <v>754</v>
      </c>
      <c r="B29" s="175"/>
      <c r="C29" s="175"/>
      <c r="D29" s="175"/>
      <c r="E29" s="176"/>
      <c r="F29" s="114" t="s">
        <v>746</v>
      </c>
      <c r="G29" s="115">
        <v>1</v>
      </c>
      <c r="H29" s="45">
        <v>0</v>
      </c>
      <c r="I29" s="45">
        <f>G29*H29</f>
        <v>0</v>
      </c>
      <c r="J29" s="116"/>
    </row>
    <row r="30" spans="1:10" ht="15" thickBot="1">
      <c r="A30" s="172" t="s">
        <v>751</v>
      </c>
      <c r="B30" s="140"/>
      <c r="C30" s="140"/>
      <c r="D30" s="140"/>
      <c r="E30" s="173"/>
      <c r="F30" s="114" t="s">
        <v>746</v>
      </c>
      <c r="G30" s="115">
        <v>1</v>
      </c>
      <c r="H30" s="45">
        <v>0</v>
      </c>
      <c r="I30" s="45">
        <f>G30*H30</f>
        <v>0</v>
      </c>
      <c r="J30" s="116"/>
    </row>
    <row r="31" spans="1:10" ht="13.5" thickBot="1">
      <c r="A31" s="156" t="s">
        <v>440</v>
      </c>
      <c r="B31" s="157"/>
      <c r="C31" s="157"/>
      <c r="D31" s="157"/>
      <c r="E31" s="158"/>
      <c r="F31" s="46"/>
      <c r="G31" s="47"/>
      <c r="H31" s="47"/>
      <c r="I31" s="48">
        <f>SUM(I27:I30)</f>
        <v>0</v>
      </c>
      <c r="J31" s="29"/>
    </row>
    <row r="32" spans="1:9" ht="12.75">
      <c r="A32" s="42"/>
      <c r="B32" s="42"/>
      <c r="C32" s="42"/>
      <c r="D32" s="42"/>
      <c r="E32" s="42"/>
      <c r="F32" s="42"/>
      <c r="G32" s="42"/>
      <c r="H32" s="42"/>
      <c r="I32" s="42"/>
    </row>
    <row r="40" spans="1:9" ht="12.75" customHeight="1">
      <c r="A40" t="s">
        <v>752</v>
      </c>
      <c r="B40" s="155" t="s">
        <v>753</v>
      </c>
      <c r="C40" s="155"/>
      <c r="D40" s="155"/>
      <c r="E40" s="155"/>
      <c r="F40" s="155"/>
      <c r="G40" s="155"/>
      <c r="H40" s="155"/>
      <c r="I40" s="155"/>
    </row>
    <row r="41" spans="2:9" ht="12.75" customHeight="1">
      <c r="B41" s="155"/>
      <c r="C41" s="155"/>
      <c r="D41" s="155"/>
      <c r="E41" s="155"/>
      <c r="F41" s="155"/>
      <c r="G41" s="155"/>
      <c r="H41" s="155"/>
      <c r="I41" s="155"/>
    </row>
    <row r="42" spans="2:9" ht="12.75" customHeight="1">
      <c r="B42" s="155"/>
      <c r="C42" s="155"/>
      <c r="D42" s="155"/>
      <c r="E42" s="155"/>
      <c r="F42" s="155"/>
      <c r="G42" s="155"/>
      <c r="H42" s="155"/>
      <c r="I42" s="155"/>
    </row>
    <row r="43" spans="2:9" ht="12.75" customHeight="1">
      <c r="B43" s="118"/>
      <c r="C43" s="118"/>
      <c r="D43" s="118"/>
      <c r="E43" s="118"/>
      <c r="F43" s="118"/>
      <c r="G43" s="118"/>
      <c r="H43" s="118"/>
      <c r="I43" s="118"/>
    </row>
  </sheetData>
  <sheetProtection/>
  <mergeCells count="47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29:E29"/>
    <mergeCell ref="A15:E15"/>
    <mergeCell ref="A16:E16"/>
    <mergeCell ref="A17:E17"/>
    <mergeCell ref="A18:E18"/>
    <mergeCell ref="B40:I42"/>
    <mergeCell ref="A31:E31"/>
    <mergeCell ref="A19:E19"/>
    <mergeCell ref="A21:E21"/>
    <mergeCell ref="F21:I21"/>
    <mergeCell ref="A25:E25"/>
    <mergeCell ref="A26:E26"/>
    <mergeCell ref="A27:E27"/>
    <mergeCell ref="A28:E28"/>
    <mergeCell ref="A30:E3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18" sqref="F18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11.57421875" style="0" hidden="1" customWidth="1"/>
  </cols>
  <sheetData>
    <row r="1" spans="1:6" ht="21.75" customHeight="1">
      <c r="A1" s="146" t="s">
        <v>446</v>
      </c>
      <c r="B1" s="147"/>
      <c r="C1" s="147"/>
      <c r="D1" s="147"/>
      <c r="E1" s="147"/>
      <c r="F1" s="147"/>
    </row>
    <row r="2" spans="1:7" ht="12.75">
      <c r="A2" s="148" t="s">
        <v>0</v>
      </c>
      <c r="B2" s="150" t="s">
        <v>223</v>
      </c>
      <c r="C2" s="124"/>
      <c r="D2" s="153" t="s">
        <v>397</v>
      </c>
      <c r="E2" s="153" t="s">
        <v>402</v>
      </c>
      <c r="F2" s="149"/>
      <c r="G2" s="28"/>
    </row>
    <row r="3" spans="1:7" ht="12.75">
      <c r="A3" s="145"/>
      <c r="B3" s="185"/>
      <c r="C3" s="185"/>
      <c r="D3" s="130"/>
      <c r="E3" s="130"/>
      <c r="F3" s="130"/>
      <c r="G3" s="28"/>
    </row>
    <row r="4" spans="1:7" ht="12.75">
      <c r="A4" s="138" t="s">
        <v>1</v>
      </c>
      <c r="B4" s="129"/>
      <c r="C4" s="130"/>
      <c r="D4" s="129" t="s">
        <v>398</v>
      </c>
      <c r="E4" s="129" t="s">
        <v>447</v>
      </c>
      <c r="F4" s="130"/>
      <c r="G4" s="28"/>
    </row>
    <row r="5" spans="1:7" ht="12.75">
      <c r="A5" s="145"/>
      <c r="B5" s="130"/>
      <c r="C5" s="130"/>
      <c r="D5" s="130"/>
      <c r="E5" s="130"/>
      <c r="F5" s="130"/>
      <c r="G5" s="28"/>
    </row>
    <row r="6" spans="1:7" ht="12.75">
      <c r="A6" s="138" t="s">
        <v>2</v>
      </c>
      <c r="B6" s="129" t="s">
        <v>224</v>
      </c>
      <c r="C6" s="130"/>
      <c r="D6" s="129" t="s">
        <v>399</v>
      </c>
      <c r="E6" s="129"/>
      <c r="F6" s="130"/>
      <c r="G6" s="28"/>
    </row>
    <row r="7" spans="1:7" ht="12.75">
      <c r="A7" s="145"/>
      <c r="B7" s="130"/>
      <c r="C7" s="130"/>
      <c r="D7" s="130"/>
      <c r="E7" s="130"/>
      <c r="F7" s="130"/>
      <c r="G7" s="28"/>
    </row>
    <row r="8" spans="1:7" ht="12.75">
      <c r="A8" s="138" t="s">
        <v>400</v>
      </c>
      <c r="B8" s="129" t="s">
        <v>403</v>
      </c>
      <c r="C8" s="130"/>
      <c r="D8" s="142" t="s">
        <v>381</v>
      </c>
      <c r="E8" s="143">
        <v>41883</v>
      </c>
      <c r="F8" s="130"/>
      <c r="G8" s="28"/>
    </row>
    <row r="9" spans="1:7" ht="12.75">
      <c r="A9" s="139"/>
      <c r="B9" s="140"/>
      <c r="C9" s="140"/>
      <c r="D9" s="140"/>
      <c r="E9" s="140"/>
      <c r="F9" s="140"/>
      <c r="G9" s="28"/>
    </row>
    <row r="10" spans="1:7" ht="12.75">
      <c r="A10" s="35" t="s">
        <v>216</v>
      </c>
      <c r="B10" s="37" t="s">
        <v>221</v>
      </c>
      <c r="C10" s="38" t="s">
        <v>225</v>
      </c>
      <c r="D10" s="39" t="s">
        <v>423</v>
      </c>
      <c r="E10" s="39" t="s">
        <v>424</v>
      </c>
      <c r="F10" s="39" t="s">
        <v>425</v>
      </c>
      <c r="G10" s="29"/>
    </row>
    <row r="11" spans="1:8" ht="12.75">
      <c r="A11" s="36" t="s">
        <v>217</v>
      </c>
      <c r="B11" s="36"/>
      <c r="C11" s="36" t="s">
        <v>227</v>
      </c>
      <c r="D11" s="40">
        <f>'Stavební rozpočet'!H12</f>
        <v>0</v>
      </c>
      <c r="E11" s="40">
        <f>'Stavební rozpočet'!I12</f>
        <v>0</v>
      </c>
      <c r="F11" s="40">
        <f aca="true" t="shared" si="0" ref="F11:F17">D11+E11</f>
        <v>0</v>
      </c>
      <c r="G11" s="30" t="s">
        <v>426</v>
      </c>
      <c r="H11" s="30">
        <f>IF(G11="T",0,F11)</f>
        <v>0</v>
      </c>
    </row>
    <row r="12" spans="1:8" ht="12.75">
      <c r="A12" s="14" t="s">
        <v>218</v>
      </c>
      <c r="B12" s="14"/>
      <c r="C12" s="14" t="s">
        <v>278</v>
      </c>
      <c r="D12" s="30">
        <f>'Stavební rozpočet'!H88</f>
        <v>0</v>
      </c>
      <c r="E12" s="30">
        <f>'Stavební rozpočet'!I88</f>
        <v>0</v>
      </c>
      <c r="F12" s="30">
        <f t="shared" si="0"/>
        <v>0</v>
      </c>
      <c r="G12" s="30" t="s">
        <v>426</v>
      </c>
      <c r="H12" s="30">
        <f>IF(G12="T",0,F12)</f>
        <v>0</v>
      </c>
    </row>
    <row r="13" spans="1:8" ht="12.75">
      <c r="A13" s="14" t="s">
        <v>219</v>
      </c>
      <c r="B13" s="14"/>
      <c r="C13" s="14" t="s">
        <v>316</v>
      </c>
      <c r="D13" s="30">
        <f>'Stavební rozpočet'!H198</f>
        <v>0</v>
      </c>
      <c r="E13" s="30">
        <f>'Stavební rozpočet'!I198</f>
        <v>0</v>
      </c>
      <c r="F13" s="30">
        <f t="shared" si="0"/>
        <v>0</v>
      </c>
      <c r="G13" s="30" t="s">
        <v>426</v>
      </c>
      <c r="H13" s="30">
        <f>IF(G13="T",0,F13)</f>
        <v>0</v>
      </c>
    </row>
    <row r="14" spans="1:8" ht="12.75">
      <c r="A14" s="14" t="s">
        <v>220</v>
      </c>
      <c r="B14" s="14"/>
      <c r="C14" s="14" t="s">
        <v>326</v>
      </c>
      <c r="D14" s="30">
        <f>'Stavební rozpočet'!H226</f>
        <v>0</v>
      </c>
      <c r="E14" s="30">
        <f>'Stavební rozpočet'!I226</f>
        <v>0</v>
      </c>
      <c r="F14" s="30">
        <f t="shared" si="0"/>
        <v>0</v>
      </c>
      <c r="G14" s="30" t="s">
        <v>426</v>
      </c>
      <c r="H14" s="30">
        <f>IF(G14="T",0,F14)</f>
        <v>0</v>
      </c>
    </row>
    <row r="15" spans="3:6" ht="12.75">
      <c r="C15" t="s">
        <v>435</v>
      </c>
      <c r="D15" s="30">
        <v>0</v>
      </c>
      <c r="E15" s="30">
        <f>VORN!F21</f>
        <v>0</v>
      </c>
      <c r="F15" s="30">
        <f t="shared" si="0"/>
        <v>0</v>
      </c>
    </row>
    <row r="16" spans="3:6" ht="12.75">
      <c r="C16" t="s">
        <v>438</v>
      </c>
      <c r="D16" s="30">
        <v>0</v>
      </c>
      <c r="E16" s="30">
        <f>vorn_sum</f>
        <v>0</v>
      </c>
      <c r="F16" s="30">
        <f t="shared" si="0"/>
        <v>0</v>
      </c>
    </row>
    <row r="17" spans="3:6" ht="12.75">
      <c r="C17" t="s">
        <v>758</v>
      </c>
      <c r="D17" s="30">
        <f>'Pasportizace zeleně'!H12</f>
        <v>0</v>
      </c>
      <c r="E17" s="30">
        <f>'Pasportizace zeleně'!I12</f>
        <v>0</v>
      </c>
      <c r="F17" s="30">
        <f>D17+E17</f>
        <v>0</v>
      </c>
    </row>
    <row r="18" spans="5:6" ht="12.75">
      <c r="E18" s="41" t="s">
        <v>396</v>
      </c>
      <c r="F18" s="34">
        <f>SUM(F11:F17)</f>
        <v>0</v>
      </c>
    </row>
  </sheetData>
  <sheetProtection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maruska</dc:creator>
  <cp:keywords/>
  <dc:description/>
  <cp:lastModifiedBy>uživatel</cp:lastModifiedBy>
  <dcterms:created xsi:type="dcterms:W3CDTF">2014-09-21T09:34:30Z</dcterms:created>
  <dcterms:modified xsi:type="dcterms:W3CDTF">2014-09-25T06:33:55Z</dcterms:modified>
  <cp:category/>
  <cp:version/>
  <cp:contentType/>
  <cp:contentStatus/>
</cp:coreProperties>
</file>