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0 01 Pol" sheetId="12" r:id="rId4"/>
    <sheet name="01 1 Pol" sheetId="13" r:id="rId5"/>
    <sheet name="02 1 Pol" sheetId="14" r:id="rId6"/>
    <sheet name="03 1 Pol" sheetId="15" r:id="rId7"/>
    <sheet name="04 1 Pol" sheetId="16" r:id="rId8"/>
    <sheet name="05 1 Pol" sheetId="17" r:id="rId9"/>
    <sheet name="06 1 Pol" sheetId="18" r:id="rId10"/>
    <sheet name="07 1 Pol" sheetId="19" r:id="rId11"/>
    <sheet name="99 1 Pol" sheetId="20" r:id="rId12"/>
  </sheets>
  <externalReferences>
    <externalReference r:id="rId13"/>
  </externalReferences>
  <definedNames>
    <definedName name="CelkemDPHVypocet" localSheetId="1">Stavba!$H$59</definedName>
    <definedName name="CenaCelkem">Stavba!$G$29</definedName>
    <definedName name="CenaCelkemBezDPH">Stavba!$G$28</definedName>
    <definedName name="CenaCelkemVypocet" localSheetId="1">Stavba!$I$59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01 Pol'!$1:$7</definedName>
    <definedName name="_xlnm.Print_Titles" localSheetId="4">'01 1 Pol'!$1:$7</definedName>
    <definedName name="_xlnm.Print_Titles" localSheetId="5">'02 1 Pol'!$1:$7</definedName>
    <definedName name="_xlnm.Print_Titles" localSheetId="6">'03 1 Pol'!$1:$7</definedName>
    <definedName name="_xlnm.Print_Titles" localSheetId="7">'04 1 Pol'!$1:$7</definedName>
    <definedName name="_xlnm.Print_Titles" localSheetId="8">'05 1 Pol'!$1:$7</definedName>
    <definedName name="_xlnm.Print_Titles" localSheetId="9">'06 1 Pol'!$1:$7</definedName>
    <definedName name="_xlnm.Print_Titles" localSheetId="10">'07 1 Pol'!$1:$7</definedName>
    <definedName name="_xlnm.Print_Titles" localSheetId="11">'99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01 Pol'!$A$1:$X$57</definedName>
    <definedName name="_xlnm.Print_Area" localSheetId="4">'01 1 Pol'!$A$1:$X$96</definedName>
    <definedName name="_xlnm.Print_Area" localSheetId="5">'02 1 Pol'!$A$1:$X$66</definedName>
    <definedName name="_xlnm.Print_Area" localSheetId="6">'03 1 Pol'!$A$1:$X$32</definedName>
    <definedName name="_xlnm.Print_Area" localSheetId="7">'04 1 Pol'!$A$1:$X$49</definedName>
    <definedName name="_xlnm.Print_Area" localSheetId="8">'05 1 Pol'!$A$1:$X$45</definedName>
    <definedName name="_xlnm.Print_Area" localSheetId="9">'06 1 Pol'!$A$1:$X$48</definedName>
    <definedName name="_xlnm.Print_Area" localSheetId="10">'07 1 Pol'!$A$1:$X$25</definedName>
    <definedName name="_xlnm.Print_Area" localSheetId="11">'99 1 Pol'!$A$1:$X$52</definedName>
    <definedName name="_xlnm.Print_Area" localSheetId="1">Stavba!$A$1:$J$82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Stavba!$F$59</definedName>
    <definedName name="ZakladDPHZakl">Stavba!$G$25</definedName>
    <definedName name="ZakladDPHZaklVypocet" localSheetId="1">Stavba!$G$59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14210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1" i="1"/>
  <c r="I80"/>
  <c r="I79"/>
  <c r="I78"/>
  <c r="I77"/>
  <c r="I76"/>
  <c r="I75"/>
  <c r="I74"/>
  <c r="I73"/>
  <c r="I72"/>
  <c r="I71"/>
  <c r="I70"/>
  <c r="I69"/>
  <c r="I68"/>
  <c r="I67"/>
  <c r="I66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39"/>
  <c r="F39"/>
  <c r="G51" i="20"/>
  <c r="BA40"/>
  <c r="BA37"/>
  <c r="BA35"/>
  <c r="BA33"/>
  <c r="BA27"/>
  <c r="BA24"/>
  <c r="BA22"/>
  <c r="BA15"/>
  <c r="BA10"/>
  <c r="G9"/>
  <c r="G16"/>
  <c r="G8"/>
  <c r="I9"/>
  <c r="I16"/>
  <c r="I8"/>
  <c r="K9"/>
  <c r="K16"/>
  <c r="K8"/>
  <c r="M9"/>
  <c r="M16"/>
  <c r="M8"/>
  <c r="O9"/>
  <c r="O16"/>
  <c r="O8"/>
  <c r="Q9"/>
  <c r="Q16"/>
  <c r="Q8"/>
  <c r="V9"/>
  <c r="V16"/>
  <c r="V8"/>
  <c r="G18"/>
  <c r="G17"/>
  <c r="I18"/>
  <c r="I17"/>
  <c r="K18"/>
  <c r="K17"/>
  <c r="M18"/>
  <c r="M17"/>
  <c r="O18"/>
  <c r="O17"/>
  <c r="Q18"/>
  <c r="Q17"/>
  <c r="V18"/>
  <c r="V17"/>
  <c r="G20"/>
  <c r="G23"/>
  <c r="G32"/>
  <c r="G34"/>
  <c r="G36"/>
  <c r="G19"/>
  <c r="I20"/>
  <c r="I23"/>
  <c r="I32"/>
  <c r="I34"/>
  <c r="I36"/>
  <c r="I19"/>
  <c r="K20"/>
  <c r="K23"/>
  <c r="K32"/>
  <c r="K34"/>
  <c r="K36"/>
  <c r="K19"/>
  <c r="M20"/>
  <c r="M23"/>
  <c r="M32"/>
  <c r="M34"/>
  <c r="M36"/>
  <c r="M19"/>
  <c r="O20"/>
  <c r="O23"/>
  <c r="O32"/>
  <c r="O34"/>
  <c r="O36"/>
  <c r="O19"/>
  <c r="Q20"/>
  <c r="Q23"/>
  <c r="Q32"/>
  <c r="Q34"/>
  <c r="Q36"/>
  <c r="Q19"/>
  <c r="V20"/>
  <c r="V23"/>
  <c r="V32"/>
  <c r="V34"/>
  <c r="V36"/>
  <c r="V19"/>
  <c r="G39"/>
  <c r="G41"/>
  <c r="G43"/>
  <c r="G49"/>
  <c r="G38"/>
  <c r="I39"/>
  <c r="I41"/>
  <c r="I43"/>
  <c r="I49"/>
  <c r="I38"/>
  <c r="K39"/>
  <c r="K41"/>
  <c r="K43"/>
  <c r="K49"/>
  <c r="K38"/>
  <c r="M39"/>
  <c r="M41"/>
  <c r="M43"/>
  <c r="M49"/>
  <c r="M38"/>
  <c r="O39"/>
  <c r="O41"/>
  <c r="O43"/>
  <c r="O49"/>
  <c r="O38"/>
  <c r="Q39"/>
  <c r="Q41"/>
  <c r="Q43"/>
  <c r="Q49"/>
  <c r="Q38"/>
  <c r="V39"/>
  <c r="V41"/>
  <c r="V43"/>
  <c r="V49"/>
  <c r="V38"/>
  <c r="AE51"/>
  <c r="AF51"/>
  <c r="G24" i="19"/>
  <c r="BA14"/>
  <c r="BA12"/>
  <c r="G9"/>
  <c r="G8"/>
  <c r="I9"/>
  <c r="I8"/>
  <c r="K9"/>
  <c r="K8"/>
  <c r="M9"/>
  <c r="M8"/>
  <c r="O9"/>
  <c r="O8"/>
  <c r="Q9"/>
  <c r="Q8"/>
  <c r="V9"/>
  <c r="V8"/>
  <c r="G11"/>
  <c r="G13"/>
  <c r="G15"/>
  <c r="G10"/>
  <c r="I11"/>
  <c r="I13"/>
  <c r="I15"/>
  <c r="I10"/>
  <c r="K11"/>
  <c r="K13"/>
  <c r="K15"/>
  <c r="K10"/>
  <c r="M11"/>
  <c r="M13"/>
  <c r="M15"/>
  <c r="M10"/>
  <c r="O11"/>
  <c r="O13"/>
  <c r="O15"/>
  <c r="O10"/>
  <c r="Q11"/>
  <c r="Q13"/>
  <c r="Q15"/>
  <c r="Q10"/>
  <c r="V11"/>
  <c r="V13"/>
  <c r="V15"/>
  <c r="V10"/>
  <c r="G17"/>
  <c r="G18"/>
  <c r="G16"/>
  <c r="I17"/>
  <c r="I18"/>
  <c r="I16"/>
  <c r="K17"/>
  <c r="K18"/>
  <c r="K16"/>
  <c r="M17"/>
  <c r="M18"/>
  <c r="M16"/>
  <c r="O17"/>
  <c r="O18"/>
  <c r="O16"/>
  <c r="Q17"/>
  <c r="Q18"/>
  <c r="Q16"/>
  <c r="V17"/>
  <c r="V18"/>
  <c r="V16"/>
  <c r="G21"/>
  <c r="G20"/>
  <c r="I21"/>
  <c r="I20"/>
  <c r="K21"/>
  <c r="K20"/>
  <c r="M21"/>
  <c r="M20"/>
  <c r="O21"/>
  <c r="O20"/>
  <c r="Q21"/>
  <c r="Q20"/>
  <c r="V21"/>
  <c r="V20"/>
  <c r="AE24"/>
  <c r="AF24"/>
  <c r="G47" i="18"/>
  <c r="BA37"/>
  <c r="BA35"/>
  <c r="BA29"/>
  <c r="BA26"/>
  <c r="BA18"/>
  <c r="BA10"/>
  <c r="G9"/>
  <c r="G12"/>
  <c r="G15"/>
  <c r="G17"/>
  <c r="G20"/>
  <c r="G8"/>
  <c r="I9"/>
  <c r="I12"/>
  <c r="I15"/>
  <c r="I17"/>
  <c r="I20"/>
  <c r="I8"/>
  <c r="K9"/>
  <c r="K12"/>
  <c r="K15"/>
  <c r="K17"/>
  <c r="K20"/>
  <c r="K8"/>
  <c r="M9"/>
  <c r="M12"/>
  <c r="M15"/>
  <c r="M17"/>
  <c r="M20"/>
  <c r="M8"/>
  <c r="O9"/>
  <c r="O12"/>
  <c r="O15"/>
  <c r="O17"/>
  <c r="O20"/>
  <c r="O8"/>
  <c r="Q9"/>
  <c r="Q12"/>
  <c r="Q15"/>
  <c r="Q17"/>
  <c r="Q20"/>
  <c r="Q8"/>
  <c r="V9"/>
  <c r="V12"/>
  <c r="V15"/>
  <c r="V17"/>
  <c r="V20"/>
  <c r="V8"/>
  <c r="G23"/>
  <c r="G25"/>
  <c r="G28"/>
  <c r="G30"/>
  <c r="G22"/>
  <c r="I23"/>
  <c r="I25"/>
  <c r="I28"/>
  <c r="I30"/>
  <c r="I22"/>
  <c r="K23"/>
  <c r="K25"/>
  <c r="K28"/>
  <c r="K30"/>
  <c r="K22"/>
  <c r="M23"/>
  <c r="M25"/>
  <c r="M28"/>
  <c r="M30"/>
  <c r="M22"/>
  <c r="O23"/>
  <c r="O25"/>
  <c r="O28"/>
  <c r="O30"/>
  <c r="O22"/>
  <c r="Q23"/>
  <c r="Q25"/>
  <c r="Q28"/>
  <c r="Q30"/>
  <c r="Q22"/>
  <c r="V23"/>
  <c r="V25"/>
  <c r="V28"/>
  <c r="V30"/>
  <c r="V22"/>
  <c r="G32"/>
  <c r="G31"/>
  <c r="I32"/>
  <c r="I31"/>
  <c r="K32"/>
  <c r="K31"/>
  <c r="M32"/>
  <c r="M31"/>
  <c r="O32"/>
  <c r="O31"/>
  <c r="Q32"/>
  <c r="Q31"/>
  <c r="V32"/>
  <c r="V31"/>
  <c r="G34"/>
  <c r="G36"/>
  <c r="G38"/>
  <c r="G33"/>
  <c r="I34"/>
  <c r="I36"/>
  <c r="I38"/>
  <c r="I33"/>
  <c r="K34"/>
  <c r="K36"/>
  <c r="K38"/>
  <c r="K33"/>
  <c r="M34"/>
  <c r="M36"/>
  <c r="M38"/>
  <c r="M33"/>
  <c r="O34"/>
  <c r="O36"/>
  <c r="O38"/>
  <c r="O33"/>
  <c r="Q34"/>
  <c r="Q36"/>
  <c r="Q38"/>
  <c r="Q33"/>
  <c r="V34"/>
  <c r="V36"/>
  <c r="V38"/>
  <c r="V33"/>
  <c r="G40"/>
  <c r="G41"/>
  <c r="G39"/>
  <c r="I40"/>
  <c r="I41"/>
  <c r="I39"/>
  <c r="K40"/>
  <c r="K41"/>
  <c r="K39"/>
  <c r="M40"/>
  <c r="M41"/>
  <c r="M39"/>
  <c r="O40"/>
  <c r="O41"/>
  <c r="O39"/>
  <c r="Q40"/>
  <c r="Q41"/>
  <c r="Q39"/>
  <c r="V40"/>
  <c r="V41"/>
  <c r="V39"/>
  <c r="G44"/>
  <c r="G43"/>
  <c r="I44"/>
  <c r="I43"/>
  <c r="K44"/>
  <c r="K43"/>
  <c r="M44"/>
  <c r="M43"/>
  <c r="O44"/>
  <c r="O43"/>
  <c r="Q44"/>
  <c r="Q43"/>
  <c r="V44"/>
  <c r="V43"/>
  <c r="AE47"/>
  <c r="AF47"/>
  <c r="G44" i="17"/>
  <c r="BA34"/>
  <c r="BA32"/>
  <c r="BA29"/>
  <c r="BA26"/>
  <c r="BA18"/>
  <c r="BA10"/>
  <c r="G9"/>
  <c r="G12"/>
  <c r="G15"/>
  <c r="G17"/>
  <c r="G20"/>
  <c r="G8"/>
  <c r="I9"/>
  <c r="I12"/>
  <c r="I15"/>
  <c r="I17"/>
  <c r="I20"/>
  <c r="I8"/>
  <c r="K9"/>
  <c r="K12"/>
  <c r="K15"/>
  <c r="K17"/>
  <c r="K20"/>
  <c r="K8"/>
  <c r="M9"/>
  <c r="M12"/>
  <c r="M15"/>
  <c r="M17"/>
  <c r="M20"/>
  <c r="M8"/>
  <c r="O9"/>
  <c r="O12"/>
  <c r="O15"/>
  <c r="O17"/>
  <c r="O20"/>
  <c r="O8"/>
  <c r="Q9"/>
  <c r="Q12"/>
  <c r="Q15"/>
  <c r="Q17"/>
  <c r="Q20"/>
  <c r="Q8"/>
  <c r="V9"/>
  <c r="V12"/>
  <c r="V15"/>
  <c r="V17"/>
  <c r="V20"/>
  <c r="V8"/>
  <c r="G23"/>
  <c r="G25"/>
  <c r="G28"/>
  <c r="G22"/>
  <c r="I23"/>
  <c r="I25"/>
  <c r="I28"/>
  <c r="I22"/>
  <c r="K23"/>
  <c r="K25"/>
  <c r="K28"/>
  <c r="K22"/>
  <c r="M23"/>
  <c r="M25"/>
  <c r="M28"/>
  <c r="M22"/>
  <c r="O23"/>
  <c r="O25"/>
  <c r="O28"/>
  <c r="O22"/>
  <c r="Q23"/>
  <c r="Q25"/>
  <c r="Q28"/>
  <c r="Q22"/>
  <c r="V23"/>
  <c r="V25"/>
  <c r="V28"/>
  <c r="V22"/>
  <c r="G31"/>
  <c r="G33"/>
  <c r="G35"/>
  <c r="G30"/>
  <c r="I31"/>
  <c r="I33"/>
  <c r="I35"/>
  <c r="I30"/>
  <c r="K31"/>
  <c r="K33"/>
  <c r="K35"/>
  <c r="K30"/>
  <c r="M31"/>
  <c r="M33"/>
  <c r="M35"/>
  <c r="M30"/>
  <c r="O31"/>
  <c r="O33"/>
  <c r="O35"/>
  <c r="O30"/>
  <c r="Q31"/>
  <c r="Q33"/>
  <c r="Q35"/>
  <c r="Q30"/>
  <c r="V31"/>
  <c r="V33"/>
  <c r="V35"/>
  <c r="V30"/>
  <c r="G37"/>
  <c r="G38"/>
  <c r="G36"/>
  <c r="I37"/>
  <c r="I38"/>
  <c r="I36"/>
  <c r="K37"/>
  <c r="K38"/>
  <c r="K36"/>
  <c r="M37"/>
  <c r="M38"/>
  <c r="M36"/>
  <c r="O37"/>
  <c r="O38"/>
  <c r="O36"/>
  <c r="Q37"/>
  <c r="Q38"/>
  <c r="Q36"/>
  <c r="V37"/>
  <c r="V38"/>
  <c r="V36"/>
  <c r="G41"/>
  <c r="G40"/>
  <c r="I41"/>
  <c r="I40"/>
  <c r="K41"/>
  <c r="K40"/>
  <c r="M41"/>
  <c r="M40"/>
  <c r="O41"/>
  <c r="O40"/>
  <c r="Q41"/>
  <c r="Q40"/>
  <c r="V41"/>
  <c r="V40"/>
  <c r="AE44"/>
  <c r="AF44"/>
  <c r="G48" i="16"/>
  <c r="BA38"/>
  <c r="BA36"/>
  <c r="BA29"/>
  <c r="BA26"/>
  <c r="BA18"/>
  <c r="BA10"/>
  <c r="G9"/>
  <c r="G12"/>
  <c r="G15"/>
  <c r="G17"/>
  <c r="G20"/>
  <c r="G8"/>
  <c r="I9"/>
  <c r="I12"/>
  <c r="I15"/>
  <c r="I17"/>
  <c r="I20"/>
  <c r="I8"/>
  <c r="K9"/>
  <c r="K12"/>
  <c r="K15"/>
  <c r="K17"/>
  <c r="K20"/>
  <c r="K8"/>
  <c r="M9"/>
  <c r="M12"/>
  <c r="M15"/>
  <c r="M17"/>
  <c r="M20"/>
  <c r="M8"/>
  <c r="O9"/>
  <c r="O12"/>
  <c r="O15"/>
  <c r="O17"/>
  <c r="O20"/>
  <c r="O8"/>
  <c r="Q9"/>
  <c r="Q12"/>
  <c r="Q15"/>
  <c r="Q17"/>
  <c r="Q20"/>
  <c r="Q8"/>
  <c r="V9"/>
  <c r="V12"/>
  <c r="V15"/>
  <c r="V17"/>
  <c r="V20"/>
  <c r="V8"/>
  <c r="G23"/>
  <c r="G25"/>
  <c r="G28"/>
  <c r="G30"/>
  <c r="G31"/>
  <c r="G22"/>
  <c r="I23"/>
  <c r="I25"/>
  <c r="I28"/>
  <c r="I30"/>
  <c r="I31"/>
  <c r="I22"/>
  <c r="K23"/>
  <c r="K25"/>
  <c r="K28"/>
  <c r="K30"/>
  <c r="K31"/>
  <c r="K22"/>
  <c r="M23"/>
  <c r="M25"/>
  <c r="M28"/>
  <c r="M30"/>
  <c r="M31"/>
  <c r="M22"/>
  <c r="O23"/>
  <c r="O25"/>
  <c r="O28"/>
  <c r="O30"/>
  <c r="O31"/>
  <c r="O22"/>
  <c r="Q23"/>
  <c r="Q25"/>
  <c r="Q28"/>
  <c r="Q30"/>
  <c r="Q31"/>
  <c r="Q22"/>
  <c r="V23"/>
  <c r="V25"/>
  <c r="V28"/>
  <c r="V30"/>
  <c r="V31"/>
  <c r="V22"/>
  <c r="G33"/>
  <c r="G32"/>
  <c r="I33"/>
  <c r="I32"/>
  <c r="K33"/>
  <c r="K32"/>
  <c r="M33"/>
  <c r="M32"/>
  <c r="O33"/>
  <c r="O32"/>
  <c r="Q33"/>
  <c r="Q32"/>
  <c r="V33"/>
  <c r="V32"/>
  <c r="G35"/>
  <c r="G37"/>
  <c r="G39"/>
  <c r="G34"/>
  <c r="I35"/>
  <c r="I37"/>
  <c r="I39"/>
  <c r="I34"/>
  <c r="K35"/>
  <c r="K37"/>
  <c r="K39"/>
  <c r="K34"/>
  <c r="M35"/>
  <c r="M37"/>
  <c r="M39"/>
  <c r="M34"/>
  <c r="O35"/>
  <c r="O37"/>
  <c r="O39"/>
  <c r="O34"/>
  <c r="Q35"/>
  <c r="Q37"/>
  <c r="Q39"/>
  <c r="Q34"/>
  <c r="V35"/>
  <c r="V37"/>
  <c r="V39"/>
  <c r="V34"/>
  <c r="G41"/>
  <c r="G42"/>
  <c r="G40"/>
  <c r="I41"/>
  <c r="I42"/>
  <c r="I40"/>
  <c r="K41"/>
  <c r="K42"/>
  <c r="K40"/>
  <c r="M41"/>
  <c r="M42"/>
  <c r="M40"/>
  <c r="O41"/>
  <c r="O42"/>
  <c r="O40"/>
  <c r="Q41"/>
  <c r="Q42"/>
  <c r="Q40"/>
  <c r="V41"/>
  <c r="V42"/>
  <c r="V40"/>
  <c r="G45"/>
  <c r="G44"/>
  <c r="I45"/>
  <c r="I44"/>
  <c r="K45"/>
  <c r="K44"/>
  <c r="M45"/>
  <c r="M44"/>
  <c r="O45"/>
  <c r="O44"/>
  <c r="Q45"/>
  <c r="Q44"/>
  <c r="V45"/>
  <c r="V44"/>
  <c r="AE48"/>
  <c r="AF48"/>
  <c r="G31" i="15"/>
  <c r="BA21"/>
  <c r="BA19"/>
  <c r="G9"/>
  <c r="G11"/>
  <c r="G12"/>
  <c r="G13"/>
  <c r="G8"/>
  <c r="I9"/>
  <c r="I11"/>
  <c r="I12"/>
  <c r="I13"/>
  <c r="I8"/>
  <c r="K9"/>
  <c r="K11"/>
  <c r="K12"/>
  <c r="K13"/>
  <c r="K8"/>
  <c r="M9"/>
  <c r="M11"/>
  <c r="M12"/>
  <c r="M13"/>
  <c r="M8"/>
  <c r="O9"/>
  <c r="O11"/>
  <c r="O12"/>
  <c r="O13"/>
  <c r="O8"/>
  <c r="Q9"/>
  <c r="Q11"/>
  <c r="Q12"/>
  <c r="Q13"/>
  <c r="Q8"/>
  <c r="V9"/>
  <c r="V11"/>
  <c r="V12"/>
  <c r="V13"/>
  <c r="V8"/>
  <c r="G16"/>
  <c r="G15"/>
  <c r="I16"/>
  <c r="I15"/>
  <c r="K16"/>
  <c r="K15"/>
  <c r="M16"/>
  <c r="M15"/>
  <c r="O16"/>
  <c r="O15"/>
  <c r="Q16"/>
  <c r="Q15"/>
  <c r="V16"/>
  <c r="V15"/>
  <c r="G18"/>
  <c r="G20"/>
  <c r="G22"/>
  <c r="G17"/>
  <c r="I18"/>
  <c r="I20"/>
  <c r="I22"/>
  <c r="I17"/>
  <c r="K18"/>
  <c r="K20"/>
  <c r="K22"/>
  <c r="K17"/>
  <c r="M18"/>
  <c r="M20"/>
  <c r="M22"/>
  <c r="M17"/>
  <c r="O18"/>
  <c r="O20"/>
  <c r="O22"/>
  <c r="O17"/>
  <c r="Q18"/>
  <c r="Q20"/>
  <c r="Q22"/>
  <c r="Q17"/>
  <c r="V18"/>
  <c r="V20"/>
  <c r="V22"/>
  <c r="V17"/>
  <c r="G24"/>
  <c r="G25"/>
  <c r="G23"/>
  <c r="I24"/>
  <c r="I25"/>
  <c r="I23"/>
  <c r="K24"/>
  <c r="K25"/>
  <c r="K23"/>
  <c r="M24"/>
  <c r="M25"/>
  <c r="M23"/>
  <c r="O24"/>
  <c r="O25"/>
  <c r="O23"/>
  <c r="Q24"/>
  <c r="Q25"/>
  <c r="Q23"/>
  <c r="V24"/>
  <c r="V25"/>
  <c r="V23"/>
  <c r="G28"/>
  <c r="G27"/>
  <c r="I28"/>
  <c r="I27"/>
  <c r="K28"/>
  <c r="K27"/>
  <c r="M28"/>
  <c r="M27"/>
  <c r="O28"/>
  <c r="O27"/>
  <c r="Q28"/>
  <c r="Q27"/>
  <c r="V28"/>
  <c r="V27"/>
  <c r="AE31"/>
  <c r="AF31"/>
  <c r="G65" i="14"/>
  <c r="BA40"/>
  <c r="BA31"/>
  <c r="BA10"/>
  <c r="G9"/>
  <c r="G12"/>
  <c r="G15"/>
  <c r="G16"/>
  <c r="G17"/>
  <c r="G18"/>
  <c r="G8"/>
  <c r="I9"/>
  <c r="I12"/>
  <c r="I15"/>
  <c r="I16"/>
  <c r="I17"/>
  <c r="I18"/>
  <c r="I8"/>
  <c r="K9"/>
  <c r="K12"/>
  <c r="K15"/>
  <c r="K16"/>
  <c r="K17"/>
  <c r="K18"/>
  <c r="K8"/>
  <c r="M9"/>
  <c r="M12"/>
  <c r="M15"/>
  <c r="M16"/>
  <c r="M17"/>
  <c r="M18"/>
  <c r="M8"/>
  <c r="O9"/>
  <c r="O12"/>
  <c r="O15"/>
  <c r="O16"/>
  <c r="O17"/>
  <c r="O18"/>
  <c r="O8"/>
  <c r="Q9"/>
  <c r="Q12"/>
  <c r="Q15"/>
  <c r="Q16"/>
  <c r="Q17"/>
  <c r="Q18"/>
  <c r="Q8"/>
  <c r="V9"/>
  <c r="V12"/>
  <c r="V15"/>
  <c r="V16"/>
  <c r="V17"/>
  <c r="V18"/>
  <c r="V8"/>
  <c r="G20"/>
  <c r="G24"/>
  <c r="G27"/>
  <c r="G28"/>
  <c r="G19"/>
  <c r="I20"/>
  <c r="I24"/>
  <c r="I27"/>
  <c r="I28"/>
  <c r="I19"/>
  <c r="K20"/>
  <c r="K24"/>
  <c r="K27"/>
  <c r="K28"/>
  <c r="K19"/>
  <c r="M20"/>
  <c r="M24"/>
  <c r="M27"/>
  <c r="M28"/>
  <c r="M19"/>
  <c r="O20"/>
  <c r="O24"/>
  <c r="O27"/>
  <c r="O28"/>
  <c r="O19"/>
  <c r="Q20"/>
  <c r="Q24"/>
  <c r="Q27"/>
  <c r="Q28"/>
  <c r="Q19"/>
  <c r="V20"/>
  <c r="V24"/>
  <c r="V27"/>
  <c r="V28"/>
  <c r="V19"/>
  <c r="G30"/>
  <c r="G39"/>
  <c r="G45"/>
  <c r="G29"/>
  <c r="I30"/>
  <c r="I39"/>
  <c r="I45"/>
  <c r="I29"/>
  <c r="K30"/>
  <c r="K39"/>
  <c r="K45"/>
  <c r="K29"/>
  <c r="M30"/>
  <c r="M39"/>
  <c r="M45"/>
  <c r="M29"/>
  <c r="O30"/>
  <c r="O39"/>
  <c r="O45"/>
  <c r="O29"/>
  <c r="Q30"/>
  <c r="Q39"/>
  <c r="Q45"/>
  <c r="Q29"/>
  <c r="V30"/>
  <c r="V39"/>
  <c r="V45"/>
  <c r="V29"/>
  <c r="G47"/>
  <c r="G52"/>
  <c r="G46"/>
  <c r="I47"/>
  <c r="I52"/>
  <c r="I46"/>
  <c r="K47"/>
  <c r="K52"/>
  <c r="K46"/>
  <c r="M47"/>
  <c r="M52"/>
  <c r="M46"/>
  <c r="O47"/>
  <c r="O52"/>
  <c r="O46"/>
  <c r="Q47"/>
  <c r="Q52"/>
  <c r="Q46"/>
  <c r="V47"/>
  <c r="V52"/>
  <c r="V46"/>
  <c r="G58"/>
  <c r="G59"/>
  <c r="G57"/>
  <c r="I58"/>
  <c r="I59"/>
  <c r="I57"/>
  <c r="K58"/>
  <c r="K59"/>
  <c r="K57"/>
  <c r="M58"/>
  <c r="M59"/>
  <c r="M57"/>
  <c r="O58"/>
  <c r="O59"/>
  <c r="O57"/>
  <c r="Q58"/>
  <c r="Q59"/>
  <c r="Q57"/>
  <c r="V58"/>
  <c r="V59"/>
  <c r="V57"/>
  <c r="G62"/>
  <c r="G61"/>
  <c r="I62"/>
  <c r="I61"/>
  <c r="K62"/>
  <c r="K61"/>
  <c r="M62"/>
  <c r="M61"/>
  <c r="O62"/>
  <c r="O61"/>
  <c r="Q62"/>
  <c r="Q61"/>
  <c r="V62"/>
  <c r="V61"/>
  <c r="AE65"/>
  <c r="AF65"/>
  <c r="G95" i="13"/>
  <c r="BA71"/>
  <c r="BA69"/>
  <c r="BA49"/>
  <c r="BA34"/>
  <c r="BA21"/>
  <c r="BA18"/>
  <c r="BA14"/>
  <c r="BA10"/>
  <c r="G9"/>
  <c r="G11"/>
  <c r="G13"/>
  <c r="G17"/>
  <c r="G20"/>
  <c r="G23"/>
  <c r="G26"/>
  <c r="G27"/>
  <c r="G29"/>
  <c r="G31"/>
  <c r="G33"/>
  <c r="G36"/>
  <c r="G38"/>
  <c r="G39"/>
  <c r="G40"/>
  <c r="G8"/>
  <c r="I9"/>
  <c r="I11"/>
  <c r="I13"/>
  <c r="I17"/>
  <c r="I20"/>
  <c r="I23"/>
  <c r="I26"/>
  <c r="I27"/>
  <c r="I29"/>
  <c r="I31"/>
  <c r="I33"/>
  <c r="I36"/>
  <c r="I38"/>
  <c r="I39"/>
  <c r="I40"/>
  <c r="I8"/>
  <c r="K9"/>
  <c r="K11"/>
  <c r="K13"/>
  <c r="K17"/>
  <c r="K20"/>
  <c r="K23"/>
  <c r="K26"/>
  <c r="K27"/>
  <c r="K29"/>
  <c r="K31"/>
  <c r="K33"/>
  <c r="K36"/>
  <c r="K38"/>
  <c r="K39"/>
  <c r="K40"/>
  <c r="K8"/>
  <c r="M9"/>
  <c r="M11"/>
  <c r="M13"/>
  <c r="M17"/>
  <c r="M20"/>
  <c r="M23"/>
  <c r="M26"/>
  <c r="M27"/>
  <c r="M29"/>
  <c r="M31"/>
  <c r="M33"/>
  <c r="M36"/>
  <c r="M38"/>
  <c r="M39"/>
  <c r="M40"/>
  <c r="M8"/>
  <c r="O9"/>
  <c r="O11"/>
  <c r="O13"/>
  <c r="O17"/>
  <c r="O20"/>
  <c r="O23"/>
  <c r="O26"/>
  <c r="O27"/>
  <c r="O29"/>
  <c r="O31"/>
  <c r="O33"/>
  <c r="O36"/>
  <c r="O38"/>
  <c r="O39"/>
  <c r="O40"/>
  <c r="O8"/>
  <c r="Q9"/>
  <c r="Q11"/>
  <c r="Q13"/>
  <c r="Q17"/>
  <c r="Q20"/>
  <c r="Q23"/>
  <c r="Q26"/>
  <c r="Q27"/>
  <c r="Q29"/>
  <c r="Q31"/>
  <c r="Q33"/>
  <c r="Q36"/>
  <c r="Q38"/>
  <c r="Q39"/>
  <c r="Q40"/>
  <c r="Q8"/>
  <c r="V9"/>
  <c r="V11"/>
  <c r="V13"/>
  <c r="V17"/>
  <c r="V20"/>
  <c r="V23"/>
  <c r="V26"/>
  <c r="V27"/>
  <c r="V29"/>
  <c r="V31"/>
  <c r="V33"/>
  <c r="V36"/>
  <c r="V38"/>
  <c r="V39"/>
  <c r="V40"/>
  <c r="V8"/>
  <c r="G43"/>
  <c r="G42"/>
  <c r="I43"/>
  <c r="I42"/>
  <c r="K43"/>
  <c r="K42"/>
  <c r="M43"/>
  <c r="M42"/>
  <c r="O43"/>
  <c r="O42"/>
  <c r="Q43"/>
  <c r="Q42"/>
  <c r="V43"/>
  <c r="V42"/>
  <c r="G48"/>
  <c r="G52"/>
  <c r="G53"/>
  <c r="G47"/>
  <c r="I48"/>
  <c r="I52"/>
  <c r="I53"/>
  <c r="I47"/>
  <c r="K48"/>
  <c r="K52"/>
  <c r="K53"/>
  <c r="K47"/>
  <c r="M48"/>
  <c r="M52"/>
  <c r="M53"/>
  <c r="M47"/>
  <c r="O48"/>
  <c r="O52"/>
  <c r="O53"/>
  <c r="O47"/>
  <c r="Q48"/>
  <c r="Q52"/>
  <c r="Q53"/>
  <c r="Q47"/>
  <c r="V48"/>
  <c r="V52"/>
  <c r="V53"/>
  <c r="V47"/>
  <c r="G55"/>
  <c r="G60"/>
  <c r="G61"/>
  <c r="G67"/>
  <c r="G68"/>
  <c r="G70"/>
  <c r="G75"/>
  <c r="G76"/>
  <c r="G54"/>
  <c r="I55"/>
  <c r="I60"/>
  <c r="I61"/>
  <c r="I67"/>
  <c r="I68"/>
  <c r="I70"/>
  <c r="I75"/>
  <c r="I76"/>
  <c r="I54"/>
  <c r="K55"/>
  <c r="K60"/>
  <c r="K61"/>
  <c r="K67"/>
  <c r="K68"/>
  <c r="K70"/>
  <c r="K75"/>
  <c r="K76"/>
  <c r="K54"/>
  <c r="M55"/>
  <c r="M60"/>
  <c r="M61"/>
  <c r="M67"/>
  <c r="M68"/>
  <c r="M70"/>
  <c r="M75"/>
  <c r="M76"/>
  <c r="M54"/>
  <c r="O55"/>
  <c r="O60"/>
  <c r="O61"/>
  <c r="O67"/>
  <c r="O68"/>
  <c r="O70"/>
  <c r="O75"/>
  <c r="O76"/>
  <c r="O54"/>
  <c r="Q55"/>
  <c r="Q60"/>
  <c r="Q61"/>
  <c r="Q67"/>
  <c r="Q68"/>
  <c r="Q70"/>
  <c r="Q75"/>
  <c r="Q76"/>
  <c r="Q54"/>
  <c r="V55"/>
  <c r="V60"/>
  <c r="V61"/>
  <c r="V67"/>
  <c r="V68"/>
  <c r="V70"/>
  <c r="V75"/>
  <c r="V76"/>
  <c r="V54"/>
  <c r="G79"/>
  <c r="G78"/>
  <c r="I79"/>
  <c r="I78"/>
  <c r="K79"/>
  <c r="K78"/>
  <c r="M79"/>
  <c r="M78"/>
  <c r="O79"/>
  <c r="O78"/>
  <c r="Q79"/>
  <c r="Q78"/>
  <c r="V79"/>
  <c r="V78"/>
  <c r="G81"/>
  <c r="G83"/>
  <c r="G84"/>
  <c r="G85"/>
  <c r="G86"/>
  <c r="G87"/>
  <c r="G88"/>
  <c r="G80"/>
  <c r="I81"/>
  <c r="I83"/>
  <c r="I84"/>
  <c r="I85"/>
  <c r="I86"/>
  <c r="I87"/>
  <c r="I88"/>
  <c r="I80"/>
  <c r="K81"/>
  <c r="K83"/>
  <c r="K84"/>
  <c r="K85"/>
  <c r="K86"/>
  <c r="K87"/>
  <c r="K88"/>
  <c r="K80"/>
  <c r="M81"/>
  <c r="M83"/>
  <c r="M84"/>
  <c r="M85"/>
  <c r="M86"/>
  <c r="M87"/>
  <c r="M88"/>
  <c r="M80"/>
  <c r="O81"/>
  <c r="O83"/>
  <c r="O84"/>
  <c r="O85"/>
  <c r="O86"/>
  <c r="O87"/>
  <c r="O88"/>
  <c r="O80"/>
  <c r="Q81"/>
  <c r="Q83"/>
  <c r="Q84"/>
  <c r="Q85"/>
  <c r="Q86"/>
  <c r="Q87"/>
  <c r="Q88"/>
  <c r="Q80"/>
  <c r="V81"/>
  <c r="V83"/>
  <c r="V84"/>
  <c r="V85"/>
  <c r="V86"/>
  <c r="V87"/>
  <c r="V88"/>
  <c r="V80"/>
  <c r="G90"/>
  <c r="G89"/>
  <c r="I90"/>
  <c r="I89"/>
  <c r="K90"/>
  <c r="K89"/>
  <c r="M90"/>
  <c r="M89"/>
  <c r="O90"/>
  <c r="O89"/>
  <c r="Q90"/>
  <c r="Q89"/>
  <c r="V90"/>
  <c r="V89"/>
  <c r="G93"/>
  <c r="G92"/>
  <c r="I93"/>
  <c r="I92"/>
  <c r="K93"/>
  <c r="K92"/>
  <c r="M93"/>
  <c r="M92"/>
  <c r="O93"/>
  <c r="O92"/>
  <c r="Q93"/>
  <c r="Q92"/>
  <c r="V93"/>
  <c r="V92"/>
  <c r="AE95"/>
  <c r="AF95"/>
  <c r="G56" i="12"/>
  <c r="G9"/>
  <c r="G13"/>
  <c r="G8"/>
  <c r="I9"/>
  <c r="I13"/>
  <c r="I8"/>
  <c r="K9"/>
  <c r="K13"/>
  <c r="K8"/>
  <c r="M9"/>
  <c r="M13"/>
  <c r="M8"/>
  <c r="O9"/>
  <c r="O13"/>
  <c r="O8"/>
  <c r="Q9"/>
  <c r="Q13"/>
  <c r="Q8"/>
  <c r="V9"/>
  <c r="V13"/>
  <c r="V8"/>
  <c r="G17"/>
  <c r="G19"/>
  <c r="G21"/>
  <c r="G29"/>
  <c r="G16"/>
  <c r="I17"/>
  <c r="I19"/>
  <c r="I21"/>
  <c r="I29"/>
  <c r="I16"/>
  <c r="K17"/>
  <c r="K19"/>
  <c r="K21"/>
  <c r="K29"/>
  <c r="K16"/>
  <c r="M17"/>
  <c r="M19"/>
  <c r="M21"/>
  <c r="M29"/>
  <c r="M16"/>
  <c r="O17"/>
  <c r="O19"/>
  <c r="O21"/>
  <c r="O29"/>
  <c r="O16"/>
  <c r="Q17"/>
  <c r="Q19"/>
  <c r="Q21"/>
  <c r="Q29"/>
  <c r="Q16"/>
  <c r="V17"/>
  <c r="V19"/>
  <c r="V21"/>
  <c r="V29"/>
  <c r="V16"/>
  <c r="G41"/>
  <c r="G42"/>
  <c r="G40"/>
  <c r="I41"/>
  <c r="I42"/>
  <c r="I40"/>
  <c r="K41"/>
  <c r="K42"/>
  <c r="K40"/>
  <c r="M41"/>
  <c r="M42"/>
  <c r="M40"/>
  <c r="O41"/>
  <c r="O42"/>
  <c r="O40"/>
  <c r="Q41"/>
  <c r="Q42"/>
  <c r="Q40"/>
  <c r="V41"/>
  <c r="V42"/>
  <c r="V40"/>
  <c r="G44"/>
  <c r="G43"/>
  <c r="I44"/>
  <c r="I43"/>
  <c r="K44"/>
  <c r="K43"/>
  <c r="M44"/>
  <c r="M43"/>
  <c r="O44"/>
  <c r="O43"/>
  <c r="Q44"/>
  <c r="Q43"/>
  <c r="V44"/>
  <c r="V43"/>
  <c r="G46"/>
  <c r="G47"/>
  <c r="G48"/>
  <c r="G49"/>
  <c r="G50"/>
  <c r="G51"/>
  <c r="G54"/>
  <c r="G45"/>
  <c r="I46"/>
  <c r="I47"/>
  <c r="I48"/>
  <c r="I49"/>
  <c r="I50"/>
  <c r="I51"/>
  <c r="I54"/>
  <c r="I45"/>
  <c r="K46"/>
  <c r="K47"/>
  <c r="K48"/>
  <c r="K49"/>
  <c r="K50"/>
  <c r="K51"/>
  <c r="K54"/>
  <c r="K45"/>
  <c r="M46"/>
  <c r="M47"/>
  <c r="M48"/>
  <c r="M49"/>
  <c r="M50"/>
  <c r="M51"/>
  <c r="M54"/>
  <c r="M45"/>
  <c r="O46"/>
  <c r="O47"/>
  <c r="O48"/>
  <c r="O49"/>
  <c r="O50"/>
  <c r="O51"/>
  <c r="O54"/>
  <c r="O45"/>
  <c r="Q46"/>
  <c r="Q47"/>
  <c r="Q48"/>
  <c r="Q49"/>
  <c r="Q50"/>
  <c r="Q51"/>
  <c r="Q54"/>
  <c r="Q45"/>
  <c r="V46"/>
  <c r="V47"/>
  <c r="V48"/>
  <c r="V49"/>
  <c r="V50"/>
  <c r="V51"/>
  <c r="V54"/>
  <c r="V45"/>
  <c r="AE56"/>
  <c r="AF56"/>
  <c r="I20" i="1"/>
  <c r="I19"/>
  <c r="I18"/>
  <c r="I17"/>
  <c r="I16"/>
  <c r="I82"/>
  <c r="J66"/>
  <c r="J67"/>
  <c r="J68"/>
  <c r="J69"/>
  <c r="J70"/>
  <c r="J71"/>
  <c r="J72"/>
  <c r="J73"/>
  <c r="J74"/>
  <c r="J75"/>
  <c r="J76"/>
  <c r="J77"/>
  <c r="J78"/>
  <c r="J79"/>
  <c r="J80"/>
  <c r="J81"/>
  <c r="J82"/>
  <c r="F59"/>
  <c r="G23"/>
  <c r="A23"/>
  <c r="G24"/>
  <c r="G59"/>
  <c r="G25"/>
  <c r="A25"/>
  <c r="G26"/>
  <c r="A27"/>
  <c r="G29"/>
  <c r="A29"/>
  <c r="G28"/>
  <c r="G27"/>
  <c r="A26"/>
  <c r="A24"/>
  <c r="H39"/>
  <c r="H59"/>
  <c r="I39"/>
  <c r="I59"/>
  <c r="J39"/>
  <c r="J59"/>
  <c r="H58"/>
  <c r="I58"/>
  <c r="J58"/>
  <c r="H57"/>
  <c r="I57"/>
  <c r="J57"/>
  <c r="H56"/>
  <c r="I56"/>
  <c r="J56"/>
  <c r="H55"/>
  <c r="I55"/>
  <c r="J55"/>
  <c r="H54"/>
  <c r="I54"/>
  <c r="J54"/>
  <c r="H53"/>
  <c r="I53"/>
  <c r="J53"/>
  <c r="H52"/>
  <c r="I52"/>
  <c r="J52"/>
  <c r="H51"/>
  <c r="I51"/>
  <c r="J51"/>
  <c r="H50"/>
  <c r="I50"/>
  <c r="J50"/>
  <c r="H49"/>
  <c r="I49"/>
  <c r="J49"/>
  <c r="H48"/>
  <c r="I48"/>
  <c r="J48"/>
  <c r="H47"/>
  <c r="I47"/>
  <c r="J47"/>
  <c r="H46"/>
  <c r="I46"/>
  <c r="J46"/>
  <c r="H45"/>
  <c r="I45"/>
  <c r="J45"/>
  <c r="H44"/>
  <c r="I44"/>
  <c r="J44"/>
  <c r="H43"/>
  <c r="I43"/>
  <c r="J43"/>
  <c r="H42"/>
  <c r="I42"/>
  <c r="J42"/>
  <c r="H41"/>
  <c r="I41"/>
  <c r="J41"/>
  <c r="H40"/>
  <c r="I40"/>
  <c r="J40"/>
  <c r="I21"/>
  <c r="J28"/>
  <c r="J26"/>
  <c r="G38"/>
  <c r="F38"/>
  <c r="J23"/>
  <c r="J24"/>
  <c r="J25"/>
  <c r="J27"/>
  <c r="E24"/>
  <c r="E26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>
  <authors>
    <author>Honza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>
  <authors>
    <author>Honza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Honza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Honza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Honza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Honza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Honza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Honza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Honza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<sst xmlns="http://schemas.openxmlformats.org/spreadsheetml/2006/main" count="2229" uniqueCount="453">
  <si>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</si>
  <si>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</si>
  <si>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</si>
  <si>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</si>
  <si>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</si>
  <si>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</si>
  <si>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</si>
  <si>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</si>
  <si>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</si>
  <si>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</si>
  <si>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</si>
  <si>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</si>
  <si>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</si>
  <si>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</si>
  <si>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</si>
  <si>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</si>
  <si>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</si>
  <si>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</si>
  <si>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</si>
  <si>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</si>
  <si>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</si>
  <si>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</si>
  <si>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</si>
  <si>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</si>
  <si>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</si>
  <si>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</si>
  <si>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</si>
  <si>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</si>
  <si>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</si>
  <si>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</si>
  <si>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</si>
  <si>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</si>
  <si>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</si>
  <si>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</si>
  <si>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</si>
  <si>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</si>
  <si>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</si>
  <si>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</si>
  <si>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</si>
  <si>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</si>
  <si>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</si>
  <si>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</si>
  <si>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</si>
  <si>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Ing. Jan Červinka</t>
  </si>
  <si>
    <t>1809-1</t>
  </si>
  <si>
    <t>Revitalizace stezky Konvent</t>
  </si>
  <si>
    <t>Stavba</t>
  </si>
  <si>
    <t>Stavební objekt</t>
  </si>
  <si>
    <t>00</t>
  </si>
  <si>
    <t>Přípravné a bourací práce</t>
  </si>
  <si>
    <t>01</t>
  </si>
  <si>
    <t>Rozpočet</t>
  </si>
  <si>
    <t>Mlatový chodník</t>
  </si>
  <si>
    <t>1</t>
  </si>
  <si>
    <t>02</t>
  </si>
  <si>
    <t>Dřevěný chodník</t>
  </si>
  <si>
    <t>03</t>
  </si>
  <si>
    <t>Rekonstrukce lávky</t>
  </si>
  <si>
    <t>04</t>
  </si>
  <si>
    <t>Nové Molo 1</t>
  </si>
  <si>
    <t>05</t>
  </si>
  <si>
    <t>Nové Molo 2</t>
  </si>
  <si>
    <t>06</t>
  </si>
  <si>
    <t>Rekonstrukce Mola 3</t>
  </si>
  <si>
    <t>07</t>
  </si>
  <si>
    <t>Rekonstrukce Mola 4</t>
  </si>
  <si>
    <t>99</t>
  </si>
  <si>
    <t>Ostatní a vedlejší náklady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</si>
  <si>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</si>
  <si>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</si>
  <si>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</si>
  <si>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</si>
  <si>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</si>
  <si>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</si>
  <si>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</si>
  <si>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</si>
  <si>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</si>
  <si>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</si>
  <si>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</si>
  <si>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</si>
  <si>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</si>
  <si>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</si>
  <si>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Úpravy povrchů vnější</t>
  </si>
  <si>
    <t>91</t>
  </si>
  <si>
    <t>Doplňující práce na komunikaci</t>
  </si>
  <si>
    <t>96</t>
  </si>
  <si>
    <t>Bourání konstrukcí</t>
  </si>
  <si>
    <t>98</t>
  </si>
  <si>
    <t>Demolice</t>
  </si>
  <si>
    <t>Staveništní přesun hmot</t>
  </si>
  <si>
    <t>712</t>
  </si>
  <si>
    <t>Povlakové krytiny</t>
  </si>
  <si>
    <t>766</t>
  </si>
  <si>
    <t>Konstrukce truhlářské</t>
  </si>
  <si>
    <t>783</t>
  </si>
  <si>
    <t>Nátěry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</si>
  <si>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</si>
  <si>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</si>
  <si>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</si>
  <si>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</si>
  <si>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</si>
  <si>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</si>
  <si>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</si>
  <si>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</si>
  <si>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</si>
  <si>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</si>
  <si>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</si>
  <si>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</si>
  <si>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</si>
  <si>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</si>
  <si>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</si>
  <si>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</si>
  <si>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</si>
  <si>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</si>
  <si>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</si>
  <si>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</si>
  <si>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</si>
  <si>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</si>
  <si>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</si>
  <si>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</si>
  <si>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</si>
  <si>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</si>
  <si>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</si>
  <si>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</si>
  <si>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</si>
  <si>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</si>
  <si>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</si>
  <si>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</si>
  <si>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</si>
  <si>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113107305R00</t>
  </si>
  <si>
    <t>Odstranění podkladů nebo krytů z kameniva těženého, v ploše jednotlivě do 50 m2, tloušťka vrstvy 50 mm</t>
  </si>
  <si>
    <t>m2</t>
  </si>
  <si>
    <t>822-1</t>
  </si>
  <si>
    <t>RTS 19/ II</t>
  </si>
  <si>
    <t>Práce</t>
  </si>
  <si>
    <t>POL1_</t>
  </si>
  <si>
    <t>úsek 1 : 70/5*3</t>
  </si>
  <si>
    <t>VV</t>
  </si>
  <si>
    <t>úsek 3 a 5 : 178/5*3</t>
  </si>
  <si>
    <t>úsek 12 : 71/5*3</t>
  </si>
  <si>
    <t>174101101R00</t>
  </si>
  <si>
    <t>Zásyp sypaninou se zhutněním jam, šachet, rýh nebo kolem objektů v těchto vykopávkách</t>
  </si>
  <si>
    <t>m3</t>
  </si>
  <si>
    <t>800-1</t>
  </si>
  <si>
    <t>z jakékoliv horniny s uložením výkopku po vrstvách,</t>
  </si>
  <si>
    <t>SPI</t>
  </si>
  <si>
    <t>materiál z mlatové stezky - úsek 14 : 9,92</t>
  </si>
  <si>
    <t>961044111R00</t>
  </si>
  <si>
    <t>Bourání základů z betonu prostého</t>
  </si>
  <si>
    <t>801-3</t>
  </si>
  <si>
    <t>nebo vybourání otvorů průřezové plochy přes 4 m2 v základech,</t>
  </si>
  <si>
    <t>963065211R00</t>
  </si>
  <si>
    <t>Bourání mostních nosných konstrukcí bourání opěr dřevěných a pažení opěr, ze dřeva měkkého</t>
  </si>
  <si>
    <t>821-1</t>
  </si>
  <si>
    <t>dřevěný obrubník mlatové stezky : 0,15*0,15*270</t>
  </si>
  <si>
    <t>963065311R00</t>
  </si>
  <si>
    <t>Bourání mostních nosných konstrukcí bourání nosné konstrukce trámové, roštové, vzpěradlové a věšadlové, ze dřeva měkkého</t>
  </si>
  <si>
    <t>úsek 2 : 135*0,06</t>
  </si>
  <si>
    <t>úsek 4 a 6 : (32+50)*0,06</t>
  </si>
  <si>
    <t>úsek 7 : (79+45)*0,06</t>
  </si>
  <si>
    <t>úsek 9, 10, 11 : (113+130+75+67)*0,03</t>
  </si>
  <si>
    <t>Most : 13,1*0,35</t>
  </si>
  <si>
    <t>Molo 3 : 10,1*0,2</t>
  </si>
  <si>
    <t>Molo 4 : 7,8*0,12+5,4*0,18</t>
  </si>
  <si>
    <t>963065413R00</t>
  </si>
  <si>
    <t>Bourání mostních nosných konstrukcí bourání mostovek, ze dřeva měkkého z prken</t>
  </si>
  <si>
    <t>úsek 2 : 204*0,05</t>
  </si>
  <si>
    <t>úsek 4 a 6 : 123*0,05</t>
  </si>
  <si>
    <t>úsek 7 : 183*0,05</t>
  </si>
  <si>
    <t>úsek 9 : 195*0,05</t>
  </si>
  <si>
    <t>úsek 10 : 196*0,05</t>
  </si>
  <si>
    <t>úsek 11 : 114*0,05</t>
  </si>
  <si>
    <t>úsek 13 : 100*0,05</t>
  </si>
  <si>
    <t>Most : 18,4*0,05</t>
  </si>
  <si>
    <t>Molo 3 : 16,2*0,05</t>
  </si>
  <si>
    <t>Molo 4 : 28*0,05</t>
  </si>
  <si>
    <t>981011112R00</t>
  </si>
  <si>
    <t xml:space="preserve">Demolice budov prováděné postupným rozebíráním ostatních oboustranně obitých, případně omítnutých,  </t>
  </si>
  <si>
    <t>800-6</t>
  </si>
  <si>
    <t>981011315R00</t>
  </si>
  <si>
    <t>Demolice budov prováděné postupným rozebíráním z cihel, kamene, smíšeného a hrázděného zdiva, tvárnic na maltu vápennou nebo vápenocementovou, s podílem konstrukcí přes 25 do 30 %</t>
  </si>
  <si>
    <t>712600831R00</t>
  </si>
  <si>
    <t xml:space="preserve">Odstranění povlakové krytiny a mechu na střechách šikmých nad 30° povlakové krytiny jednovrstvé,  </t>
  </si>
  <si>
    <t>800-711</t>
  </si>
  <si>
    <t>979081111R00</t>
  </si>
  <si>
    <t>Odvoz suti a vybouraných hmot na skládku Odvoz suti a vybour. hmot na skládku do 1 km</t>
  </si>
  <si>
    <t>t</t>
  </si>
  <si>
    <t>979990103R00</t>
  </si>
  <si>
    <t>Poplatek za skládku suti - beton do 30x30 cm</t>
  </si>
  <si>
    <t>979990105R00</t>
  </si>
  <si>
    <t>Poplatek za skládku suti-cihel.výrobky do 30x30 cm</t>
  </si>
  <si>
    <t>979990121R00</t>
  </si>
  <si>
    <t>Poplatek za skládku suti - asfaltové pásy</t>
  </si>
  <si>
    <t>979990161R00</t>
  </si>
  <si>
    <t>Poplatek za skládku suti - dřevo</t>
  </si>
  <si>
    <t>Odvoz a likvidace bouraného dřevěného chodníku a dřevěného obrubníku mlatové stezky</t>
  </si>
  <si>
    <t>Vlastní</t>
  </si>
  <si>
    <t>Indiv</t>
  </si>
  <si>
    <t>mostovka + nosná konstrukce vč. zábradlí : 23,09811+34,62144</t>
  </si>
  <si>
    <t>dřevěný obrubník mlatové stezky : 3,34733</t>
  </si>
  <si>
    <t>Příplatek k odvozu suti za vzdálenost dle možností dodavatele - bouraný objekt</t>
  </si>
  <si>
    <t>SUM</t>
  </si>
  <si>
    <t>END</t>
  </si>
  <si>
    <t>111201101R00</t>
  </si>
  <si>
    <t>Odstranění křovin a stromů o průměru do 10 cm při celkové ploše do 1 000 m2</t>
  </si>
  <si>
    <t>s odstraněním kořenů a s případným nutným odklizením křovin a stromů na hromady na vzdálenost do 50 m nebo s naložením na dopravní prostředek, do sklonu terénu 1 : 5,</t>
  </si>
  <si>
    <t>111201401R00</t>
  </si>
  <si>
    <t>Spálení odstraněných křovin a stromů o průměru kmene do 100 mm, na hromadách, pro jakoukoliv plochu</t>
  </si>
  <si>
    <t>Včetně očištění spáleniště, uložení popela a zbytků na hromadu.</t>
  </si>
  <si>
    <t>121101103R00</t>
  </si>
  <si>
    <t>Sejmutí ornice s přemístěním na vzdálenost přes 100 do 250 m</t>
  </si>
  <si>
    <t>POL1_1</t>
  </si>
  <si>
    <t>nebo lesní půdy, s vodorovným přemístěním na hromady v místě upotřebení nebo na dočasné či trvalé skládky se složením</t>
  </si>
  <si>
    <t>stezka úsek 14 : 51*0,1</t>
  </si>
  <si>
    <t>okolí pro modelaci : 50*0,1</t>
  </si>
  <si>
    <t>121101201R00</t>
  </si>
  <si>
    <t>Odstranění lesní hrabanky pro jakoukoliv tloušťku vrstvy</t>
  </si>
  <si>
    <t>s přemístěním a rozhozením hrabanky mimo očišťovanou plochu na vzdálenost do 20 m nebo s naložením na dopravní prostředek</t>
  </si>
  <si>
    <t>270*0,6</t>
  </si>
  <si>
    <t>122202201R00</t>
  </si>
  <si>
    <t>Odkopávky a prokopávky pro silnice v hornině 3 do 100 m3</t>
  </si>
  <si>
    <t>s přemístěním výkopku v příčných profilech na vzdálenost do 15 m nebo s naložením na dopravní prostředek.</t>
  </si>
  <si>
    <t>51*0,18+32*0,28</t>
  </si>
  <si>
    <t>139601101R00</t>
  </si>
  <si>
    <t>Ruční výkop jam, rýh a šachet v horninách 1 a 2</t>
  </si>
  <si>
    <t>s přehozením na vzdálenost do 5 m nebo s naložením na ruční dopravní prostředek</t>
  </si>
  <si>
    <t>rýhy podél mlatové stezky pro odvodnění : 0,6*0,1*270</t>
  </si>
  <si>
    <t>167101101R00</t>
  </si>
  <si>
    <t>Nakládání, skládání, překládání neulehlého výkopku nakládání výkopku_x000D_
 do 100 m3, z horniny 1 až 4</t>
  </si>
  <si>
    <t>171101101R00</t>
  </si>
  <si>
    <t>Uložení sypaniny do násypů zhutněných s uzavřením povrchu násypu z hornin soudržných s předepsanou mírou zhutnění v procentech výsledků zkoušek Proctor-Standard							_x000D_
							_x000D_
 na 95 % PS</t>
  </si>
  <si>
    <t>s rozprostřením sypaniny ve vrstvách a s hrubým urovnáním,</t>
  </si>
  <si>
    <t>180401213R00</t>
  </si>
  <si>
    <t>Založení trávníku luční trávník, výsevem, na svahu přes 1:2 do 1:1</t>
  </si>
  <si>
    <t>823-1</t>
  </si>
  <si>
    <t>na půdě předem připravené s pokosením, naložením, odvozem odpadu do 20 km a se složením,</t>
  </si>
  <si>
    <t>181101102R00</t>
  </si>
  <si>
    <t>Úprava pláně v zářezech v hornině 1 až 4, se zhutněním</t>
  </si>
  <si>
    <t>vyrovnáním výškových rozdílů, ploch vodorovných a ploch do sklonu 1 : 5.</t>
  </si>
  <si>
    <t>182301124R00</t>
  </si>
  <si>
    <t>Rozprostření a urovnání ornice ve svahu v souvislé ploše do 500 m2, tloušťka vrstvy přes 200 do 250 mm</t>
  </si>
  <si>
    <t>s případným nutným přemístěním hromad nebo dočasných skládek na místo potřeby ze vzdálenosti do 30 m, ve svahu sklonu přes 1 : 5,</t>
  </si>
  <si>
    <t>celkové množství ornice / průměrná výška : 10,1/0,2</t>
  </si>
  <si>
    <t>199000002R00</t>
  </si>
  <si>
    <t>Poplatky za skládku horniny 1- 4</t>
  </si>
  <si>
    <t>8,14+16,2</t>
  </si>
  <si>
    <t>Vodorovné přemístění výkopku z rýh podél mlatové stezky k místu odvozu</t>
  </si>
  <si>
    <t>Vodorovné přemístění výkopku z hor.1-4 na skládku - vzdálenost odvozu dle možností dodavatele</t>
  </si>
  <si>
    <t>00572465R</t>
  </si>
  <si>
    <t>směs travní standard</t>
  </si>
  <si>
    <t>kg</t>
  </si>
  <si>
    <t>SPCM</t>
  </si>
  <si>
    <t>Specifikace</t>
  </si>
  <si>
    <t>POL3_1</t>
  </si>
  <si>
    <t>50,5*0,04</t>
  </si>
  <si>
    <t>212532111R00</t>
  </si>
  <si>
    <t>Lože pro trativody z kameniva hrubého drceného frskce 16-32 mm</t>
  </si>
  <si>
    <t>800-2</t>
  </si>
  <si>
    <t>úsek 1 : 98*0,03</t>
  </si>
  <si>
    <t>úsek 3 a 5 : (101+23)*0,03</t>
  </si>
  <si>
    <t>úsek 12 : 48*0,03</t>
  </si>
  <si>
    <t>423181111R00</t>
  </si>
  <si>
    <t>Nosná konstrukce dřevěných mostů trámový, z řeziva</t>
  </si>
  <si>
    <t>kolmých i šikmých pro jakékoliv rozpětí a třídu z nosníků trámových z měkkého dřeva, z nosníků roštových ze dvou nebo ze tří trámů,</t>
  </si>
  <si>
    <t>dubový dřevěný obrubník : (98+101+23+48)*0,1*0,14</t>
  </si>
  <si>
    <t>dubová vodící linie : (98+101+23+48)*0,06*0,06</t>
  </si>
  <si>
    <t>Kotvení dřevěných trámů na ocelové kotevní tyče</t>
  </si>
  <si>
    <t xml:space="preserve">ks    </t>
  </si>
  <si>
    <t>Příplatek za použití dubového dřeva</t>
  </si>
  <si>
    <t xml:space="preserve">m3    </t>
  </si>
  <si>
    <t>564801111RT2</t>
  </si>
  <si>
    <t>Podklad ze štěrkodrti s rozprostřením a zhutněním frakce 0-22 mm, tloušťka po zhutnění 30 mm</t>
  </si>
  <si>
    <t>úsek 1 : 170</t>
  </si>
  <si>
    <t>úsek 3 a 5 : 178</t>
  </si>
  <si>
    <t>úsek 12 : 71</t>
  </si>
  <si>
    <t>úsek 14 : 93</t>
  </si>
  <si>
    <t>564861111RT2</t>
  </si>
  <si>
    <t>Podklad ze štěrkodrti s rozprostřením a zhutněním frakce 0-32 mm, tloušťka po zhutnění 200 mm</t>
  </si>
  <si>
    <t>564861111RV1</t>
  </si>
  <si>
    <t>Podklad ze štěrkodrti s rozprostřením a zhutněním frakce 0-63 mm, tloušťka po zhutnění 200 mm</t>
  </si>
  <si>
    <t>úsek 8 : 190</t>
  </si>
  <si>
    <t xml:space="preserve">srovnání a přehutnění po odebrání horní vrstvy : </t>
  </si>
  <si>
    <t>564871111RT2</t>
  </si>
  <si>
    <t>Podklad ze štěrkodrti s rozprostřením a zhutněním frakce 0-32 mm, tloušťka po zhutnění 250 mm</t>
  </si>
  <si>
    <t>591141111R00</t>
  </si>
  <si>
    <t>Kladení dlažby z kostek velkých z kamene, do lože z cementové malty tloušťky 50 mm</t>
  </si>
  <si>
    <t>s provedením lože do 50 mm, s vyplněním spár, s dvojím beraněním a se smetením přebytečného materiálu na krajnici</t>
  </si>
  <si>
    <t>594111111RT2</t>
  </si>
  <si>
    <t>Dlažba nebo přídlažba z lomového kamene do lože z kameniva těženého tloušťky 50 mm, včetně dodávky kamene tloušťky 20cm, třídy 1</t>
  </si>
  <si>
    <t>lomařsky upraveného rigolového, bez vyplnění spár v ploše vodorovné nebo ve sklonu, s provedením lože tl. 50 mm</t>
  </si>
  <si>
    <t>úsek 1 : 0,3*105</t>
  </si>
  <si>
    <t>úsek 3 a 5 : 0,3*(105+23)</t>
  </si>
  <si>
    <t>úsek 12 : 0,3*48</t>
  </si>
  <si>
    <t>Asfaltová zálivka svislých styků mezi novými povrchy vozovky a ostatními konstrukcemi a prvky</t>
  </si>
  <si>
    <t xml:space="preserve">m     </t>
  </si>
  <si>
    <t>58380129R</t>
  </si>
  <si>
    <t>kostka dlažební materiálová skupina I/2 (žula); 10/12 cm</t>
  </si>
  <si>
    <t>POL3_</t>
  </si>
  <si>
    <t>8/4*1,01</t>
  </si>
  <si>
    <t>Očištění kamenného opevněné svahu a přespárování do hl. 3 cm cementovou maltou</t>
  </si>
  <si>
    <t>917862111R00</t>
  </si>
  <si>
    <t>Osazení silničního nebo chodníkového obrubníku stojatého, s boční opěrou z betonu prostého, do lože z betonu prostého C 12/15</t>
  </si>
  <si>
    <t>m</t>
  </si>
  <si>
    <t>S dodáním hmot pro lože tl. 80-100 mm.</t>
  </si>
  <si>
    <t>Posun dopravní značky - komplet včetně zemních prací, základu...</t>
  </si>
  <si>
    <t>soubor</t>
  </si>
  <si>
    <t>08</t>
  </si>
  <si>
    <t>Vyrovnání a nátěr ocelové kotevní tyče průměru 30 mm</t>
  </si>
  <si>
    <t>09</t>
  </si>
  <si>
    <t>D+M Ocelové žárově zinkované kotevní tyče dl. 1,0 m, průměru 30 mm, do bet. základu (0,03 m3), komplet včetně zemních prací</t>
  </si>
  <si>
    <t>59217480R</t>
  </si>
  <si>
    <t>obrubník silniční přechodový levý; materiál beton; l = 1000,0 mm; š = 150,0 mm; výškový rozsah h = 150 až 250 mm; barva šedá</t>
  </si>
  <si>
    <t>kus</t>
  </si>
  <si>
    <t>59217481R</t>
  </si>
  <si>
    <t>obrubník silniční přechodový pravý; materiál beton; l = 1000,0 mm; š = 150,0 mm; výškový rozsah h = 150 až 250 mm; barva šedá</t>
  </si>
  <si>
    <t>59217490R</t>
  </si>
  <si>
    <t>obrubník silniční nájezdový; materiál beton; l = 1000,0 mm; š = 150,0 mm; h = 150,0 mm; barva šedá</t>
  </si>
  <si>
    <t>998222011R00</t>
  </si>
  <si>
    <t>Přesun hmot pozemních komunikací, kryt z kameniva jakékoliv délky objektu</t>
  </si>
  <si>
    <t>Přesun hmot</t>
  </si>
  <si>
    <t>POL7_</t>
  </si>
  <si>
    <t>vodorovně do 200 m</t>
  </si>
  <si>
    <t>10</t>
  </si>
  <si>
    <t>Impregnace řeziva a napuštění dřevěných konstrukcí olejovým napouštědlem</t>
  </si>
  <si>
    <t>535*0,5</t>
  </si>
  <si>
    <t>rýha podél chodníku pro odvodnění : 0,2*0,2*535</t>
  </si>
  <si>
    <t>Vodorovné přemístění výkopku z rýh podél chodníku k místu odvozu</t>
  </si>
  <si>
    <t>úsek 2 : 135*0,04</t>
  </si>
  <si>
    <t>úsek 4 a 6 : (32+50)*0,04</t>
  </si>
  <si>
    <t>úsek 9, 10 a 11 : (113+130+75)*0,04</t>
  </si>
  <si>
    <t>Dvojice pohledovéhých základů z kamenů spojovaných cementovou maltou, včetně montáže bet. překladu</t>
  </si>
  <si>
    <t>úsek 13 : 28</t>
  </si>
  <si>
    <t>v opravovaných úsecích : 20</t>
  </si>
  <si>
    <t>Oprava a vyrovnání dvojice pohledových základů z kamenů s betonovým překladem</t>
  </si>
  <si>
    <t>59321211R</t>
  </si>
  <si>
    <t>překlad nosný železobetonový; RZP; vylehčený dutinou; l = 149,0 cm; š = 14,0 cm; h = 14,0 cm</t>
  </si>
  <si>
    <t>421952212R00</t>
  </si>
  <si>
    <t xml:space="preserve">Dřevěná mostovka podlaha lávky, dřevo tvrdé - prkna,  </t>
  </si>
  <si>
    <t>a podlahy s dodáním hmot,,mostovka ze dřeva měkkého, podlaha lávky ze dřeva měkkého, podlaha lávky za dřeva tvrdého, dočasná dřevěná podlaha na provizorních mostech tl. do 5 cm ze dřeva měkkého,</t>
  </si>
  <si>
    <t>úsek 13 : 228*0,05</t>
  </si>
  <si>
    <t>úsek 2, 4, 6, se zábradlím : (135+32+50)*0,07</t>
  </si>
  <si>
    <t>úsek 9, 10, 11 bez zábradlí : (113+130+75)*0,045</t>
  </si>
  <si>
    <t>úsek 7, 13 bez zábradlí : (64+138)*0,038</t>
  </si>
  <si>
    <t>úsek 7 se zábradlím : 60*0,063</t>
  </si>
  <si>
    <t>úsek 2 - jedna řada cca 80 % : 135/2,5*0,8+0,8</t>
  </si>
  <si>
    <t>úsek 4 - jedna řada cca 80 % : 32/2,5*0,8+0,76</t>
  </si>
  <si>
    <t>úsek 6 - jedna řada cca 80 % : 50/2,5*0,8</t>
  </si>
  <si>
    <t>úsek 9, 10, 11 - obě řady cca 10 % : (113+130+75+22)/2,5*2*0,1+0,8</t>
  </si>
  <si>
    <t>úsek 2 - jedna řada + doplnění druhé řady cca 20 % : 135/2,5*1,2+0,2</t>
  </si>
  <si>
    <t>úsek 4 - jedna řada + doplnění druhé řady cca 20 % : 32/2,5*1,2+0,64</t>
  </si>
  <si>
    <t>úsek 6 - jedna řada + doplnění druhé řady cca 20 % : 50/2,5*1,2</t>
  </si>
  <si>
    <t>úsek 9, 10, 11 - obě řady 90 % : (113+130+75+22)/2,5*2*0,9+0,2</t>
  </si>
  <si>
    <t>Příplatek za ztíženou staveništní přepravu a omezení plynoucí z pohybu v CHKO</t>
  </si>
  <si>
    <t>998218111R00</t>
  </si>
  <si>
    <t xml:space="preserve">Přesun hmot pro mosty dřevěné výška do 10 m,  </t>
  </si>
  <si>
    <t>na novostavbách, včetně příplatku za zvětšený přesun přes vymezenou dopravní vzdálenost,</t>
  </si>
  <si>
    <t>62,15+40,956</t>
  </si>
  <si>
    <t>Očištění a dobetonování stávajícího betonového základu, včetně ošetření styčné plochy a bednění</t>
  </si>
  <si>
    <t>(0,9+1,0+1,3)*0,25</t>
  </si>
  <si>
    <t>Zabetonování kolejnice do základu, včetně dodávky kolenice typu S49 a zarážek na obou koncích</t>
  </si>
  <si>
    <t>Žárové zinkování a montáž ocelového profilu na dřevěné trámy, včetně spojovacího materiálu</t>
  </si>
  <si>
    <t>13384325R</t>
  </si>
  <si>
    <t>tyč ocelová profilová válcovaná za tepla S235 (11375); průřez U; výška 100 mm</t>
  </si>
  <si>
    <t>1,5*4*0,0106</t>
  </si>
  <si>
    <t>Kotvení sloupku zábradlí pomocí dvojice závitových tyčí R20</t>
  </si>
  <si>
    <t>0,76+5,712</t>
  </si>
  <si>
    <t>121101101R00</t>
  </si>
  <si>
    <t>Sejmutí ornice s přemístěním na vzdálenost do 50 m</t>
  </si>
  <si>
    <t>6*0,15</t>
  </si>
  <si>
    <t>139601102R00</t>
  </si>
  <si>
    <t>Ruční výkop jam, rýh a šachet v hornině 3</t>
  </si>
  <si>
    <t>6*0,1+5*0,5*0,5*0,2</t>
  </si>
  <si>
    <t>182301122R00</t>
  </si>
  <si>
    <t>Rozprostření a urovnání ornice ve svahu v souvislé ploše do 500 m2, tloušťka vrstvy přes 100 do 150 mm</t>
  </si>
  <si>
    <t>celkové množství ornice / průměrná výška : 1,5/0,15</t>
  </si>
  <si>
    <t>10*0,04</t>
  </si>
  <si>
    <t>274313611R00</t>
  </si>
  <si>
    <t>Beton základových pasů prostý třídy C 16/20</t>
  </si>
  <si>
    <t>801-1</t>
  </si>
  <si>
    <t>(1,5*0,5*0,5*4+1,75*0,5*0,5)*1,1</t>
  </si>
  <si>
    <t>274351215R00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</si>
  <si>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</si>
  <si>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</si>
  <si>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0,25*0,5*10+1,5*8*0,25+1,75*2*0,25</t>
  </si>
  <si>
    <t>274351292R00</t>
  </si>
  <si>
    <t>Bednění stěn základových pasů odstranění</t>
  </si>
  <si>
    <t>1,455+4,373</t>
  </si>
  <si>
    <t>8*0,15</t>
  </si>
  <si>
    <t>8*0,1</t>
  </si>
  <si>
    <t>celkové množství ornice / průměrná výška : 2/0,15</t>
  </si>
  <si>
    <t>13,33*0,04</t>
  </si>
  <si>
    <t>(2*0,5*0,5*6)*1,1</t>
  </si>
  <si>
    <t>0,25*0,5*12+2*12*0,25</t>
  </si>
  <si>
    <t>2+6,623</t>
  </si>
  <si>
    <t>2*0,15</t>
  </si>
  <si>
    <t>2*0,5</t>
  </si>
  <si>
    <t>celkové množství ornice / průměrná výška : 0,3/0,15</t>
  </si>
  <si>
    <t>2*0,04</t>
  </si>
  <si>
    <t>(1,5*0,3*0,8+1,5*0,3*0,5)*1,1</t>
  </si>
  <si>
    <t>0,3*0,5*2+0,3*0,3*2+1,5*2*0,5+1,5*2*0,3</t>
  </si>
  <si>
    <t>Kotvení nové dřevěné konstrukce ke stávajícím základovým podporám</t>
  </si>
  <si>
    <t>0,645+3,462</t>
  </si>
  <si>
    <t>Kotvení nové dřevěné konstrukce ke stávajícím základům</t>
  </si>
  <si>
    <t>1,425+3,536</t>
  </si>
  <si>
    <t>005241010R</t>
  </si>
  <si>
    <t xml:space="preserve">Dokumentace skutečného provedení </t>
  </si>
  <si>
    <t>Soubor</t>
  </si>
  <si>
    <t>VRN</t>
  </si>
  <si>
    <t>POL99_8</t>
  </si>
  <si>
    <t>POP</t>
  </si>
  <si>
    <t>· v případě liniových staveb elaborát pro uložení věcných břemen.</t>
  </si>
  <si>
    <t>Dokumentace skutečného provedení bude zhotovitelem předána objednateli v dohodnutém počtu  paré a bude předána objednateli před vydáním protokolu o evidenci prací nebo před vydáním potvrzení o předání díla. Současně bude objednateli předána v jednom vyhotovení v digitální formě.</t>
  </si>
  <si>
    <t>Geometrický plán</t>
  </si>
  <si>
    <t>D+M dřevěná infotabule - viz výkres D.1.15</t>
  </si>
  <si>
    <t>005111020R</t>
  </si>
  <si>
    <t>Vytyčení stavby</t>
  </si>
  <si>
    <t>Vyhotovení protokolu o vytyčení stavby se seznamem souřadnic vytyčených bodů a jejich polohopisnými (S-JTSK) a výškopisnými (Bpv) hodnotami.</t>
  </si>
  <si>
    <t>005121010R</t>
  </si>
  <si>
    <t>Vybudování zařízení staveniště</t>
  </si>
  <si>
    <t>Položka zahrnuje i náklady na zabezpečení staveniště, dále</t>
  </si>
  <si>
    <t>Zhotovitel nacení položku na základě svého POV.</t>
  </si>
  <si>
    <t>005121020R</t>
  </si>
  <si>
    <t xml:space="preserve">Provoz zařízení staveniště </t>
  </si>
  <si>
    <t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</si>
  <si>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</si>
  <si>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</si>
  <si>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</si>
  <si>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</si>
  <si>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</si>
  <si>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</si>
  <si>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Přechodné dopravní značení a zařízení</t>
  </si>
  <si>
    <t>kpl</t>
  </si>
  <si>
    <t>-zahrnuje dopravní opatření (dopravní značky a zařízení, zákazy vjezdu, vstupu), dočasné zábory a dopravní zařízení</t>
  </si>
  <si>
    <t>Vyřízení zvláštního užívání místních komunikací</t>
  </si>
  <si>
    <t>-projednání dopravní inspektorát, správa komunikací, obecní úřad</t>
  </si>
  <si>
    <t>Geodetické zaměření dokončeného díla</t>
  </si>
  <si>
    <t>Zahrnuje zaměření dokončeného díla Microstation s vyhotovením  polohopisu a výškopisu.</t>
  </si>
  <si>
    <t>-ostatní zaměření a kartografické práce potřebné pro realizaci stavby</t>
  </si>
  <si>
    <t>Dodržování podmínek pro práci a pohyb v CHKO</t>
  </si>
  <si>
    <t>Náklady na vyhotovení dokumentace skutečného provedení stavby a její předání objednateli v požadované formě a požadovaném počtu.		Dokumentace skutečného provedení bude minimálně obsahovat kompletní výkresy skutečného provedení a kompletní seznam použitých materiálů. Dokumentace skutečného provedení bude zahrnovat kromě výše uvedeného tyto následující části:</t>
  </si>
  <si>
    <t>· projektovou dokumentaci se zakreslením všech změn odsouhlasených správcem stavby</t>
  </si>
  <si>
    <t>·dokumentaci od příslušných předepsaných zkoušek</t>
  </si>
  <si>
    <t>Koncept dokumentace skutečného provedení  bude předložen objednateli k odsouhlasení.</t>
  </si>
  <si>
    <t>Geodetické zaměření rohů stavby, stabilizace bodů a sestavení laviček.</t>
  </si>
  <si>
    <t>Náklady spojené s případným vypracováním pNáklady spojené se zřízením přípojek energií k objektům zařízení staveniště, vybudování případných měřících odběrných míst a zařízení, případná příprava území pro objekty zařízení staveniště a vlastní vybudování objektů zařízení staveniště.</t>
  </si>
  <si>
    <t>-vnitrostaveništní komunikace, mosty do 5 m délky</t>
  </si>
  <si>
    <t>-zábory, vyřízení povolení pro zábory			-venkovní osvětlení staveniště, výkopů, manipulačních skladových ploch</t>
  </si>
  <si>
    <t>-revizní zprávy zařízení staveniště</t>
  </si>
  <si>
    <t>-čistící zóny u výjezdů ze staveniště</t>
  </si>
  <si>
    <t>-součástí je i projednání povolení</t>
  </si>
  <si>
    <t>-zaměření skutečného provedení</t>
  </si>
  <si>
    <t>-zaměření pro záborové plány</t>
  </si>
  <si>
    <t>-zaměření pro vecná břemena</t>
  </si>
</sst>
</file>

<file path=xl/styles.xml><?xml version="1.0" encoding="utf-8"?>
<styleSheet xmlns="http://schemas.openxmlformats.org/spreadsheetml/2006/main">
  <numFmts count="1">
    <numFmt numFmtId="164" formatCode="#,##0.00000"/>
  </numFmts>
  <fonts count="2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sz val="8"/>
      <color indexed="1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7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0" xfId="0" applyBorder="1" applyAlignment="1">
      <alignment horizontal="left" indent="1"/>
    </xf>
    <xf numFmtId="0" fontId="0" fillId="0" borderId="12" xfId="0" applyBorder="1" applyAlignment="1">
      <alignment horizontal="left" vertical="top" indent="1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8" fillId="0" borderId="10" xfId="0" applyFont="1" applyBorder="1" applyAlignment="1">
      <alignment horizontal="left" vertical="center" indent="1"/>
    </xf>
    <xf numFmtId="49" fontId="0" fillId="0" borderId="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1" fontId="8" fillId="0" borderId="8" xfId="0" applyNumberFormat="1" applyFont="1" applyBorder="1" applyAlignment="1">
      <alignment horizontal="right" vertical="center" wrapText="1"/>
    </xf>
    <xf numFmtId="1" fontId="8" fillId="0" borderId="17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7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3" fontId="0" fillId="0" borderId="0" xfId="0" applyNumberFormat="1"/>
    <xf numFmtId="3" fontId="0" fillId="0" borderId="23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17" xfId="0" applyNumberFormat="1" applyFont="1" applyFill="1" applyBorder="1" applyAlignment="1">
      <alignment vertical="center"/>
    </xf>
    <xf numFmtId="3" fontId="7" fillId="5" borderId="8" xfId="0" applyNumberFormat="1" applyFont="1" applyFill="1" applyBorder="1" applyAlignment="1">
      <alignment vertical="center" wrapText="1"/>
    </xf>
    <xf numFmtId="3" fontId="10" fillId="5" borderId="16" xfId="0" applyNumberFormat="1" applyFont="1" applyFill="1" applyBorder="1" applyAlignment="1">
      <alignment horizontal="center" vertical="center" wrapText="1" shrinkToFit="1"/>
    </xf>
    <xf numFmtId="3" fontId="7" fillId="5" borderId="16" xfId="0" applyNumberFormat="1" applyFont="1" applyFill="1" applyBorder="1" applyAlignment="1">
      <alignment horizontal="center" vertical="center" wrapText="1" shrinkToFit="1"/>
    </xf>
    <xf numFmtId="3" fontId="7" fillId="5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 wrapText="1" shrinkToFit="1"/>
    </xf>
    <xf numFmtId="3" fontId="3" fillId="0" borderId="16" xfId="0" applyNumberFormat="1" applyFont="1" applyBorder="1" applyAlignment="1">
      <alignment horizontal="right" vertical="center" shrinkToFit="1"/>
    </xf>
    <xf numFmtId="3" fontId="0" fillId="0" borderId="16" xfId="0" applyNumberFormat="1" applyBorder="1" applyAlignment="1">
      <alignment vertical="center" shrinkToFit="1"/>
    </xf>
    <xf numFmtId="3" fontId="0" fillId="0" borderId="16" xfId="0" applyNumberForma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 wrapText="1" shrinkToFit="1"/>
    </xf>
    <xf numFmtId="3" fontId="8" fillId="0" borderId="16" xfId="0" applyNumberFormat="1" applyFont="1" applyBorder="1" applyAlignment="1">
      <alignment vertical="center" shrinkToFit="1"/>
    </xf>
    <xf numFmtId="3" fontId="8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horizontal="left" vertical="center"/>
    </xf>
    <xf numFmtId="3" fontId="0" fillId="0" borderId="16" xfId="0" applyNumberFormat="1" applyBorder="1" applyAlignment="1">
      <alignment vertical="center" wrapText="1" shrinkToFit="1"/>
    </xf>
    <xf numFmtId="3" fontId="0" fillId="3" borderId="16" xfId="0" applyNumberFormat="1" applyFill="1" applyBorder="1" applyAlignment="1">
      <alignment vertical="center" wrapText="1" shrinkToFit="1"/>
    </xf>
    <xf numFmtId="3" fontId="0" fillId="3" borderId="16" xfId="0" applyNumberFormat="1" applyFill="1" applyBorder="1" applyAlignment="1">
      <alignment vertical="center" shrinkToFit="1"/>
    </xf>
    <xf numFmtId="3" fontId="0" fillId="3" borderId="16" xfId="0" applyNumberFormat="1" applyFill="1" applyBorder="1" applyAlignment="1">
      <alignment vertical="center"/>
    </xf>
    <xf numFmtId="0" fontId="4" fillId="3" borderId="24" xfId="0" applyFont="1" applyFill="1" applyBorder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4" fontId="4" fillId="3" borderId="25" xfId="0" applyNumberFormat="1" applyFon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0" fillId="3" borderId="25" xfId="0" applyFill="1" applyBorder="1" applyAlignment="1">
      <alignment wrapText="1"/>
    </xf>
    <xf numFmtId="0" fontId="0" fillId="3" borderId="25" xfId="0" applyFill="1" applyBorder="1"/>
    <xf numFmtId="49" fontId="8" fillId="3" borderId="26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3" xfId="0" applyFont="1" applyBorder="1"/>
    <xf numFmtId="0" fontId="16" fillId="5" borderId="1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vertical="center"/>
    </xf>
    <xf numFmtId="4" fontId="7" fillId="3" borderId="16" xfId="0" applyNumberFormat="1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5" fillId="0" borderId="16" xfId="0" applyFont="1" applyBorder="1" applyAlignment="1">
      <alignment vertical="center"/>
    </xf>
    <xf numFmtId="0" fontId="15" fillId="3" borderId="16" xfId="0" applyFont="1" applyFill="1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0" fontId="0" fillId="5" borderId="16" xfId="0" applyFill="1" applyBorder="1"/>
    <xf numFmtId="0" fontId="0" fillId="5" borderId="16" xfId="0" applyFill="1" applyBorder="1" applyAlignment="1">
      <alignment horizontal="center"/>
    </xf>
    <xf numFmtId="49" fontId="0" fillId="5" borderId="16" xfId="0" applyNumberFormat="1" applyFill="1" applyBorder="1"/>
    <xf numFmtId="0" fontId="0" fillId="5" borderId="16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7" xfId="0" applyFont="1" applyFill="1" applyBorder="1" applyAlignment="1">
      <alignment vertical="top"/>
    </xf>
    <xf numFmtId="49" fontId="8" fillId="3" borderId="8" xfId="0" applyNumberFormat="1" applyFont="1" applyFill="1" applyBorder="1" applyAlignment="1">
      <alignment vertical="top"/>
    </xf>
    <xf numFmtId="0" fontId="8" fillId="3" borderId="8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8" xfId="0" applyFont="1" applyFill="1" applyBorder="1" applyAlignment="1">
      <alignment horizontal="center" vertical="top" shrinkToFit="1"/>
    </xf>
    <xf numFmtId="164" fontId="8" fillId="3" borderId="8" xfId="0" applyNumberFormat="1" applyFont="1" applyFill="1" applyBorder="1" applyAlignment="1">
      <alignment vertical="top" shrinkToFit="1"/>
    </xf>
    <xf numFmtId="4" fontId="8" fillId="3" borderId="8" xfId="0" applyNumberFormat="1" applyFont="1" applyFill="1" applyBorder="1" applyAlignment="1">
      <alignment vertical="top" shrinkToFit="1"/>
    </xf>
    <xf numFmtId="4" fontId="8" fillId="3" borderId="19" xfId="0" applyNumberFormat="1" applyFont="1" applyFill="1" applyBorder="1" applyAlignment="1">
      <alignment vertical="top" shrinkToFit="1"/>
    </xf>
    <xf numFmtId="0" fontId="17" fillId="0" borderId="27" xfId="0" applyFont="1" applyBorder="1" applyAlignment="1">
      <alignment vertical="top"/>
    </xf>
    <xf numFmtId="49" fontId="17" fillId="0" borderId="28" xfId="0" applyNumberFormat="1" applyFont="1" applyBorder="1" applyAlignment="1">
      <alignment vertical="top"/>
    </xf>
    <xf numFmtId="0" fontId="17" fillId="0" borderId="28" xfId="0" applyFont="1" applyBorder="1" applyAlignment="1">
      <alignment horizontal="center" vertical="top" shrinkToFit="1"/>
    </xf>
    <xf numFmtId="164" fontId="17" fillId="0" borderId="28" xfId="0" applyNumberFormat="1" applyFont="1" applyBorder="1" applyAlignment="1">
      <alignment vertical="top" shrinkToFit="1"/>
    </xf>
    <xf numFmtId="4" fontId="17" fillId="4" borderId="28" xfId="0" applyNumberFormat="1" applyFont="1" applyFill="1" applyBorder="1" applyAlignment="1" applyProtection="1">
      <alignment vertical="top" shrinkToFit="1"/>
      <protection locked="0"/>
    </xf>
    <xf numFmtId="4" fontId="17" fillId="0" borderId="28" xfId="0" applyNumberFormat="1" applyFont="1" applyBorder="1" applyAlignment="1">
      <alignment vertical="top" shrinkToFit="1"/>
    </xf>
    <xf numFmtId="4" fontId="17" fillId="0" borderId="29" xfId="0" applyNumberFormat="1" applyFont="1" applyBorder="1" applyAlignment="1">
      <alignment vertical="top" shrinkToFit="1"/>
    </xf>
    <xf numFmtId="4" fontId="8" fillId="3" borderId="19" xfId="0" applyNumberFormat="1" applyFont="1" applyFill="1" applyBorder="1" applyAlignment="1">
      <alignment vertical="top"/>
    </xf>
    <xf numFmtId="49" fontId="8" fillId="3" borderId="8" xfId="0" applyNumberFormat="1" applyFont="1" applyFill="1" applyBorder="1" applyAlignment="1">
      <alignment horizontal="left" vertical="top" wrapText="1"/>
    </xf>
    <xf numFmtId="49" fontId="17" fillId="0" borderId="28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9" fillId="0" borderId="0" xfId="0" applyNumberFormat="1" applyFont="1" applyAlignment="1">
      <alignment wrapText="1"/>
    </xf>
    <xf numFmtId="0" fontId="3" fillId="2" borderId="0" xfId="0" applyFont="1" applyFill="1" applyAlignment="1">
      <alignment horizontal="left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3" fontId="0" fillId="3" borderId="17" xfId="0" applyNumberFormat="1" applyFill="1" applyBorder="1" applyAlignment="1">
      <alignment vertical="center"/>
    </xf>
    <xf numFmtId="3" fontId="0" fillId="3" borderId="8" xfId="0" applyNumberFormat="1" applyFill="1" applyBorder="1" applyAlignment="1">
      <alignment vertical="center"/>
    </xf>
    <xf numFmtId="3" fontId="0" fillId="3" borderId="19" xfId="0" applyNumberFormat="1" applyFill="1" applyBorder="1" applyAlignment="1">
      <alignment vertical="center"/>
    </xf>
    <xf numFmtId="3" fontId="8" fillId="0" borderId="8" xfId="0" applyNumberFormat="1" applyFon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4" fontId="13" fillId="0" borderId="17" xfId="0" applyNumberFormat="1" applyFont="1" applyBorder="1" applyAlignment="1">
      <alignment horizontal="right" vertical="center" indent="1"/>
    </xf>
    <xf numFmtId="4" fontId="13" fillId="0" borderId="11" xfId="0" applyNumberFormat="1" applyFont="1" applyBorder="1" applyAlignment="1">
      <alignment horizontal="right" vertical="center" inden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13" fillId="0" borderId="19" xfId="0" applyNumberFormat="1" applyFont="1" applyBorder="1" applyAlignment="1">
      <alignment horizontal="right" vertical="center" indent="1"/>
    </xf>
    <xf numFmtId="49" fontId="6" fillId="3" borderId="13" xfId="0" applyNumberFormat="1" applyFont="1" applyFill="1" applyBorder="1" applyAlignment="1">
      <alignment horizontal="left" vertical="center"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11" fillId="0" borderId="1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2" fontId="12" fillId="3" borderId="25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1" fillId="0" borderId="17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0" fontId="0" fillId="0" borderId="13" xfId="0" applyBorder="1" applyAlignment="1">
      <alignment horizontal="center" wrapText="1"/>
    </xf>
    <xf numFmtId="4" fontId="11" fillId="0" borderId="17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 indent="1"/>
    </xf>
    <xf numFmtId="4" fontId="12" fillId="3" borderId="2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8" xfId="0" applyNumberFormat="1" applyBorder="1" applyAlignment="1">
      <alignment vertical="center" shrinkToFit="1"/>
    </xf>
    <xf numFmtId="49" fontId="0" fillId="0" borderId="19" xfId="0" applyNumberFormat="1" applyBorder="1" applyAlignment="1">
      <alignment vertical="center" shrinkToFit="1"/>
    </xf>
    <xf numFmtId="0" fontId="17" fillId="0" borderId="13" xfId="0" applyNumberFormat="1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20" fillId="0" borderId="0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vertical="top" wrapText="1"/>
    </xf>
    <xf numFmtId="0" fontId="20" fillId="0" borderId="13" xfId="0" applyNumberFormat="1" applyFont="1" applyBorder="1" applyAlignment="1">
      <alignment horizontal="left" vertical="top" wrapText="1"/>
    </xf>
    <xf numFmtId="0" fontId="20" fillId="0" borderId="13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2.45"/>
  <sheetData>
    <row r="1" spans="1:7">
      <c r="A1" s="21" t="s">
        <v>38</v>
      </c>
    </row>
    <row r="2" spans="1:7" ht="57.75" customHeight="1">
      <c r="A2" s="177" t="s">
        <v>39</v>
      </c>
      <c r="B2" s="177"/>
      <c r="C2" s="177"/>
      <c r="D2" s="177"/>
      <c r="E2" s="177"/>
      <c r="F2" s="177"/>
      <c r="G2" s="177"/>
    </row>
  </sheetData>
  <sheetProtection password="9231" sheet="1"/>
  <mergeCells count="1">
    <mergeCell ref="A2:G2"/>
  </mergeCells>
  <phoneticPr fontId="17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45" outlineLevelRow="1"/>
  <cols>
    <col min="1" max="1" width="3.3828125" customWidth="1"/>
    <col min="2" max="2" width="12.53515625" style="121" customWidth="1"/>
    <col min="3" max="3" width="63.3046875" style="121" customWidth="1"/>
    <col min="4" max="4" width="4.84375" customWidth="1"/>
    <col min="5" max="5" width="10.53515625" customWidth="1"/>
    <col min="6" max="6" width="9.84375" customWidth="1"/>
    <col min="7" max="7" width="12.69140625" customWidth="1"/>
    <col min="8" max="17" width="0" hidden="1" customWidth="1"/>
    <col min="18" max="18" width="6.84375" customWidth="1"/>
    <col min="20" max="24" width="0" hidden="1" customWidth="1"/>
    <col min="29" max="29" width="0" hidden="1" customWidth="1"/>
    <col min="31" max="41" width="0" hidden="1" customWidth="1"/>
    <col min="53" max="53" width="98.69140625" customWidth="1"/>
  </cols>
  <sheetData>
    <row r="1" spans="1:60" ht="15.75" customHeight="1">
      <c r="A1" s="235" t="s">
        <v>101</v>
      </c>
      <c r="B1" s="235"/>
      <c r="C1" s="235"/>
      <c r="D1" s="235"/>
      <c r="E1" s="235"/>
      <c r="F1" s="235"/>
      <c r="G1" s="235"/>
      <c r="AG1" t="s">
        <v>102</v>
      </c>
    </row>
    <row r="2" spans="1:60" ht="25" customHeight="1">
      <c r="A2" s="139" t="s">
        <v>7</v>
      </c>
      <c r="B2" s="49" t="s">
        <v>44</v>
      </c>
      <c r="C2" s="236" t="s">
        <v>45</v>
      </c>
      <c r="D2" s="237"/>
      <c r="E2" s="237"/>
      <c r="F2" s="237"/>
      <c r="G2" s="238"/>
      <c r="AG2" t="s">
        <v>103</v>
      </c>
    </row>
    <row r="3" spans="1:60" ht="25" customHeight="1">
      <c r="A3" s="139" t="s">
        <v>8</v>
      </c>
      <c r="B3" s="49" t="s">
        <v>62</v>
      </c>
      <c r="C3" s="236" t="s">
        <v>63</v>
      </c>
      <c r="D3" s="237"/>
      <c r="E3" s="237"/>
      <c r="F3" s="237"/>
      <c r="G3" s="238"/>
      <c r="AC3" s="121" t="s">
        <v>103</v>
      </c>
      <c r="AG3" t="s">
        <v>104</v>
      </c>
    </row>
    <row r="4" spans="1:60" ht="25" customHeight="1">
      <c r="A4" s="140" t="s">
        <v>9</v>
      </c>
      <c r="B4" s="141" t="s">
        <v>53</v>
      </c>
      <c r="C4" s="239" t="s">
        <v>51</v>
      </c>
      <c r="D4" s="240"/>
      <c r="E4" s="240"/>
      <c r="F4" s="240"/>
      <c r="G4" s="241"/>
      <c r="AG4" t="s">
        <v>105</v>
      </c>
    </row>
    <row r="5" spans="1:60">
      <c r="D5" s="10"/>
    </row>
    <row r="6" spans="1:60" ht="37.299999999999997">
      <c r="A6" s="142" t="s">
        <v>106</v>
      </c>
      <c r="B6" s="144" t="s">
        <v>107</v>
      </c>
      <c r="C6" s="144" t="s">
        <v>108</v>
      </c>
      <c r="D6" s="143" t="s">
        <v>109</v>
      </c>
      <c r="E6" s="142" t="s">
        <v>110</v>
      </c>
      <c r="F6" s="142" t="s">
        <v>111</v>
      </c>
      <c r="G6" s="142" t="s">
        <v>29</v>
      </c>
      <c r="H6" s="145" t="s">
        <v>30</v>
      </c>
      <c r="I6" s="145" t="s">
        <v>112</v>
      </c>
      <c r="J6" s="145" t="s">
        <v>31</v>
      </c>
      <c r="K6" s="145" t="s">
        <v>113</v>
      </c>
      <c r="L6" s="145" t="s">
        <v>114</v>
      </c>
      <c r="M6" s="145" t="s">
        <v>115</v>
      </c>
      <c r="N6" s="145" t="s">
        <v>116</v>
      </c>
      <c r="O6" s="145" t="s">
        <v>117</v>
      </c>
      <c r="P6" s="145" t="s">
        <v>118</v>
      </c>
      <c r="Q6" s="145" t="s">
        <v>119</v>
      </c>
      <c r="R6" s="145" t="s">
        <v>120</v>
      </c>
      <c r="S6" s="145" t="s">
        <v>121</v>
      </c>
      <c r="T6" s="145" t="s">
        <v>122</v>
      </c>
      <c r="U6" s="145" t="s">
        <v>123</v>
      </c>
      <c r="V6" s="145" t="s">
        <v>124</v>
      </c>
      <c r="W6" s="145" t="s">
        <v>125</v>
      </c>
      <c r="X6" s="145" t="s">
        <v>126</v>
      </c>
    </row>
    <row r="7" spans="1:60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>
      <c r="A8" s="149" t="s">
        <v>127</v>
      </c>
      <c r="B8" s="150" t="s">
        <v>53</v>
      </c>
      <c r="C8" s="171" t="s">
        <v>72</v>
      </c>
      <c r="D8" s="159"/>
      <c r="E8" s="160"/>
      <c r="F8" s="161"/>
      <c r="G8" s="161">
        <f>SUMIF(AG9:AG21,"&lt;&gt;NOR",G9:G21)</f>
        <v>0</v>
      </c>
      <c r="H8" s="161"/>
      <c r="I8" s="161">
        <f>SUM(I9:I21)</f>
        <v>0</v>
      </c>
      <c r="J8" s="161"/>
      <c r="K8" s="161">
        <f>SUM(K9:K21)</f>
        <v>0</v>
      </c>
      <c r="L8" s="161"/>
      <c r="M8" s="161">
        <f>SUM(M9:M21)</f>
        <v>0</v>
      </c>
      <c r="N8" s="161"/>
      <c r="O8" s="161">
        <f>SUM(O9:O21)</f>
        <v>0</v>
      </c>
      <c r="P8" s="161"/>
      <c r="Q8" s="161">
        <f>SUM(Q9:Q21)</f>
        <v>0</v>
      </c>
      <c r="R8" s="161"/>
      <c r="S8" s="161"/>
      <c r="T8" s="162"/>
      <c r="U8" s="158"/>
      <c r="V8" s="158">
        <f>SUM(V9:V21)</f>
        <v>4.2299999999999995</v>
      </c>
      <c r="W8" s="158"/>
      <c r="X8" s="158"/>
      <c r="AG8" t="s">
        <v>128</v>
      </c>
    </row>
    <row r="9" spans="1:60" outlineLevel="1">
      <c r="A9" s="163">
        <v>1</v>
      </c>
      <c r="B9" s="164" t="s">
        <v>366</v>
      </c>
      <c r="C9" s="172" t="s">
        <v>367</v>
      </c>
      <c r="D9" s="165" t="s">
        <v>142</v>
      </c>
      <c r="E9" s="166">
        <v>0.3</v>
      </c>
      <c r="F9" s="167"/>
      <c r="G9" s="168">
        <f>ROUND(E9*F9,2)</f>
        <v>0</v>
      </c>
      <c r="H9" s="167"/>
      <c r="I9" s="168">
        <f>ROUND(E9*H9,2)</f>
        <v>0</v>
      </c>
      <c r="J9" s="167"/>
      <c r="K9" s="168">
        <f>ROUND(E9*J9,2)</f>
        <v>0</v>
      </c>
      <c r="L9" s="168">
        <v>21</v>
      </c>
      <c r="M9" s="168">
        <f>G9*(1+L9/100)</f>
        <v>0</v>
      </c>
      <c r="N9" s="168">
        <v>0</v>
      </c>
      <c r="O9" s="168">
        <f>ROUND(E9*N9,2)</f>
        <v>0</v>
      </c>
      <c r="P9" s="168">
        <v>0</v>
      </c>
      <c r="Q9" s="168">
        <f>ROUND(E9*P9,2)</f>
        <v>0</v>
      </c>
      <c r="R9" s="168" t="s">
        <v>143</v>
      </c>
      <c r="S9" s="168" t="s">
        <v>133</v>
      </c>
      <c r="T9" s="169" t="s">
        <v>133</v>
      </c>
      <c r="U9" s="155">
        <v>0.1</v>
      </c>
      <c r="V9" s="155">
        <f>ROUND(E9*U9,2)</f>
        <v>0.03</v>
      </c>
      <c r="W9" s="155"/>
      <c r="X9" s="155" t="s">
        <v>134</v>
      </c>
      <c r="Y9" s="146"/>
      <c r="Z9" s="146"/>
      <c r="AA9" s="146"/>
      <c r="AB9" s="146"/>
      <c r="AC9" s="146"/>
      <c r="AD9" s="146"/>
      <c r="AE9" s="146"/>
      <c r="AF9" s="146"/>
      <c r="AG9" s="146" t="s">
        <v>211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>
      <c r="A10" s="153"/>
      <c r="B10" s="154"/>
      <c r="C10" s="233" t="s">
        <v>212</v>
      </c>
      <c r="D10" s="234"/>
      <c r="E10" s="234"/>
      <c r="F10" s="234"/>
      <c r="G10" s="23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6"/>
      <c r="Z10" s="146"/>
      <c r="AA10" s="146"/>
      <c r="AB10" s="146"/>
      <c r="AC10" s="146"/>
      <c r="AD10" s="146"/>
      <c r="AE10" s="146"/>
      <c r="AF10" s="146"/>
      <c r="AG10" s="146" t="s">
        <v>145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76" t="str">
        <f>C10</f>
        <v>nebo lesní půdy, s vodorovným přemístěním na hromady v místě upotřebení nebo na dočasné či trvalé skládky se složením</v>
      </c>
      <c r="BB10" s="146"/>
      <c r="BC10" s="146"/>
      <c r="BD10" s="146"/>
      <c r="BE10" s="146"/>
      <c r="BF10" s="146"/>
      <c r="BG10" s="146"/>
      <c r="BH10" s="146"/>
    </row>
    <row r="11" spans="1:60" outlineLevel="1">
      <c r="A11" s="153"/>
      <c r="B11" s="154"/>
      <c r="C11" s="173" t="s">
        <v>394</v>
      </c>
      <c r="D11" s="156"/>
      <c r="E11" s="157">
        <v>0.3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6"/>
      <c r="Z11" s="146"/>
      <c r="AA11" s="146"/>
      <c r="AB11" s="146"/>
      <c r="AC11" s="146"/>
      <c r="AD11" s="146"/>
      <c r="AE11" s="146"/>
      <c r="AF11" s="146"/>
      <c r="AG11" s="146" t="s">
        <v>137</v>
      </c>
      <c r="AH11" s="146">
        <v>0</v>
      </c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>
      <c r="A12" s="163">
        <v>2</v>
      </c>
      <c r="B12" s="164" t="s">
        <v>369</v>
      </c>
      <c r="C12" s="172" t="s">
        <v>370</v>
      </c>
      <c r="D12" s="165" t="s">
        <v>142</v>
      </c>
      <c r="E12" s="166">
        <v>1</v>
      </c>
      <c r="F12" s="167"/>
      <c r="G12" s="168">
        <f>ROUND(E12*F12,2)</f>
        <v>0</v>
      </c>
      <c r="H12" s="167"/>
      <c r="I12" s="168">
        <f>ROUND(E12*H12,2)</f>
        <v>0</v>
      </c>
      <c r="J12" s="167"/>
      <c r="K12" s="168">
        <f>ROUND(E12*J12,2)</f>
        <v>0</v>
      </c>
      <c r="L12" s="168">
        <v>21</v>
      </c>
      <c r="M12" s="168">
        <f>G12*(1+L12/100)</f>
        <v>0</v>
      </c>
      <c r="N12" s="168">
        <v>0</v>
      </c>
      <c r="O12" s="168">
        <f>ROUND(E12*N12,2)</f>
        <v>0</v>
      </c>
      <c r="P12" s="168">
        <v>0</v>
      </c>
      <c r="Q12" s="168">
        <f>ROUND(E12*P12,2)</f>
        <v>0</v>
      </c>
      <c r="R12" s="168" t="s">
        <v>143</v>
      </c>
      <c r="S12" s="168" t="s">
        <v>133</v>
      </c>
      <c r="T12" s="169" t="s">
        <v>133</v>
      </c>
      <c r="U12" s="155">
        <v>3.53</v>
      </c>
      <c r="V12" s="155">
        <f>ROUND(E12*U12,2)</f>
        <v>3.53</v>
      </c>
      <c r="W12" s="155"/>
      <c r="X12" s="155" t="s">
        <v>134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135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>
      <c r="A13" s="153"/>
      <c r="B13" s="154"/>
      <c r="C13" s="233" t="s">
        <v>225</v>
      </c>
      <c r="D13" s="234"/>
      <c r="E13" s="234"/>
      <c r="F13" s="234"/>
      <c r="G13" s="234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46"/>
      <c r="Z13" s="146"/>
      <c r="AA13" s="146"/>
      <c r="AB13" s="146"/>
      <c r="AC13" s="146"/>
      <c r="AD13" s="146"/>
      <c r="AE13" s="146"/>
      <c r="AF13" s="146"/>
      <c r="AG13" s="146" t="s">
        <v>145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>
      <c r="A14" s="153"/>
      <c r="B14" s="154"/>
      <c r="C14" s="173" t="s">
        <v>395</v>
      </c>
      <c r="D14" s="156"/>
      <c r="E14" s="157">
        <v>1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 t="s">
        <v>137</v>
      </c>
      <c r="AH14" s="146">
        <v>0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>
      <c r="A15" s="163">
        <v>3</v>
      </c>
      <c r="B15" s="164" t="s">
        <v>232</v>
      </c>
      <c r="C15" s="172" t="s">
        <v>233</v>
      </c>
      <c r="D15" s="165" t="s">
        <v>131</v>
      </c>
      <c r="E15" s="166">
        <v>2</v>
      </c>
      <c r="F15" s="167"/>
      <c r="G15" s="168">
        <f>ROUND(E15*F15,2)</f>
        <v>0</v>
      </c>
      <c r="H15" s="167"/>
      <c r="I15" s="168">
        <f>ROUND(E15*H15,2)</f>
        <v>0</v>
      </c>
      <c r="J15" s="167"/>
      <c r="K15" s="168">
        <f>ROUND(E15*J15,2)</f>
        <v>0</v>
      </c>
      <c r="L15" s="168">
        <v>21</v>
      </c>
      <c r="M15" s="168">
        <f>G15*(1+L15/100)</f>
        <v>0</v>
      </c>
      <c r="N15" s="168">
        <v>0</v>
      </c>
      <c r="O15" s="168">
        <f>ROUND(E15*N15,2)</f>
        <v>0</v>
      </c>
      <c r="P15" s="168">
        <v>0</v>
      </c>
      <c r="Q15" s="168">
        <f>ROUND(E15*P15,2)</f>
        <v>0</v>
      </c>
      <c r="R15" s="168" t="s">
        <v>234</v>
      </c>
      <c r="S15" s="168" t="s">
        <v>133</v>
      </c>
      <c r="T15" s="169" t="s">
        <v>133</v>
      </c>
      <c r="U15" s="155">
        <v>7.2999999999999995E-2</v>
      </c>
      <c r="V15" s="155">
        <f>ROUND(E15*U15,2)</f>
        <v>0.15</v>
      </c>
      <c r="W15" s="155"/>
      <c r="X15" s="155" t="s">
        <v>134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211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>
      <c r="A16" s="153"/>
      <c r="B16" s="154"/>
      <c r="C16" s="233" t="s">
        <v>235</v>
      </c>
      <c r="D16" s="234"/>
      <c r="E16" s="234"/>
      <c r="F16" s="234"/>
      <c r="G16" s="234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46"/>
      <c r="Z16" s="146"/>
      <c r="AA16" s="146"/>
      <c r="AB16" s="146"/>
      <c r="AC16" s="146"/>
      <c r="AD16" s="146"/>
      <c r="AE16" s="146"/>
      <c r="AF16" s="146"/>
      <c r="AG16" s="146" t="s">
        <v>145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20.6" outlineLevel="1">
      <c r="A17" s="163">
        <v>4</v>
      </c>
      <c r="B17" s="164" t="s">
        <v>372</v>
      </c>
      <c r="C17" s="172" t="s">
        <v>373</v>
      </c>
      <c r="D17" s="165" t="s">
        <v>131</v>
      </c>
      <c r="E17" s="166">
        <v>2</v>
      </c>
      <c r="F17" s="167"/>
      <c r="G17" s="168">
        <f>ROUND(E17*F17,2)</f>
        <v>0</v>
      </c>
      <c r="H17" s="167"/>
      <c r="I17" s="168">
        <f>ROUND(E17*H17,2)</f>
        <v>0</v>
      </c>
      <c r="J17" s="167"/>
      <c r="K17" s="168">
        <f>ROUND(E17*J17,2)</f>
        <v>0</v>
      </c>
      <c r="L17" s="168">
        <v>21</v>
      </c>
      <c r="M17" s="168">
        <f>G17*(1+L17/100)</f>
        <v>0</v>
      </c>
      <c r="N17" s="168">
        <v>0</v>
      </c>
      <c r="O17" s="168">
        <f>ROUND(E17*N17,2)</f>
        <v>0</v>
      </c>
      <c r="P17" s="168">
        <v>0</v>
      </c>
      <c r="Q17" s="168">
        <f>ROUND(E17*P17,2)</f>
        <v>0</v>
      </c>
      <c r="R17" s="168" t="s">
        <v>143</v>
      </c>
      <c r="S17" s="168" t="s">
        <v>133</v>
      </c>
      <c r="T17" s="169" t="s">
        <v>133</v>
      </c>
      <c r="U17" s="155">
        <v>0.26</v>
      </c>
      <c r="V17" s="155">
        <f>ROUND(E17*U17,2)</f>
        <v>0.52</v>
      </c>
      <c r="W17" s="155"/>
      <c r="X17" s="155" t="s">
        <v>134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135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>
      <c r="A18" s="153"/>
      <c r="B18" s="154"/>
      <c r="C18" s="233" t="s">
        <v>241</v>
      </c>
      <c r="D18" s="234"/>
      <c r="E18" s="234"/>
      <c r="F18" s="234"/>
      <c r="G18" s="234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6"/>
      <c r="Z18" s="146"/>
      <c r="AA18" s="146"/>
      <c r="AB18" s="146"/>
      <c r="AC18" s="146"/>
      <c r="AD18" s="146"/>
      <c r="AE18" s="146"/>
      <c r="AF18" s="146"/>
      <c r="AG18" s="146" t="s">
        <v>145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76" t="str">
        <f>C18</f>
        <v>s případným nutným přemístěním hromad nebo dočasných skládek na místo potřeby ze vzdálenosti do 30 m, ve svahu sklonu přes 1 : 5,</v>
      </c>
      <c r="BB18" s="146"/>
      <c r="BC18" s="146"/>
      <c r="BD18" s="146"/>
      <c r="BE18" s="146"/>
      <c r="BF18" s="146"/>
      <c r="BG18" s="146"/>
      <c r="BH18" s="146"/>
    </row>
    <row r="19" spans="1:60" outlineLevel="1">
      <c r="A19" s="153"/>
      <c r="B19" s="154"/>
      <c r="C19" s="173" t="s">
        <v>396</v>
      </c>
      <c r="D19" s="156"/>
      <c r="E19" s="157">
        <v>2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46"/>
      <c r="Z19" s="146"/>
      <c r="AA19" s="146"/>
      <c r="AB19" s="146"/>
      <c r="AC19" s="146"/>
      <c r="AD19" s="146"/>
      <c r="AE19" s="146"/>
      <c r="AF19" s="146"/>
      <c r="AG19" s="146" t="s">
        <v>137</v>
      </c>
      <c r="AH19" s="146">
        <v>0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>
      <c r="A20" s="163">
        <v>5</v>
      </c>
      <c r="B20" s="164" t="s">
        <v>248</v>
      </c>
      <c r="C20" s="172" t="s">
        <v>249</v>
      </c>
      <c r="D20" s="165" t="s">
        <v>250</v>
      </c>
      <c r="E20" s="166">
        <v>0.08</v>
      </c>
      <c r="F20" s="167"/>
      <c r="G20" s="168">
        <f>ROUND(E20*F20,2)</f>
        <v>0</v>
      </c>
      <c r="H20" s="167"/>
      <c r="I20" s="168">
        <f>ROUND(E20*H20,2)</f>
        <v>0</v>
      </c>
      <c r="J20" s="167"/>
      <c r="K20" s="168">
        <f>ROUND(E20*J20,2)</f>
        <v>0</v>
      </c>
      <c r="L20" s="168">
        <v>21</v>
      </c>
      <c r="M20" s="168">
        <f>G20*(1+L20/100)</f>
        <v>0</v>
      </c>
      <c r="N20" s="168">
        <v>1E-3</v>
      </c>
      <c r="O20" s="168">
        <f>ROUND(E20*N20,2)</f>
        <v>0</v>
      </c>
      <c r="P20" s="168">
        <v>0</v>
      </c>
      <c r="Q20" s="168">
        <f>ROUND(E20*P20,2)</f>
        <v>0</v>
      </c>
      <c r="R20" s="168" t="s">
        <v>251</v>
      </c>
      <c r="S20" s="168" t="s">
        <v>133</v>
      </c>
      <c r="T20" s="169" t="s">
        <v>133</v>
      </c>
      <c r="U20" s="155">
        <v>0</v>
      </c>
      <c r="V20" s="155">
        <f>ROUND(E20*U20,2)</f>
        <v>0</v>
      </c>
      <c r="W20" s="155"/>
      <c r="X20" s="155" t="s">
        <v>252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253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>
      <c r="A21" s="153"/>
      <c r="B21" s="154"/>
      <c r="C21" s="173" t="s">
        <v>397</v>
      </c>
      <c r="D21" s="156"/>
      <c r="E21" s="157">
        <v>0.08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6"/>
      <c r="Z21" s="146"/>
      <c r="AA21" s="146"/>
      <c r="AB21" s="146"/>
      <c r="AC21" s="146"/>
      <c r="AD21" s="146"/>
      <c r="AE21" s="146"/>
      <c r="AF21" s="146"/>
      <c r="AG21" s="146" t="s">
        <v>137</v>
      </c>
      <c r="AH21" s="146">
        <v>0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>
      <c r="A22" s="149" t="s">
        <v>127</v>
      </c>
      <c r="B22" s="150" t="s">
        <v>73</v>
      </c>
      <c r="C22" s="171" t="s">
        <v>74</v>
      </c>
      <c r="D22" s="159"/>
      <c r="E22" s="160"/>
      <c r="F22" s="161"/>
      <c r="G22" s="161">
        <f>SUMIF(AG23:AG30,"&lt;&gt;NOR",G23:G30)</f>
        <v>0</v>
      </c>
      <c r="H22" s="161"/>
      <c r="I22" s="161">
        <f>SUM(I23:I30)</f>
        <v>0</v>
      </c>
      <c r="J22" s="161"/>
      <c r="K22" s="161">
        <f>SUM(K23:K30)</f>
        <v>0</v>
      </c>
      <c r="L22" s="161"/>
      <c r="M22" s="161">
        <f>SUM(M23:M30)</f>
        <v>0</v>
      </c>
      <c r="N22" s="161"/>
      <c r="O22" s="161">
        <f>SUM(O23:O30)</f>
        <v>4.26</v>
      </c>
      <c r="P22" s="161"/>
      <c r="Q22" s="161">
        <f>SUM(Q23:Q30)</f>
        <v>0</v>
      </c>
      <c r="R22" s="161"/>
      <c r="S22" s="161"/>
      <c r="T22" s="162"/>
      <c r="U22" s="158"/>
      <c r="V22" s="158">
        <f>SUM(V23:V30)</f>
        <v>4.7300000000000004</v>
      </c>
      <c r="W22" s="158"/>
      <c r="X22" s="158"/>
      <c r="AG22" t="s">
        <v>128</v>
      </c>
    </row>
    <row r="23" spans="1:60" outlineLevel="1">
      <c r="A23" s="163">
        <v>6</v>
      </c>
      <c r="B23" s="164" t="s">
        <v>376</v>
      </c>
      <c r="C23" s="172" t="s">
        <v>377</v>
      </c>
      <c r="D23" s="165" t="s">
        <v>142</v>
      </c>
      <c r="E23" s="166">
        <v>0.64349999999999996</v>
      </c>
      <c r="F23" s="167"/>
      <c r="G23" s="168">
        <f>ROUND(E23*F23,2)</f>
        <v>0</v>
      </c>
      <c r="H23" s="167"/>
      <c r="I23" s="168">
        <f>ROUND(E23*H23,2)</f>
        <v>0</v>
      </c>
      <c r="J23" s="167"/>
      <c r="K23" s="168">
        <f>ROUND(E23*J23,2)</f>
        <v>0</v>
      </c>
      <c r="L23" s="168">
        <v>21</v>
      </c>
      <c r="M23" s="168">
        <f>G23*(1+L23/100)</f>
        <v>0</v>
      </c>
      <c r="N23" s="168">
        <v>2.5249999999999999</v>
      </c>
      <c r="O23" s="168">
        <f>ROUND(E23*N23,2)</f>
        <v>1.62</v>
      </c>
      <c r="P23" s="168">
        <v>0</v>
      </c>
      <c r="Q23" s="168">
        <f>ROUND(E23*P23,2)</f>
        <v>0</v>
      </c>
      <c r="R23" s="168" t="s">
        <v>378</v>
      </c>
      <c r="S23" s="168" t="s">
        <v>133</v>
      </c>
      <c r="T23" s="169" t="s">
        <v>133</v>
      </c>
      <c r="U23" s="155">
        <v>0.48</v>
      </c>
      <c r="V23" s="155">
        <f>ROUND(E23*U23,2)</f>
        <v>0.31</v>
      </c>
      <c r="W23" s="155"/>
      <c r="X23" s="155" t="s">
        <v>134</v>
      </c>
      <c r="Y23" s="146"/>
      <c r="Z23" s="146"/>
      <c r="AA23" s="146"/>
      <c r="AB23" s="146"/>
      <c r="AC23" s="146"/>
      <c r="AD23" s="146"/>
      <c r="AE23" s="146"/>
      <c r="AF23" s="146"/>
      <c r="AG23" s="146" t="s">
        <v>135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>
      <c r="A24" s="153"/>
      <c r="B24" s="154"/>
      <c r="C24" s="173" t="s">
        <v>398</v>
      </c>
      <c r="D24" s="156"/>
      <c r="E24" s="157">
        <v>0.64349999999999996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46"/>
      <c r="Z24" s="146"/>
      <c r="AA24" s="146"/>
      <c r="AB24" s="146"/>
      <c r="AC24" s="146"/>
      <c r="AD24" s="146"/>
      <c r="AE24" s="146"/>
      <c r="AF24" s="146"/>
      <c r="AG24" s="146" t="s">
        <v>137</v>
      </c>
      <c r="AH24" s="146">
        <v>0</v>
      </c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>
      <c r="A25" s="163">
        <v>7</v>
      </c>
      <c r="B25" s="164" t="s">
        <v>380</v>
      </c>
      <c r="C25" s="172" t="s">
        <v>381</v>
      </c>
      <c r="D25" s="165" t="s">
        <v>131</v>
      </c>
      <c r="E25" s="166">
        <v>2.88</v>
      </c>
      <c r="F25" s="167"/>
      <c r="G25" s="168">
        <f>ROUND(E25*F25,2)</f>
        <v>0</v>
      </c>
      <c r="H25" s="167"/>
      <c r="I25" s="168">
        <f>ROUND(E25*H25,2)</f>
        <v>0</v>
      </c>
      <c r="J25" s="167"/>
      <c r="K25" s="168">
        <f>ROUND(E25*J25,2)</f>
        <v>0</v>
      </c>
      <c r="L25" s="168">
        <v>21</v>
      </c>
      <c r="M25" s="168">
        <f>G25*(1+L25/100)</f>
        <v>0</v>
      </c>
      <c r="N25" s="168">
        <v>3.916E-2</v>
      </c>
      <c r="O25" s="168">
        <f>ROUND(E25*N25,2)</f>
        <v>0.11</v>
      </c>
      <c r="P25" s="168">
        <v>0</v>
      </c>
      <c r="Q25" s="168">
        <f>ROUND(E25*P25,2)</f>
        <v>0</v>
      </c>
      <c r="R25" s="168" t="s">
        <v>378</v>
      </c>
      <c r="S25" s="168" t="s">
        <v>133</v>
      </c>
      <c r="T25" s="169" t="s">
        <v>133</v>
      </c>
      <c r="U25" s="155">
        <v>1.05</v>
      </c>
      <c r="V25" s="155">
        <f>ROUND(E25*U25,2)</f>
        <v>3.02</v>
      </c>
      <c r="W25" s="155"/>
      <c r="X25" s="155" t="s">
        <v>134</v>
      </c>
      <c r="Y25" s="146"/>
      <c r="Z25" s="146"/>
      <c r="AA25" s="146"/>
      <c r="AB25" s="146"/>
      <c r="AC25" s="146"/>
      <c r="AD25" s="146"/>
      <c r="AE25" s="146"/>
      <c r="AF25" s="146"/>
      <c r="AG25" s="146" t="s">
        <v>135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21" outlineLevel="1">
      <c r="A26" s="153"/>
      <c r="B26" s="154"/>
      <c r="C26" s="233" t="s">
        <v>382</v>
      </c>
      <c r="D26" s="234"/>
      <c r="E26" s="234"/>
      <c r="F26" s="234"/>
      <c r="G26" s="234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6"/>
      <c r="Z26" s="146"/>
      <c r="AA26" s="146"/>
      <c r="AB26" s="146"/>
      <c r="AC26" s="146"/>
      <c r="AD26" s="146"/>
      <c r="AE26" s="146"/>
      <c r="AF26" s="146"/>
      <c r="AG26" s="146" t="s">
        <v>145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76" t="str">
        <f>C26</f>
        <v>svislé nebo šikmé (odkloněné), půdorysně přímé nebo zalomené, stěn základových pasů ve volných nebo zapažených jámách, rýhách, šachtách, včetně případných vzpěr,</v>
      </c>
      <c r="BB26" s="146"/>
      <c r="BC26" s="146"/>
      <c r="BD26" s="146"/>
      <c r="BE26" s="146"/>
      <c r="BF26" s="146"/>
      <c r="BG26" s="146"/>
      <c r="BH26" s="146"/>
    </row>
    <row r="27" spans="1:60" outlineLevel="1">
      <c r="A27" s="153"/>
      <c r="B27" s="154"/>
      <c r="C27" s="173" t="s">
        <v>399</v>
      </c>
      <c r="D27" s="156"/>
      <c r="E27" s="157">
        <v>2.88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46"/>
      <c r="Z27" s="146"/>
      <c r="AA27" s="146"/>
      <c r="AB27" s="146"/>
      <c r="AC27" s="146"/>
      <c r="AD27" s="146"/>
      <c r="AE27" s="146"/>
      <c r="AF27" s="146"/>
      <c r="AG27" s="146" t="s">
        <v>137</v>
      </c>
      <c r="AH27" s="146">
        <v>0</v>
      </c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>
      <c r="A28" s="163">
        <v>8</v>
      </c>
      <c r="B28" s="164" t="s">
        <v>384</v>
      </c>
      <c r="C28" s="172" t="s">
        <v>385</v>
      </c>
      <c r="D28" s="165" t="s">
        <v>131</v>
      </c>
      <c r="E28" s="166">
        <v>2.88</v>
      </c>
      <c r="F28" s="167"/>
      <c r="G28" s="168">
        <f>ROUND(E28*F28,2)</f>
        <v>0</v>
      </c>
      <c r="H28" s="167"/>
      <c r="I28" s="168">
        <f>ROUND(E28*H28,2)</f>
        <v>0</v>
      </c>
      <c r="J28" s="167"/>
      <c r="K28" s="168">
        <f>ROUND(E28*J28,2)</f>
        <v>0</v>
      </c>
      <c r="L28" s="168">
        <v>21</v>
      </c>
      <c r="M28" s="168">
        <f>G28*(1+L28/100)</f>
        <v>0</v>
      </c>
      <c r="N28" s="168">
        <v>0</v>
      </c>
      <c r="O28" s="168">
        <f>ROUND(E28*N28,2)</f>
        <v>0</v>
      </c>
      <c r="P28" s="168">
        <v>0</v>
      </c>
      <c r="Q28" s="168">
        <f>ROUND(E28*P28,2)</f>
        <v>0</v>
      </c>
      <c r="R28" s="168" t="s">
        <v>378</v>
      </c>
      <c r="S28" s="168" t="s">
        <v>133</v>
      </c>
      <c r="T28" s="169" t="s">
        <v>133</v>
      </c>
      <c r="U28" s="155">
        <v>0.32</v>
      </c>
      <c r="V28" s="155">
        <f>ROUND(E28*U28,2)</f>
        <v>0.92</v>
      </c>
      <c r="W28" s="155"/>
      <c r="X28" s="155" t="s">
        <v>134</v>
      </c>
      <c r="Y28" s="146"/>
      <c r="Z28" s="146"/>
      <c r="AA28" s="146"/>
      <c r="AB28" s="146"/>
      <c r="AC28" s="146"/>
      <c r="AD28" s="146"/>
      <c r="AE28" s="146"/>
      <c r="AF28" s="146"/>
      <c r="AG28" s="146" t="s">
        <v>135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21" outlineLevel="1">
      <c r="A29" s="153"/>
      <c r="B29" s="154"/>
      <c r="C29" s="233" t="s">
        <v>382</v>
      </c>
      <c r="D29" s="234"/>
      <c r="E29" s="234"/>
      <c r="F29" s="234"/>
      <c r="G29" s="23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46"/>
      <c r="Z29" s="146"/>
      <c r="AA29" s="146"/>
      <c r="AB29" s="146"/>
      <c r="AC29" s="146"/>
      <c r="AD29" s="146"/>
      <c r="AE29" s="146"/>
      <c r="AF29" s="146"/>
      <c r="AG29" s="146" t="s">
        <v>145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76" t="str">
        <f>C29</f>
        <v>svislé nebo šikmé (odkloněné), půdorysně přímé nebo zalomené, stěn základových pasů ve volných nebo zapažených jámách, rýhách, šachtách, včetně případných vzpěr,</v>
      </c>
      <c r="BB29" s="146"/>
      <c r="BC29" s="146"/>
      <c r="BD29" s="146"/>
      <c r="BE29" s="146"/>
      <c r="BF29" s="146"/>
      <c r="BG29" s="146"/>
      <c r="BH29" s="146"/>
    </row>
    <row r="30" spans="1:60" outlineLevel="1">
      <c r="A30" s="163">
        <v>9</v>
      </c>
      <c r="B30" s="164" t="s">
        <v>50</v>
      </c>
      <c r="C30" s="172" t="s">
        <v>400</v>
      </c>
      <c r="D30" s="165" t="s">
        <v>305</v>
      </c>
      <c r="E30" s="166">
        <v>1</v>
      </c>
      <c r="F30" s="167"/>
      <c r="G30" s="168">
        <f>ROUND(E30*F30,2)</f>
        <v>0</v>
      </c>
      <c r="H30" s="167"/>
      <c r="I30" s="168">
        <f>ROUND(E30*H30,2)</f>
        <v>0</v>
      </c>
      <c r="J30" s="167"/>
      <c r="K30" s="168">
        <f>ROUND(E30*J30,2)</f>
        <v>0</v>
      </c>
      <c r="L30" s="168">
        <v>21</v>
      </c>
      <c r="M30" s="168">
        <f>G30*(1+L30/100)</f>
        <v>0</v>
      </c>
      <c r="N30" s="168">
        <v>2.5249999999999999</v>
      </c>
      <c r="O30" s="168">
        <f>ROUND(E30*N30,2)</f>
        <v>2.5299999999999998</v>
      </c>
      <c r="P30" s="168">
        <v>0</v>
      </c>
      <c r="Q30" s="168">
        <f>ROUND(E30*P30,2)</f>
        <v>0</v>
      </c>
      <c r="R30" s="168"/>
      <c r="S30" s="168" t="s">
        <v>196</v>
      </c>
      <c r="T30" s="169" t="s">
        <v>197</v>
      </c>
      <c r="U30" s="155">
        <v>0.48</v>
      </c>
      <c r="V30" s="155">
        <f>ROUND(E30*U30,2)</f>
        <v>0.48</v>
      </c>
      <c r="W30" s="155"/>
      <c r="X30" s="155" t="s">
        <v>134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135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>
      <c r="A31" s="149" t="s">
        <v>127</v>
      </c>
      <c r="B31" s="150" t="s">
        <v>75</v>
      </c>
      <c r="C31" s="171" t="s">
        <v>76</v>
      </c>
      <c r="D31" s="159"/>
      <c r="E31" s="160"/>
      <c r="F31" s="161"/>
      <c r="G31" s="161">
        <f>SUMIF(AG32:AG32,"&lt;&gt;NOR",G32:G32)</f>
        <v>0</v>
      </c>
      <c r="H31" s="161"/>
      <c r="I31" s="161">
        <f>SUM(I32:I32)</f>
        <v>0</v>
      </c>
      <c r="J31" s="161"/>
      <c r="K31" s="161">
        <f>SUM(K32:K32)</f>
        <v>0</v>
      </c>
      <c r="L31" s="161"/>
      <c r="M31" s="161">
        <f>SUM(M32:M32)</f>
        <v>0</v>
      </c>
      <c r="N31" s="161"/>
      <c r="O31" s="161">
        <f>SUM(O32:O32)</f>
        <v>0</v>
      </c>
      <c r="P31" s="161"/>
      <c r="Q31" s="161">
        <f>SUM(Q32:Q32)</f>
        <v>0</v>
      </c>
      <c r="R31" s="161"/>
      <c r="S31" s="161"/>
      <c r="T31" s="162"/>
      <c r="U31" s="158"/>
      <c r="V31" s="158">
        <f>SUM(V32:V32)</f>
        <v>0</v>
      </c>
      <c r="W31" s="158"/>
      <c r="X31" s="158"/>
      <c r="AG31" t="s">
        <v>128</v>
      </c>
    </row>
    <row r="32" spans="1:60" outlineLevel="1">
      <c r="A32" s="163">
        <v>10</v>
      </c>
      <c r="B32" s="164" t="s">
        <v>54</v>
      </c>
      <c r="C32" s="172" t="s">
        <v>364</v>
      </c>
      <c r="D32" s="165" t="s">
        <v>305</v>
      </c>
      <c r="E32" s="166">
        <v>12</v>
      </c>
      <c r="F32" s="167"/>
      <c r="G32" s="168">
        <f>ROUND(E32*F32,2)</f>
        <v>0</v>
      </c>
      <c r="H32" s="167"/>
      <c r="I32" s="168">
        <f>ROUND(E32*H32,2)</f>
        <v>0</v>
      </c>
      <c r="J32" s="167"/>
      <c r="K32" s="168">
        <f>ROUND(E32*J32,2)</f>
        <v>0</v>
      </c>
      <c r="L32" s="168">
        <v>21</v>
      </c>
      <c r="M32" s="168">
        <f>G32*(1+L32/100)</f>
        <v>0</v>
      </c>
      <c r="N32" s="168">
        <v>0</v>
      </c>
      <c r="O32" s="168">
        <f>ROUND(E32*N32,2)</f>
        <v>0</v>
      </c>
      <c r="P32" s="168">
        <v>0</v>
      </c>
      <c r="Q32" s="168">
        <f>ROUND(E32*P32,2)</f>
        <v>0</v>
      </c>
      <c r="R32" s="168"/>
      <c r="S32" s="168" t="s">
        <v>196</v>
      </c>
      <c r="T32" s="169" t="s">
        <v>197</v>
      </c>
      <c r="U32" s="155">
        <v>0</v>
      </c>
      <c r="V32" s="155">
        <f>ROUND(E32*U32,2)</f>
        <v>0</v>
      </c>
      <c r="W32" s="155"/>
      <c r="X32" s="155" t="s">
        <v>134</v>
      </c>
      <c r="Y32" s="146"/>
      <c r="Z32" s="146"/>
      <c r="AA32" s="146"/>
      <c r="AB32" s="146"/>
      <c r="AC32" s="146"/>
      <c r="AD32" s="146"/>
      <c r="AE32" s="146"/>
      <c r="AF32" s="146"/>
      <c r="AG32" s="146" t="s">
        <v>135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>
      <c r="A33" s="149" t="s">
        <v>127</v>
      </c>
      <c r="B33" s="150" t="s">
        <v>77</v>
      </c>
      <c r="C33" s="171" t="s">
        <v>78</v>
      </c>
      <c r="D33" s="159"/>
      <c r="E33" s="160"/>
      <c r="F33" s="161"/>
      <c r="G33" s="161">
        <f>SUMIF(AG34:AG38,"&lt;&gt;NOR",G34:G38)</f>
        <v>0</v>
      </c>
      <c r="H33" s="161"/>
      <c r="I33" s="161">
        <f>SUM(I34:I38)</f>
        <v>0</v>
      </c>
      <c r="J33" s="161"/>
      <c r="K33" s="161">
        <f>SUM(K34:K38)</f>
        <v>0</v>
      </c>
      <c r="L33" s="161"/>
      <c r="M33" s="161">
        <f>SUM(M34:M38)</f>
        <v>0</v>
      </c>
      <c r="N33" s="161"/>
      <c r="O33" s="161">
        <f>SUM(O34:O38)</f>
        <v>2.7</v>
      </c>
      <c r="P33" s="161"/>
      <c r="Q33" s="161">
        <f>SUM(Q34:Q38)</f>
        <v>0</v>
      </c>
      <c r="R33" s="161"/>
      <c r="S33" s="161"/>
      <c r="T33" s="162"/>
      <c r="U33" s="158"/>
      <c r="V33" s="158">
        <f>SUM(V34:V38)</f>
        <v>93.82</v>
      </c>
      <c r="W33" s="158"/>
      <c r="X33" s="158"/>
      <c r="AG33" t="s">
        <v>128</v>
      </c>
    </row>
    <row r="34" spans="1:60" outlineLevel="1">
      <c r="A34" s="163">
        <v>11</v>
      </c>
      <c r="B34" s="164" t="s">
        <v>336</v>
      </c>
      <c r="C34" s="172" t="s">
        <v>337</v>
      </c>
      <c r="D34" s="165" t="s">
        <v>142</v>
      </c>
      <c r="E34" s="166">
        <v>0.64500000000000002</v>
      </c>
      <c r="F34" s="167"/>
      <c r="G34" s="168">
        <f>ROUND(E34*F34,2)</f>
        <v>0</v>
      </c>
      <c r="H34" s="167"/>
      <c r="I34" s="168">
        <f>ROUND(E34*H34,2)</f>
        <v>0</v>
      </c>
      <c r="J34" s="167"/>
      <c r="K34" s="168">
        <f>ROUND(E34*J34,2)</f>
        <v>0</v>
      </c>
      <c r="L34" s="168">
        <v>21</v>
      </c>
      <c r="M34" s="168">
        <f>G34*(1+L34/100)</f>
        <v>0</v>
      </c>
      <c r="N34" s="168">
        <v>0.72753999999999996</v>
      </c>
      <c r="O34" s="168">
        <f>ROUND(E34*N34,2)</f>
        <v>0.47</v>
      </c>
      <c r="P34" s="168">
        <v>0</v>
      </c>
      <c r="Q34" s="168">
        <f>ROUND(E34*P34,2)</f>
        <v>0</v>
      </c>
      <c r="R34" s="168" t="s">
        <v>153</v>
      </c>
      <c r="S34" s="168" t="s">
        <v>133</v>
      </c>
      <c r="T34" s="169" t="s">
        <v>133</v>
      </c>
      <c r="U34" s="155">
        <v>7.7869999999999999</v>
      </c>
      <c r="V34" s="155">
        <f>ROUND(E34*U34,2)</f>
        <v>5.0199999999999996</v>
      </c>
      <c r="W34" s="155"/>
      <c r="X34" s="155" t="s">
        <v>134</v>
      </c>
      <c r="Y34" s="146"/>
      <c r="Z34" s="146"/>
      <c r="AA34" s="146"/>
      <c r="AB34" s="146"/>
      <c r="AC34" s="146"/>
      <c r="AD34" s="146"/>
      <c r="AE34" s="146"/>
      <c r="AF34" s="146"/>
      <c r="AG34" s="146" t="s">
        <v>135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21" outlineLevel="1">
      <c r="A35" s="153"/>
      <c r="B35" s="154"/>
      <c r="C35" s="233" t="s">
        <v>338</v>
      </c>
      <c r="D35" s="234"/>
      <c r="E35" s="234"/>
      <c r="F35" s="234"/>
      <c r="G35" s="234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46"/>
      <c r="Z35" s="146"/>
      <c r="AA35" s="146"/>
      <c r="AB35" s="146"/>
      <c r="AC35" s="146"/>
      <c r="AD35" s="146"/>
      <c r="AE35" s="146"/>
      <c r="AF35" s="146"/>
      <c r="AG35" s="146" t="s">
        <v>145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76" t="str">
        <f>C35</f>
        <v>a podlahy s dodáním hmot,,mostovka ze dřeva měkkého, podlaha lávky ze dřeva měkkého, podlaha lávky za dřeva tvrdého, dočasná dřevěná podlaha na provizorních mostech tl. do 5 cm ze dřeva měkkého,</v>
      </c>
      <c r="BB35" s="146"/>
      <c r="BC35" s="146"/>
      <c r="BD35" s="146"/>
      <c r="BE35" s="146"/>
      <c r="BF35" s="146"/>
      <c r="BG35" s="146"/>
      <c r="BH35" s="146"/>
    </row>
    <row r="36" spans="1:60" outlineLevel="1">
      <c r="A36" s="163">
        <v>12</v>
      </c>
      <c r="B36" s="164" t="s">
        <v>261</v>
      </c>
      <c r="C36" s="172" t="s">
        <v>262</v>
      </c>
      <c r="D36" s="165" t="s">
        <v>142</v>
      </c>
      <c r="E36" s="166">
        <v>3.4620000000000002</v>
      </c>
      <c r="F36" s="167"/>
      <c r="G36" s="168">
        <f>ROUND(E36*F36,2)</f>
        <v>0</v>
      </c>
      <c r="H36" s="167"/>
      <c r="I36" s="168">
        <f>ROUND(E36*H36,2)</f>
        <v>0</v>
      </c>
      <c r="J36" s="167"/>
      <c r="K36" s="168">
        <f>ROUND(E36*J36,2)</f>
        <v>0</v>
      </c>
      <c r="L36" s="168">
        <v>21</v>
      </c>
      <c r="M36" s="168">
        <f>G36*(1+L36/100)</f>
        <v>0</v>
      </c>
      <c r="N36" s="168">
        <v>0.64539000000000002</v>
      </c>
      <c r="O36" s="168">
        <f>ROUND(E36*N36,2)</f>
        <v>2.23</v>
      </c>
      <c r="P36" s="168">
        <v>0</v>
      </c>
      <c r="Q36" s="168">
        <f>ROUND(E36*P36,2)</f>
        <v>0</v>
      </c>
      <c r="R36" s="168" t="s">
        <v>153</v>
      </c>
      <c r="S36" s="168" t="s">
        <v>133</v>
      </c>
      <c r="T36" s="169" t="s">
        <v>133</v>
      </c>
      <c r="U36" s="155">
        <v>25.65</v>
      </c>
      <c r="V36" s="155">
        <f>ROUND(E36*U36,2)</f>
        <v>88.8</v>
      </c>
      <c r="W36" s="155"/>
      <c r="X36" s="155" t="s">
        <v>134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135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>
      <c r="A37" s="153"/>
      <c r="B37" s="154"/>
      <c r="C37" s="233" t="s">
        <v>263</v>
      </c>
      <c r="D37" s="234"/>
      <c r="E37" s="234"/>
      <c r="F37" s="234"/>
      <c r="G37" s="23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6"/>
      <c r="Z37" s="146"/>
      <c r="AA37" s="146"/>
      <c r="AB37" s="146"/>
      <c r="AC37" s="146"/>
      <c r="AD37" s="146"/>
      <c r="AE37" s="146"/>
      <c r="AF37" s="146"/>
      <c r="AG37" s="146" t="s">
        <v>145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76" t="str">
        <f>C37</f>
        <v>kolmých i šikmých pro jakékoliv rozpětí a třídu z nosníků trámových z měkkého dřeva, z nosníků roštových ze dvou nebo ze tří trámů,</v>
      </c>
      <c r="BB37" s="146"/>
      <c r="BC37" s="146"/>
      <c r="BD37" s="146"/>
      <c r="BE37" s="146"/>
      <c r="BF37" s="146"/>
      <c r="BG37" s="146"/>
      <c r="BH37" s="146"/>
    </row>
    <row r="38" spans="1:60" outlineLevel="1">
      <c r="A38" s="163">
        <v>13</v>
      </c>
      <c r="B38" s="164" t="s">
        <v>56</v>
      </c>
      <c r="C38" s="172" t="s">
        <v>268</v>
      </c>
      <c r="D38" s="165" t="s">
        <v>269</v>
      </c>
      <c r="E38" s="166">
        <v>3.4620000000000002</v>
      </c>
      <c r="F38" s="167"/>
      <c r="G38" s="168">
        <f>ROUND(E38*F38,2)</f>
        <v>0</v>
      </c>
      <c r="H38" s="167"/>
      <c r="I38" s="168">
        <f>ROUND(E38*H38,2)</f>
        <v>0</v>
      </c>
      <c r="J38" s="167"/>
      <c r="K38" s="168">
        <f>ROUND(E38*J38,2)</f>
        <v>0</v>
      </c>
      <c r="L38" s="168">
        <v>21</v>
      </c>
      <c r="M38" s="168">
        <f>G38*(1+L38/100)</f>
        <v>0</v>
      </c>
      <c r="N38" s="168">
        <v>0</v>
      </c>
      <c r="O38" s="168">
        <f>ROUND(E38*N38,2)</f>
        <v>0</v>
      </c>
      <c r="P38" s="168">
        <v>0</v>
      </c>
      <c r="Q38" s="168">
        <f>ROUND(E38*P38,2)</f>
        <v>0</v>
      </c>
      <c r="R38" s="168"/>
      <c r="S38" s="168" t="s">
        <v>196</v>
      </c>
      <c r="T38" s="169" t="s">
        <v>197</v>
      </c>
      <c r="U38" s="155">
        <v>0</v>
      </c>
      <c r="V38" s="155">
        <f>ROUND(E38*U38,2)</f>
        <v>0</v>
      </c>
      <c r="W38" s="155"/>
      <c r="X38" s="155" t="s">
        <v>134</v>
      </c>
      <c r="Y38" s="146"/>
      <c r="Z38" s="146"/>
      <c r="AA38" s="146"/>
      <c r="AB38" s="146"/>
      <c r="AC38" s="146"/>
      <c r="AD38" s="146"/>
      <c r="AE38" s="146"/>
      <c r="AF38" s="146"/>
      <c r="AG38" s="146" t="s">
        <v>135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>
      <c r="A39" s="149" t="s">
        <v>127</v>
      </c>
      <c r="B39" s="150" t="s">
        <v>66</v>
      </c>
      <c r="C39" s="171" t="s">
        <v>89</v>
      </c>
      <c r="D39" s="159"/>
      <c r="E39" s="160"/>
      <c r="F39" s="161"/>
      <c r="G39" s="161">
        <f>SUMIF(AG40:AG42,"&lt;&gt;NOR",G40:G42)</f>
        <v>0</v>
      </c>
      <c r="H39" s="161"/>
      <c r="I39" s="161">
        <f>SUM(I40:I42)</f>
        <v>0</v>
      </c>
      <c r="J39" s="161"/>
      <c r="K39" s="161">
        <f>SUM(K40:K42)</f>
        <v>0</v>
      </c>
      <c r="L39" s="161"/>
      <c r="M39" s="161">
        <f>SUM(M40:M42)</f>
        <v>0</v>
      </c>
      <c r="N39" s="161"/>
      <c r="O39" s="161">
        <f>SUM(O40:O42)</f>
        <v>0</v>
      </c>
      <c r="P39" s="161"/>
      <c r="Q39" s="161">
        <f>SUM(Q40:Q42)</f>
        <v>0</v>
      </c>
      <c r="R39" s="161"/>
      <c r="S39" s="161"/>
      <c r="T39" s="162"/>
      <c r="U39" s="158"/>
      <c r="V39" s="158">
        <f>SUM(V40:V42)</f>
        <v>7.73</v>
      </c>
      <c r="W39" s="158"/>
      <c r="X39" s="158"/>
      <c r="AG39" t="s">
        <v>128</v>
      </c>
    </row>
    <row r="40" spans="1:60" outlineLevel="1">
      <c r="A40" s="163">
        <v>14</v>
      </c>
      <c r="B40" s="164" t="s">
        <v>58</v>
      </c>
      <c r="C40" s="172" t="s">
        <v>352</v>
      </c>
      <c r="D40" s="165" t="s">
        <v>305</v>
      </c>
      <c r="E40" s="166">
        <v>1</v>
      </c>
      <c r="F40" s="167"/>
      <c r="G40" s="168">
        <f>ROUND(E40*F40,2)</f>
        <v>0</v>
      </c>
      <c r="H40" s="167"/>
      <c r="I40" s="168">
        <f>ROUND(E40*H40,2)</f>
        <v>0</v>
      </c>
      <c r="J40" s="167"/>
      <c r="K40" s="168">
        <f>ROUND(E40*J40,2)</f>
        <v>0</v>
      </c>
      <c r="L40" s="168">
        <v>21</v>
      </c>
      <c r="M40" s="168">
        <f>G40*(1+L40/100)</f>
        <v>0</v>
      </c>
      <c r="N40" s="168">
        <v>0</v>
      </c>
      <c r="O40" s="168">
        <f>ROUND(E40*N40,2)</f>
        <v>0</v>
      </c>
      <c r="P40" s="168">
        <v>0</v>
      </c>
      <c r="Q40" s="168">
        <f>ROUND(E40*P40,2)</f>
        <v>0</v>
      </c>
      <c r="R40" s="168"/>
      <c r="S40" s="168" t="s">
        <v>196</v>
      </c>
      <c r="T40" s="169" t="s">
        <v>197</v>
      </c>
      <c r="U40" s="155">
        <v>0</v>
      </c>
      <c r="V40" s="155">
        <f>ROUND(E40*U40,2)</f>
        <v>0</v>
      </c>
      <c r="W40" s="155"/>
      <c r="X40" s="155" t="s">
        <v>134</v>
      </c>
      <c r="Y40" s="146"/>
      <c r="Z40" s="146"/>
      <c r="AA40" s="146"/>
      <c r="AB40" s="146"/>
      <c r="AC40" s="146"/>
      <c r="AD40" s="146"/>
      <c r="AE40" s="146"/>
      <c r="AF40" s="146"/>
      <c r="AG40" s="146" t="s">
        <v>135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>
      <c r="A41" s="163">
        <v>15</v>
      </c>
      <c r="B41" s="164" t="s">
        <v>353</v>
      </c>
      <c r="C41" s="172" t="s">
        <v>354</v>
      </c>
      <c r="D41" s="165" t="s">
        <v>186</v>
      </c>
      <c r="E41" s="166">
        <v>6.9663000000000004</v>
      </c>
      <c r="F41" s="167"/>
      <c r="G41" s="168">
        <f>ROUND(E41*F41,2)</f>
        <v>0</v>
      </c>
      <c r="H41" s="167"/>
      <c r="I41" s="168">
        <f>ROUND(E41*H41,2)</f>
        <v>0</v>
      </c>
      <c r="J41" s="167"/>
      <c r="K41" s="168">
        <f>ROUND(E41*J41,2)</f>
        <v>0</v>
      </c>
      <c r="L41" s="168">
        <v>21</v>
      </c>
      <c r="M41" s="168">
        <f>G41*(1+L41/100)</f>
        <v>0</v>
      </c>
      <c r="N41" s="168">
        <v>0</v>
      </c>
      <c r="O41" s="168">
        <f>ROUND(E41*N41,2)</f>
        <v>0</v>
      </c>
      <c r="P41" s="168">
        <v>0</v>
      </c>
      <c r="Q41" s="168">
        <f>ROUND(E41*P41,2)</f>
        <v>0</v>
      </c>
      <c r="R41" s="168" t="s">
        <v>153</v>
      </c>
      <c r="S41" s="168" t="s">
        <v>133</v>
      </c>
      <c r="T41" s="169" t="s">
        <v>133</v>
      </c>
      <c r="U41" s="155">
        <v>1.1100000000000001</v>
      </c>
      <c r="V41" s="155">
        <f>ROUND(E41*U41,2)</f>
        <v>7.73</v>
      </c>
      <c r="W41" s="155"/>
      <c r="X41" s="155" t="s">
        <v>319</v>
      </c>
      <c r="Y41" s="146"/>
      <c r="Z41" s="146"/>
      <c r="AA41" s="146"/>
      <c r="AB41" s="146"/>
      <c r="AC41" s="146"/>
      <c r="AD41" s="146"/>
      <c r="AE41" s="146"/>
      <c r="AF41" s="146"/>
      <c r="AG41" s="146" t="s">
        <v>320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>
      <c r="A42" s="153"/>
      <c r="B42" s="154"/>
      <c r="C42" s="233" t="s">
        <v>355</v>
      </c>
      <c r="D42" s="234"/>
      <c r="E42" s="234"/>
      <c r="F42" s="234"/>
      <c r="G42" s="23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6"/>
      <c r="Z42" s="146"/>
      <c r="AA42" s="146"/>
      <c r="AB42" s="146"/>
      <c r="AC42" s="146"/>
      <c r="AD42" s="146"/>
      <c r="AE42" s="146"/>
      <c r="AF42" s="146"/>
      <c r="AG42" s="146" t="s">
        <v>145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>
      <c r="A43" s="149" t="s">
        <v>127</v>
      </c>
      <c r="B43" s="150" t="s">
        <v>94</v>
      </c>
      <c r="C43" s="171" t="s">
        <v>95</v>
      </c>
      <c r="D43" s="159"/>
      <c r="E43" s="160"/>
      <c r="F43" s="161"/>
      <c r="G43" s="161">
        <f>SUMIF(AG44:AG45,"&lt;&gt;NOR",G44:G45)</f>
        <v>0</v>
      </c>
      <c r="H43" s="161"/>
      <c r="I43" s="161">
        <f>SUM(I44:I45)</f>
        <v>0</v>
      </c>
      <c r="J43" s="161"/>
      <c r="K43" s="161">
        <f>SUM(K44:K45)</f>
        <v>0</v>
      </c>
      <c r="L43" s="161"/>
      <c r="M43" s="161">
        <f>SUM(M44:M45)</f>
        <v>0</v>
      </c>
      <c r="N43" s="161"/>
      <c r="O43" s="161">
        <f>SUM(O44:O45)</f>
        <v>0</v>
      </c>
      <c r="P43" s="161"/>
      <c r="Q43" s="161">
        <f>SUM(Q44:Q45)</f>
        <v>0</v>
      </c>
      <c r="R43" s="161"/>
      <c r="S43" s="161"/>
      <c r="T43" s="162"/>
      <c r="U43" s="158"/>
      <c r="V43" s="158">
        <f>SUM(V44:V45)</f>
        <v>0</v>
      </c>
      <c r="W43" s="158"/>
      <c r="X43" s="158"/>
      <c r="AG43" t="s">
        <v>128</v>
      </c>
    </row>
    <row r="44" spans="1:60" outlineLevel="1">
      <c r="A44" s="163">
        <v>16</v>
      </c>
      <c r="B44" s="164" t="s">
        <v>60</v>
      </c>
      <c r="C44" s="172" t="s">
        <v>323</v>
      </c>
      <c r="D44" s="165" t="s">
        <v>269</v>
      </c>
      <c r="E44" s="166">
        <v>4.1070000000000002</v>
      </c>
      <c r="F44" s="167"/>
      <c r="G44" s="168">
        <f>ROUND(E44*F44,2)</f>
        <v>0</v>
      </c>
      <c r="H44" s="167"/>
      <c r="I44" s="168">
        <f>ROUND(E44*H44,2)</f>
        <v>0</v>
      </c>
      <c r="J44" s="167"/>
      <c r="K44" s="168">
        <f>ROUND(E44*J44,2)</f>
        <v>0</v>
      </c>
      <c r="L44" s="168">
        <v>21</v>
      </c>
      <c r="M44" s="168">
        <f>G44*(1+L44/100)</f>
        <v>0</v>
      </c>
      <c r="N44" s="168">
        <v>0</v>
      </c>
      <c r="O44" s="168">
        <f>ROUND(E44*N44,2)</f>
        <v>0</v>
      </c>
      <c r="P44" s="168">
        <v>0</v>
      </c>
      <c r="Q44" s="168">
        <f>ROUND(E44*P44,2)</f>
        <v>0</v>
      </c>
      <c r="R44" s="168"/>
      <c r="S44" s="168" t="s">
        <v>196</v>
      </c>
      <c r="T44" s="169" t="s">
        <v>197</v>
      </c>
      <c r="U44" s="155">
        <v>0</v>
      </c>
      <c r="V44" s="155">
        <f>ROUND(E44*U44,2)</f>
        <v>0</v>
      </c>
      <c r="W44" s="155"/>
      <c r="X44" s="155" t="s">
        <v>134</v>
      </c>
      <c r="Y44" s="146"/>
      <c r="Z44" s="146"/>
      <c r="AA44" s="146"/>
      <c r="AB44" s="146"/>
      <c r="AC44" s="146"/>
      <c r="AD44" s="146"/>
      <c r="AE44" s="146"/>
      <c r="AF44" s="146"/>
      <c r="AG44" s="146" t="s">
        <v>135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>
      <c r="A45" s="153"/>
      <c r="B45" s="154"/>
      <c r="C45" s="173" t="s">
        <v>401</v>
      </c>
      <c r="D45" s="156"/>
      <c r="E45" s="157">
        <v>4.1070000000000002</v>
      </c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46"/>
      <c r="Z45" s="146"/>
      <c r="AA45" s="146"/>
      <c r="AB45" s="146"/>
      <c r="AC45" s="146"/>
      <c r="AD45" s="146"/>
      <c r="AE45" s="146"/>
      <c r="AF45" s="146"/>
      <c r="AG45" s="146" t="s">
        <v>137</v>
      </c>
      <c r="AH45" s="146">
        <v>0</v>
      </c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>
      <c r="A46" s="3"/>
      <c r="B46" s="4"/>
      <c r="C46" s="174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AE46">
        <v>15</v>
      </c>
      <c r="AF46">
        <v>21</v>
      </c>
      <c r="AG46" t="s">
        <v>114</v>
      </c>
    </row>
    <row r="47" spans="1:60">
      <c r="A47" s="149"/>
      <c r="B47" s="150" t="s">
        <v>29</v>
      </c>
      <c r="C47" s="171"/>
      <c r="D47" s="151"/>
      <c r="E47" s="152"/>
      <c r="F47" s="152"/>
      <c r="G47" s="170">
        <f>G8+G22+G31+G33+G39+G43</f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AE47">
        <f>SUMIF(L7:L45,AE46,G7:G45)</f>
        <v>0</v>
      </c>
      <c r="AF47">
        <f>SUMIF(L7:L45,AF46,G7:G45)</f>
        <v>0</v>
      </c>
      <c r="AG47" t="s">
        <v>201</v>
      </c>
    </row>
    <row r="48" spans="1:60">
      <c r="C48" s="175"/>
      <c r="D48" s="10"/>
      <c r="AG48" t="s">
        <v>202</v>
      </c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9231" sheet="1"/>
  <mergeCells count="13">
    <mergeCell ref="A1:G1"/>
    <mergeCell ref="C2:G2"/>
    <mergeCell ref="C3:G3"/>
    <mergeCell ref="C4:G4"/>
    <mergeCell ref="C42:G42"/>
    <mergeCell ref="C26:G26"/>
    <mergeCell ref="C29:G29"/>
    <mergeCell ref="C35:G35"/>
    <mergeCell ref="C37:G37"/>
    <mergeCell ref="C10:G10"/>
    <mergeCell ref="C13:G13"/>
    <mergeCell ref="C16:G16"/>
    <mergeCell ref="C18:G18"/>
  </mergeCells>
  <phoneticPr fontId="17" type="noConversion"/>
  <pageMargins left="0.59055118110236204" right="0.196850393700787" top="0.984251969" bottom="0.984251969" header="0.4921259845" footer="0.4921259845"/>
  <pageSetup paperSize="9" orientation="landscape" r:id="rId1"/>
  <headerFooter alignWithMargins="0"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45" outlineLevelRow="1"/>
  <cols>
    <col min="1" max="1" width="3.3828125" customWidth="1"/>
    <col min="2" max="2" width="12.53515625" style="121" customWidth="1"/>
    <col min="3" max="3" width="63.3046875" style="121" customWidth="1"/>
    <col min="4" max="4" width="4.84375" customWidth="1"/>
    <col min="5" max="5" width="10.53515625" customWidth="1"/>
    <col min="6" max="6" width="9.84375" customWidth="1"/>
    <col min="7" max="7" width="12.69140625" customWidth="1"/>
    <col min="8" max="17" width="0" hidden="1" customWidth="1"/>
    <col min="18" max="18" width="6.84375" customWidth="1"/>
    <col min="20" max="24" width="0" hidden="1" customWidth="1"/>
    <col min="29" max="29" width="0" hidden="1" customWidth="1"/>
    <col min="31" max="41" width="0" hidden="1" customWidth="1"/>
    <col min="53" max="53" width="98.69140625" customWidth="1"/>
  </cols>
  <sheetData>
    <row r="1" spans="1:60" ht="15.75" customHeight="1">
      <c r="A1" s="235" t="s">
        <v>101</v>
      </c>
      <c r="B1" s="235"/>
      <c r="C1" s="235"/>
      <c r="D1" s="235"/>
      <c r="E1" s="235"/>
      <c r="F1" s="235"/>
      <c r="G1" s="235"/>
      <c r="AG1" t="s">
        <v>102</v>
      </c>
    </row>
    <row r="2" spans="1:60" ht="25" customHeight="1">
      <c r="A2" s="139" t="s">
        <v>7</v>
      </c>
      <c r="B2" s="49" t="s">
        <v>44</v>
      </c>
      <c r="C2" s="236" t="s">
        <v>45</v>
      </c>
      <c r="D2" s="237"/>
      <c r="E2" s="237"/>
      <c r="F2" s="237"/>
      <c r="G2" s="238"/>
      <c r="AG2" t="s">
        <v>103</v>
      </c>
    </row>
    <row r="3" spans="1:60" ht="25" customHeight="1">
      <c r="A3" s="139" t="s">
        <v>8</v>
      </c>
      <c r="B3" s="49" t="s">
        <v>64</v>
      </c>
      <c r="C3" s="236" t="s">
        <v>65</v>
      </c>
      <c r="D3" s="237"/>
      <c r="E3" s="237"/>
      <c r="F3" s="237"/>
      <c r="G3" s="238"/>
      <c r="AC3" s="121" t="s">
        <v>103</v>
      </c>
      <c r="AG3" t="s">
        <v>104</v>
      </c>
    </row>
    <row r="4" spans="1:60" ht="25" customHeight="1">
      <c r="A4" s="140" t="s">
        <v>9</v>
      </c>
      <c r="B4" s="141" t="s">
        <v>53</v>
      </c>
      <c r="C4" s="239" t="s">
        <v>51</v>
      </c>
      <c r="D4" s="240"/>
      <c r="E4" s="240"/>
      <c r="F4" s="240"/>
      <c r="G4" s="241"/>
      <c r="AG4" t="s">
        <v>105</v>
      </c>
    </row>
    <row r="5" spans="1:60">
      <c r="D5" s="10"/>
    </row>
    <row r="6" spans="1:60" ht="37.299999999999997">
      <c r="A6" s="142" t="s">
        <v>106</v>
      </c>
      <c r="B6" s="144" t="s">
        <v>107</v>
      </c>
      <c r="C6" s="144" t="s">
        <v>108</v>
      </c>
      <c r="D6" s="143" t="s">
        <v>109</v>
      </c>
      <c r="E6" s="142" t="s">
        <v>110</v>
      </c>
      <c r="F6" s="142" t="s">
        <v>111</v>
      </c>
      <c r="G6" s="142" t="s">
        <v>29</v>
      </c>
      <c r="H6" s="145" t="s">
        <v>30</v>
      </c>
      <c r="I6" s="145" t="s">
        <v>112</v>
      </c>
      <c r="J6" s="145" t="s">
        <v>31</v>
      </c>
      <c r="K6" s="145" t="s">
        <v>113</v>
      </c>
      <c r="L6" s="145" t="s">
        <v>114</v>
      </c>
      <c r="M6" s="145" t="s">
        <v>115</v>
      </c>
      <c r="N6" s="145" t="s">
        <v>116</v>
      </c>
      <c r="O6" s="145" t="s">
        <v>117</v>
      </c>
      <c r="P6" s="145" t="s">
        <v>118</v>
      </c>
      <c r="Q6" s="145" t="s">
        <v>119</v>
      </c>
      <c r="R6" s="145" t="s">
        <v>120</v>
      </c>
      <c r="S6" s="145" t="s">
        <v>121</v>
      </c>
      <c r="T6" s="145" t="s">
        <v>122</v>
      </c>
      <c r="U6" s="145" t="s">
        <v>123</v>
      </c>
      <c r="V6" s="145" t="s">
        <v>124</v>
      </c>
      <c r="W6" s="145" t="s">
        <v>125</v>
      </c>
      <c r="X6" s="145" t="s">
        <v>126</v>
      </c>
    </row>
    <row r="7" spans="1:60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>
      <c r="A8" s="149" t="s">
        <v>127</v>
      </c>
      <c r="B8" s="150" t="s">
        <v>73</v>
      </c>
      <c r="C8" s="171" t="s">
        <v>74</v>
      </c>
      <c r="D8" s="159"/>
      <c r="E8" s="160"/>
      <c r="F8" s="161"/>
      <c r="G8" s="161">
        <f>SUMIF(AG9:AG9,"&lt;&gt;NOR",G9:G9)</f>
        <v>0</v>
      </c>
      <c r="H8" s="161"/>
      <c r="I8" s="161">
        <f>SUM(I9:I9)</f>
        <v>0</v>
      </c>
      <c r="J8" s="161"/>
      <c r="K8" s="161">
        <f>SUM(K9:K9)</f>
        <v>0</v>
      </c>
      <c r="L8" s="161"/>
      <c r="M8" s="161">
        <f>SUM(M9:M9)</f>
        <v>0</v>
      </c>
      <c r="N8" s="161"/>
      <c r="O8" s="161">
        <f>SUM(O9:O9)</f>
        <v>2.5299999999999998</v>
      </c>
      <c r="P8" s="161"/>
      <c r="Q8" s="161">
        <f>SUM(Q9:Q9)</f>
        <v>0</v>
      </c>
      <c r="R8" s="161"/>
      <c r="S8" s="161"/>
      <c r="T8" s="162"/>
      <c r="U8" s="158"/>
      <c r="V8" s="158">
        <f>SUM(V9:V9)</f>
        <v>0.48</v>
      </c>
      <c r="W8" s="158"/>
      <c r="X8" s="158"/>
      <c r="AG8" t="s">
        <v>128</v>
      </c>
    </row>
    <row r="9" spans="1:60" outlineLevel="1">
      <c r="A9" s="163">
        <v>1</v>
      </c>
      <c r="B9" s="164" t="s">
        <v>50</v>
      </c>
      <c r="C9" s="172" t="s">
        <v>402</v>
      </c>
      <c r="D9" s="165" t="s">
        <v>305</v>
      </c>
      <c r="E9" s="166">
        <v>1</v>
      </c>
      <c r="F9" s="167"/>
      <c r="G9" s="168">
        <f>ROUND(E9*F9,2)</f>
        <v>0</v>
      </c>
      <c r="H9" s="167"/>
      <c r="I9" s="168">
        <f>ROUND(E9*H9,2)</f>
        <v>0</v>
      </c>
      <c r="J9" s="167"/>
      <c r="K9" s="168">
        <f>ROUND(E9*J9,2)</f>
        <v>0</v>
      </c>
      <c r="L9" s="168">
        <v>21</v>
      </c>
      <c r="M9" s="168">
        <f>G9*(1+L9/100)</f>
        <v>0</v>
      </c>
      <c r="N9" s="168">
        <v>2.5249999999999999</v>
      </c>
      <c r="O9" s="168">
        <f>ROUND(E9*N9,2)</f>
        <v>2.5299999999999998</v>
      </c>
      <c r="P9" s="168">
        <v>0</v>
      </c>
      <c r="Q9" s="168">
        <f>ROUND(E9*P9,2)</f>
        <v>0</v>
      </c>
      <c r="R9" s="168"/>
      <c r="S9" s="168" t="s">
        <v>196</v>
      </c>
      <c r="T9" s="169" t="s">
        <v>197</v>
      </c>
      <c r="U9" s="155">
        <v>0.48</v>
      </c>
      <c r="V9" s="155">
        <f>ROUND(E9*U9,2)</f>
        <v>0.48</v>
      </c>
      <c r="W9" s="155"/>
      <c r="X9" s="155" t="s">
        <v>134</v>
      </c>
      <c r="Y9" s="146"/>
      <c r="Z9" s="146"/>
      <c r="AA9" s="146"/>
      <c r="AB9" s="146"/>
      <c r="AC9" s="146"/>
      <c r="AD9" s="146"/>
      <c r="AE9" s="146"/>
      <c r="AF9" s="146"/>
      <c r="AG9" s="146" t="s">
        <v>135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>
      <c r="A10" s="149" t="s">
        <v>127</v>
      </c>
      <c r="B10" s="150" t="s">
        <v>77</v>
      </c>
      <c r="C10" s="171" t="s">
        <v>78</v>
      </c>
      <c r="D10" s="159"/>
      <c r="E10" s="160"/>
      <c r="F10" s="161"/>
      <c r="G10" s="161">
        <f>SUMIF(AG11:AG15,"&lt;&gt;NOR",G11:G15)</f>
        <v>0</v>
      </c>
      <c r="H10" s="161"/>
      <c r="I10" s="161">
        <f>SUM(I11:I15)</f>
        <v>0</v>
      </c>
      <c r="J10" s="161"/>
      <c r="K10" s="161">
        <f>SUM(K11:K15)</f>
        <v>0</v>
      </c>
      <c r="L10" s="161"/>
      <c r="M10" s="161">
        <f>SUM(M11:M15)</f>
        <v>0</v>
      </c>
      <c r="N10" s="161"/>
      <c r="O10" s="161">
        <f>SUM(O11:O15)</f>
        <v>3.32</v>
      </c>
      <c r="P10" s="161"/>
      <c r="Q10" s="161">
        <f>SUM(Q11:Q15)</f>
        <v>0</v>
      </c>
      <c r="R10" s="161"/>
      <c r="S10" s="161"/>
      <c r="T10" s="162"/>
      <c r="U10" s="158"/>
      <c r="V10" s="158">
        <f>SUM(V11:V15)</f>
        <v>101.8</v>
      </c>
      <c r="W10" s="158"/>
      <c r="X10" s="158"/>
      <c r="AG10" t="s">
        <v>128</v>
      </c>
    </row>
    <row r="11" spans="1:60" outlineLevel="1">
      <c r="A11" s="163">
        <v>2</v>
      </c>
      <c r="B11" s="164" t="s">
        <v>336</v>
      </c>
      <c r="C11" s="172" t="s">
        <v>337</v>
      </c>
      <c r="D11" s="165" t="s">
        <v>142</v>
      </c>
      <c r="E11" s="166">
        <v>1.425</v>
      </c>
      <c r="F11" s="167"/>
      <c r="G11" s="168">
        <f>ROUND(E11*F11,2)</f>
        <v>0</v>
      </c>
      <c r="H11" s="167"/>
      <c r="I11" s="168">
        <f>ROUND(E11*H11,2)</f>
        <v>0</v>
      </c>
      <c r="J11" s="167"/>
      <c r="K11" s="168">
        <f>ROUND(E11*J11,2)</f>
        <v>0</v>
      </c>
      <c r="L11" s="168">
        <v>21</v>
      </c>
      <c r="M11" s="168">
        <f>G11*(1+L11/100)</f>
        <v>0</v>
      </c>
      <c r="N11" s="168">
        <v>0.72753999999999996</v>
      </c>
      <c r="O11" s="168">
        <f>ROUND(E11*N11,2)</f>
        <v>1.04</v>
      </c>
      <c r="P11" s="168">
        <v>0</v>
      </c>
      <c r="Q11" s="168">
        <f>ROUND(E11*P11,2)</f>
        <v>0</v>
      </c>
      <c r="R11" s="168" t="s">
        <v>153</v>
      </c>
      <c r="S11" s="168" t="s">
        <v>133</v>
      </c>
      <c r="T11" s="169" t="s">
        <v>133</v>
      </c>
      <c r="U11" s="155">
        <v>7.7869999999999999</v>
      </c>
      <c r="V11" s="155">
        <f>ROUND(E11*U11,2)</f>
        <v>11.1</v>
      </c>
      <c r="W11" s="155"/>
      <c r="X11" s="155" t="s">
        <v>134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135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21" outlineLevel="1">
      <c r="A12" s="153"/>
      <c r="B12" s="154"/>
      <c r="C12" s="233" t="s">
        <v>338</v>
      </c>
      <c r="D12" s="234"/>
      <c r="E12" s="234"/>
      <c r="F12" s="234"/>
      <c r="G12" s="234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46"/>
      <c r="Z12" s="146"/>
      <c r="AA12" s="146"/>
      <c r="AB12" s="146"/>
      <c r="AC12" s="146"/>
      <c r="AD12" s="146"/>
      <c r="AE12" s="146"/>
      <c r="AF12" s="146"/>
      <c r="AG12" s="146" t="s">
        <v>145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76" t="str">
        <f>C12</f>
        <v>a podlahy s dodáním hmot,,mostovka ze dřeva měkkého, podlaha lávky ze dřeva měkkého, podlaha lávky za dřeva tvrdého, dočasná dřevěná podlaha na provizorních mostech tl. do 5 cm ze dřeva měkkého,</v>
      </c>
      <c r="BB12" s="146"/>
      <c r="BC12" s="146"/>
      <c r="BD12" s="146"/>
      <c r="BE12" s="146"/>
      <c r="BF12" s="146"/>
      <c r="BG12" s="146"/>
      <c r="BH12" s="146"/>
    </row>
    <row r="13" spans="1:60" outlineLevel="1">
      <c r="A13" s="163">
        <v>3</v>
      </c>
      <c r="B13" s="164" t="s">
        <v>261</v>
      </c>
      <c r="C13" s="172" t="s">
        <v>262</v>
      </c>
      <c r="D13" s="165" t="s">
        <v>142</v>
      </c>
      <c r="E13" s="166">
        <v>3.536</v>
      </c>
      <c r="F13" s="167"/>
      <c r="G13" s="168">
        <f>ROUND(E13*F13,2)</f>
        <v>0</v>
      </c>
      <c r="H13" s="167"/>
      <c r="I13" s="168">
        <f>ROUND(E13*H13,2)</f>
        <v>0</v>
      </c>
      <c r="J13" s="167"/>
      <c r="K13" s="168">
        <f>ROUND(E13*J13,2)</f>
        <v>0</v>
      </c>
      <c r="L13" s="168">
        <v>21</v>
      </c>
      <c r="M13" s="168">
        <f>G13*(1+L13/100)</f>
        <v>0</v>
      </c>
      <c r="N13" s="168">
        <v>0.64539000000000002</v>
      </c>
      <c r="O13" s="168">
        <f>ROUND(E13*N13,2)</f>
        <v>2.2799999999999998</v>
      </c>
      <c r="P13" s="168">
        <v>0</v>
      </c>
      <c r="Q13" s="168">
        <f>ROUND(E13*P13,2)</f>
        <v>0</v>
      </c>
      <c r="R13" s="168" t="s">
        <v>153</v>
      </c>
      <c r="S13" s="168" t="s">
        <v>133</v>
      </c>
      <c r="T13" s="169" t="s">
        <v>133</v>
      </c>
      <c r="U13" s="155">
        <v>25.65</v>
      </c>
      <c r="V13" s="155">
        <f>ROUND(E13*U13,2)</f>
        <v>90.7</v>
      </c>
      <c r="W13" s="155"/>
      <c r="X13" s="155" t="s">
        <v>134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135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>
      <c r="A14" s="153"/>
      <c r="B14" s="154"/>
      <c r="C14" s="233" t="s">
        <v>263</v>
      </c>
      <c r="D14" s="234"/>
      <c r="E14" s="234"/>
      <c r="F14" s="234"/>
      <c r="G14" s="234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 t="s">
        <v>145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76" t="str">
        <f>C14</f>
        <v>kolmých i šikmých pro jakékoliv rozpětí a třídu z nosníků trámových z měkkého dřeva, z nosníků roštových ze dvou nebo ze tří trámů,</v>
      </c>
      <c r="BB14" s="146"/>
      <c r="BC14" s="146"/>
      <c r="BD14" s="146"/>
      <c r="BE14" s="146"/>
      <c r="BF14" s="146"/>
      <c r="BG14" s="146"/>
      <c r="BH14" s="146"/>
    </row>
    <row r="15" spans="1:60" outlineLevel="1">
      <c r="A15" s="163">
        <v>4</v>
      </c>
      <c r="B15" s="164" t="s">
        <v>54</v>
      </c>
      <c r="C15" s="172" t="s">
        <v>268</v>
      </c>
      <c r="D15" s="165" t="s">
        <v>269</v>
      </c>
      <c r="E15" s="166">
        <v>3.536</v>
      </c>
      <c r="F15" s="167"/>
      <c r="G15" s="168">
        <f>ROUND(E15*F15,2)</f>
        <v>0</v>
      </c>
      <c r="H15" s="167"/>
      <c r="I15" s="168">
        <f>ROUND(E15*H15,2)</f>
        <v>0</v>
      </c>
      <c r="J15" s="167"/>
      <c r="K15" s="168">
        <f>ROUND(E15*J15,2)</f>
        <v>0</v>
      </c>
      <c r="L15" s="168">
        <v>21</v>
      </c>
      <c r="M15" s="168">
        <f>G15*(1+L15/100)</f>
        <v>0</v>
      </c>
      <c r="N15" s="168">
        <v>0</v>
      </c>
      <c r="O15" s="168">
        <f>ROUND(E15*N15,2)</f>
        <v>0</v>
      </c>
      <c r="P15" s="168">
        <v>0</v>
      </c>
      <c r="Q15" s="168">
        <f>ROUND(E15*P15,2)</f>
        <v>0</v>
      </c>
      <c r="R15" s="168"/>
      <c r="S15" s="168" t="s">
        <v>196</v>
      </c>
      <c r="T15" s="169" t="s">
        <v>197</v>
      </c>
      <c r="U15" s="155">
        <v>0</v>
      </c>
      <c r="V15" s="155">
        <f>ROUND(E15*U15,2)</f>
        <v>0</v>
      </c>
      <c r="W15" s="155"/>
      <c r="X15" s="155" t="s">
        <v>134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135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>
      <c r="A16" s="149" t="s">
        <v>127</v>
      </c>
      <c r="B16" s="150" t="s">
        <v>66</v>
      </c>
      <c r="C16" s="171" t="s">
        <v>89</v>
      </c>
      <c r="D16" s="159"/>
      <c r="E16" s="160"/>
      <c r="F16" s="161"/>
      <c r="G16" s="161">
        <f>SUMIF(AG17:AG19,"&lt;&gt;NOR",G17:G19)</f>
        <v>0</v>
      </c>
      <c r="H16" s="161"/>
      <c r="I16" s="161">
        <f>SUM(I17:I19)</f>
        <v>0</v>
      </c>
      <c r="J16" s="161"/>
      <c r="K16" s="161">
        <f>SUM(K17:K19)</f>
        <v>0</v>
      </c>
      <c r="L16" s="161"/>
      <c r="M16" s="161">
        <f>SUM(M17:M19)</f>
        <v>0</v>
      </c>
      <c r="N16" s="161"/>
      <c r="O16" s="161">
        <f>SUM(O17:O19)</f>
        <v>0</v>
      </c>
      <c r="P16" s="161"/>
      <c r="Q16" s="161">
        <f>SUM(Q17:Q19)</f>
        <v>0</v>
      </c>
      <c r="R16" s="161"/>
      <c r="S16" s="161"/>
      <c r="T16" s="162"/>
      <c r="U16" s="158"/>
      <c r="V16" s="158">
        <f>SUM(V17:V19)</f>
        <v>6.49</v>
      </c>
      <c r="W16" s="158"/>
      <c r="X16" s="158"/>
      <c r="AG16" t="s">
        <v>128</v>
      </c>
    </row>
    <row r="17" spans="1:60" outlineLevel="1">
      <c r="A17" s="163">
        <v>5</v>
      </c>
      <c r="B17" s="164" t="s">
        <v>56</v>
      </c>
      <c r="C17" s="172" t="s">
        <v>352</v>
      </c>
      <c r="D17" s="165" t="s">
        <v>305</v>
      </c>
      <c r="E17" s="166">
        <v>1</v>
      </c>
      <c r="F17" s="167"/>
      <c r="G17" s="168">
        <f>ROUND(E17*F17,2)</f>
        <v>0</v>
      </c>
      <c r="H17" s="167"/>
      <c r="I17" s="168">
        <f>ROUND(E17*H17,2)</f>
        <v>0</v>
      </c>
      <c r="J17" s="167"/>
      <c r="K17" s="168">
        <f>ROUND(E17*J17,2)</f>
        <v>0</v>
      </c>
      <c r="L17" s="168">
        <v>21</v>
      </c>
      <c r="M17" s="168">
        <f>G17*(1+L17/100)</f>
        <v>0</v>
      </c>
      <c r="N17" s="168">
        <v>0</v>
      </c>
      <c r="O17" s="168">
        <f>ROUND(E17*N17,2)</f>
        <v>0</v>
      </c>
      <c r="P17" s="168">
        <v>0</v>
      </c>
      <c r="Q17" s="168">
        <f>ROUND(E17*P17,2)</f>
        <v>0</v>
      </c>
      <c r="R17" s="168"/>
      <c r="S17" s="168" t="s">
        <v>196</v>
      </c>
      <c r="T17" s="169" t="s">
        <v>197</v>
      </c>
      <c r="U17" s="155">
        <v>0</v>
      </c>
      <c r="V17" s="155">
        <f>ROUND(E17*U17,2)</f>
        <v>0</v>
      </c>
      <c r="W17" s="155"/>
      <c r="X17" s="155" t="s">
        <v>134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135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>
      <c r="A18" s="163">
        <v>6</v>
      </c>
      <c r="B18" s="164" t="s">
        <v>353</v>
      </c>
      <c r="C18" s="172" t="s">
        <v>354</v>
      </c>
      <c r="D18" s="165" t="s">
        <v>186</v>
      </c>
      <c r="E18" s="166">
        <v>5.8438400000000001</v>
      </c>
      <c r="F18" s="167"/>
      <c r="G18" s="168">
        <f>ROUND(E18*F18,2)</f>
        <v>0</v>
      </c>
      <c r="H18" s="167"/>
      <c r="I18" s="168">
        <f>ROUND(E18*H18,2)</f>
        <v>0</v>
      </c>
      <c r="J18" s="167"/>
      <c r="K18" s="168">
        <f>ROUND(E18*J18,2)</f>
        <v>0</v>
      </c>
      <c r="L18" s="168">
        <v>21</v>
      </c>
      <c r="M18" s="168">
        <f>G18*(1+L18/100)</f>
        <v>0</v>
      </c>
      <c r="N18" s="168">
        <v>0</v>
      </c>
      <c r="O18" s="168">
        <f>ROUND(E18*N18,2)</f>
        <v>0</v>
      </c>
      <c r="P18" s="168">
        <v>0</v>
      </c>
      <c r="Q18" s="168">
        <f>ROUND(E18*P18,2)</f>
        <v>0</v>
      </c>
      <c r="R18" s="168" t="s">
        <v>153</v>
      </c>
      <c r="S18" s="168" t="s">
        <v>133</v>
      </c>
      <c r="T18" s="169" t="s">
        <v>133</v>
      </c>
      <c r="U18" s="155">
        <v>1.1100000000000001</v>
      </c>
      <c r="V18" s="155">
        <f>ROUND(E18*U18,2)</f>
        <v>6.49</v>
      </c>
      <c r="W18" s="155"/>
      <c r="X18" s="155" t="s">
        <v>319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320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>
      <c r="A19" s="153"/>
      <c r="B19" s="154"/>
      <c r="C19" s="233" t="s">
        <v>355</v>
      </c>
      <c r="D19" s="234"/>
      <c r="E19" s="234"/>
      <c r="F19" s="234"/>
      <c r="G19" s="234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46"/>
      <c r="Z19" s="146"/>
      <c r="AA19" s="146"/>
      <c r="AB19" s="146"/>
      <c r="AC19" s="146"/>
      <c r="AD19" s="146"/>
      <c r="AE19" s="146"/>
      <c r="AF19" s="146"/>
      <c r="AG19" s="146" t="s">
        <v>145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>
      <c r="A20" s="149" t="s">
        <v>127</v>
      </c>
      <c r="B20" s="150" t="s">
        <v>94</v>
      </c>
      <c r="C20" s="171" t="s">
        <v>95</v>
      </c>
      <c r="D20" s="159"/>
      <c r="E20" s="160"/>
      <c r="F20" s="161"/>
      <c r="G20" s="161">
        <f>SUMIF(AG21:AG22,"&lt;&gt;NOR",G21:G22)</f>
        <v>0</v>
      </c>
      <c r="H20" s="161"/>
      <c r="I20" s="161">
        <f>SUM(I21:I22)</f>
        <v>0</v>
      </c>
      <c r="J20" s="161"/>
      <c r="K20" s="161">
        <f>SUM(K21:K22)</f>
        <v>0</v>
      </c>
      <c r="L20" s="161"/>
      <c r="M20" s="161">
        <f>SUM(M21:M22)</f>
        <v>0</v>
      </c>
      <c r="N20" s="161"/>
      <c r="O20" s="161">
        <f>SUM(O21:O22)</f>
        <v>0</v>
      </c>
      <c r="P20" s="161"/>
      <c r="Q20" s="161">
        <f>SUM(Q21:Q22)</f>
        <v>0</v>
      </c>
      <c r="R20" s="161"/>
      <c r="S20" s="161"/>
      <c r="T20" s="162"/>
      <c r="U20" s="158"/>
      <c r="V20" s="158">
        <f>SUM(V21:V22)</f>
        <v>0</v>
      </c>
      <c r="W20" s="158"/>
      <c r="X20" s="158"/>
      <c r="AG20" t="s">
        <v>128</v>
      </c>
    </row>
    <row r="21" spans="1:60" outlineLevel="1">
      <c r="A21" s="163">
        <v>7</v>
      </c>
      <c r="B21" s="164" t="s">
        <v>58</v>
      </c>
      <c r="C21" s="172" t="s">
        <v>323</v>
      </c>
      <c r="D21" s="165" t="s">
        <v>269</v>
      </c>
      <c r="E21" s="166">
        <v>4.9610000000000003</v>
      </c>
      <c r="F21" s="167"/>
      <c r="G21" s="168">
        <f>ROUND(E21*F21,2)</f>
        <v>0</v>
      </c>
      <c r="H21" s="167"/>
      <c r="I21" s="168">
        <f>ROUND(E21*H21,2)</f>
        <v>0</v>
      </c>
      <c r="J21" s="167"/>
      <c r="K21" s="168">
        <f>ROUND(E21*J21,2)</f>
        <v>0</v>
      </c>
      <c r="L21" s="168">
        <v>21</v>
      </c>
      <c r="M21" s="168">
        <f>G21*(1+L21/100)</f>
        <v>0</v>
      </c>
      <c r="N21" s="168">
        <v>0</v>
      </c>
      <c r="O21" s="168">
        <f>ROUND(E21*N21,2)</f>
        <v>0</v>
      </c>
      <c r="P21" s="168">
        <v>0</v>
      </c>
      <c r="Q21" s="168">
        <f>ROUND(E21*P21,2)</f>
        <v>0</v>
      </c>
      <c r="R21" s="168"/>
      <c r="S21" s="168" t="s">
        <v>196</v>
      </c>
      <c r="T21" s="169" t="s">
        <v>197</v>
      </c>
      <c r="U21" s="155">
        <v>0</v>
      </c>
      <c r="V21" s="155">
        <f>ROUND(E21*U21,2)</f>
        <v>0</v>
      </c>
      <c r="W21" s="155"/>
      <c r="X21" s="155" t="s">
        <v>134</v>
      </c>
      <c r="Y21" s="146"/>
      <c r="Z21" s="146"/>
      <c r="AA21" s="146"/>
      <c r="AB21" s="146"/>
      <c r="AC21" s="146"/>
      <c r="AD21" s="146"/>
      <c r="AE21" s="146"/>
      <c r="AF21" s="146"/>
      <c r="AG21" s="146" t="s">
        <v>135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>
      <c r="A22" s="153"/>
      <c r="B22" s="154"/>
      <c r="C22" s="173" t="s">
        <v>403</v>
      </c>
      <c r="D22" s="156"/>
      <c r="E22" s="157">
        <v>4.9610000000000003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46"/>
      <c r="Z22" s="146"/>
      <c r="AA22" s="146"/>
      <c r="AB22" s="146"/>
      <c r="AC22" s="146"/>
      <c r="AD22" s="146"/>
      <c r="AE22" s="146"/>
      <c r="AF22" s="146"/>
      <c r="AG22" s="146" t="s">
        <v>137</v>
      </c>
      <c r="AH22" s="146">
        <v>0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>
      <c r="A23" s="3"/>
      <c r="B23" s="4"/>
      <c r="C23" s="174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E23">
        <v>15</v>
      </c>
      <c r="AF23">
        <v>21</v>
      </c>
      <c r="AG23" t="s">
        <v>114</v>
      </c>
    </row>
    <row r="24" spans="1:60">
      <c r="A24" s="149"/>
      <c r="B24" s="150" t="s">
        <v>29</v>
      </c>
      <c r="C24" s="171"/>
      <c r="D24" s="151"/>
      <c r="E24" s="152"/>
      <c r="F24" s="152"/>
      <c r="G24" s="170">
        <f>G8+G10+G16+G20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AE24">
        <f>SUMIF(L7:L22,AE23,G7:G22)</f>
        <v>0</v>
      </c>
      <c r="AF24">
        <f>SUMIF(L7:L22,AF23,G7:G22)</f>
        <v>0</v>
      </c>
      <c r="AG24" t="s">
        <v>201</v>
      </c>
    </row>
    <row r="25" spans="1:60">
      <c r="C25" s="175"/>
      <c r="D25" s="10"/>
      <c r="AG25" t="s">
        <v>202</v>
      </c>
    </row>
    <row r="26" spans="1:60">
      <c r="D26" s="10"/>
    </row>
    <row r="27" spans="1:60">
      <c r="D27" s="10"/>
    </row>
    <row r="28" spans="1:60">
      <c r="D28" s="10"/>
    </row>
    <row r="29" spans="1:60">
      <c r="D29" s="10"/>
    </row>
    <row r="30" spans="1:60">
      <c r="D30" s="10"/>
    </row>
    <row r="31" spans="1:60">
      <c r="D31" s="10"/>
    </row>
    <row r="32" spans="1:60">
      <c r="D32" s="10"/>
    </row>
    <row r="33" spans="4:4">
      <c r="D33" s="10"/>
    </row>
    <row r="34" spans="4:4">
      <c r="D34" s="10"/>
    </row>
    <row r="35" spans="4:4">
      <c r="D35" s="10"/>
    </row>
    <row r="36" spans="4:4">
      <c r="D36" s="10"/>
    </row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9231" sheet="1"/>
  <mergeCells count="7">
    <mergeCell ref="C12:G12"/>
    <mergeCell ref="C14:G14"/>
    <mergeCell ref="C19:G19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landscape" r:id="rId1"/>
  <headerFooter alignWithMargins="0"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45" outlineLevelRow="1"/>
  <cols>
    <col min="1" max="1" width="3.3828125" customWidth="1"/>
    <col min="2" max="2" width="12.53515625" style="121" customWidth="1"/>
    <col min="3" max="3" width="63.3046875" style="121" customWidth="1"/>
    <col min="4" max="4" width="4.84375" customWidth="1"/>
    <col min="5" max="5" width="10.53515625" customWidth="1"/>
    <col min="6" max="6" width="9.84375" customWidth="1"/>
    <col min="7" max="7" width="12.69140625" customWidth="1"/>
    <col min="8" max="17" width="0" hidden="1" customWidth="1"/>
    <col min="18" max="18" width="6.84375" customWidth="1"/>
    <col min="20" max="24" width="0" hidden="1" customWidth="1"/>
    <col min="29" max="29" width="0" hidden="1" customWidth="1"/>
    <col min="31" max="41" width="0" hidden="1" customWidth="1"/>
    <col min="53" max="53" width="98.69140625" customWidth="1"/>
  </cols>
  <sheetData>
    <row r="1" spans="1:60" ht="15.75" customHeight="1">
      <c r="A1" s="235" t="s">
        <v>101</v>
      </c>
      <c r="B1" s="235"/>
      <c r="C1" s="235"/>
      <c r="D1" s="235"/>
      <c r="E1" s="235"/>
      <c r="F1" s="235"/>
      <c r="G1" s="235"/>
      <c r="AG1" t="s">
        <v>102</v>
      </c>
    </row>
    <row r="2" spans="1:60" ht="25" customHeight="1">
      <c r="A2" s="139" t="s">
        <v>7</v>
      </c>
      <c r="B2" s="49" t="s">
        <v>44</v>
      </c>
      <c r="C2" s="236" t="s">
        <v>45</v>
      </c>
      <c r="D2" s="237"/>
      <c r="E2" s="237"/>
      <c r="F2" s="237"/>
      <c r="G2" s="238"/>
      <c r="AG2" t="s">
        <v>103</v>
      </c>
    </row>
    <row r="3" spans="1:60" ht="25" customHeight="1">
      <c r="A3" s="139" t="s">
        <v>8</v>
      </c>
      <c r="B3" s="49" t="s">
        <v>66</v>
      </c>
      <c r="C3" s="236" t="s">
        <v>67</v>
      </c>
      <c r="D3" s="237"/>
      <c r="E3" s="237"/>
      <c r="F3" s="237"/>
      <c r="G3" s="238"/>
      <c r="AC3" s="121" t="s">
        <v>103</v>
      </c>
      <c r="AG3" t="s">
        <v>104</v>
      </c>
    </row>
    <row r="4" spans="1:60" ht="25" customHeight="1">
      <c r="A4" s="140" t="s">
        <v>9</v>
      </c>
      <c r="B4" s="141" t="s">
        <v>53</v>
      </c>
      <c r="C4" s="239" t="s">
        <v>51</v>
      </c>
      <c r="D4" s="240"/>
      <c r="E4" s="240"/>
      <c r="F4" s="240"/>
      <c r="G4" s="241"/>
      <c r="AG4" t="s">
        <v>105</v>
      </c>
    </row>
    <row r="5" spans="1:60">
      <c r="D5" s="10"/>
    </row>
    <row r="6" spans="1:60" ht="37.299999999999997">
      <c r="A6" s="142" t="s">
        <v>106</v>
      </c>
      <c r="B6" s="144" t="s">
        <v>107</v>
      </c>
      <c r="C6" s="144" t="s">
        <v>108</v>
      </c>
      <c r="D6" s="143" t="s">
        <v>109</v>
      </c>
      <c r="E6" s="142" t="s">
        <v>110</v>
      </c>
      <c r="F6" s="142" t="s">
        <v>111</v>
      </c>
      <c r="G6" s="142" t="s">
        <v>29</v>
      </c>
      <c r="H6" s="145" t="s">
        <v>30</v>
      </c>
      <c r="I6" s="145" t="s">
        <v>112</v>
      </c>
      <c r="J6" s="145" t="s">
        <v>31</v>
      </c>
      <c r="K6" s="145" t="s">
        <v>113</v>
      </c>
      <c r="L6" s="145" t="s">
        <v>114</v>
      </c>
      <c r="M6" s="145" t="s">
        <v>115</v>
      </c>
      <c r="N6" s="145" t="s">
        <v>116</v>
      </c>
      <c r="O6" s="145" t="s">
        <v>117</v>
      </c>
      <c r="P6" s="145" t="s">
        <v>118</v>
      </c>
      <c r="Q6" s="145" t="s">
        <v>119</v>
      </c>
      <c r="R6" s="145" t="s">
        <v>120</v>
      </c>
      <c r="S6" s="145" t="s">
        <v>121</v>
      </c>
      <c r="T6" s="145" t="s">
        <v>122</v>
      </c>
      <c r="U6" s="145" t="s">
        <v>123</v>
      </c>
      <c r="V6" s="145" t="s">
        <v>124</v>
      </c>
      <c r="W6" s="145" t="s">
        <v>125</v>
      </c>
      <c r="X6" s="145" t="s">
        <v>126</v>
      </c>
    </row>
    <row r="7" spans="1:60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>
      <c r="A8" s="149" t="s">
        <v>127</v>
      </c>
      <c r="B8" s="150" t="s">
        <v>100</v>
      </c>
      <c r="C8" s="171" t="s">
        <v>28</v>
      </c>
      <c r="D8" s="159"/>
      <c r="E8" s="160"/>
      <c r="F8" s="161"/>
      <c r="G8" s="161">
        <f>SUMIF(AG9:AG16,"&lt;&gt;NOR",G9:G16)</f>
        <v>0</v>
      </c>
      <c r="H8" s="161"/>
      <c r="I8" s="161">
        <f>SUM(I9:I16)</f>
        <v>0</v>
      </c>
      <c r="J8" s="161"/>
      <c r="K8" s="161">
        <f>SUM(K9:K16)</f>
        <v>0</v>
      </c>
      <c r="L8" s="161"/>
      <c r="M8" s="161">
        <f>SUM(M9:M16)</f>
        <v>0</v>
      </c>
      <c r="N8" s="161"/>
      <c r="O8" s="161">
        <f>SUM(O9:O16)</f>
        <v>0</v>
      </c>
      <c r="P8" s="161"/>
      <c r="Q8" s="161">
        <f>SUM(Q9:Q16)</f>
        <v>0</v>
      </c>
      <c r="R8" s="161"/>
      <c r="S8" s="161"/>
      <c r="T8" s="162"/>
      <c r="U8" s="158"/>
      <c r="V8" s="158">
        <f>SUM(V9:V16)</f>
        <v>0</v>
      </c>
      <c r="W8" s="158"/>
      <c r="X8" s="158"/>
      <c r="AG8" t="s">
        <v>128</v>
      </c>
    </row>
    <row r="9" spans="1:60" outlineLevel="1">
      <c r="A9" s="163">
        <v>1</v>
      </c>
      <c r="B9" s="164" t="s">
        <v>404</v>
      </c>
      <c r="C9" s="172" t="s">
        <v>405</v>
      </c>
      <c r="D9" s="165" t="s">
        <v>406</v>
      </c>
      <c r="E9" s="166">
        <v>1</v>
      </c>
      <c r="F9" s="167"/>
      <c r="G9" s="168">
        <f>ROUND(E9*F9,2)</f>
        <v>0</v>
      </c>
      <c r="H9" s="167"/>
      <c r="I9" s="168">
        <f>ROUND(E9*H9,2)</f>
        <v>0</v>
      </c>
      <c r="J9" s="167"/>
      <c r="K9" s="168">
        <f>ROUND(E9*J9,2)</f>
        <v>0</v>
      </c>
      <c r="L9" s="168">
        <v>21</v>
      </c>
      <c r="M9" s="168">
        <f>G9*(1+L9/100)</f>
        <v>0</v>
      </c>
      <c r="N9" s="168">
        <v>0</v>
      </c>
      <c r="O9" s="168">
        <f>ROUND(E9*N9,2)</f>
        <v>0</v>
      </c>
      <c r="P9" s="168">
        <v>0</v>
      </c>
      <c r="Q9" s="168">
        <f>ROUND(E9*P9,2)</f>
        <v>0</v>
      </c>
      <c r="R9" s="168"/>
      <c r="S9" s="168" t="s">
        <v>133</v>
      </c>
      <c r="T9" s="169" t="s">
        <v>197</v>
      </c>
      <c r="U9" s="155">
        <v>0</v>
      </c>
      <c r="V9" s="155">
        <f>ROUND(E9*U9,2)</f>
        <v>0</v>
      </c>
      <c r="W9" s="155"/>
      <c r="X9" s="155" t="s">
        <v>407</v>
      </c>
      <c r="Y9" s="146"/>
      <c r="Z9" s="146"/>
      <c r="AA9" s="146"/>
      <c r="AB9" s="146"/>
      <c r="AC9" s="146"/>
      <c r="AD9" s="146"/>
      <c r="AE9" s="146"/>
      <c r="AF9" s="146"/>
      <c r="AG9" s="146" t="s">
        <v>408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31.3" outlineLevel="1">
      <c r="A10" s="153"/>
      <c r="B10" s="154"/>
      <c r="C10" s="244" t="s">
        <v>439</v>
      </c>
      <c r="D10" s="245"/>
      <c r="E10" s="245"/>
      <c r="F10" s="245"/>
      <c r="G10" s="24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6"/>
      <c r="Z10" s="146"/>
      <c r="AA10" s="146"/>
      <c r="AB10" s="146"/>
      <c r="AC10" s="146"/>
      <c r="AD10" s="146"/>
      <c r="AE10" s="146"/>
      <c r="AF10" s="146"/>
      <c r="AG10" s="146" t="s">
        <v>409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76" t="str">
        <f>C10</f>
        <v>Náklady na vyhotovení dokumentace skutečného provedení stavby a její předání objednateli v požadované formě a požadovaném počtu.		Dokumentace skutečného provedení bude minimálně obsahovat kompletní výkresy skutečného provedení a kompletní seznam použitých materiálů. Dokumentace skutečného provedení bude zahrnovat kromě výše uvedeného tyto následující části:</v>
      </c>
      <c r="BB10" s="146"/>
      <c r="BC10" s="146"/>
      <c r="BD10" s="146"/>
      <c r="BE10" s="146"/>
      <c r="BF10" s="146"/>
      <c r="BG10" s="146"/>
      <c r="BH10" s="146"/>
    </row>
    <row r="11" spans="1:60" outlineLevel="1">
      <c r="A11" s="153"/>
      <c r="B11" s="154"/>
      <c r="C11" s="242" t="s">
        <v>440</v>
      </c>
      <c r="D11" s="243"/>
      <c r="E11" s="243"/>
      <c r="F11" s="243"/>
      <c r="G11" s="243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6"/>
      <c r="Z11" s="146"/>
      <c r="AA11" s="146"/>
      <c r="AB11" s="146"/>
      <c r="AC11" s="146"/>
      <c r="AD11" s="146"/>
      <c r="AE11" s="146"/>
      <c r="AF11" s="146"/>
      <c r="AG11" s="146" t="s">
        <v>409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>
      <c r="A12" s="153"/>
      <c r="B12" s="154"/>
      <c r="C12" s="242" t="s">
        <v>410</v>
      </c>
      <c r="D12" s="243"/>
      <c r="E12" s="243"/>
      <c r="F12" s="243"/>
      <c r="G12" s="243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46"/>
      <c r="Z12" s="146"/>
      <c r="AA12" s="146"/>
      <c r="AB12" s="146"/>
      <c r="AC12" s="146"/>
      <c r="AD12" s="146"/>
      <c r="AE12" s="146"/>
      <c r="AF12" s="146"/>
      <c r="AG12" s="146" t="s">
        <v>409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>
      <c r="A13" s="153"/>
      <c r="B13" s="154"/>
      <c r="C13" s="242" t="s">
        <v>441</v>
      </c>
      <c r="D13" s="243"/>
      <c r="E13" s="243"/>
      <c r="F13" s="243"/>
      <c r="G13" s="243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46"/>
      <c r="Z13" s="146"/>
      <c r="AA13" s="146"/>
      <c r="AB13" s="146"/>
      <c r="AC13" s="146"/>
      <c r="AD13" s="146"/>
      <c r="AE13" s="146"/>
      <c r="AF13" s="146"/>
      <c r="AG13" s="146" t="s">
        <v>409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>
      <c r="A14" s="153"/>
      <c r="B14" s="154"/>
      <c r="C14" s="242" t="s">
        <v>442</v>
      </c>
      <c r="D14" s="243"/>
      <c r="E14" s="243"/>
      <c r="F14" s="243"/>
      <c r="G14" s="243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 t="s">
        <v>409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1" outlineLevel="1">
      <c r="A15" s="153"/>
      <c r="B15" s="154"/>
      <c r="C15" s="242" t="s">
        <v>411</v>
      </c>
      <c r="D15" s="243"/>
      <c r="E15" s="243"/>
      <c r="F15" s="243"/>
      <c r="G15" s="243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46"/>
      <c r="Z15" s="146"/>
      <c r="AA15" s="146"/>
      <c r="AB15" s="146"/>
      <c r="AC15" s="146"/>
      <c r="AD15" s="146"/>
      <c r="AE15" s="146"/>
      <c r="AF15" s="146"/>
      <c r="AG15" s="146" t="s">
        <v>409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76" t="str">
        <f>C15</f>
        <v>Dokumentace skutečného provedení bude zhotovitelem předána objednateli v dohodnutém počtu  paré a bude předána objednateli před vydáním protokolu o evidenci prací nebo před vydáním potvrzení o předání díla. Současně bude objednateli předána v jednom vyhotovení v digitální formě.</v>
      </c>
      <c r="BB15" s="146"/>
      <c r="BC15" s="146"/>
      <c r="BD15" s="146"/>
      <c r="BE15" s="146"/>
      <c r="BF15" s="146"/>
      <c r="BG15" s="146"/>
      <c r="BH15" s="146"/>
    </row>
    <row r="16" spans="1:60" outlineLevel="1">
      <c r="A16" s="163">
        <v>2</v>
      </c>
      <c r="B16" s="164" t="s">
        <v>54</v>
      </c>
      <c r="C16" s="172" t="s">
        <v>412</v>
      </c>
      <c r="D16" s="165" t="s">
        <v>406</v>
      </c>
      <c r="E16" s="166">
        <v>1</v>
      </c>
      <c r="F16" s="167"/>
      <c r="G16" s="168">
        <f>ROUND(E16*F16,2)</f>
        <v>0</v>
      </c>
      <c r="H16" s="167"/>
      <c r="I16" s="168">
        <f>ROUND(E16*H16,2)</f>
        <v>0</v>
      </c>
      <c r="J16" s="167"/>
      <c r="K16" s="168">
        <f>ROUND(E16*J16,2)</f>
        <v>0</v>
      </c>
      <c r="L16" s="168">
        <v>21</v>
      </c>
      <c r="M16" s="168">
        <f>G16*(1+L16/100)</f>
        <v>0</v>
      </c>
      <c r="N16" s="168">
        <v>0</v>
      </c>
      <c r="O16" s="168">
        <f>ROUND(E16*N16,2)</f>
        <v>0</v>
      </c>
      <c r="P16" s="168">
        <v>0</v>
      </c>
      <c r="Q16" s="168">
        <f>ROUND(E16*P16,2)</f>
        <v>0</v>
      </c>
      <c r="R16" s="168"/>
      <c r="S16" s="168" t="s">
        <v>196</v>
      </c>
      <c r="T16" s="169" t="s">
        <v>197</v>
      </c>
      <c r="U16" s="155">
        <v>0</v>
      </c>
      <c r="V16" s="155">
        <f>ROUND(E16*U16,2)</f>
        <v>0</v>
      </c>
      <c r="W16" s="155"/>
      <c r="X16" s="155" t="s">
        <v>407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408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>
      <c r="A17" s="149" t="s">
        <v>127</v>
      </c>
      <c r="B17" s="150" t="s">
        <v>92</v>
      </c>
      <c r="C17" s="171" t="s">
        <v>93</v>
      </c>
      <c r="D17" s="159"/>
      <c r="E17" s="160"/>
      <c r="F17" s="161"/>
      <c r="G17" s="161">
        <f>SUMIF(AG18:AG18,"&lt;&gt;NOR",G18:G18)</f>
        <v>0</v>
      </c>
      <c r="H17" s="161"/>
      <c r="I17" s="161">
        <f>SUM(I18:I18)</f>
        <v>0</v>
      </c>
      <c r="J17" s="161"/>
      <c r="K17" s="161">
        <f>SUM(K18:K18)</f>
        <v>0</v>
      </c>
      <c r="L17" s="161"/>
      <c r="M17" s="161">
        <f>SUM(M18:M18)</f>
        <v>0</v>
      </c>
      <c r="N17" s="161"/>
      <c r="O17" s="161">
        <f>SUM(O18:O18)</f>
        <v>0</v>
      </c>
      <c r="P17" s="161"/>
      <c r="Q17" s="161">
        <f>SUM(Q18:Q18)</f>
        <v>0</v>
      </c>
      <c r="R17" s="161"/>
      <c r="S17" s="161"/>
      <c r="T17" s="162"/>
      <c r="U17" s="158"/>
      <c r="V17" s="158">
        <f>SUM(V18:V18)</f>
        <v>0</v>
      </c>
      <c r="W17" s="158"/>
      <c r="X17" s="158"/>
      <c r="AG17" t="s">
        <v>128</v>
      </c>
    </row>
    <row r="18" spans="1:60" outlineLevel="1">
      <c r="A18" s="163">
        <v>3</v>
      </c>
      <c r="B18" s="164" t="s">
        <v>50</v>
      </c>
      <c r="C18" s="172" t="s">
        <v>413</v>
      </c>
      <c r="D18" s="165" t="s">
        <v>305</v>
      </c>
      <c r="E18" s="166">
        <v>3</v>
      </c>
      <c r="F18" s="167"/>
      <c r="G18" s="168">
        <f>ROUND(E18*F18,2)</f>
        <v>0</v>
      </c>
      <c r="H18" s="167"/>
      <c r="I18" s="168">
        <f>ROUND(E18*H18,2)</f>
        <v>0</v>
      </c>
      <c r="J18" s="167"/>
      <c r="K18" s="168">
        <f>ROUND(E18*J18,2)</f>
        <v>0</v>
      </c>
      <c r="L18" s="168">
        <v>21</v>
      </c>
      <c r="M18" s="168">
        <f>G18*(1+L18/100)</f>
        <v>0</v>
      </c>
      <c r="N18" s="168">
        <v>0</v>
      </c>
      <c r="O18" s="168">
        <f>ROUND(E18*N18,2)</f>
        <v>0</v>
      </c>
      <c r="P18" s="168">
        <v>0</v>
      </c>
      <c r="Q18" s="168">
        <f>ROUND(E18*P18,2)</f>
        <v>0</v>
      </c>
      <c r="R18" s="168"/>
      <c r="S18" s="168" t="s">
        <v>196</v>
      </c>
      <c r="T18" s="169" t="s">
        <v>197</v>
      </c>
      <c r="U18" s="155">
        <v>0</v>
      </c>
      <c r="V18" s="155">
        <f>ROUND(E18*U18,2)</f>
        <v>0</v>
      </c>
      <c r="W18" s="155"/>
      <c r="X18" s="155" t="s">
        <v>134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135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>
      <c r="A19" s="149" t="s">
        <v>127</v>
      </c>
      <c r="B19" s="150" t="s">
        <v>99</v>
      </c>
      <c r="C19" s="171" t="s">
        <v>27</v>
      </c>
      <c r="D19" s="159"/>
      <c r="E19" s="160"/>
      <c r="F19" s="161"/>
      <c r="G19" s="161">
        <f>SUMIF(AG20:AG37,"&lt;&gt;NOR",G20:G37)</f>
        <v>0</v>
      </c>
      <c r="H19" s="161"/>
      <c r="I19" s="161">
        <f>SUM(I20:I37)</f>
        <v>0</v>
      </c>
      <c r="J19" s="161"/>
      <c r="K19" s="161">
        <f>SUM(K20:K37)</f>
        <v>0</v>
      </c>
      <c r="L19" s="161"/>
      <c r="M19" s="161">
        <f>SUM(M20:M37)</f>
        <v>0</v>
      </c>
      <c r="N19" s="161"/>
      <c r="O19" s="161">
        <f>SUM(O20:O37)</f>
        <v>0</v>
      </c>
      <c r="P19" s="161"/>
      <c r="Q19" s="161">
        <f>SUM(Q20:Q37)</f>
        <v>0</v>
      </c>
      <c r="R19" s="161"/>
      <c r="S19" s="161"/>
      <c r="T19" s="162"/>
      <c r="U19" s="158"/>
      <c r="V19" s="158">
        <f>SUM(V20:V37)</f>
        <v>0</v>
      </c>
      <c r="W19" s="158"/>
      <c r="X19" s="158"/>
      <c r="AG19" t="s">
        <v>128</v>
      </c>
    </row>
    <row r="20" spans="1:60" outlineLevel="1">
      <c r="A20" s="163">
        <v>4</v>
      </c>
      <c r="B20" s="164" t="s">
        <v>414</v>
      </c>
      <c r="C20" s="172" t="s">
        <v>415</v>
      </c>
      <c r="D20" s="165" t="s">
        <v>406</v>
      </c>
      <c r="E20" s="166">
        <v>1</v>
      </c>
      <c r="F20" s="167"/>
      <c r="G20" s="168">
        <f>ROUND(E20*F20,2)</f>
        <v>0</v>
      </c>
      <c r="H20" s="167"/>
      <c r="I20" s="168">
        <f>ROUND(E20*H20,2)</f>
        <v>0</v>
      </c>
      <c r="J20" s="167"/>
      <c r="K20" s="168">
        <f>ROUND(E20*J20,2)</f>
        <v>0</v>
      </c>
      <c r="L20" s="168">
        <v>21</v>
      </c>
      <c r="M20" s="168">
        <f>G20*(1+L20/100)</f>
        <v>0</v>
      </c>
      <c r="N20" s="168">
        <v>0</v>
      </c>
      <c r="O20" s="168">
        <f>ROUND(E20*N20,2)</f>
        <v>0</v>
      </c>
      <c r="P20" s="168">
        <v>0</v>
      </c>
      <c r="Q20" s="168">
        <f>ROUND(E20*P20,2)</f>
        <v>0</v>
      </c>
      <c r="R20" s="168"/>
      <c r="S20" s="168" t="s">
        <v>133</v>
      </c>
      <c r="T20" s="169" t="s">
        <v>197</v>
      </c>
      <c r="U20" s="155">
        <v>0</v>
      </c>
      <c r="V20" s="155">
        <f>ROUND(E20*U20,2)</f>
        <v>0</v>
      </c>
      <c r="W20" s="155"/>
      <c r="X20" s="155" t="s">
        <v>407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408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>
      <c r="A21" s="153"/>
      <c r="B21" s="154"/>
      <c r="C21" s="244" t="s">
        <v>443</v>
      </c>
      <c r="D21" s="245"/>
      <c r="E21" s="245"/>
      <c r="F21" s="245"/>
      <c r="G21" s="2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6"/>
      <c r="Z21" s="146"/>
      <c r="AA21" s="146"/>
      <c r="AB21" s="146"/>
      <c r="AC21" s="146"/>
      <c r="AD21" s="146"/>
      <c r="AE21" s="146"/>
      <c r="AF21" s="146"/>
      <c r="AG21" s="146" t="s">
        <v>409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>
      <c r="A22" s="153"/>
      <c r="B22" s="154"/>
      <c r="C22" s="242" t="s">
        <v>416</v>
      </c>
      <c r="D22" s="243"/>
      <c r="E22" s="243"/>
      <c r="F22" s="243"/>
      <c r="G22" s="243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46"/>
      <c r="Z22" s="146"/>
      <c r="AA22" s="146"/>
      <c r="AB22" s="146"/>
      <c r="AC22" s="146"/>
      <c r="AD22" s="146"/>
      <c r="AE22" s="146"/>
      <c r="AF22" s="146"/>
      <c r="AG22" s="146" t="s">
        <v>409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76" t="str">
        <f>C22</f>
        <v>Vyhotovení protokolu o vytyčení stavby se seznamem souřadnic vytyčených bodů a jejich polohopisnými (S-JTSK) a výškopisnými (Bpv) hodnotami.</v>
      </c>
      <c r="BB22" s="146"/>
      <c r="BC22" s="146"/>
      <c r="BD22" s="146"/>
      <c r="BE22" s="146"/>
      <c r="BF22" s="146"/>
      <c r="BG22" s="146"/>
      <c r="BH22" s="146"/>
    </row>
    <row r="23" spans="1:60" outlineLevel="1">
      <c r="A23" s="163">
        <v>5</v>
      </c>
      <c r="B23" s="164" t="s">
        <v>417</v>
      </c>
      <c r="C23" s="172" t="s">
        <v>418</v>
      </c>
      <c r="D23" s="165" t="s">
        <v>406</v>
      </c>
      <c r="E23" s="166">
        <v>1</v>
      </c>
      <c r="F23" s="167"/>
      <c r="G23" s="168">
        <f>ROUND(E23*F23,2)</f>
        <v>0</v>
      </c>
      <c r="H23" s="167"/>
      <c r="I23" s="168">
        <f>ROUND(E23*H23,2)</f>
        <v>0</v>
      </c>
      <c r="J23" s="167"/>
      <c r="K23" s="168">
        <f>ROUND(E23*J23,2)</f>
        <v>0</v>
      </c>
      <c r="L23" s="168">
        <v>21</v>
      </c>
      <c r="M23" s="168">
        <f>G23*(1+L23/100)</f>
        <v>0</v>
      </c>
      <c r="N23" s="168">
        <v>0</v>
      </c>
      <c r="O23" s="168">
        <f>ROUND(E23*N23,2)</f>
        <v>0</v>
      </c>
      <c r="P23" s="168">
        <v>0</v>
      </c>
      <c r="Q23" s="168">
        <f>ROUND(E23*P23,2)</f>
        <v>0</v>
      </c>
      <c r="R23" s="168"/>
      <c r="S23" s="168" t="s">
        <v>133</v>
      </c>
      <c r="T23" s="169" t="s">
        <v>197</v>
      </c>
      <c r="U23" s="155">
        <v>0</v>
      </c>
      <c r="V23" s="155">
        <f>ROUND(E23*U23,2)</f>
        <v>0</v>
      </c>
      <c r="W23" s="155"/>
      <c r="X23" s="155" t="s">
        <v>407</v>
      </c>
      <c r="Y23" s="146"/>
      <c r="Z23" s="146"/>
      <c r="AA23" s="146"/>
      <c r="AB23" s="146"/>
      <c r="AC23" s="146"/>
      <c r="AD23" s="146"/>
      <c r="AE23" s="146"/>
      <c r="AF23" s="146"/>
      <c r="AG23" s="146" t="s">
        <v>408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21" outlineLevel="1">
      <c r="A24" s="153"/>
      <c r="B24" s="154"/>
      <c r="C24" s="244" t="s">
        <v>444</v>
      </c>
      <c r="D24" s="245"/>
      <c r="E24" s="245"/>
      <c r="F24" s="245"/>
      <c r="G24" s="2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46"/>
      <c r="Z24" s="146"/>
      <c r="AA24" s="146"/>
      <c r="AB24" s="146"/>
      <c r="AC24" s="146"/>
      <c r="AD24" s="146"/>
      <c r="AE24" s="146"/>
      <c r="AF24" s="146"/>
      <c r="AG24" s="146" t="s">
        <v>409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76" t="str">
        <f>C24</f>
        <v>Náklady spojené s případným vypracováním pNáklady spojené se zřízením přípojek energií k objektům zařízení staveniště, vybudování případných měřících odběrných míst a zařízení, případná příprava území pro objekty zařízení staveniště a vlastní vybudování objektů zařízení staveniště.</v>
      </c>
      <c r="BB24" s="146"/>
      <c r="BC24" s="146"/>
      <c r="BD24" s="146"/>
      <c r="BE24" s="146"/>
      <c r="BF24" s="146"/>
      <c r="BG24" s="146"/>
      <c r="BH24" s="146"/>
    </row>
    <row r="25" spans="1:60" outlineLevel="1">
      <c r="A25" s="153"/>
      <c r="B25" s="154"/>
      <c r="C25" s="242" t="s">
        <v>419</v>
      </c>
      <c r="D25" s="243"/>
      <c r="E25" s="243"/>
      <c r="F25" s="243"/>
      <c r="G25" s="243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6"/>
      <c r="Z25" s="146"/>
      <c r="AA25" s="146"/>
      <c r="AB25" s="146"/>
      <c r="AC25" s="146"/>
      <c r="AD25" s="146"/>
      <c r="AE25" s="146"/>
      <c r="AF25" s="146"/>
      <c r="AG25" s="146" t="s">
        <v>409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>
      <c r="A26" s="153"/>
      <c r="B26" s="154"/>
      <c r="C26" s="242" t="s">
        <v>445</v>
      </c>
      <c r="D26" s="243"/>
      <c r="E26" s="243"/>
      <c r="F26" s="243"/>
      <c r="G26" s="243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6"/>
      <c r="Z26" s="146"/>
      <c r="AA26" s="146"/>
      <c r="AB26" s="146"/>
      <c r="AC26" s="146"/>
      <c r="AD26" s="146"/>
      <c r="AE26" s="146"/>
      <c r="AF26" s="146"/>
      <c r="AG26" s="146" t="s">
        <v>409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>
      <c r="A27" s="153"/>
      <c r="B27" s="154"/>
      <c r="C27" s="242" t="s">
        <v>446</v>
      </c>
      <c r="D27" s="243"/>
      <c r="E27" s="243"/>
      <c r="F27" s="243"/>
      <c r="G27" s="243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46"/>
      <c r="Z27" s="146"/>
      <c r="AA27" s="146"/>
      <c r="AB27" s="146"/>
      <c r="AC27" s="146"/>
      <c r="AD27" s="146"/>
      <c r="AE27" s="146"/>
      <c r="AF27" s="146"/>
      <c r="AG27" s="146" t="s">
        <v>409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76" t="str">
        <f>C27</f>
        <v>-zábory, vyřízení povolení pro zábory			-venkovní osvětlení staveniště, výkopů, manipulačních skladových ploch</v>
      </c>
      <c r="BB27" s="146"/>
      <c r="BC27" s="146"/>
      <c r="BD27" s="146"/>
      <c r="BE27" s="146"/>
      <c r="BF27" s="146"/>
      <c r="BG27" s="146"/>
      <c r="BH27" s="146"/>
    </row>
    <row r="28" spans="1:60" outlineLevel="1">
      <c r="A28" s="153"/>
      <c r="B28" s="154"/>
      <c r="C28" s="242" t="s">
        <v>447</v>
      </c>
      <c r="D28" s="243"/>
      <c r="E28" s="243"/>
      <c r="F28" s="243"/>
      <c r="G28" s="243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46"/>
      <c r="Z28" s="146"/>
      <c r="AA28" s="146"/>
      <c r="AB28" s="146"/>
      <c r="AC28" s="146"/>
      <c r="AD28" s="146"/>
      <c r="AE28" s="146"/>
      <c r="AF28" s="146"/>
      <c r="AG28" s="146" t="s">
        <v>409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>
      <c r="A29" s="153"/>
      <c r="B29" s="154"/>
      <c r="C29" s="242" t="s">
        <v>448</v>
      </c>
      <c r="D29" s="243"/>
      <c r="E29" s="243"/>
      <c r="F29" s="243"/>
      <c r="G29" s="243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46"/>
      <c r="Z29" s="146"/>
      <c r="AA29" s="146"/>
      <c r="AB29" s="146"/>
      <c r="AC29" s="146"/>
      <c r="AD29" s="146"/>
      <c r="AE29" s="146"/>
      <c r="AF29" s="146"/>
      <c r="AG29" s="146" t="s">
        <v>409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>
      <c r="A30" s="153"/>
      <c r="B30" s="154"/>
      <c r="C30" s="242" t="s">
        <v>449</v>
      </c>
      <c r="D30" s="243"/>
      <c r="E30" s="243"/>
      <c r="F30" s="243"/>
      <c r="G30" s="243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46"/>
      <c r="Z30" s="146"/>
      <c r="AA30" s="146"/>
      <c r="AB30" s="146"/>
      <c r="AC30" s="146"/>
      <c r="AD30" s="146"/>
      <c r="AE30" s="146"/>
      <c r="AF30" s="146"/>
      <c r="AG30" s="146" t="s">
        <v>409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>
      <c r="A31" s="153"/>
      <c r="B31" s="154"/>
      <c r="C31" s="242" t="s">
        <v>420</v>
      </c>
      <c r="D31" s="243"/>
      <c r="E31" s="243"/>
      <c r="F31" s="243"/>
      <c r="G31" s="243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46"/>
      <c r="Z31" s="146"/>
      <c r="AA31" s="146"/>
      <c r="AB31" s="146"/>
      <c r="AC31" s="146"/>
      <c r="AD31" s="146"/>
      <c r="AE31" s="146"/>
      <c r="AF31" s="146"/>
      <c r="AG31" s="146" t="s">
        <v>409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>
      <c r="A32" s="163">
        <v>6</v>
      </c>
      <c r="B32" s="164" t="s">
        <v>421</v>
      </c>
      <c r="C32" s="172" t="s">
        <v>422</v>
      </c>
      <c r="D32" s="165" t="s">
        <v>406</v>
      </c>
      <c r="E32" s="166">
        <v>1</v>
      </c>
      <c r="F32" s="167"/>
      <c r="G32" s="168">
        <f>ROUND(E32*F32,2)</f>
        <v>0</v>
      </c>
      <c r="H32" s="167"/>
      <c r="I32" s="168">
        <f>ROUND(E32*H32,2)</f>
        <v>0</v>
      </c>
      <c r="J32" s="167"/>
      <c r="K32" s="168">
        <f>ROUND(E32*J32,2)</f>
        <v>0</v>
      </c>
      <c r="L32" s="168">
        <v>21</v>
      </c>
      <c r="M32" s="168">
        <f>G32*(1+L32/100)</f>
        <v>0</v>
      </c>
      <c r="N32" s="168">
        <v>0</v>
      </c>
      <c r="O32" s="168">
        <f>ROUND(E32*N32,2)</f>
        <v>0</v>
      </c>
      <c r="P32" s="168">
        <v>0</v>
      </c>
      <c r="Q32" s="168">
        <f>ROUND(E32*P32,2)</f>
        <v>0</v>
      </c>
      <c r="R32" s="168"/>
      <c r="S32" s="168" t="s">
        <v>133</v>
      </c>
      <c r="T32" s="169" t="s">
        <v>197</v>
      </c>
      <c r="U32" s="155">
        <v>0</v>
      </c>
      <c r="V32" s="155">
        <f>ROUND(E32*U32,2)</f>
        <v>0</v>
      </c>
      <c r="W32" s="155"/>
      <c r="X32" s="155" t="s">
        <v>407</v>
      </c>
      <c r="Y32" s="146"/>
      <c r="Z32" s="146"/>
      <c r="AA32" s="146"/>
      <c r="AB32" s="146"/>
      <c r="AC32" s="146"/>
      <c r="AD32" s="146"/>
      <c r="AE32" s="146"/>
      <c r="AF32" s="146"/>
      <c r="AG32" s="146" t="s">
        <v>408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21" outlineLevel="1">
      <c r="A33" s="153"/>
      <c r="B33" s="154"/>
      <c r="C33" s="244" t="s">
        <v>423</v>
      </c>
      <c r="D33" s="245"/>
      <c r="E33" s="245"/>
      <c r="F33" s="245"/>
      <c r="G33" s="24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46"/>
      <c r="Z33" s="146"/>
      <c r="AA33" s="146"/>
      <c r="AB33" s="146"/>
      <c r="AC33" s="146"/>
      <c r="AD33" s="146"/>
      <c r="AE33" s="146"/>
      <c r="AF33" s="146"/>
      <c r="AG33" s="146" t="s">
        <v>409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76" t="str">
        <f>C33</f>
        <v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33" s="146"/>
      <c r="BC33" s="146"/>
      <c r="BD33" s="146"/>
      <c r="BE33" s="146"/>
      <c r="BF33" s="146"/>
      <c r="BG33" s="146"/>
      <c r="BH33" s="146"/>
    </row>
    <row r="34" spans="1:60" outlineLevel="1">
      <c r="A34" s="163">
        <v>7</v>
      </c>
      <c r="B34" s="164" t="s">
        <v>424</v>
      </c>
      <c r="C34" s="172" t="s">
        <v>425</v>
      </c>
      <c r="D34" s="165" t="s">
        <v>406</v>
      </c>
      <c r="E34" s="166">
        <v>1</v>
      </c>
      <c r="F34" s="167"/>
      <c r="G34" s="168">
        <f>ROUND(E34*F34,2)</f>
        <v>0</v>
      </c>
      <c r="H34" s="167"/>
      <c r="I34" s="168">
        <f>ROUND(E34*H34,2)</f>
        <v>0</v>
      </c>
      <c r="J34" s="167"/>
      <c r="K34" s="168">
        <f>ROUND(E34*J34,2)</f>
        <v>0</v>
      </c>
      <c r="L34" s="168">
        <v>21</v>
      </c>
      <c r="M34" s="168">
        <f>G34*(1+L34/100)</f>
        <v>0</v>
      </c>
      <c r="N34" s="168">
        <v>0</v>
      </c>
      <c r="O34" s="168">
        <f>ROUND(E34*N34,2)</f>
        <v>0</v>
      </c>
      <c r="P34" s="168">
        <v>0</v>
      </c>
      <c r="Q34" s="168">
        <f>ROUND(E34*P34,2)</f>
        <v>0</v>
      </c>
      <c r="R34" s="168"/>
      <c r="S34" s="168" t="s">
        <v>133</v>
      </c>
      <c r="T34" s="169" t="s">
        <v>197</v>
      </c>
      <c r="U34" s="155">
        <v>0</v>
      </c>
      <c r="V34" s="155">
        <f>ROUND(E34*U34,2)</f>
        <v>0</v>
      </c>
      <c r="W34" s="155"/>
      <c r="X34" s="155" t="s">
        <v>407</v>
      </c>
      <c r="Y34" s="146"/>
      <c r="Z34" s="146"/>
      <c r="AA34" s="146"/>
      <c r="AB34" s="146"/>
      <c r="AC34" s="146"/>
      <c r="AD34" s="146"/>
      <c r="AE34" s="146"/>
      <c r="AF34" s="146"/>
      <c r="AG34" s="146" t="s">
        <v>408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21" outlineLevel="1">
      <c r="A35" s="153"/>
      <c r="B35" s="154"/>
      <c r="C35" s="244" t="s">
        <v>426</v>
      </c>
      <c r="D35" s="245"/>
      <c r="E35" s="245"/>
      <c r="F35" s="245"/>
      <c r="G35" s="24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46"/>
      <c r="Z35" s="146"/>
      <c r="AA35" s="146"/>
      <c r="AB35" s="146"/>
      <c r="AC35" s="146"/>
      <c r="AD35" s="146"/>
      <c r="AE35" s="146"/>
      <c r="AF35" s="146"/>
      <c r="AG35" s="146" t="s">
        <v>409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76" t="str">
        <f>C35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35" s="146"/>
      <c r="BC35" s="146"/>
      <c r="BD35" s="146"/>
      <c r="BE35" s="146"/>
      <c r="BF35" s="146"/>
      <c r="BG35" s="146"/>
      <c r="BH35" s="146"/>
    </row>
    <row r="36" spans="1:60" outlineLevel="1">
      <c r="A36" s="163">
        <v>8</v>
      </c>
      <c r="B36" s="164" t="s">
        <v>427</v>
      </c>
      <c r="C36" s="172" t="s">
        <v>428</v>
      </c>
      <c r="D36" s="165" t="s">
        <v>406</v>
      </c>
      <c r="E36" s="166">
        <v>1</v>
      </c>
      <c r="F36" s="167"/>
      <c r="G36" s="168">
        <f>ROUND(E36*F36,2)</f>
        <v>0</v>
      </c>
      <c r="H36" s="167"/>
      <c r="I36" s="168">
        <f>ROUND(E36*H36,2)</f>
        <v>0</v>
      </c>
      <c r="J36" s="167"/>
      <c r="K36" s="168">
        <f>ROUND(E36*J36,2)</f>
        <v>0</v>
      </c>
      <c r="L36" s="168">
        <v>21</v>
      </c>
      <c r="M36" s="168">
        <f>G36*(1+L36/100)</f>
        <v>0</v>
      </c>
      <c r="N36" s="168">
        <v>0</v>
      </c>
      <c r="O36" s="168">
        <f>ROUND(E36*N36,2)</f>
        <v>0</v>
      </c>
      <c r="P36" s="168">
        <v>0</v>
      </c>
      <c r="Q36" s="168">
        <f>ROUND(E36*P36,2)</f>
        <v>0</v>
      </c>
      <c r="R36" s="168"/>
      <c r="S36" s="168" t="s">
        <v>133</v>
      </c>
      <c r="T36" s="169" t="s">
        <v>197</v>
      </c>
      <c r="U36" s="155">
        <v>0</v>
      </c>
      <c r="V36" s="155">
        <f>ROUND(E36*U36,2)</f>
        <v>0</v>
      </c>
      <c r="W36" s="155"/>
      <c r="X36" s="155" t="s">
        <v>407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408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>
      <c r="A37" s="153"/>
      <c r="B37" s="154"/>
      <c r="C37" s="244" t="s">
        <v>429</v>
      </c>
      <c r="D37" s="245"/>
      <c r="E37" s="245"/>
      <c r="F37" s="245"/>
      <c r="G37" s="24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6"/>
      <c r="Z37" s="146"/>
      <c r="AA37" s="146"/>
      <c r="AB37" s="146"/>
      <c r="AC37" s="146"/>
      <c r="AD37" s="146"/>
      <c r="AE37" s="146"/>
      <c r="AF37" s="146"/>
      <c r="AG37" s="146" t="s">
        <v>409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76" t="str">
        <f>C37</f>
        <v>Zaměření a vytýčení stávajících inženýrských sítí v místě stavby z hlediska jejich ochrany při provádění stavby.</v>
      </c>
      <c r="BB37" s="146"/>
      <c r="BC37" s="146"/>
      <c r="BD37" s="146"/>
      <c r="BE37" s="146"/>
      <c r="BF37" s="146"/>
      <c r="BG37" s="146"/>
      <c r="BH37" s="146"/>
    </row>
    <row r="38" spans="1:60">
      <c r="A38" s="149" t="s">
        <v>127</v>
      </c>
      <c r="B38" s="150" t="s">
        <v>100</v>
      </c>
      <c r="C38" s="171" t="s">
        <v>28</v>
      </c>
      <c r="D38" s="159"/>
      <c r="E38" s="160"/>
      <c r="F38" s="161"/>
      <c r="G38" s="161">
        <f>SUMIF(AG39:AG49,"&lt;&gt;NOR",G39:G49)</f>
        <v>0</v>
      </c>
      <c r="H38" s="161"/>
      <c r="I38" s="161">
        <f>SUM(I39:I49)</f>
        <v>0</v>
      </c>
      <c r="J38" s="161"/>
      <c r="K38" s="161">
        <f>SUM(K39:K49)</f>
        <v>0</v>
      </c>
      <c r="L38" s="161"/>
      <c r="M38" s="161">
        <f>SUM(M39:M49)</f>
        <v>0</v>
      </c>
      <c r="N38" s="161"/>
      <c r="O38" s="161">
        <f>SUM(O39:O49)</f>
        <v>0</v>
      </c>
      <c r="P38" s="161"/>
      <c r="Q38" s="161">
        <f>SUM(Q39:Q49)</f>
        <v>0</v>
      </c>
      <c r="R38" s="161"/>
      <c r="S38" s="161"/>
      <c r="T38" s="162"/>
      <c r="U38" s="158"/>
      <c r="V38" s="158">
        <f>SUM(V39:V49)</f>
        <v>0</v>
      </c>
      <c r="W38" s="158"/>
      <c r="X38" s="158"/>
      <c r="AG38" t="s">
        <v>128</v>
      </c>
    </row>
    <row r="39" spans="1:60" outlineLevel="1">
      <c r="A39" s="163">
        <v>9</v>
      </c>
      <c r="B39" s="164" t="s">
        <v>56</v>
      </c>
      <c r="C39" s="172" t="s">
        <v>430</v>
      </c>
      <c r="D39" s="165" t="s">
        <v>431</v>
      </c>
      <c r="E39" s="166">
        <v>1</v>
      </c>
      <c r="F39" s="167"/>
      <c r="G39" s="168">
        <f>ROUND(E39*F39,2)</f>
        <v>0</v>
      </c>
      <c r="H39" s="167"/>
      <c r="I39" s="168">
        <f>ROUND(E39*H39,2)</f>
        <v>0</v>
      </c>
      <c r="J39" s="167"/>
      <c r="K39" s="168">
        <f>ROUND(E39*J39,2)</f>
        <v>0</v>
      </c>
      <c r="L39" s="168">
        <v>21</v>
      </c>
      <c r="M39" s="168">
        <f>G39*(1+L39/100)</f>
        <v>0</v>
      </c>
      <c r="N39" s="168">
        <v>0</v>
      </c>
      <c r="O39" s="168">
        <f>ROUND(E39*N39,2)</f>
        <v>0</v>
      </c>
      <c r="P39" s="168">
        <v>0</v>
      </c>
      <c r="Q39" s="168">
        <f>ROUND(E39*P39,2)</f>
        <v>0</v>
      </c>
      <c r="R39" s="168"/>
      <c r="S39" s="168" t="s">
        <v>196</v>
      </c>
      <c r="T39" s="169" t="s">
        <v>197</v>
      </c>
      <c r="U39" s="155">
        <v>0</v>
      </c>
      <c r="V39" s="155">
        <f>ROUND(E39*U39,2)</f>
        <v>0</v>
      </c>
      <c r="W39" s="155"/>
      <c r="X39" s="155" t="s">
        <v>407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408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1">
      <c r="A40" s="153"/>
      <c r="B40" s="154"/>
      <c r="C40" s="244" t="s">
        <v>432</v>
      </c>
      <c r="D40" s="245"/>
      <c r="E40" s="245"/>
      <c r="F40" s="245"/>
      <c r="G40" s="24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46"/>
      <c r="Z40" s="146"/>
      <c r="AA40" s="146"/>
      <c r="AB40" s="146"/>
      <c r="AC40" s="146"/>
      <c r="AD40" s="146"/>
      <c r="AE40" s="146"/>
      <c r="AF40" s="146"/>
      <c r="AG40" s="146" t="s">
        <v>409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76" t="str">
        <f>C40</f>
        <v>-zahrnuje dopravní opatření (dopravní značky a zařízení, zákazy vjezdu, vstupu), dočasné zábory a dopravní zařízení</v>
      </c>
      <c r="BB40" s="146"/>
      <c r="BC40" s="146"/>
      <c r="BD40" s="146"/>
      <c r="BE40" s="146"/>
      <c r="BF40" s="146"/>
      <c r="BG40" s="146"/>
      <c r="BH40" s="146"/>
    </row>
    <row r="41" spans="1:60" outlineLevel="1">
      <c r="A41" s="163">
        <v>10</v>
      </c>
      <c r="B41" s="164" t="s">
        <v>58</v>
      </c>
      <c r="C41" s="172" t="s">
        <v>433</v>
      </c>
      <c r="D41" s="165" t="s">
        <v>431</v>
      </c>
      <c r="E41" s="166">
        <v>1</v>
      </c>
      <c r="F41" s="167"/>
      <c r="G41" s="168">
        <f>ROUND(E41*F41,2)</f>
        <v>0</v>
      </c>
      <c r="H41" s="167"/>
      <c r="I41" s="168">
        <f>ROUND(E41*H41,2)</f>
        <v>0</v>
      </c>
      <c r="J41" s="167"/>
      <c r="K41" s="168">
        <f>ROUND(E41*J41,2)</f>
        <v>0</v>
      </c>
      <c r="L41" s="168">
        <v>21</v>
      </c>
      <c r="M41" s="168">
        <f>G41*(1+L41/100)</f>
        <v>0</v>
      </c>
      <c r="N41" s="168">
        <v>0</v>
      </c>
      <c r="O41" s="168">
        <f>ROUND(E41*N41,2)</f>
        <v>0</v>
      </c>
      <c r="P41" s="168">
        <v>0</v>
      </c>
      <c r="Q41" s="168">
        <f>ROUND(E41*P41,2)</f>
        <v>0</v>
      </c>
      <c r="R41" s="168"/>
      <c r="S41" s="168" t="s">
        <v>196</v>
      </c>
      <c r="T41" s="169" t="s">
        <v>197</v>
      </c>
      <c r="U41" s="155">
        <v>0</v>
      </c>
      <c r="V41" s="155">
        <f>ROUND(E41*U41,2)</f>
        <v>0</v>
      </c>
      <c r="W41" s="155"/>
      <c r="X41" s="155" t="s">
        <v>407</v>
      </c>
      <c r="Y41" s="146"/>
      <c r="Z41" s="146"/>
      <c r="AA41" s="146"/>
      <c r="AB41" s="146"/>
      <c r="AC41" s="146"/>
      <c r="AD41" s="146"/>
      <c r="AE41" s="146"/>
      <c r="AF41" s="146"/>
      <c r="AG41" s="146" t="s">
        <v>408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>
      <c r="A42" s="153"/>
      <c r="B42" s="154"/>
      <c r="C42" s="244" t="s">
        <v>434</v>
      </c>
      <c r="D42" s="245"/>
      <c r="E42" s="245"/>
      <c r="F42" s="245"/>
      <c r="G42" s="24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6"/>
      <c r="Z42" s="146"/>
      <c r="AA42" s="146"/>
      <c r="AB42" s="146"/>
      <c r="AC42" s="146"/>
      <c r="AD42" s="146"/>
      <c r="AE42" s="146"/>
      <c r="AF42" s="146"/>
      <c r="AG42" s="146" t="s">
        <v>409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>
      <c r="A43" s="163">
        <v>11</v>
      </c>
      <c r="B43" s="164" t="s">
        <v>60</v>
      </c>
      <c r="C43" s="172" t="s">
        <v>435</v>
      </c>
      <c r="D43" s="165" t="s">
        <v>406</v>
      </c>
      <c r="E43" s="166">
        <v>1</v>
      </c>
      <c r="F43" s="167"/>
      <c r="G43" s="168">
        <f>ROUND(E43*F43,2)</f>
        <v>0</v>
      </c>
      <c r="H43" s="167"/>
      <c r="I43" s="168">
        <f>ROUND(E43*H43,2)</f>
        <v>0</v>
      </c>
      <c r="J43" s="167"/>
      <c r="K43" s="168">
        <f>ROUND(E43*J43,2)</f>
        <v>0</v>
      </c>
      <c r="L43" s="168">
        <v>21</v>
      </c>
      <c r="M43" s="168">
        <f>G43*(1+L43/100)</f>
        <v>0</v>
      </c>
      <c r="N43" s="168">
        <v>0</v>
      </c>
      <c r="O43" s="168">
        <f>ROUND(E43*N43,2)</f>
        <v>0</v>
      </c>
      <c r="P43" s="168">
        <v>0</v>
      </c>
      <c r="Q43" s="168">
        <f>ROUND(E43*P43,2)</f>
        <v>0</v>
      </c>
      <c r="R43" s="168"/>
      <c r="S43" s="168" t="s">
        <v>196</v>
      </c>
      <c r="T43" s="169" t="s">
        <v>197</v>
      </c>
      <c r="U43" s="155">
        <v>0</v>
      </c>
      <c r="V43" s="155">
        <f>ROUND(E43*U43,2)</f>
        <v>0</v>
      </c>
      <c r="W43" s="155"/>
      <c r="X43" s="155" t="s">
        <v>407</v>
      </c>
      <c r="Y43" s="146"/>
      <c r="Z43" s="146"/>
      <c r="AA43" s="146"/>
      <c r="AB43" s="146"/>
      <c r="AC43" s="146"/>
      <c r="AD43" s="146"/>
      <c r="AE43" s="146"/>
      <c r="AF43" s="146"/>
      <c r="AG43" s="146" t="s">
        <v>408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>
      <c r="A44" s="153"/>
      <c r="B44" s="154"/>
      <c r="C44" s="244" t="s">
        <v>436</v>
      </c>
      <c r="D44" s="245"/>
      <c r="E44" s="245"/>
      <c r="F44" s="245"/>
      <c r="G44" s="24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46"/>
      <c r="Z44" s="146"/>
      <c r="AA44" s="146"/>
      <c r="AB44" s="146"/>
      <c r="AC44" s="146"/>
      <c r="AD44" s="146"/>
      <c r="AE44" s="146"/>
      <c r="AF44" s="146"/>
      <c r="AG44" s="146" t="s">
        <v>409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>
      <c r="A45" s="153"/>
      <c r="B45" s="154"/>
      <c r="C45" s="242" t="s">
        <v>450</v>
      </c>
      <c r="D45" s="243"/>
      <c r="E45" s="243"/>
      <c r="F45" s="243"/>
      <c r="G45" s="243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46"/>
      <c r="Z45" s="146"/>
      <c r="AA45" s="146"/>
      <c r="AB45" s="146"/>
      <c r="AC45" s="146"/>
      <c r="AD45" s="146"/>
      <c r="AE45" s="146"/>
      <c r="AF45" s="146"/>
      <c r="AG45" s="146" t="s">
        <v>409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>
      <c r="A46" s="153"/>
      <c r="B46" s="154"/>
      <c r="C46" s="242" t="s">
        <v>451</v>
      </c>
      <c r="D46" s="243"/>
      <c r="E46" s="243"/>
      <c r="F46" s="243"/>
      <c r="G46" s="243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46"/>
      <c r="Z46" s="146"/>
      <c r="AA46" s="146"/>
      <c r="AB46" s="146"/>
      <c r="AC46" s="146"/>
      <c r="AD46" s="146"/>
      <c r="AE46" s="146"/>
      <c r="AF46" s="146"/>
      <c r="AG46" s="146" t="s">
        <v>409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>
      <c r="A47" s="153"/>
      <c r="B47" s="154"/>
      <c r="C47" s="242" t="s">
        <v>452</v>
      </c>
      <c r="D47" s="243"/>
      <c r="E47" s="243"/>
      <c r="F47" s="243"/>
      <c r="G47" s="243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46"/>
      <c r="Z47" s="146"/>
      <c r="AA47" s="146"/>
      <c r="AB47" s="146"/>
      <c r="AC47" s="146"/>
      <c r="AD47" s="146"/>
      <c r="AE47" s="146"/>
      <c r="AF47" s="146"/>
      <c r="AG47" s="146" t="s">
        <v>409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>
      <c r="A48" s="153"/>
      <c r="B48" s="154"/>
      <c r="C48" s="242" t="s">
        <v>437</v>
      </c>
      <c r="D48" s="243"/>
      <c r="E48" s="243"/>
      <c r="F48" s="243"/>
      <c r="G48" s="243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46"/>
      <c r="Z48" s="146"/>
      <c r="AA48" s="146"/>
      <c r="AB48" s="146"/>
      <c r="AC48" s="146"/>
      <c r="AD48" s="146"/>
      <c r="AE48" s="146"/>
      <c r="AF48" s="146"/>
      <c r="AG48" s="146" t="s">
        <v>409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>
      <c r="A49" s="163">
        <v>12</v>
      </c>
      <c r="B49" s="164" t="s">
        <v>62</v>
      </c>
      <c r="C49" s="172" t="s">
        <v>438</v>
      </c>
      <c r="D49" s="165" t="s">
        <v>406</v>
      </c>
      <c r="E49" s="166">
        <v>1</v>
      </c>
      <c r="F49" s="167"/>
      <c r="G49" s="168">
        <f>ROUND(E49*F49,2)</f>
        <v>0</v>
      </c>
      <c r="H49" s="167"/>
      <c r="I49" s="168">
        <f>ROUND(E49*H49,2)</f>
        <v>0</v>
      </c>
      <c r="J49" s="167"/>
      <c r="K49" s="168">
        <f>ROUND(E49*J49,2)</f>
        <v>0</v>
      </c>
      <c r="L49" s="168">
        <v>21</v>
      </c>
      <c r="M49" s="168">
        <f>G49*(1+L49/100)</f>
        <v>0</v>
      </c>
      <c r="N49" s="168">
        <v>0</v>
      </c>
      <c r="O49" s="168">
        <f>ROUND(E49*N49,2)</f>
        <v>0</v>
      </c>
      <c r="P49" s="168">
        <v>0</v>
      </c>
      <c r="Q49" s="168">
        <f>ROUND(E49*P49,2)</f>
        <v>0</v>
      </c>
      <c r="R49" s="168"/>
      <c r="S49" s="168" t="s">
        <v>196</v>
      </c>
      <c r="T49" s="169" t="s">
        <v>197</v>
      </c>
      <c r="U49" s="155">
        <v>0</v>
      </c>
      <c r="V49" s="155">
        <f>ROUND(E49*U49,2)</f>
        <v>0</v>
      </c>
      <c r="W49" s="155"/>
      <c r="X49" s="155" t="s">
        <v>407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408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>
      <c r="A50" s="3"/>
      <c r="B50" s="4"/>
      <c r="C50" s="174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AE50">
        <v>15</v>
      </c>
      <c r="AF50">
        <v>21</v>
      </c>
      <c r="AG50" t="s">
        <v>114</v>
      </c>
    </row>
    <row r="51" spans="1:60">
      <c r="A51" s="149"/>
      <c r="B51" s="150" t="s">
        <v>29</v>
      </c>
      <c r="C51" s="171"/>
      <c r="D51" s="151"/>
      <c r="E51" s="152"/>
      <c r="F51" s="152"/>
      <c r="G51" s="170">
        <f>G8+G17+G19+G38</f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AE51">
        <f>SUMIF(L7:L49,AE50,G7:G49)</f>
        <v>0</v>
      </c>
      <c r="AF51">
        <f>SUMIF(L7:L49,AF50,G7:G49)</f>
        <v>0</v>
      </c>
      <c r="AG51" t="s">
        <v>201</v>
      </c>
    </row>
    <row r="52" spans="1:60">
      <c r="C52" s="175"/>
      <c r="D52" s="10"/>
      <c r="AG52" t="s">
        <v>202</v>
      </c>
    </row>
    <row r="53" spans="1:60">
      <c r="D53" s="10"/>
    </row>
    <row r="54" spans="1:60">
      <c r="D54" s="10"/>
    </row>
    <row r="55" spans="1:60">
      <c r="D55" s="10"/>
    </row>
    <row r="56" spans="1:60">
      <c r="D56" s="10"/>
    </row>
    <row r="57" spans="1:60">
      <c r="D57" s="10"/>
    </row>
    <row r="58" spans="1:60">
      <c r="D58" s="10"/>
    </row>
    <row r="59" spans="1:60">
      <c r="D59" s="10"/>
    </row>
    <row r="60" spans="1:60">
      <c r="D60" s="10"/>
    </row>
    <row r="61" spans="1:60">
      <c r="D61" s="10"/>
    </row>
    <row r="62" spans="1:60">
      <c r="D62" s="10"/>
    </row>
    <row r="63" spans="1:60">
      <c r="D63" s="10"/>
    </row>
    <row r="64" spans="1:60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9231" sheet="1"/>
  <mergeCells count="30">
    <mergeCell ref="C10:G10"/>
    <mergeCell ref="C11:G11"/>
    <mergeCell ref="C12:G12"/>
    <mergeCell ref="C13:G13"/>
    <mergeCell ref="A1:G1"/>
    <mergeCell ref="C2:G2"/>
    <mergeCell ref="C3:G3"/>
    <mergeCell ref="C4:G4"/>
    <mergeCell ref="C24:G24"/>
    <mergeCell ref="C25:G25"/>
    <mergeCell ref="C26:G26"/>
    <mergeCell ref="C27:G27"/>
    <mergeCell ref="C14:G14"/>
    <mergeCell ref="C15:G15"/>
    <mergeCell ref="C21:G21"/>
    <mergeCell ref="C22:G22"/>
    <mergeCell ref="C33:G33"/>
    <mergeCell ref="C35:G35"/>
    <mergeCell ref="C37:G37"/>
    <mergeCell ref="C40:G40"/>
    <mergeCell ref="C28:G28"/>
    <mergeCell ref="C29:G29"/>
    <mergeCell ref="C30:G30"/>
    <mergeCell ref="C31:G31"/>
    <mergeCell ref="C47:G47"/>
    <mergeCell ref="C48:G48"/>
    <mergeCell ref="C42:G42"/>
    <mergeCell ref="C44:G44"/>
    <mergeCell ref="C45:G45"/>
    <mergeCell ref="C46:G46"/>
  </mergeCells>
  <phoneticPr fontId="17" type="noConversion"/>
  <pageMargins left="0.59055118110236204" right="0.196850393700787" top="0.984251969" bottom="0.984251969" header="0.4921259845" footer="0.4921259845"/>
  <pageSetup paperSize="9" orientation="landscape" r:id="rId1"/>
  <headerFooter alignWithMargins="0"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85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45"/>
  <cols>
    <col min="1" max="1" width="8.3828125" hidden="1" customWidth="1"/>
    <col min="2" max="2" width="13.3828125" customWidth="1"/>
    <col min="3" max="3" width="7.3828125" style="52" customWidth="1"/>
    <col min="4" max="4" width="13" style="52" customWidth="1"/>
    <col min="5" max="5" width="9.69140625" style="52" customWidth="1"/>
    <col min="6" max="6" width="11.69140625" customWidth="1"/>
    <col min="7" max="9" width="13" customWidth="1"/>
    <col min="10" max="10" width="5.53515625" customWidth="1"/>
    <col min="11" max="11" width="4.3046875" customWidth="1"/>
    <col min="12" max="15" width="10.69140625" customWidth="1"/>
  </cols>
  <sheetData>
    <row r="1" spans="1:15" ht="33.75" customHeight="1">
      <c r="A1" s="47" t="s">
        <v>36</v>
      </c>
      <c r="B1" s="190" t="s">
        <v>41</v>
      </c>
      <c r="C1" s="191"/>
      <c r="D1" s="191"/>
      <c r="E1" s="191"/>
      <c r="F1" s="191"/>
      <c r="G1" s="191"/>
      <c r="H1" s="191"/>
      <c r="I1" s="191"/>
      <c r="J1" s="192"/>
    </row>
    <row r="2" spans="1:15" ht="36" customHeight="1">
      <c r="A2" s="2"/>
      <c r="B2" s="76" t="s">
        <v>22</v>
      </c>
      <c r="C2" s="77"/>
      <c r="D2" s="78" t="s">
        <v>44</v>
      </c>
      <c r="E2" s="197" t="s">
        <v>45</v>
      </c>
      <c r="F2" s="198"/>
      <c r="G2" s="198"/>
      <c r="H2" s="198"/>
      <c r="I2" s="198"/>
      <c r="J2" s="199"/>
      <c r="O2" s="1"/>
    </row>
    <row r="3" spans="1:15" ht="27" hidden="1" customHeight="1">
      <c r="A3" s="2"/>
      <c r="B3" s="79"/>
      <c r="C3" s="77"/>
      <c r="D3" s="80"/>
      <c r="E3" s="200"/>
      <c r="F3" s="201"/>
      <c r="G3" s="201"/>
      <c r="H3" s="201"/>
      <c r="I3" s="201"/>
      <c r="J3" s="202"/>
    </row>
    <row r="4" spans="1:15" ht="23.25" customHeight="1">
      <c r="A4" s="2"/>
      <c r="B4" s="81"/>
      <c r="C4" s="82"/>
      <c r="D4" s="83"/>
      <c r="E4" s="205"/>
      <c r="F4" s="205"/>
      <c r="G4" s="205"/>
      <c r="H4" s="205"/>
      <c r="I4" s="205"/>
      <c r="J4" s="206"/>
    </row>
    <row r="5" spans="1:15" ht="24" customHeight="1">
      <c r="A5" s="2"/>
      <c r="B5" s="31" t="s">
        <v>42</v>
      </c>
      <c r="D5" s="209"/>
      <c r="E5" s="210"/>
      <c r="F5" s="210"/>
      <c r="G5" s="210"/>
      <c r="H5" s="18" t="s">
        <v>40</v>
      </c>
      <c r="I5" s="22"/>
      <c r="J5" s="8"/>
    </row>
    <row r="6" spans="1:15" ht="15.75" customHeight="1">
      <c r="A6" s="2"/>
      <c r="B6" s="28"/>
      <c r="C6" s="55"/>
      <c r="D6" s="211"/>
      <c r="E6" s="212"/>
      <c r="F6" s="212"/>
      <c r="G6" s="212"/>
      <c r="H6" s="18" t="s">
        <v>34</v>
      </c>
      <c r="I6" s="22"/>
      <c r="J6" s="8"/>
    </row>
    <row r="7" spans="1:15" ht="15.75" customHeight="1">
      <c r="A7" s="2"/>
      <c r="B7" s="29"/>
      <c r="C7" s="56"/>
      <c r="D7" s="53"/>
      <c r="E7" s="213"/>
      <c r="F7" s="214"/>
      <c r="G7" s="214"/>
      <c r="H7" s="24"/>
      <c r="I7" s="23"/>
      <c r="J7" s="34"/>
    </row>
    <row r="8" spans="1:15" ht="24" hidden="1" customHeight="1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>
      <c r="A9" s="2"/>
      <c r="B9" s="2"/>
      <c r="D9" s="51"/>
      <c r="H9" s="18" t="s">
        <v>34</v>
      </c>
      <c r="I9" s="22"/>
      <c r="J9" s="8"/>
    </row>
    <row r="10" spans="1:15" ht="15.75" hidden="1" customHeight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>
      <c r="A11" s="2"/>
      <c r="B11" s="31" t="s">
        <v>19</v>
      </c>
      <c r="D11" s="185"/>
      <c r="E11" s="185"/>
      <c r="F11" s="185"/>
      <c r="G11" s="185"/>
      <c r="H11" s="18" t="s">
        <v>40</v>
      </c>
      <c r="I11" s="84"/>
      <c r="J11" s="8"/>
    </row>
    <row r="12" spans="1:15" ht="15.75" customHeight="1">
      <c r="A12" s="2"/>
      <c r="B12" s="28"/>
      <c r="C12" s="55"/>
      <c r="D12" s="204"/>
      <c r="E12" s="204"/>
      <c r="F12" s="204"/>
      <c r="G12" s="204"/>
      <c r="H12" s="18" t="s">
        <v>34</v>
      </c>
      <c r="I12" s="84"/>
      <c r="J12" s="8"/>
    </row>
    <row r="13" spans="1:15" ht="15.75" customHeight="1">
      <c r="A13" s="2"/>
      <c r="B13" s="29"/>
      <c r="C13" s="56"/>
      <c r="D13" s="85"/>
      <c r="E13" s="207"/>
      <c r="F13" s="208"/>
      <c r="G13" s="208"/>
      <c r="H13" s="19"/>
      <c r="I13" s="23"/>
      <c r="J13" s="34"/>
    </row>
    <row r="14" spans="1:15" ht="24" customHeight="1">
      <c r="A14" s="2"/>
      <c r="B14" s="43" t="s">
        <v>21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>
      <c r="A15" s="2"/>
      <c r="B15" s="35" t="s">
        <v>32</v>
      </c>
      <c r="C15" s="61"/>
      <c r="D15" s="54"/>
      <c r="E15" s="203"/>
      <c r="F15" s="203"/>
      <c r="G15" s="186"/>
      <c r="H15" s="186"/>
      <c r="I15" s="186" t="s">
        <v>29</v>
      </c>
      <c r="J15" s="187"/>
    </row>
    <row r="16" spans="1:15" ht="23.25" customHeight="1">
      <c r="A16" s="138" t="s">
        <v>24</v>
      </c>
      <c r="B16" s="38" t="s">
        <v>24</v>
      </c>
      <c r="C16" s="62"/>
      <c r="D16" s="63"/>
      <c r="E16" s="188"/>
      <c r="F16" s="196"/>
      <c r="G16" s="188"/>
      <c r="H16" s="196"/>
      <c r="I16" s="188">
        <f>SUMIF(F66:F81,A16,I66:I81)+SUMIF(F66:F81,"PSU",I66:I81)</f>
        <v>0</v>
      </c>
      <c r="J16" s="189"/>
    </row>
    <row r="17" spans="1:10" ht="23.25" customHeight="1">
      <c r="A17" s="138" t="s">
        <v>25</v>
      </c>
      <c r="B17" s="38" t="s">
        <v>25</v>
      </c>
      <c r="C17" s="62"/>
      <c r="D17" s="63"/>
      <c r="E17" s="188"/>
      <c r="F17" s="196"/>
      <c r="G17" s="188"/>
      <c r="H17" s="196"/>
      <c r="I17" s="188">
        <f>SUMIF(F66:F81,A17,I66:I81)</f>
        <v>0</v>
      </c>
      <c r="J17" s="189"/>
    </row>
    <row r="18" spans="1:10" ht="23.25" customHeight="1">
      <c r="A18" s="138" t="s">
        <v>26</v>
      </c>
      <c r="B18" s="38" t="s">
        <v>26</v>
      </c>
      <c r="C18" s="62"/>
      <c r="D18" s="63"/>
      <c r="E18" s="188"/>
      <c r="F18" s="196"/>
      <c r="G18" s="188"/>
      <c r="H18" s="196"/>
      <c r="I18" s="188">
        <f>SUMIF(F66:F81,A18,I66:I81)</f>
        <v>0</v>
      </c>
      <c r="J18" s="189"/>
    </row>
    <row r="19" spans="1:10" ht="23.25" customHeight="1">
      <c r="A19" s="138" t="s">
        <v>99</v>
      </c>
      <c r="B19" s="38" t="s">
        <v>27</v>
      </c>
      <c r="C19" s="62"/>
      <c r="D19" s="63"/>
      <c r="E19" s="188"/>
      <c r="F19" s="196"/>
      <c r="G19" s="188"/>
      <c r="H19" s="196"/>
      <c r="I19" s="188">
        <f>SUMIF(F66:F81,A19,I66:I81)</f>
        <v>0</v>
      </c>
      <c r="J19" s="189"/>
    </row>
    <row r="20" spans="1:10" ht="23.25" customHeight="1">
      <c r="A20" s="138" t="s">
        <v>100</v>
      </c>
      <c r="B20" s="38" t="s">
        <v>28</v>
      </c>
      <c r="C20" s="62"/>
      <c r="D20" s="63"/>
      <c r="E20" s="188"/>
      <c r="F20" s="196"/>
      <c r="G20" s="188"/>
      <c r="H20" s="196"/>
      <c r="I20" s="188">
        <f>SUMIF(F66:F81,A20,I66:I81)</f>
        <v>0</v>
      </c>
      <c r="J20" s="189"/>
    </row>
    <row r="21" spans="1:10" ht="23.25" customHeight="1">
      <c r="A21" s="2"/>
      <c r="B21" s="48" t="s">
        <v>29</v>
      </c>
      <c r="C21" s="64"/>
      <c r="D21" s="65"/>
      <c r="E21" s="222"/>
      <c r="F21" s="223"/>
      <c r="G21" s="222"/>
      <c r="H21" s="223"/>
      <c r="I21" s="222">
        <f>SUM(I16:J20)</f>
        <v>0</v>
      </c>
      <c r="J21" s="227"/>
    </row>
    <row r="22" spans="1:10" ht="33" customHeight="1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 ca="1"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15">
        <f ca="1">ZakladDPHSniVypocet</f>
        <v>0</v>
      </c>
      <c r="H23" s="216"/>
      <c r="I23" s="216"/>
      <c r="J23" s="40" t="str">
        <f t="shared" ref="J23:J28" ca="1" si="0">Mena</f>
        <v>CZK</v>
      </c>
    </row>
    <row r="24" spans="1:10" ht="23.25" customHeight="1">
      <c r="A24" s="2">
        <f>(A23-INT(A23))*100</f>
        <v>0</v>
      </c>
      <c r="B24" s="38" t="s">
        <v>13</v>
      </c>
      <c r="C24" s="62"/>
      <c r="D24" s="63"/>
      <c r="E24" s="67">
        <f ca="1">SazbaDPH1</f>
        <v>15</v>
      </c>
      <c r="F24" s="39" t="s">
        <v>0</v>
      </c>
      <c r="G24" s="225">
        <f>A23</f>
        <v>0</v>
      </c>
      <c r="H24" s="226"/>
      <c r="I24" s="226"/>
      <c r="J24" s="40" t="str">
        <f t="shared" ca="1" si="0"/>
        <v>CZK</v>
      </c>
    </row>
    <row r="25" spans="1:10" ht="23.25" customHeight="1">
      <c r="A25" s="2">
        <f ca="1"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15">
        <f ca="1">ZakladDPHZaklVypocet</f>
        <v>0</v>
      </c>
      <c r="H25" s="216"/>
      <c r="I25" s="216"/>
      <c r="J25" s="40" t="str">
        <f t="shared" ca="1" si="0"/>
        <v>CZK</v>
      </c>
    </row>
    <row r="26" spans="1:10" ht="23.25" customHeight="1">
      <c r="A26" s="2">
        <f ca="1">(A25-INT(A25))*100</f>
        <v>0</v>
      </c>
      <c r="B26" s="32" t="s">
        <v>15</v>
      </c>
      <c r="C26" s="68"/>
      <c r="D26" s="54"/>
      <c r="E26" s="69">
        <f ca="1">SazbaDPH2</f>
        <v>21</v>
      </c>
      <c r="F26" s="30" t="s">
        <v>0</v>
      </c>
      <c r="G26" s="193">
        <f ca="1">A25</f>
        <v>0</v>
      </c>
      <c r="H26" s="194"/>
      <c r="I26" s="194"/>
      <c r="J26" s="37" t="str">
        <f t="shared" ca="1" si="0"/>
        <v>CZK</v>
      </c>
    </row>
    <row r="27" spans="1:10" ht="23.25" customHeight="1" thickBot="1">
      <c r="A27" s="2">
        <f ca="1">ZakladDPHSni+DPHSni+ZakladDPHZakl+DPHZakl</f>
        <v>0</v>
      </c>
      <c r="B27" s="31" t="s">
        <v>4</v>
      </c>
      <c r="C27" s="70"/>
      <c r="D27" s="71"/>
      <c r="E27" s="70"/>
      <c r="F27" s="16"/>
      <c r="G27" s="195">
        <f ca="1">CenaCelkem-(ZakladDPHSni+DPHSni+ZakladDPHZakl+DPHZakl)</f>
        <v>0</v>
      </c>
      <c r="H27" s="195"/>
      <c r="I27" s="195"/>
      <c r="J27" s="41" t="str">
        <f t="shared" ca="1" si="0"/>
        <v>CZK</v>
      </c>
    </row>
    <row r="28" spans="1:10" ht="27.75" hidden="1" customHeight="1" thickBot="1">
      <c r="A28" s="2"/>
      <c r="B28" s="112" t="s">
        <v>23</v>
      </c>
      <c r="C28" s="113"/>
      <c r="D28" s="113"/>
      <c r="E28" s="114"/>
      <c r="F28" s="115"/>
      <c r="G28" s="217">
        <f ca="1">ZakladDPHSniVypocet+ZakladDPHZaklVypocet</f>
        <v>0</v>
      </c>
      <c r="H28" s="217"/>
      <c r="I28" s="217"/>
      <c r="J28" s="116" t="str">
        <f t="shared" ca="1" si="0"/>
        <v>CZK</v>
      </c>
    </row>
    <row r="29" spans="1:10" ht="27.75" customHeight="1" thickBot="1">
      <c r="A29" s="2">
        <f>(A27-INT(A27))*100</f>
        <v>0</v>
      </c>
      <c r="B29" s="112" t="s">
        <v>35</v>
      </c>
      <c r="C29" s="117"/>
      <c r="D29" s="117"/>
      <c r="E29" s="117"/>
      <c r="F29" s="118"/>
      <c r="G29" s="228">
        <f>A27</f>
        <v>0</v>
      </c>
      <c r="H29" s="228"/>
      <c r="I29" s="228"/>
      <c r="J29" s="119" t="s">
        <v>69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18"/>
      <c r="E34" s="219"/>
      <c r="G34" s="220"/>
      <c r="H34" s="221"/>
      <c r="I34" s="221"/>
      <c r="J34" s="25"/>
    </row>
    <row r="35" spans="1:10" ht="12.75" customHeight="1">
      <c r="A35" s="2"/>
      <c r="B35" s="2"/>
      <c r="D35" s="224" t="s">
        <v>2</v>
      </c>
      <c r="E35" s="224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10" ht="25.5" hidden="1" customHeight="1">
      <c r="A39" s="88">
        <v>1</v>
      </c>
      <c r="B39" s="98" t="s">
        <v>46</v>
      </c>
      <c r="C39" s="184"/>
      <c r="D39" s="184"/>
      <c r="E39" s="184"/>
      <c r="F39" s="99">
        <f ca="1">'00 01 Pol'!AE56+'01 1 Pol'!AE95+'02 1 Pol'!AE65+'03 1 Pol'!AE31+'04 1 Pol'!AE48+'05 1 Pol'!AE44+'06 1 Pol'!AE47+'07 1 Pol'!AE24+'99 1 Pol'!AE51</f>
        <v>0</v>
      </c>
      <c r="G39" s="100">
        <f ca="1">'00 01 Pol'!AF56+'01 1 Pol'!AF95+'02 1 Pol'!AF65+'03 1 Pol'!AF31+'04 1 Pol'!AF48+'05 1 Pol'!AF44+'06 1 Pol'!AF47+'07 1 Pol'!AF24+'99 1 Pol'!AF51</f>
        <v>0</v>
      </c>
      <c r="H39" s="101">
        <f t="shared" ref="H39:H58" ca="1" si="1">(F39*SazbaDPH1/100)+(G39*SazbaDPH2/100)</f>
        <v>0</v>
      </c>
      <c r="I39" s="101">
        <f t="shared" ref="I39:I58" si="2">F39+G39+H39</f>
        <v>0</v>
      </c>
      <c r="J39" s="102" t="str">
        <f t="shared" ref="J39:J58" ca="1" si="3">IF(CenaCelkemVypocet=0,"",I39/CenaCelkemVypocet*100)</f>
        <v/>
      </c>
    </row>
    <row r="40" spans="1:10" ht="25.5" customHeight="1">
      <c r="A40" s="88">
        <v>2</v>
      </c>
      <c r="B40" s="103"/>
      <c r="C40" s="183" t="s">
        <v>47</v>
      </c>
      <c r="D40" s="183"/>
      <c r="E40" s="183"/>
      <c r="F40" s="104"/>
      <c r="G40" s="105"/>
      <c r="H40" s="105">
        <f t="shared" ca="1" si="1"/>
        <v>0</v>
      </c>
      <c r="I40" s="105">
        <f t="shared" si="2"/>
        <v>0</v>
      </c>
      <c r="J40" s="106" t="str">
        <f t="shared" ca="1" si="3"/>
        <v/>
      </c>
    </row>
    <row r="41" spans="1:10" ht="25.5" customHeight="1">
      <c r="A41" s="88">
        <v>2</v>
      </c>
      <c r="B41" s="103" t="s">
        <v>48</v>
      </c>
      <c r="C41" s="183" t="s">
        <v>49</v>
      </c>
      <c r="D41" s="183"/>
      <c r="E41" s="183"/>
      <c r="F41" s="104">
        <f ca="1">'00 01 Pol'!AE56</f>
        <v>0</v>
      </c>
      <c r="G41" s="105">
        <f ca="1">'00 01 Pol'!AF56</f>
        <v>0</v>
      </c>
      <c r="H41" s="105">
        <f t="shared" ca="1" si="1"/>
        <v>0</v>
      </c>
      <c r="I41" s="105">
        <f t="shared" si="2"/>
        <v>0</v>
      </c>
      <c r="J41" s="106" t="str">
        <f t="shared" ca="1" si="3"/>
        <v/>
      </c>
    </row>
    <row r="42" spans="1:10" ht="25.5" customHeight="1">
      <c r="A42" s="88">
        <v>3</v>
      </c>
      <c r="B42" s="107" t="s">
        <v>50</v>
      </c>
      <c r="C42" s="184" t="s">
        <v>51</v>
      </c>
      <c r="D42" s="184"/>
      <c r="E42" s="184"/>
      <c r="F42" s="108">
        <f ca="1">'00 01 Pol'!AE56</f>
        <v>0</v>
      </c>
      <c r="G42" s="101">
        <f ca="1">'00 01 Pol'!AF56</f>
        <v>0</v>
      </c>
      <c r="H42" s="101">
        <f t="shared" ca="1" si="1"/>
        <v>0</v>
      </c>
      <c r="I42" s="101">
        <f t="shared" si="2"/>
        <v>0</v>
      </c>
      <c r="J42" s="102" t="str">
        <f t="shared" ca="1" si="3"/>
        <v/>
      </c>
    </row>
    <row r="43" spans="1:10" ht="25.5" customHeight="1">
      <c r="A43" s="88">
        <v>2</v>
      </c>
      <c r="B43" s="103" t="s">
        <v>50</v>
      </c>
      <c r="C43" s="183" t="s">
        <v>52</v>
      </c>
      <c r="D43" s="183"/>
      <c r="E43" s="183"/>
      <c r="F43" s="104">
        <f ca="1">'01 1 Pol'!AE95</f>
        <v>0</v>
      </c>
      <c r="G43" s="105">
        <f ca="1">'01 1 Pol'!AF95</f>
        <v>0</v>
      </c>
      <c r="H43" s="105">
        <f t="shared" ca="1" si="1"/>
        <v>0</v>
      </c>
      <c r="I43" s="105">
        <f t="shared" si="2"/>
        <v>0</v>
      </c>
      <c r="J43" s="106" t="str">
        <f t="shared" ca="1" si="3"/>
        <v/>
      </c>
    </row>
    <row r="44" spans="1:10" ht="25.5" customHeight="1">
      <c r="A44" s="88">
        <v>3</v>
      </c>
      <c r="B44" s="107" t="s">
        <v>53</v>
      </c>
      <c r="C44" s="184" t="s">
        <v>51</v>
      </c>
      <c r="D44" s="184"/>
      <c r="E44" s="184"/>
      <c r="F44" s="108">
        <f ca="1">'01 1 Pol'!AE95</f>
        <v>0</v>
      </c>
      <c r="G44" s="101">
        <f ca="1">'01 1 Pol'!AF95</f>
        <v>0</v>
      </c>
      <c r="H44" s="101">
        <f t="shared" ca="1" si="1"/>
        <v>0</v>
      </c>
      <c r="I44" s="101">
        <f t="shared" si="2"/>
        <v>0</v>
      </c>
      <c r="J44" s="102" t="str">
        <f t="shared" ca="1" si="3"/>
        <v/>
      </c>
    </row>
    <row r="45" spans="1:10" ht="25.5" customHeight="1">
      <c r="A45" s="88">
        <v>2</v>
      </c>
      <c r="B45" s="103" t="s">
        <v>54</v>
      </c>
      <c r="C45" s="183" t="s">
        <v>55</v>
      </c>
      <c r="D45" s="183"/>
      <c r="E45" s="183"/>
      <c r="F45" s="104">
        <f ca="1">'02 1 Pol'!AE65</f>
        <v>0</v>
      </c>
      <c r="G45" s="105">
        <f ca="1">'02 1 Pol'!AF65</f>
        <v>0</v>
      </c>
      <c r="H45" s="105">
        <f t="shared" ca="1" si="1"/>
        <v>0</v>
      </c>
      <c r="I45" s="105">
        <f t="shared" si="2"/>
        <v>0</v>
      </c>
      <c r="J45" s="106" t="str">
        <f t="shared" ca="1" si="3"/>
        <v/>
      </c>
    </row>
    <row r="46" spans="1:10" ht="25.5" customHeight="1">
      <c r="A46" s="88">
        <v>3</v>
      </c>
      <c r="B46" s="107" t="s">
        <v>53</v>
      </c>
      <c r="C46" s="184" t="s">
        <v>51</v>
      </c>
      <c r="D46" s="184"/>
      <c r="E46" s="184"/>
      <c r="F46" s="108">
        <f ca="1">'02 1 Pol'!AE65</f>
        <v>0</v>
      </c>
      <c r="G46" s="101">
        <f ca="1">'02 1 Pol'!AF65</f>
        <v>0</v>
      </c>
      <c r="H46" s="101">
        <f t="shared" ca="1" si="1"/>
        <v>0</v>
      </c>
      <c r="I46" s="101">
        <f t="shared" si="2"/>
        <v>0</v>
      </c>
      <c r="J46" s="102" t="str">
        <f t="shared" ca="1" si="3"/>
        <v/>
      </c>
    </row>
    <row r="47" spans="1:10" ht="25.5" customHeight="1">
      <c r="A47" s="88">
        <v>2</v>
      </c>
      <c r="B47" s="103" t="s">
        <v>56</v>
      </c>
      <c r="C47" s="183" t="s">
        <v>57</v>
      </c>
      <c r="D47" s="183"/>
      <c r="E47" s="183"/>
      <c r="F47" s="104">
        <f ca="1">'03 1 Pol'!AE31</f>
        <v>0</v>
      </c>
      <c r="G47" s="105">
        <f ca="1">'03 1 Pol'!AF31</f>
        <v>0</v>
      </c>
      <c r="H47" s="105">
        <f t="shared" ca="1" si="1"/>
        <v>0</v>
      </c>
      <c r="I47" s="105">
        <f t="shared" si="2"/>
        <v>0</v>
      </c>
      <c r="J47" s="106" t="str">
        <f t="shared" ca="1" si="3"/>
        <v/>
      </c>
    </row>
    <row r="48" spans="1:10" ht="25.5" customHeight="1">
      <c r="A48" s="88">
        <v>3</v>
      </c>
      <c r="B48" s="107" t="s">
        <v>53</v>
      </c>
      <c r="C48" s="184" t="s">
        <v>51</v>
      </c>
      <c r="D48" s="184"/>
      <c r="E48" s="184"/>
      <c r="F48" s="108">
        <f ca="1">'03 1 Pol'!AE31</f>
        <v>0</v>
      </c>
      <c r="G48" s="101">
        <f ca="1">'03 1 Pol'!AF31</f>
        <v>0</v>
      </c>
      <c r="H48" s="101">
        <f t="shared" ca="1" si="1"/>
        <v>0</v>
      </c>
      <c r="I48" s="101">
        <f t="shared" si="2"/>
        <v>0</v>
      </c>
      <c r="J48" s="102" t="str">
        <f t="shared" ca="1" si="3"/>
        <v/>
      </c>
    </row>
    <row r="49" spans="1:10" ht="25.5" customHeight="1">
      <c r="A49" s="88">
        <v>2</v>
      </c>
      <c r="B49" s="103" t="s">
        <v>58</v>
      </c>
      <c r="C49" s="183" t="s">
        <v>59</v>
      </c>
      <c r="D49" s="183"/>
      <c r="E49" s="183"/>
      <c r="F49" s="104">
        <f ca="1">'04 1 Pol'!AE48</f>
        <v>0</v>
      </c>
      <c r="G49" s="105">
        <f ca="1">'04 1 Pol'!AF48</f>
        <v>0</v>
      </c>
      <c r="H49" s="105">
        <f t="shared" ca="1" si="1"/>
        <v>0</v>
      </c>
      <c r="I49" s="105">
        <f t="shared" si="2"/>
        <v>0</v>
      </c>
      <c r="J49" s="106" t="str">
        <f t="shared" ca="1" si="3"/>
        <v/>
      </c>
    </row>
    <row r="50" spans="1:10" ht="25.5" customHeight="1">
      <c r="A50" s="88">
        <v>3</v>
      </c>
      <c r="B50" s="107" t="s">
        <v>53</v>
      </c>
      <c r="C50" s="184" t="s">
        <v>51</v>
      </c>
      <c r="D50" s="184"/>
      <c r="E50" s="184"/>
      <c r="F50" s="108">
        <f ca="1">'04 1 Pol'!AE48</f>
        <v>0</v>
      </c>
      <c r="G50" s="101">
        <f ca="1">'04 1 Pol'!AF48</f>
        <v>0</v>
      </c>
      <c r="H50" s="101">
        <f t="shared" ca="1" si="1"/>
        <v>0</v>
      </c>
      <c r="I50" s="101">
        <f t="shared" si="2"/>
        <v>0</v>
      </c>
      <c r="J50" s="102" t="str">
        <f t="shared" ca="1" si="3"/>
        <v/>
      </c>
    </row>
    <row r="51" spans="1:10" ht="25.5" customHeight="1">
      <c r="A51" s="88">
        <v>2</v>
      </c>
      <c r="B51" s="103" t="s">
        <v>60</v>
      </c>
      <c r="C51" s="183" t="s">
        <v>61</v>
      </c>
      <c r="D51" s="183"/>
      <c r="E51" s="183"/>
      <c r="F51" s="104">
        <f ca="1">'05 1 Pol'!AE44</f>
        <v>0</v>
      </c>
      <c r="G51" s="105">
        <f ca="1">'05 1 Pol'!AF44</f>
        <v>0</v>
      </c>
      <c r="H51" s="105">
        <f t="shared" ca="1" si="1"/>
        <v>0</v>
      </c>
      <c r="I51" s="105">
        <f t="shared" si="2"/>
        <v>0</v>
      </c>
      <c r="J51" s="106" t="str">
        <f t="shared" ca="1" si="3"/>
        <v/>
      </c>
    </row>
    <row r="52" spans="1:10" ht="25.5" customHeight="1">
      <c r="A52" s="88">
        <v>3</v>
      </c>
      <c r="B52" s="107" t="s">
        <v>53</v>
      </c>
      <c r="C52" s="184" t="s">
        <v>51</v>
      </c>
      <c r="D52" s="184"/>
      <c r="E52" s="184"/>
      <c r="F52" s="108">
        <f ca="1">'05 1 Pol'!AE44</f>
        <v>0</v>
      </c>
      <c r="G52" s="101">
        <f ca="1">'05 1 Pol'!AF44</f>
        <v>0</v>
      </c>
      <c r="H52" s="101">
        <f t="shared" ca="1" si="1"/>
        <v>0</v>
      </c>
      <c r="I52" s="101">
        <f t="shared" si="2"/>
        <v>0</v>
      </c>
      <c r="J52" s="102" t="str">
        <f t="shared" ca="1" si="3"/>
        <v/>
      </c>
    </row>
    <row r="53" spans="1:10" ht="25.5" customHeight="1">
      <c r="A53" s="88">
        <v>2</v>
      </c>
      <c r="B53" s="103" t="s">
        <v>62</v>
      </c>
      <c r="C53" s="183" t="s">
        <v>63</v>
      </c>
      <c r="D53" s="183"/>
      <c r="E53" s="183"/>
      <c r="F53" s="104">
        <f ca="1">'06 1 Pol'!AE47</f>
        <v>0</v>
      </c>
      <c r="G53" s="105">
        <f ca="1">'06 1 Pol'!AF47</f>
        <v>0</v>
      </c>
      <c r="H53" s="105">
        <f t="shared" ca="1" si="1"/>
        <v>0</v>
      </c>
      <c r="I53" s="105">
        <f t="shared" si="2"/>
        <v>0</v>
      </c>
      <c r="J53" s="106" t="str">
        <f t="shared" ca="1" si="3"/>
        <v/>
      </c>
    </row>
    <row r="54" spans="1:10" ht="25.5" customHeight="1">
      <c r="A54" s="88">
        <v>3</v>
      </c>
      <c r="B54" s="107" t="s">
        <v>53</v>
      </c>
      <c r="C54" s="184" t="s">
        <v>51</v>
      </c>
      <c r="D54" s="184"/>
      <c r="E54" s="184"/>
      <c r="F54" s="108">
        <f ca="1">'06 1 Pol'!AE47</f>
        <v>0</v>
      </c>
      <c r="G54" s="101">
        <f ca="1">'06 1 Pol'!AF47</f>
        <v>0</v>
      </c>
      <c r="H54" s="101">
        <f t="shared" ca="1" si="1"/>
        <v>0</v>
      </c>
      <c r="I54" s="101">
        <f t="shared" si="2"/>
        <v>0</v>
      </c>
      <c r="J54" s="102" t="str">
        <f t="shared" ca="1" si="3"/>
        <v/>
      </c>
    </row>
    <row r="55" spans="1:10" ht="25.5" customHeight="1">
      <c r="A55" s="88">
        <v>2</v>
      </c>
      <c r="B55" s="103" t="s">
        <v>64</v>
      </c>
      <c r="C55" s="183" t="s">
        <v>65</v>
      </c>
      <c r="D55" s="183"/>
      <c r="E55" s="183"/>
      <c r="F55" s="104">
        <f ca="1">'07 1 Pol'!AE24</f>
        <v>0</v>
      </c>
      <c r="G55" s="105">
        <f ca="1">'07 1 Pol'!AF24</f>
        <v>0</v>
      </c>
      <c r="H55" s="105">
        <f t="shared" ca="1" si="1"/>
        <v>0</v>
      </c>
      <c r="I55" s="105">
        <f t="shared" si="2"/>
        <v>0</v>
      </c>
      <c r="J55" s="106" t="str">
        <f t="shared" ca="1" si="3"/>
        <v/>
      </c>
    </row>
    <row r="56" spans="1:10" ht="25.5" customHeight="1">
      <c r="A56" s="88">
        <v>3</v>
      </c>
      <c r="B56" s="107" t="s">
        <v>53</v>
      </c>
      <c r="C56" s="184" t="s">
        <v>51</v>
      </c>
      <c r="D56" s="184"/>
      <c r="E56" s="184"/>
      <c r="F56" s="108">
        <f ca="1">'07 1 Pol'!AE24</f>
        <v>0</v>
      </c>
      <c r="G56" s="101">
        <f ca="1">'07 1 Pol'!AF24</f>
        <v>0</v>
      </c>
      <c r="H56" s="101">
        <f t="shared" ca="1" si="1"/>
        <v>0</v>
      </c>
      <c r="I56" s="101">
        <f t="shared" si="2"/>
        <v>0</v>
      </c>
      <c r="J56" s="102" t="str">
        <f t="shared" ca="1" si="3"/>
        <v/>
      </c>
    </row>
    <row r="57" spans="1:10" ht="25.5" customHeight="1">
      <c r="A57" s="88">
        <v>2</v>
      </c>
      <c r="B57" s="103" t="s">
        <v>66</v>
      </c>
      <c r="C57" s="183" t="s">
        <v>67</v>
      </c>
      <c r="D57" s="183"/>
      <c r="E57" s="183"/>
      <c r="F57" s="104">
        <f ca="1">'99 1 Pol'!AE51</f>
        <v>0</v>
      </c>
      <c r="G57" s="105">
        <f ca="1">'99 1 Pol'!AF51</f>
        <v>0</v>
      </c>
      <c r="H57" s="105">
        <f t="shared" ca="1" si="1"/>
        <v>0</v>
      </c>
      <c r="I57" s="105">
        <f t="shared" si="2"/>
        <v>0</v>
      </c>
      <c r="J57" s="106" t="str">
        <f t="shared" ca="1" si="3"/>
        <v/>
      </c>
    </row>
    <row r="58" spans="1:10" ht="25.5" customHeight="1">
      <c r="A58" s="88">
        <v>3</v>
      </c>
      <c r="B58" s="107" t="s">
        <v>53</v>
      </c>
      <c r="C58" s="184" t="s">
        <v>51</v>
      </c>
      <c r="D58" s="184"/>
      <c r="E58" s="184"/>
      <c r="F58" s="108">
        <f ca="1">'99 1 Pol'!AE51</f>
        <v>0</v>
      </c>
      <c r="G58" s="101">
        <f ca="1">'99 1 Pol'!AF51</f>
        <v>0</v>
      </c>
      <c r="H58" s="101">
        <f t="shared" ca="1" si="1"/>
        <v>0</v>
      </c>
      <c r="I58" s="101">
        <f t="shared" si="2"/>
        <v>0</v>
      </c>
      <c r="J58" s="102" t="str">
        <f t="shared" ca="1" si="3"/>
        <v/>
      </c>
    </row>
    <row r="59" spans="1:10" ht="25.5" customHeight="1">
      <c r="A59" s="88"/>
      <c r="B59" s="180" t="s">
        <v>68</v>
      </c>
      <c r="C59" s="181"/>
      <c r="D59" s="181"/>
      <c r="E59" s="182"/>
      <c r="F59" s="109">
        <f>SUMIF(A39:A58,"=1",F39:F58)</f>
        <v>0</v>
      </c>
      <c r="G59" s="110">
        <f>SUMIF(A39:A58,"=1",G39:G58)</f>
        <v>0</v>
      </c>
      <c r="H59" s="110">
        <f>SUMIF(A39:A58,"=1",H39:H58)</f>
        <v>0</v>
      </c>
      <c r="I59" s="110">
        <f>SUMIF(A39:A58,"=1",I39:I58)</f>
        <v>0</v>
      </c>
      <c r="J59" s="111">
        <f>SUMIF(A39:A58,"=1",J39:J58)</f>
        <v>0</v>
      </c>
    </row>
    <row r="63" spans="1:10" ht="15.45">
      <c r="B63" s="120" t="s">
        <v>70</v>
      </c>
    </row>
    <row r="65" spans="1:10" ht="25.5" customHeight="1">
      <c r="A65" s="122"/>
      <c r="B65" s="125" t="s">
        <v>17</v>
      </c>
      <c r="C65" s="125" t="s">
        <v>5</v>
      </c>
      <c r="D65" s="126"/>
      <c r="E65" s="126"/>
      <c r="F65" s="127" t="s">
        <v>71</v>
      </c>
      <c r="G65" s="127"/>
      <c r="H65" s="127"/>
      <c r="I65" s="127" t="s">
        <v>29</v>
      </c>
      <c r="J65" s="127" t="s">
        <v>0</v>
      </c>
    </row>
    <row r="66" spans="1:10" ht="36.75" customHeight="1">
      <c r="A66" s="123"/>
      <c r="B66" s="128" t="s">
        <v>53</v>
      </c>
      <c r="C66" s="178" t="s">
        <v>72</v>
      </c>
      <c r="D66" s="179"/>
      <c r="E66" s="179"/>
      <c r="F66" s="134" t="s">
        <v>24</v>
      </c>
      <c r="G66" s="135"/>
      <c r="H66" s="135"/>
      <c r="I66" s="135">
        <f ca="1">'00 01 Pol'!G8+'01 1 Pol'!G8+'02 1 Pol'!G8+'04 1 Pol'!G8+'05 1 Pol'!G8+'06 1 Pol'!G8</f>
        <v>0</v>
      </c>
      <c r="J66" s="132" t="str">
        <f>IF(I82=0,"",I66/I82*100)</f>
        <v/>
      </c>
    </row>
    <row r="67" spans="1:10" ht="36.75" customHeight="1">
      <c r="A67" s="123"/>
      <c r="B67" s="128" t="s">
        <v>73</v>
      </c>
      <c r="C67" s="178" t="s">
        <v>74</v>
      </c>
      <c r="D67" s="179"/>
      <c r="E67" s="179"/>
      <c r="F67" s="134" t="s">
        <v>24</v>
      </c>
      <c r="G67" s="135"/>
      <c r="H67" s="135"/>
      <c r="I67" s="135">
        <f ca="1">'01 1 Pol'!G42+'02 1 Pol'!G19+'03 1 Pol'!G8+'04 1 Pol'!G22+'05 1 Pol'!G22+'06 1 Pol'!G22+'07 1 Pol'!G8</f>
        <v>0</v>
      </c>
      <c r="J67" s="132" t="str">
        <f>IF(I82=0,"",I67/I82*100)</f>
        <v/>
      </c>
    </row>
    <row r="68" spans="1:10" ht="36.75" customHeight="1">
      <c r="A68" s="123"/>
      <c r="B68" s="128" t="s">
        <v>75</v>
      </c>
      <c r="C68" s="178" t="s">
        <v>76</v>
      </c>
      <c r="D68" s="179"/>
      <c r="E68" s="179"/>
      <c r="F68" s="134" t="s">
        <v>24</v>
      </c>
      <c r="G68" s="135"/>
      <c r="H68" s="135"/>
      <c r="I68" s="135">
        <f ca="1">'03 1 Pol'!G15+'04 1 Pol'!G32+'06 1 Pol'!G31</f>
        <v>0</v>
      </c>
      <c r="J68" s="132" t="str">
        <f>IF(I82=0,"",I68/I82*100)</f>
        <v/>
      </c>
    </row>
    <row r="69" spans="1:10" ht="36.75" customHeight="1">
      <c r="A69" s="123"/>
      <c r="B69" s="128" t="s">
        <v>77</v>
      </c>
      <c r="C69" s="178" t="s">
        <v>78</v>
      </c>
      <c r="D69" s="179"/>
      <c r="E69" s="179"/>
      <c r="F69" s="134" t="s">
        <v>24</v>
      </c>
      <c r="G69" s="135"/>
      <c r="H69" s="135"/>
      <c r="I69" s="135">
        <f ca="1">'01 1 Pol'!G47+'02 1 Pol'!G29+'03 1 Pol'!G17+'04 1 Pol'!G34+'05 1 Pol'!G30+'06 1 Pol'!G33+'07 1 Pol'!G10</f>
        <v>0</v>
      </c>
      <c r="J69" s="132" t="str">
        <f>IF(I82=0,"",I69/I82*100)</f>
        <v/>
      </c>
    </row>
    <row r="70" spans="1:10" ht="36.75" customHeight="1">
      <c r="A70" s="123"/>
      <c r="B70" s="128" t="s">
        <v>79</v>
      </c>
      <c r="C70" s="178" t="s">
        <v>80</v>
      </c>
      <c r="D70" s="179"/>
      <c r="E70" s="179"/>
      <c r="F70" s="134" t="s">
        <v>24</v>
      </c>
      <c r="G70" s="135"/>
      <c r="H70" s="135"/>
      <c r="I70" s="135">
        <f ca="1">'01 1 Pol'!G54</f>
        <v>0</v>
      </c>
      <c r="J70" s="132" t="str">
        <f>IF(I82=0,"",I70/I82*100)</f>
        <v/>
      </c>
    </row>
    <row r="71" spans="1:10" ht="36.75" customHeight="1">
      <c r="A71" s="123"/>
      <c r="B71" s="128" t="s">
        <v>81</v>
      </c>
      <c r="C71" s="178" t="s">
        <v>82</v>
      </c>
      <c r="D71" s="179"/>
      <c r="E71" s="179"/>
      <c r="F71" s="134" t="s">
        <v>24</v>
      </c>
      <c r="G71" s="135"/>
      <c r="H71" s="135"/>
      <c r="I71" s="135">
        <f ca="1">'01 1 Pol'!G78</f>
        <v>0</v>
      </c>
      <c r="J71" s="132" t="str">
        <f>IF(I82=0,"",I71/I82*100)</f>
        <v/>
      </c>
    </row>
    <row r="72" spans="1:10" ht="36.75" customHeight="1">
      <c r="A72" s="123"/>
      <c r="B72" s="128" t="s">
        <v>83</v>
      </c>
      <c r="C72" s="178" t="s">
        <v>84</v>
      </c>
      <c r="D72" s="179"/>
      <c r="E72" s="179"/>
      <c r="F72" s="134" t="s">
        <v>24</v>
      </c>
      <c r="G72" s="135"/>
      <c r="H72" s="135"/>
      <c r="I72" s="135">
        <f ca="1">'01 1 Pol'!G80+'02 1 Pol'!G46</f>
        <v>0</v>
      </c>
      <c r="J72" s="132" t="str">
        <f>IF(I82=0,"",I72/I82*100)</f>
        <v/>
      </c>
    </row>
    <row r="73" spans="1:10" ht="36.75" customHeight="1">
      <c r="A73" s="123"/>
      <c r="B73" s="128" t="s">
        <v>85</v>
      </c>
      <c r="C73" s="178" t="s">
        <v>86</v>
      </c>
      <c r="D73" s="179"/>
      <c r="E73" s="179"/>
      <c r="F73" s="134" t="s">
        <v>24</v>
      </c>
      <c r="G73" s="135"/>
      <c r="H73" s="135"/>
      <c r="I73" s="135">
        <f ca="1">'00 01 Pol'!G16</f>
        <v>0</v>
      </c>
      <c r="J73" s="132" t="str">
        <f>IF(I82=0,"",I73/I82*100)</f>
        <v/>
      </c>
    </row>
    <row r="74" spans="1:10" ht="36.75" customHeight="1">
      <c r="A74" s="123"/>
      <c r="B74" s="128" t="s">
        <v>87</v>
      </c>
      <c r="C74" s="178" t="s">
        <v>88</v>
      </c>
      <c r="D74" s="179"/>
      <c r="E74" s="179"/>
      <c r="F74" s="134" t="s">
        <v>24</v>
      </c>
      <c r="G74" s="135"/>
      <c r="H74" s="135"/>
      <c r="I74" s="135">
        <f ca="1">'00 01 Pol'!G40</f>
        <v>0</v>
      </c>
      <c r="J74" s="132" t="str">
        <f>IF(I82=0,"",I74/I82*100)</f>
        <v/>
      </c>
    </row>
    <row r="75" spans="1:10" ht="36.75" customHeight="1">
      <c r="A75" s="123"/>
      <c r="B75" s="128" t="s">
        <v>66</v>
      </c>
      <c r="C75" s="178" t="s">
        <v>89</v>
      </c>
      <c r="D75" s="179"/>
      <c r="E75" s="179"/>
      <c r="F75" s="134" t="s">
        <v>24</v>
      </c>
      <c r="G75" s="135"/>
      <c r="H75" s="135"/>
      <c r="I75" s="135">
        <f ca="1">'01 1 Pol'!G89+'02 1 Pol'!G57+'03 1 Pol'!G23+'04 1 Pol'!G40+'05 1 Pol'!G36+'06 1 Pol'!G39+'07 1 Pol'!G16</f>
        <v>0</v>
      </c>
      <c r="J75" s="132" t="str">
        <f>IF(I82=0,"",I75/I82*100)</f>
        <v/>
      </c>
    </row>
    <row r="76" spans="1:10" ht="36.75" customHeight="1">
      <c r="A76" s="123"/>
      <c r="B76" s="128" t="s">
        <v>90</v>
      </c>
      <c r="C76" s="178" t="s">
        <v>91</v>
      </c>
      <c r="D76" s="179"/>
      <c r="E76" s="179"/>
      <c r="F76" s="134" t="s">
        <v>25</v>
      </c>
      <c r="G76" s="135"/>
      <c r="H76" s="135"/>
      <c r="I76" s="135">
        <f ca="1">'00 01 Pol'!G43</f>
        <v>0</v>
      </c>
      <c r="J76" s="132" t="str">
        <f>IF(I82=0,"",I76/I82*100)</f>
        <v/>
      </c>
    </row>
    <row r="77" spans="1:10" ht="36.75" customHeight="1">
      <c r="A77" s="123"/>
      <c r="B77" s="128" t="s">
        <v>92</v>
      </c>
      <c r="C77" s="178" t="s">
        <v>93</v>
      </c>
      <c r="D77" s="179"/>
      <c r="E77" s="179"/>
      <c r="F77" s="134" t="s">
        <v>25</v>
      </c>
      <c r="G77" s="135"/>
      <c r="H77" s="135"/>
      <c r="I77" s="135">
        <f ca="1">'99 1 Pol'!G17</f>
        <v>0</v>
      </c>
      <c r="J77" s="132" t="str">
        <f>IF(I82=0,"",I77/I82*100)</f>
        <v/>
      </c>
    </row>
    <row r="78" spans="1:10" ht="36.75" customHeight="1">
      <c r="A78" s="123"/>
      <c r="B78" s="128" t="s">
        <v>94</v>
      </c>
      <c r="C78" s="178" t="s">
        <v>95</v>
      </c>
      <c r="D78" s="179"/>
      <c r="E78" s="179"/>
      <c r="F78" s="134" t="s">
        <v>25</v>
      </c>
      <c r="G78" s="135"/>
      <c r="H78" s="135"/>
      <c r="I78" s="135">
        <f ca="1">'01 1 Pol'!G92+'02 1 Pol'!G61+'03 1 Pol'!G27+'04 1 Pol'!G44+'05 1 Pol'!G40+'06 1 Pol'!G43+'07 1 Pol'!G20</f>
        <v>0</v>
      </c>
      <c r="J78" s="132" t="str">
        <f>IF(I82=0,"",I78/I82*100)</f>
        <v/>
      </c>
    </row>
    <row r="79" spans="1:10" ht="36.75" customHeight="1">
      <c r="A79" s="123"/>
      <c r="B79" s="128" t="s">
        <v>96</v>
      </c>
      <c r="C79" s="178" t="s">
        <v>97</v>
      </c>
      <c r="D79" s="179"/>
      <c r="E79" s="179"/>
      <c r="F79" s="134" t="s">
        <v>98</v>
      </c>
      <c r="G79" s="135"/>
      <c r="H79" s="135"/>
      <c r="I79" s="135">
        <f ca="1">'00 01 Pol'!G45</f>
        <v>0</v>
      </c>
      <c r="J79" s="132" t="str">
        <f>IF(I82=0,"",I79/I82*100)</f>
        <v/>
      </c>
    </row>
    <row r="80" spans="1:10" ht="36.75" customHeight="1">
      <c r="A80" s="123"/>
      <c r="B80" s="128" t="s">
        <v>99</v>
      </c>
      <c r="C80" s="178" t="s">
        <v>27</v>
      </c>
      <c r="D80" s="179"/>
      <c r="E80" s="179"/>
      <c r="F80" s="134" t="s">
        <v>99</v>
      </c>
      <c r="G80" s="135"/>
      <c r="H80" s="135"/>
      <c r="I80" s="135">
        <f ca="1">'99 1 Pol'!G19</f>
        <v>0</v>
      </c>
      <c r="J80" s="132" t="str">
        <f>IF(I82=0,"",I80/I82*100)</f>
        <v/>
      </c>
    </row>
    <row r="81" spans="1:10" ht="36.75" customHeight="1">
      <c r="A81" s="123"/>
      <c r="B81" s="128" t="s">
        <v>100</v>
      </c>
      <c r="C81" s="178" t="s">
        <v>28</v>
      </c>
      <c r="D81" s="179"/>
      <c r="E81" s="179"/>
      <c r="F81" s="134" t="s">
        <v>100</v>
      </c>
      <c r="G81" s="135"/>
      <c r="H81" s="135"/>
      <c r="I81" s="135">
        <f ca="1">'99 1 Pol'!G8+'99 1 Pol'!G38</f>
        <v>0</v>
      </c>
      <c r="J81" s="132" t="str">
        <f>IF(I82=0,"",I81/I82*100)</f>
        <v/>
      </c>
    </row>
    <row r="82" spans="1:10" ht="25.5" customHeight="1">
      <c r="A82" s="124"/>
      <c r="B82" s="129" t="s">
        <v>1</v>
      </c>
      <c r="C82" s="130"/>
      <c r="D82" s="131"/>
      <c r="E82" s="131"/>
      <c r="F82" s="136"/>
      <c r="G82" s="137"/>
      <c r="H82" s="137"/>
      <c r="I82" s="137">
        <f>SUM(I66:I81)</f>
        <v>0</v>
      </c>
      <c r="J82" s="133">
        <f>SUM(J66:J81)</f>
        <v>0</v>
      </c>
    </row>
    <row r="83" spans="1:10">
      <c r="F83" s="86"/>
      <c r="G83" s="86"/>
      <c r="H83" s="86"/>
      <c r="I83" s="86"/>
      <c r="J83" s="87"/>
    </row>
    <row r="84" spans="1:10">
      <c r="F84" s="86"/>
      <c r="G84" s="86"/>
      <c r="H84" s="86"/>
      <c r="I84" s="86"/>
      <c r="J84" s="87"/>
    </row>
    <row r="85" spans="1:10">
      <c r="F85" s="86"/>
      <c r="G85" s="86"/>
      <c r="H85" s="86"/>
      <c r="I85" s="86"/>
      <c r="J85" s="87"/>
    </row>
  </sheetData>
  <sheetProtection password="9231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8">
    <mergeCell ref="I20:J20"/>
    <mergeCell ref="I21:J21"/>
    <mergeCell ref="G19:H19"/>
    <mergeCell ref="G20:H20"/>
    <mergeCell ref="G29:I29"/>
    <mergeCell ref="D6:G6"/>
    <mergeCell ref="E7:G7"/>
    <mergeCell ref="G25:I25"/>
    <mergeCell ref="I19:J19"/>
    <mergeCell ref="G28:I28"/>
    <mergeCell ref="D34:E34"/>
    <mergeCell ref="G34:I34"/>
    <mergeCell ref="E21:F21"/>
    <mergeCell ref="G21:H21"/>
    <mergeCell ref="G24:I24"/>
    <mergeCell ref="E3:J3"/>
    <mergeCell ref="E15:F15"/>
    <mergeCell ref="E17:F17"/>
    <mergeCell ref="D12:G12"/>
    <mergeCell ref="E4:J4"/>
    <mergeCell ref="G16:H16"/>
    <mergeCell ref="G17:H17"/>
    <mergeCell ref="E16:F16"/>
    <mergeCell ref="E13:G13"/>
    <mergeCell ref="D5:G5"/>
    <mergeCell ref="I15:J15"/>
    <mergeCell ref="I16:J16"/>
    <mergeCell ref="B1:J1"/>
    <mergeCell ref="G26:I26"/>
    <mergeCell ref="G27:I27"/>
    <mergeCell ref="G18:H18"/>
    <mergeCell ref="I17:J17"/>
    <mergeCell ref="I18:J18"/>
    <mergeCell ref="E18:F18"/>
    <mergeCell ref="E2:J2"/>
    <mergeCell ref="C39:E39"/>
    <mergeCell ref="C40:E40"/>
    <mergeCell ref="C41:E41"/>
    <mergeCell ref="C42:E42"/>
    <mergeCell ref="D11:G11"/>
    <mergeCell ref="G15:H15"/>
    <mergeCell ref="D35:E35"/>
    <mergeCell ref="G23:I23"/>
    <mergeCell ref="E19:F19"/>
    <mergeCell ref="E20:F20"/>
    <mergeCell ref="C47:E47"/>
    <mergeCell ref="C48:E48"/>
    <mergeCell ref="C49:E49"/>
    <mergeCell ref="C50:E50"/>
    <mergeCell ref="C43:E43"/>
    <mergeCell ref="C44:E44"/>
    <mergeCell ref="C45:E45"/>
    <mergeCell ref="C46:E46"/>
    <mergeCell ref="C55:E55"/>
    <mergeCell ref="C56:E56"/>
    <mergeCell ref="C57:E57"/>
    <mergeCell ref="C58:E58"/>
    <mergeCell ref="C51:E51"/>
    <mergeCell ref="C52:E52"/>
    <mergeCell ref="C53:E53"/>
    <mergeCell ref="C54:E54"/>
    <mergeCell ref="C69:E69"/>
    <mergeCell ref="C70:E70"/>
    <mergeCell ref="C71:E71"/>
    <mergeCell ref="C72:E72"/>
    <mergeCell ref="B59:E59"/>
    <mergeCell ref="C66:E66"/>
    <mergeCell ref="C67:E67"/>
    <mergeCell ref="C68:E68"/>
    <mergeCell ref="C81:E81"/>
    <mergeCell ref="C77:E77"/>
    <mergeCell ref="C78:E78"/>
    <mergeCell ref="C79:E79"/>
    <mergeCell ref="C80:E80"/>
    <mergeCell ref="C73:E73"/>
    <mergeCell ref="C74:E74"/>
    <mergeCell ref="C75:E75"/>
    <mergeCell ref="C76:E7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5234375" defaultRowHeight="12.45"/>
  <cols>
    <col min="1" max="1" width="4.3046875" style="3" customWidth="1"/>
    <col min="2" max="2" width="14.3828125" style="3" customWidth="1"/>
    <col min="3" max="3" width="38.3046875" style="7" customWidth="1"/>
    <col min="4" max="4" width="4.53515625" style="3" customWidth="1"/>
    <col min="5" max="5" width="10.53515625" style="3" customWidth="1"/>
    <col min="6" max="6" width="9.84375" style="3" customWidth="1"/>
    <col min="7" max="7" width="12.69140625" style="3" customWidth="1"/>
    <col min="8" max="16384" width="9.15234375" style="3"/>
  </cols>
  <sheetData>
    <row r="1" spans="1:7" ht="15.45">
      <c r="A1" s="229" t="s">
        <v>6</v>
      </c>
      <c r="B1" s="229"/>
      <c r="C1" s="230"/>
      <c r="D1" s="229"/>
      <c r="E1" s="229"/>
      <c r="F1" s="229"/>
      <c r="G1" s="229"/>
    </row>
    <row r="2" spans="1:7" ht="25" customHeight="1">
      <c r="A2" s="50" t="s">
        <v>7</v>
      </c>
      <c r="B2" s="49"/>
      <c r="C2" s="231"/>
      <c r="D2" s="231"/>
      <c r="E2" s="231"/>
      <c r="F2" s="231"/>
      <c r="G2" s="232"/>
    </row>
    <row r="3" spans="1:7" ht="25" customHeight="1">
      <c r="A3" s="50" t="s">
        <v>8</v>
      </c>
      <c r="B3" s="49"/>
      <c r="C3" s="231"/>
      <c r="D3" s="231"/>
      <c r="E3" s="231"/>
      <c r="F3" s="231"/>
      <c r="G3" s="232"/>
    </row>
    <row r="4" spans="1:7" ht="25" customHeight="1">
      <c r="A4" s="50" t="s">
        <v>9</v>
      </c>
      <c r="B4" s="49"/>
      <c r="C4" s="231"/>
      <c r="D4" s="231"/>
      <c r="E4" s="231"/>
      <c r="F4" s="231"/>
      <c r="G4" s="232"/>
    </row>
    <row r="5" spans="1:7">
      <c r="B5" s="4"/>
      <c r="C5" s="5"/>
      <c r="D5" s="6"/>
    </row>
  </sheetData>
  <sheetProtection password="9231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17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45" outlineLevelRow="1"/>
  <cols>
    <col min="1" max="1" width="3.3828125" customWidth="1"/>
    <col min="2" max="2" width="12.53515625" style="121" customWidth="1"/>
    <col min="3" max="3" width="63.3046875" style="121" customWidth="1"/>
    <col min="4" max="4" width="4.84375" customWidth="1"/>
    <col min="5" max="5" width="10.53515625" customWidth="1"/>
    <col min="6" max="6" width="9.84375" customWidth="1"/>
    <col min="7" max="7" width="12.69140625" customWidth="1"/>
    <col min="8" max="17" width="0" hidden="1" customWidth="1"/>
    <col min="18" max="18" width="6.843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35" t="s">
        <v>101</v>
      </c>
      <c r="B1" s="235"/>
      <c r="C1" s="235"/>
      <c r="D1" s="235"/>
      <c r="E1" s="235"/>
      <c r="F1" s="235"/>
      <c r="G1" s="235"/>
      <c r="AG1" t="s">
        <v>102</v>
      </c>
    </row>
    <row r="2" spans="1:60" ht="25" customHeight="1">
      <c r="A2" s="139" t="s">
        <v>7</v>
      </c>
      <c r="B2" s="49" t="s">
        <v>44</v>
      </c>
      <c r="C2" s="236" t="s">
        <v>45</v>
      </c>
      <c r="D2" s="237"/>
      <c r="E2" s="237"/>
      <c r="F2" s="237"/>
      <c r="G2" s="238"/>
      <c r="AG2" t="s">
        <v>103</v>
      </c>
    </row>
    <row r="3" spans="1:60" ht="25" customHeight="1">
      <c r="A3" s="139" t="s">
        <v>8</v>
      </c>
      <c r="B3" s="49" t="s">
        <v>48</v>
      </c>
      <c r="C3" s="236" t="s">
        <v>49</v>
      </c>
      <c r="D3" s="237"/>
      <c r="E3" s="237"/>
      <c r="F3" s="237"/>
      <c r="G3" s="238"/>
      <c r="AC3" s="121" t="s">
        <v>103</v>
      </c>
      <c r="AG3" t="s">
        <v>104</v>
      </c>
    </row>
    <row r="4" spans="1:60" ht="25" customHeight="1">
      <c r="A4" s="140" t="s">
        <v>9</v>
      </c>
      <c r="B4" s="141" t="s">
        <v>50</v>
      </c>
      <c r="C4" s="239" t="s">
        <v>51</v>
      </c>
      <c r="D4" s="240"/>
      <c r="E4" s="240"/>
      <c r="F4" s="240"/>
      <c r="G4" s="241"/>
      <c r="AG4" t="s">
        <v>105</v>
      </c>
    </row>
    <row r="5" spans="1:60">
      <c r="D5" s="10"/>
    </row>
    <row r="6" spans="1:60" ht="37.299999999999997">
      <c r="A6" s="142" t="s">
        <v>106</v>
      </c>
      <c r="B6" s="144" t="s">
        <v>107</v>
      </c>
      <c r="C6" s="144" t="s">
        <v>108</v>
      </c>
      <c r="D6" s="143" t="s">
        <v>109</v>
      </c>
      <c r="E6" s="142" t="s">
        <v>110</v>
      </c>
      <c r="F6" s="142" t="s">
        <v>111</v>
      </c>
      <c r="G6" s="142" t="s">
        <v>29</v>
      </c>
      <c r="H6" s="145" t="s">
        <v>30</v>
      </c>
      <c r="I6" s="145" t="s">
        <v>112</v>
      </c>
      <c r="J6" s="145" t="s">
        <v>31</v>
      </c>
      <c r="K6" s="145" t="s">
        <v>113</v>
      </c>
      <c r="L6" s="145" t="s">
        <v>114</v>
      </c>
      <c r="M6" s="145" t="s">
        <v>115</v>
      </c>
      <c r="N6" s="145" t="s">
        <v>116</v>
      </c>
      <c r="O6" s="145" t="s">
        <v>117</v>
      </c>
      <c r="P6" s="145" t="s">
        <v>118</v>
      </c>
      <c r="Q6" s="145" t="s">
        <v>119</v>
      </c>
      <c r="R6" s="145" t="s">
        <v>120</v>
      </c>
      <c r="S6" s="145" t="s">
        <v>121</v>
      </c>
      <c r="T6" s="145" t="s">
        <v>122</v>
      </c>
      <c r="U6" s="145" t="s">
        <v>123</v>
      </c>
      <c r="V6" s="145" t="s">
        <v>124</v>
      </c>
      <c r="W6" s="145" t="s">
        <v>125</v>
      </c>
      <c r="X6" s="145" t="s">
        <v>126</v>
      </c>
    </row>
    <row r="7" spans="1:60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>
      <c r="A8" s="149" t="s">
        <v>127</v>
      </c>
      <c r="B8" s="150" t="s">
        <v>53</v>
      </c>
      <c r="C8" s="171" t="s">
        <v>72</v>
      </c>
      <c r="D8" s="159"/>
      <c r="E8" s="160"/>
      <c r="F8" s="161"/>
      <c r="G8" s="161">
        <f>SUMIF(AG9:AG15,"&lt;&gt;NOR",G9:G15)</f>
        <v>0</v>
      </c>
      <c r="H8" s="161"/>
      <c r="I8" s="161">
        <f>SUM(I9:I15)</f>
        <v>0</v>
      </c>
      <c r="J8" s="161"/>
      <c r="K8" s="161">
        <f>SUM(K9:K15)</f>
        <v>0</v>
      </c>
      <c r="L8" s="161"/>
      <c r="M8" s="161">
        <f>SUM(M9:M15)</f>
        <v>0</v>
      </c>
      <c r="N8" s="161"/>
      <c r="O8" s="161">
        <f>SUM(O9:O15)</f>
        <v>0</v>
      </c>
      <c r="P8" s="161"/>
      <c r="Q8" s="161">
        <f>SUM(Q9:Q15)</f>
        <v>21.05</v>
      </c>
      <c r="R8" s="161"/>
      <c r="S8" s="161"/>
      <c r="T8" s="162"/>
      <c r="U8" s="158"/>
      <c r="V8" s="158">
        <f>SUM(V9:V15)</f>
        <v>26</v>
      </c>
      <c r="W8" s="158"/>
      <c r="X8" s="158"/>
      <c r="AG8" t="s">
        <v>128</v>
      </c>
    </row>
    <row r="9" spans="1:60" ht="20.6" outlineLevel="1">
      <c r="A9" s="163">
        <v>1</v>
      </c>
      <c r="B9" s="164" t="s">
        <v>129</v>
      </c>
      <c r="C9" s="172" t="s">
        <v>130</v>
      </c>
      <c r="D9" s="165" t="s">
        <v>131</v>
      </c>
      <c r="E9" s="166">
        <v>191.4</v>
      </c>
      <c r="F9" s="167"/>
      <c r="G9" s="168">
        <f>ROUND(E9*F9,2)</f>
        <v>0</v>
      </c>
      <c r="H9" s="167"/>
      <c r="I9" s="168">
        <f>ROUND(E9*H9,2)</f>
        <v>0</v>
      </c>
      <c r="J9" s="167"/>
      <c r="K9" s="168">
        <f>ROUND(E9*J9,2)</f>
        <v>0</v>
      </c>
      <c r="L9" s="168">
        <v>21</v>
      </c>
      <c r="M9" s="168">
        <f>G9*(1+L9/100)</f>
        <v>0</v>
      </c>
      <c r="N9" s="168">
        <v>0</v>
      </c>
      <c r="O9" s="168">
        <f>ROUND(E9*N9,2)</f>
        <v>0</v>
      </c>
      <c r="P9" s="168">
        <v>0.11</v>
      </c>
      <c r="Q9" s="168">
        <f>ROUND(E9*P9,2)</f>
        <v>21.05</v>
      </c>
      <c r="R9" s="168" t="s">
        <v>132</v>
      </c>
      <c r="S9" s="168" t="s">
        <v>133</v>
      </c>
      <c r="T9" s="169" t="s">
        <v>133</v>
      </c>
      <c r="U9" s="155">
        <v>0.1255</v>
      </c>
      <c r="V9" s="155">
        <f>ROUND(E9*U9,2)</f>
        <v>24.02</v>
      </c>
      <c r="W9" s="155"/>
      <c r="X9" s="155" t="s">
        <v>134</v>
      </c>
      <c r="Y9" s="146"/>
      <c r="Z9" s="146"/>
      <c r="AA9" s="146"/>
      <c r="AB9" s="146"/>
      <c r="AC9" s="146"/>
      <c r="AD9" s="146"/>
      <c r="AE9" s="146"/>
      <c r="AF9" s="146"/>
      <c r="AG9" s="146" t="s">
        <v>135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>
      <c r="A10" s="153"/>
      <c r="B10" s="154"/>
      <c r="C10" s="173" t="s">
        <v>136</v>
      </c>
      <c r="D10" s="156"/>
      <c r="E10" s="157">
        <v>42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6"/>
      <c r="Z10" s="146"/>
      <c r="AA10" s="146"/>
      <c r="AB10" s="146"/>
      <c r="AC10" s="146"/>
      <c r="AD10" s="146"/>
      <c r="AE10" s="146"/>
      <c r="AF10" s="146"/>
      <c r="AG10" s="146" t="s">
        <v>137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>
      <c r="A11" s="153"/>
      <c r="B11" s="154"/>
      <c r="C11" s="173" t="s">
        <v>138</v>
      </c>
      <c r="D11" s="156"/>
      <c r="E11" s="157">
        <v>106.8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6"/>
      <c r="Z11" s="146"/>
      <c r="AA11" s="146"/>
      <c r="AB11" s="146"/>
      <c r="AC11" s="146"/>
      <c r="AD11" s="146"/>
      <c r="AE11" s="146"/>
      <c r="AF11" s="146"/>
      <c r="AG11" s="146" t="s">
        <v>137</v>
      </c>
      <c r="AH11" s="146">
        <v>0</v>
      </c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>
      <c r="A12" s="153"/>
      <c r="B12" s="154"/>
      <c r="C12" s="173" t="s">
        <v>139</v>
      </c>
      <c r="D12" s="156"/>
      <c r="E12" s="157">
        <v>42.6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46"/>
      <c r="Z12" s="146"/>
      <c r="AA12" s="146"/>
      <c r="AB12" s="146"/>
      <c r="AC12" s="146"/>
      <c r="AD12" s="146"/>
      <c r="AE12" s="146"/>
      <c r="AF12" s="146"/>
      <c r="AG12" s="146" t="s">
        <v>137</v>
      </c>
      <c r="AH12" s="146">
        <v>0</v>
      </c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>
      <c r="A13" s="163">
        <v>2</v>
      </c>
      <c r="B13" s="164" t="s">
        <v>140</v>
      </c>
      <c r="C13" s="172" t="s">
        <v>141</v>
      </c>
      <c r="D13" s="165" t="s">
        <v>142</v>
      </c>
      <c r="E13" s="166">
        <v>9.92</v>
      </c>
      <c r="F13" s="167"/>
      <c r="G13" s="168">
        <f>ROUND(E13*F13,2)</f>
        <v>0</v>
      </c>
      <c r="H13" s="167"/>
      <c r="I13" s="168">
        <f>ROUND(E13*H13,2)</f>
        <v>0</v>
      </c>
      <c r="J13" s="167"/>
      <c r="K13" s="168">
        <f>ROUND(E13*J13,2)</f>
        <v>0</v>
      </c>
      <c r="L13" s="168">
        <v>21</v>
      </c>
      <c r="M13" s="168">
        <f>G13*(1+L13/100)</f>
        <v>0</v>
      </c>
      <c r="N13" s="168">
        <v>0</v>
      </c>
      <c r="O13" s="168">
        <f>ROUND(E13*N13,2)</f>
        <v>0</v>
      </c>
      <c r="P13" s="168">
        <v>0</v>
      </c>
      <c r="Q13" s="168">
        <f>ROUND(E13*P13,2)</f>
        <v>0</v>
      </c>
      <c r="R13" s="168" t="s">
        <v>143</v>
      </c>
      <c r="S13" s="168" t="s">
        <v>133</v>
      </c>
      <c r="T13" s="169" t="s">
        <v>133</v>
      </c>
      <c r="U13" s="155">
        <v>0.2</v>
      </c>
      <c r="V13" s="155">
        <f>ROUND(E13*U13,2)</f>
        <v>1.98</v>
      </c>
      <c r="W13" s="155"/>
      <c r="X13" s="155" t="s">
        <v>134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135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>
      <c r="A14" s="153"/>
      <c r="B14" s="154"/>
      <c r="C14" s="233" t="s">
        <v>144</v>
      </c>
      <c r="D14" s="234"/>
      <c r="E14" s="234"/>
      <c r="F14" s="234"/>
      <c r="G14" s="234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 t="s">
        <v>145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>
      <c r="A15" s="153"/>
      <c r="B15" s="154"/>
      <c r="C15" s="173" t="s">
        <v>146</v>
      </c>
      <c r="D15" s="156"/>
      <c r="E15" s="157">
        <v>9.92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46"/>
      <c r="Z15" s="146"/>
      <c r="AA15" s="146"/>
      <c r="AB15" s="146"/>
      <c r="AC15" s="146"/>
      <c r="AD15" s="146"/>
      <c r="AE15" s="146"/>
      <c r="AF15" s="146"/>
      <c r="AG15" s="146" t="s">
        <v>137</v>
      </c>
      <c r="AH15" s="146">
        <v>0</v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>
      <c r="A16" s="149" t="s">
        <v>127</v>
      </c>
      <c r="B16" s="150" t="s">
        <v>85</v>
      </c>
      <c r="C16" s="171" t="s">
        <v>86</v>
      </c>
      <c r="D16" s="159"/>
      <c r="E16" s="160"/>
      <c r="F16" s="161"/>
      <c r="G16" s="161">
        <f>SUMIF(AG17:AG39,"&lt;&gt;NOR",G17:G39)</f>
        <v>0</v>
      </c>
      <c r="H16" s="161"/>
      <c r="I16" s="161">
        <f>SUM(I17:I39)</f>
        <v>0</v>
      </c>
      <c r="J16" s="161"/>
      <c r="K16" s="161">
        <f>SUM(K17:K39)</f>
        <v>0</v>
      </c>
      <c r="L16" s="161"/>
      <c r="M16" s="161">
        <f>SUM(M17:M39)</f>
        <v>0</v>
      </c>
      <c r="N16" s="161"/>
      <c r="O16" s="161">
        <f>SUM(O17:O39)</f>
        <v>0</v>
      </c>
      <c r="P16" s="161"/>
      <c r="Q16" s="161">
        <f>SUM(Q17:Q39)</f>
        <v>80.91</v>
      </c>
      <c r="R16" s="161"/>
      <c r="S16" s="161"/>
      <c r="T16" s="162"/>
      <c r="U16" s="158"/>
      <c r="V16" s="158">
        <f>SUM(V17:V39)</f>
        <v>535.06999999999994</v>
      </c>
      <c r="W16" s="158"/>
      <c r="X16" s="158"/>
      <c r="AG16" t="s">
        <v>128</v>
      </c>
    </row>
    <row r="17" spans="1:60" outlineLevel="1">
      <c r="A17" s="163">
        <v>3</v>
      </c>
      <c r="B17" s="164" t="s">
        <v>147</v>
      </c>
      <c r="C17" s="172" t="s">
        <v>148</v>
      </c>
      <c r="D17" s="165" t="s">
        <v>142</v>
      </c>
      <c r="E17" s="166">
        <v>9.92</v>
      </c>
      <c r="F17" s="167"/>
      <c r="G17" s="168">
        <f>ROUND(E17*F17,2)</f>
        <v>0</v>
      </c>
      <c r="H17" s="167"/>
      <c r="I17" s="168">
        <f>ROUND(E17*H17,2)</f>
        <v>0</v>
      </c>
      <c r="J17" s="167"/>
      <c r="K17" s="168">
        <f>ROUND(E17*J17,2)</f>
        <v>0</v>
      </c>
      <c r="L17" s="168">
        <v>21</v>
      </c>
      <c r="M17" s="168">
        <f>G17*(1+L17/100)</f>
        <v>0</v>
      </c>
      <c r="N17" s="168">
        <v>0</v>
      </c>
      <c r="O17" s="168">
        <f>ROUND(E17*N17,2)</f>
        <v>0</v>
      </c>
      <c r="P17" s="168">
        <v>2</v>
      </c>
      <c r="Q17" s="168">
        <f>ROUND(E17*P17,2)</f>
        <v>19.84</v>
      </c>
      <c r="R17" s="168" t="s">
        <v>149</v>
      </c>
      <c r="S17" s="168" t="s">
        <v>133</v>
      </c>
      <c r="T17" s="169" t="s">
        <v>133</v>
      </c>
      <c r="U17" s="155">
        <v>6.44</v>
      </c>
      <c r="V17" s="155">
        <f>ROUND(E17*U17,2)</f>
        <v>63.88</v>
      </c>
      <c r="W17" s="155"/>
      <c r="X17" s="155" t="s">
        <v>134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135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>
      <c r="A18" s="153"/>
      <c r="B18" s="154"/>
      <c r="C18" s="233" t="s">
        <v>150</v>
      </c>
      <c r="D18" s="234"/>
      <c r="E18" s="234"/>
      <c r="F18" s="234"/>
      <c r="G18" s="234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6"/>
      <c r="Z18" s="146"/>
      <c r="AA18" s="146"/>
      <c r="AB18" s="146"/>
      <c r="AC18" s="146"/>
      <c r="AD18" s="146"/>
      <c r="AE18" s="146"/>
      <c r="AF18" s="146"/>
      <c r="AG18" s="146" t="s">
        <v>145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20.6" outlineLevel="1">
      <c r="A19" s="163">
        <v>4</v>
      </c>
      <c r="B19" s="164" t="s">
        <v>151</v>
      </c>
      <c r="C19" s="172" t="s">
        <v>152</v>
      </c>
      <c r="D19" s="165" t="s">
        <v>142</v>
      </c>
      <c r="E19" s="166">
        <v>6.0750000000000002</v>
      </c>
      <c r="F19" s="167"/>
      <c r="G19" s="168">
        <f>ROUND(E19*F19,2)</f>
        <v>0</v>
      </c>
      <c r="H19" s="167"/>
      <c r="I19" s="168">
        <f>ROUND(E19*H19,2)</f>
        <v>0</v>
      </c>
      <c r="J19" s="167"/>
      <c r="K19" s="168">
        <f>ROUND(E19*J19,2)</f>
        <v>0</v>
      </c>
      <c r="L19" s="168">
        <v>21</v>
      </c>
      <c r="M19" s="168">
        <f>G19*(1+L19/100)</f>
        <v>0</v>
      </c>
      <c r="N19" s="168">
        <v>0</v>
      </c>
      <c r="O19" s="168">
        <f>ROUND(E19*N19,2)</f>
        <v>0</v>
      </c>
      <c r="P19" s="168">
        <v>0.55100000000000005</v>
      </c>
      <c r="Q19" s="168">
        <f>ROUND(E19*P19,2)</f>
        <v>3.35</v>
      </c>
      <c r="R19" s="168" t="s">
        <v>153</v>
      </c>
      <c r="S19" s="168" t="s">
        <v>133</v>
      </c>
      <c r="T19" s="169" t="s">
        <v>133</v>
      </c>
      <c r="U19" s="155">
        <v>4.3600000000000003</v>
      </c>
      <c r="V19" s="155">
        <f>ROUND(E19*U19,2)</f>
        <v>26.49</v>
      </c>
      <c r="W19" s="155"/>
      <c r="X19" s="155" t="s">
        <v>134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135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>
      <c r="A20" s="153"/>
      <c r="B20" s="154"/>
      <c r="C20" s="173" t="s">
        <v>154</v>
      </c>
      <c r="D20" s="156"/>
      <c r="E20" s="157">
        <v>6.0750000000000002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46"/>
      <c r="Z20" s="146"/>
      <c r="AA20" s="146"/>
      <c r="AB20" s="146"/>
      <c r="AC20" s="146"/>
      <c r="AD20" s="146"/>
      <c r="AE20" s="146"/>
      <c r="AF20" s="146"/>
      <c r="AG20" s="146" t="s">
        <v>137</v>
      </c>
      <c r="AH20" s="146">
        <v>0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ht="20.6" outlineLevel="1">
      <c r="A21" s="163">
        <v>5</v>
      </c>
      <c r="B21" s="164" t="s">
        <v>155</v>
      </c>
      <c r="C21" s="172" t="s">
        <v>156</v>
      </c>
      <c r="D21" s="165" t="s">
        <v>142</v>
      </c>
      <c r="E21" s="166">
        <v>40.523000000000003</v>
      </c>
      <c r="F21" s="167"/>
      <c r="G21" s="168">
        <f>ROUND(E21*F21,2)</f>
        <v>0</v>
      </c>
      <c r="H21" s="167"/>
      <c r="I21" s="168">
        <f>ROUND(E21*H21,2)</f>
        <v>0</v>
      </c>
      <c r="J21" s="167"/>
      <c r="K21" s="168">
        <f>ROUND(E21*J21,2)</f>
        <v>0</v>
      </c>
      <c r="L21" s="168">
        <v>21</v>
      </c>
      <c r="M21" s="168">
        <f>G21*(1+L21/100)</f>
        <v>0</v>
      </c>
      <c r="N21" s="168">
        <v>0</v>
      </c>
      <c r="O21" s="168">
        <f>ROUND(E21*N21,2)</f>
        <v>0</v>
      </c>
      <c r="P21" s="168">
        <v>0.56999999999999995</v>
      </c>
      <c r="Q21" s="168">
        <f>ROUND(E21*P21,2)</f>
        <v>23.1</v>
      </c>
      <c r="R21" s="168" t="s">
        <v>153</v>
      </c>
      <c r="S21" s="168" t="s">
        <v>133</v>
      </c>
      <c r="T21" s="169" t="s">
        <v>133</v>
      </c>
      <c r="U21" s="155">
        <v>5.38</v>
      </c>
      <c r="V21" s="155">
        <f>ROUND(E21*U21,2)</f>
        <v>218.01</v>
      </c>
      <c r="W21" s="155"/>
      <c r="X21" s="155" t="s">
        <v>134</v>
      </c>
      <c r="Y21" s="146"/>
      <c r="Z21" s="146"/>
      <c r="AA21" s="146"/>
      <c r="AB21" s="146"/>
      <c r="AC21" s="146"/>
      <c r="AD21" s="146"/>
      <c r="AE21" s="146"/>
      <c r="AF21" s="146"/>
      <c r="AG21" s="146" t="s">
        <v>135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>
      <c r="A22" s="153"/>
      <c r="B22" s="154"/>
      <c r="C22" s="173" t="s">
        <v>157</v>
      </c>
      <c r="D22" s="156"/>
      <c r="E22" s="157">
        <v>8.1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46"/>
      <c r="Z22" s="146"/>
      <c r="AA22" s="146"/>
      <c r="AB22" s="146"/>
      <c r="AC22" s="146"/>
      <c r="AD22" s="146"/>
      <c r="AE22" s="146"/>
      <c r="AF22" s="146"/>
      <c r="AG22" s="146" t="s">
        <v>137</v>
      </c>
      <c r="AH22" s="146">
        <v>0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>
      <c r="A23" s="153"/>
      <c r="B23" s="154"/>
      <c r="C23" s="173" t="s">
        <v>158</v>
      </c>
      <c r="D23" s="156"/>
      <c r="E23" s="157">
        <v>4.92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46"/>
      <c r="Z23" s="146"/>
      <c r="AA23" s="146"/>
      <c r="AB23" s="146"/>
      <c r="AC23" s="146"/>
      <c r="AD23" s="146"/>
      <c r="AE23" s="146"/>
      <c r="AF23" s="146"/>
      <c r="AG23" s="146" t="s">
        <v>137</v>
      </c>
      <c r="AH23" s="146">
        <v>0</v>
      </c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>
      <c r="A24" s="153"/>
      <c r="B24" s="154"/>
      <c r="C24" s="173" t="s">
        <v>159</v>
      </c>
      <c r="D24" s="156"/>
      <c r="E24" s="157">
        <v>7.44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46"/>
      <c r="Z24" s="146"/>
      <c r="AA24" s="146"/>
      <c r="AB24" s="146"/>
      <c r="AC24" s="146"/>
      <c r="AD24" s="146"/>
      <c r="AE24" s="146"/>
      <c r="AF24" s="146"/>
      <c r="AG24" s="146" t="s">
        <v>137</v>
      </c>
      <c r="AH24" s="146">
        <v>0</v>
      </c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>
      <c r="A25" s="153"/>
      <c r="B25" s="154"/>
      <c r="C25" s="173" t="s">
        <v>160</v>
      </c>
      <c r="D25" s="156"/>
      <c r="E25" s="157">
        <v>11.55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6"/>
      <c r="Z25" s="146"/>
      <c r="AA25" s="146"/>
      <c r="AB25" s="146"/>
      <c r="AC25" s="146"/>
      <c r="AD25" s="146"/>
      <c r="AE25" s="146"/>
      <c r="AF25" s="146"/>
      <c r="AG25" s="146" t="s">
        <v>137</v>
      </c>
      <c r="AH25" s="146">
        <v>0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>
      <c r="A26" s="153"/>
      <c r="B26" s="154"/>
      <c r="C26" s="173" t="s">
        <v>161</v>
      </c>
      <c r="D26" s="156"/>
      <c r="E26" s="157">
        <v>4.585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6"/>
      <c r="Z26" s="146"/>
      <c r="AA26" s="146"/>
      <c r="AB26" s="146"/>
      <c r="AC26" s="146"/>
      <c r="AD26" s="146"/>
      <c r="AE26" s="146"/>
      <c r="AF26" s="146"/>
      <c r="AG26" s="146" t="s">
        <v>137</v>
      </c>
      <c r="AH26" s="146">
        <v>0</v>
      </c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>
      <c r="A27" s="153"/>
      <c r="B27" s="154"/>
      <c r="C27" s="173" t="s">
        <v>162</v>
      </c>
      <c r="D27" s="156"/>
      <c r="E27" s="157">
        <v>2.02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46"/>
      <c r="Z27" s="146"/>
      <c r="AA27" s="146"/>
      <c r="AB27" s="146"/>
      <c r="AC27" s="146"/>
      <c r="AD27" s="146"/>
      <c r="AE27" s="146"/>
      <c r="AF27" s="146"/>
      <c r="AG27" s="146" t="s">
        <v>137</v>
      </c>
      <c r="AH27" s="146">
        <v>0</v>
      </c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>
      <c r="A28" s="153"/>
      <c r="B28" s="154"/>
      <c r="C28" s="173" t="s">
        <v>163</v>
      </c>
      <c r="D28" s="156"/>
      <c r="E28" s="157">
        <v>1.9079999999999999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46"/>
      <c r="Z28" s="146"/>
      <c r="AA28" s="146"/>
      <c r="AB28" s="146"/>
      <c r="AC28" s="146"/>
      <c r="AD28" s="146"/>
      <c r="AE28" s="146"/>
      <c r="AF28" s="146"/>
      <c r="AG28" s="146" t="s">
        <v>137</v>
      </c>
      <c r="AH28" s="146">
        <v>0</v>
      </c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>
      <c r="A29" s="163">
        <v>6</v>
      </c>
      <c r="B29" s="164" t="s">
        <v>164</v>
      </c>
      <c r="C29" s="172" t="s">
        <v>165</v>
      </c>
      <c r="D29" s="165" t="s">
        <v>142</v>
      </c>
      <c r="E29" s="166">
        <v>58.88</v>
      </c>
      <c r="F29" s="167"/>
      <c r="G29" s="168">
        <f>ROUND(E29*F29,2)</f>
        <v>0</v>
      </c>
      <c r="H29" s="167"/>
      <c r="I29" s="168">
        <f>ROUND(E29*H29,2)</f>
        <v>0</v>
      </c>
      <c r="J29" s="167"/>
      <c r="K29" s="168">
        <f>ROUND(E29*J29,2)</f>
        <v>0</v>
      </c>
      <c r="L29" s="168">
        <v>21</v>
      </c>
      <c r="M29" s="168">
        <f>G29*(1+L29/100)</f>
        <v>0</v>
      </c>
      <c r="N29" s="168">
        <v>0</v>
      </c>
      <c r="O29" s="168">
        <f>ROUND(E29*N29,2)</f>
        <v>0</v>
      </c>
      <c r="P29" s="168">
        <v>0.58799999999999997</v>
      </c>
      <c r="Q29" s="168">
        <f>ROUND(E29*P29,2)</f>
        <v>34.619999999999997</v>
      </c>
      <c r="R29" s="168" t="s">
        <v>153</v>
      </c>
      <c r="S29" s="168" t="s">
        <v>133</v>
      </c>
      <c r="T29" s="169" t="s">
        <v>133</v>
      </c>
      <c r="U29" s="155">
        <v>3.85</v>
      </c>
      <c r="V29" s="155">
        <f>ROUND(E29*U29,2)</f>
        <v>226.69</v>
      </c>
      <c r="W29" s="155"/>
      <c r="X29" s="155" t="s">
        <v>134</v>
      </c>
      <c r="Y29" s="146"/>
      <c r="Z29" s="146"/>
      <c r="AA29" s="146"/>
      <c r="AB29" s="146"/>
      <c r="AC29" s="146"/>
      <c r="AD29" s="146"/>
      <c r="AE29" s="146"/>
      <c r="AF29" s="146"/>
      <c r="AG29" s="146" t="s">
        <v>135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>
      <c r="A30" s="153"/>
      <c r="B30" s="154"/>
      <c r="C30" s="173" t="s">
        <v>166</v>
      </c>
      <c r="D30" s="156"/>
      <c r="E30" s="157">
        <v>10.199999999999999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46"/>
      <c r="Z30" s="146"/>
      <c r="AA30" s="146"/>
      <c r="AB30" s="146"/>
      <c r="AC30" s="146"/>
      <c r="AD30" s="146"/>
      <c r="AE30" s="146"/>
      <c r="AF30" s="146"/>
      <c r="AG30" s="146" t="s">
        <v>137</v>
      </c>
      <c r="AH30" s="146">
        <v>0</v>
      </c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>
      <c r="A31" s="153"/>
      <c r="B31" s="154"/>
      <c r="C31" s="173" t="s">
        <v>167</v>
      </c>
      <c r="D31" s="156"/>
      <c r="E31" s="157">
        <v>6.15</v>
      </c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46"/>
      <c r="Z31" s="146"/>
      <c r="AA31" s="146"/>
      <c r="AB31" s="146"/>
      <c r="AC31" s="146"/>
      <c r="AD31" s="146"/>
      <c r="AE31" s="146"/>
      <c r="AF31" s="146"/>
      <c r="AG31" s="146" t="s">
        <v>137</v>
      </c>
      <c r="AH31" s="146">
        <v>0</v>
      </c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>
      <c r="A32" s="153"/>
      <c r="B32" s="154"/>
      <c r="C32" s="173" t="s">
        <v>168</v>
      </c>
      <c r="D32" s="156"/>
      <c r="E32" s="157">
        <v>9.15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46"/>
      <c r="Z32" s="146"/>
      <c r="AA32" s="146"/>
      <c r="AB32" s="146"/>
      <c r="AC32" s="146"/>
      <c r="AD32" s="146"/>
      <c r="AE32" s="146"/>
      <c r="AF32" s="146"/>
      <c r="AG32" s="146" t="s">
        <v>137</v>
      </c>
      <c r="AH32" s="146">
        <v>0</v>
      </c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>
      <c r="A33" s="153"/>
      <c r="B33" s="154"/>
      <c r="C33" s="173" t="s">
        <v>169</v>
      </c>
      <c r="D33" s="156"/>
      <c r="E33" s="157">
        <v>9.75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46"/>
      <c r="Z33" s="146"/>
      <c r="AA33" s="146"/>
      <c r="AB33" s="146"/>
      <c r="AC33" s="146"/>
      <c r="AD33" s="146"/>
      <c r="AE33" s="146"/>
      <c r="AF33" s="146"/>
      <c r="AG33" s="146" t="s">
        <v>137</v>
      </c>
      <c r="AH33" s="146">
        <v>0</v>
      </c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>
      <c r="A34" s="153"/>
      <c r="B34" s="154"/>
      <c r="C34" s="173" t="s">
        <v>170</v>
      </c>
      <c r="D34" s="156"/>
      <c r="E34" s="157">
        <v>9.8000000000000007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46"/>
      <c r="Z34" s="146"/>
      <c r="AA34" s="146"/>
      <c r="AB34" s="146"/>
      <c r="AC34" s="146"/>
      <c r="AD34" s="146"/>
      <c r="AE34" s="146"/>
      <c r="AF34" s="146"/>
      <c r="AG34" s="146" t="s">
        <v>137</v>
      </c>
      <c r="AH34" s="146">
        <v>0</v>
      </c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>
      <c r="A35" s="153"/>
      <c r="B35" s="154"/>
      <c r="C35" s="173" t="s">
        <v>171</v>
      </c>
      <c r="D35" s="156"/>
      <c r="E35" s="157">
        <v>5.7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46"/>
      <c r="Z35" s="146"/>
      <c r="AA35" s="146"/>
      <c r="AB35" s="146"/>
      <c r="AC35" s="146"/>
      <c r="AD35" s="146"/>
      <c r="AE35" s="146"/>
      <c r="AF35" s="146"/>
      <c r="AG35" s="146" t="s">
        <v>137</v>
      </c>
      <c r="AH35" s="146">
        <v>0</v>
      </c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>
      <c r="A36" s="153"/>
      <c r="B36" s="154"/>
      <c r="C36" s="173" t="s">
        <v>172</v>
      </c>
      <c r="D36" s="156"/>
      <c r="E36" s="157">
        <v>5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46"/>
      <c r="Z36" s="146"/>
      <c r="AA36" s="146"/>
      <c r="AB36" s="146"/>
      <c r="AC36" s="146"/>
      <c r="AD36" s="146"/>
      <c r="AE36" s="146"/>
      <c r="AF36" s="146"/>
      <c r="AG36" s="146" t="s">
        <v>137</v>
      </c>
      <c r="AH36" s="146">
        <v>0</v>
      </c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>
      <c r="A37" s="153"/>
      <c r="B37" s="154"/>
      <c r="C37" s="173" t="s">
        <v>173</v>
      </c>
      <c r="D37" s="156"/>
      <c r="E37" s="157">
        <v>0.92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6"/>
      <c r="Z37" s="146"/>
      <c r="AA37" s="146"/>
      <c r="AB37" s="146"/>
      <c r="AC37" s="146"/>
      <c r="AD37" s="146"/>
      <c r="AE37" s="146"/>
      <c r="AF37" s="146"/>
      <c r="AG37" s="146" t="s">
        <v>137</v>
      </c>
      <c r="AH37" s="146">
        <v>0</v>
      </c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>
      <c r="A38" s="153"/>
      <c r="B38" s="154"/>
      <c r="C38" s="173" t="s">
        <v>174</v>
      </c>
      <c r="D38" s="156"/>
      <c r="E38" s="157">
        <v>0.81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46"/>
      <c r="Z38" s="146"/>
      <c r="AA38" s="146"/>
      <c r="AB38" s="146"/>
      <c r="AC38" s="146"/>
      <c r="AD38" s="146"/>
      <c r="AE38" s="146"/>
      <c r="AF38" s="146"/>
      <c r="AG38" s="146" t="s">
        <v>137</v>
      </c>
      <c r="AH38" s="146">
        <v>0</v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>
      <c r="A39" s="153"/>
      <c r="B39" s="154"/>
      <c r="C39" s="173" t="s">
        <v>175</v>
      </c>
      <c r="D39" s="156"/>
      <c r="E39" s="157">
        <v>1.4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46"/>
      <c r="Z39" s="146"/>
      <c r="AA39" s="146"/>
      <c r="AB39" s="146"/>
      <c r="AC39" s="146"/>
      <c r="AD39" s="146"/>
      <c r="AE39" s="146"/>
      <c r="AF39" s="146"/>
      <c r="AG39" s="146" t="s">
        <v>137</v>
      </c>
      <c r="AH39" s="146">
        <v>0</v>
      </c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>
      <c r="A40" s="149" t="s">
        <v>127</v>
      </c>
      <c r="B40" s="150" t="s">
        <v>87</v>
      </c>
      <c r="C40" s="171" t="s">
        <v>88</v>
      </c>
      <c r="D40" s="159"/>
      <c r="E40" s="160"/>
      <c r="F40" s="161"/>
      <c r="G40" s="161">
        <f>SUMIF(AG41:AG42,"&lt;&gt;NOR",G41:G42)</f>
        <v>0</v>
      </c>
      <c r="H40" s="161"/>
      <c r="I40" s="161">
        <f>SUM(I41:I42)</f>
        <v>0</v>
      </c>
      <c r="J40" s="161"/>
      <c r="K40" s="161">
        <f>SUM(K41:K42)</f>
        <v>0</v>
      </c>
      <c r="L40" s="161"/>
      <c r="M40" s="161">
        <f>SUM(M41:M42)</f>
        <v>0</v>
      </c>
      <c r="N40" s="161"/>
      <c r="O40" s="161">
        <f>SUM(O41:O42)</f>
        <v>0.06</v>
      </c>
      <c r="P40" s="161"/>
      <c r="Q40" s="161">
        <f>SUM(Q41:Q42)</f>
        <v>30.889999999999997</v>
      </c>
      <c r="R40" s="161"/>
      <c r="S40" s="161"/>
      <c r="T40" s="162"/>
      <c r="U40" s="158"/>
      <c r="V40" s="158">
        <f>SUM(V41:V42)</f>
        <v>56.97</v>
      </c>
      <c r="W40" s="158"/>
      <c r="X40" s="158"/>
      <c r="AG40" t="s">
        <v>128</v>
      </c>
    </row>
    <row r="41" spans="1:60" ht="20.6" outlineLevel="1">
      <c r="A41" s="163">
        <v>7</v>
      </c>
      <c r="B41" s="164" t="s">
        <v>176</v>
      </c>
      <c r="C41" s="172" t="s">
        <v>177</v>
      </c>
      <c r="D41" s="165" t="s">
        <v>142</v>
      </c>
      <c r="E41" s="166">
        <v>31.8</v>
      </c>
      <c r="F41" s="167"/>
      <c r="G41" s="168">
        <f>ROUND(E41*F41,2)</f>
        <v>0</v>
      </c>
      <c r="H41" s="167"/>
      <c r="I41" s="168">
        <f>ROUND(E41*H41,2)</f>
        <v>0</v>
      </c>
      <c r="J41" s="167"/>
      <c r="K41" s="168">
        <f>ROUND(E41*J41,2)</f>
        <v>0</v>
      </c>
      <c r="L41" s="168">
        <v>21</v>
      </c>
      <c r="M41" s="168">
        <f>G41*(1+L41/100)</f>
        <v>0</v>
      </c>
      <c r="N41" s="168">
        <v>5.4000000000000001E-4</v>
      </c>
      <c r="O41" s="168">
        <f>ROUND(E41*N41,2)</f>
        <v>0.02</v>
      </c>
      <c r="P41" s="168">
        <v>0.222</v>
      </c>
      <c r="Q41" s="168">
        <f>ROUND(E41*P41,2)</f>
        <v>7.06</v>
      </c>
      <c r="R41" s="168" t="s">
        <v>178</v>
      </c>
      <c r="S41" s="168" t="s">
        <v>133</v>
      </c>
      <c r="T41" s="169" t="s">
        <v>133</v>
      </c>
      <c r="U41" s="155">
        <v>0.47</v>
      </c>
      <c r="V41" s="155">
        <f>ROUND(E41*U41,2)</f>
        <v>14.95</v>
      </c>
      <c r="W41" s="155"/>
      <c r="X41" s="155" t="s">
        <v>134</v>
      </c>
      <c r="Y41" s="146"/>
      <c r="Z41" s="146"/>
      <c r="AA41" s="146"/>
      <c r="AB41" s="146"/>
      <c r="AC41" s="146"/>
      <c r="AD41" s="146"/>
      <c r="AE41" s="146"/>
      <c r="AF41" s="146"/>
      <c r="AG41" s="146" t="s">
        <v>135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ht="30.9" outlineLevel="1">
      <c r="A42" s="163">
        <v>8</v>
      </c>
      <c r="B42" s="164" t="s">
        <v>179</v>
      </c>
      <c r="C42" s="172" t="s">
        <v>180</v>
      </c>
      <c r="D42" s="165" t="s">
        <v>142</v>
      </c>
      <c r="E42" s="166">
        <v>43.32</v>
      </c>
      <c r="F42" s="167"/>
      <c r="G42" s="168">
        <f>ROUND(E42*F42,2)</f>
        <v>0</v>
      </c>
      <c r="H42" s="167"/>
      <c r="I42" s="168">
        <f>ROUND(E42*H42,2)</f>
        <v>0</v>
      </c>
      <c r="J42" s="167"/>
      <c r="K42" s="168">
        <f>ROUND(E42*J42,2)</f>
        <v>0</v>
      </c>
      <c r="L42" s="168">
        <v>21</v>
      </c>
      <c r="M42" s="168">
        <f>G42*(1+L42/100)</f>
        <v>0</v>
      </c>
      <c r="N42" s="168">
        <v>9.7000000000000005E-4</v>
      </c>
      <c r="O42" s="168">
        <f>ROUND(E42*N42,2)</f>
        <v>0.04</v>
      </c>
      <c r="P42" s="168">
        <v>0.55000000000000004</v>
      </c>
      <c r="Q42" s="168">
        <f>ROUND(E42*P42,2)</f>
        <v>23.83</v>
      </c>
      <c r="R42" s="168" t="s">
        <v>178</v>
      </c>
      <c r="S42" s="168" t="s">
        <v>133</v>
      </c>
      <c r="T42" s="169" t="s">
        <v>133</v>
      </c>
      <c r="U42" s="155">
        <v>0.97</v>
      </c>
      <c r="V42" s="155">
        <f>ROUND(E42*U42,2)</f>
        <v>42.02</v>
      </c>
      <c r="W42" s="155"/>
      <c r="X42" s="155" t="s">
        <v>134</v>
      </c>
      <c r="Y42" s="146"/>
      <c r="Z42" s="146"/>
      <c r="AA42" s="146"/>
      <c r="AB42" s="146"/>
      <c r="AC42" s="146"/>
      <c r="AD42" s="146"/>
      <c r="AE42" s="146"/>
      <c r="AF42" s="146"/>
      <c r="AG42" s="146" t="s">
        <v>135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>
      <c r="A43" s="149" t="s">
        <v>127</v>
      </c>
      <c r="B43" s="150" t="s">
        <v>90</v>
      </c>
      <c r="C43" s="171" t="s">
        <v>91</v>
      </c>
      <c r="D43" s="159"/>
      <c r="E43" s="160"/>
      <c r="F43" s="161"/>
      <c r="G43" s="161">
        <f>SUMIF(AG44:AG44,"&lt;&gt;NOR",G44:G44)</f>
        <v>0</v>
      </c>
      <c r="H43" s="161"/>
      <c r="I43" s="161">
        <f>SUM(I44:I44)</f>
        <v>0</v>
      </c>
      <c r="J43" s="161"/>
      <c r="K43" s="161">
        <f>SUM(K44:K44)</f>
        <v>0</v>
      </c>
      <c r="L43" s="161"/>
      <c r="M43" s="161">
        <f>SUM(M44:M44)</f>
        <v>0</v>
      </c>
      <c r="N43" s="161"/>
      <c r="O43" s="161">
        <f>SUM(O44:O44)</f>
        <v>0</v>
      </c>
      <c r="P43" s="161"/>
      <c r="Q43" s="161">
        <f>SUM(Q44:Q44)</f>
        <v>0.3</v>
      </c>
      <c r="R43" s="161"/>
      <c r="S43" s="161"/>
      <c r="T43" s="162"/>
      <c r="U43" s="158"/>
      <c r="V43" s="158">
        <f>SUM(V44:V44)</f>
        <v>2.54</v>
      </c>
      <c r="W43" s="158"/>
      <c r="X43" s="158"/>
      <c r="AG43" t="s">
        <v>128</v>
      </c>
    </row>
    <row r="44" spans="1:60" ht="20.6" outlineLevel="1">
      <c r="A44" s="163">
        <v>9</v>
      </c>
      <c r="B44" s="164" t="s">
        <v>181</v>
      </c>
      <c r="C44" s="172" t="s">
        <v>182</v>
      </c>
      <c r="D44" s="165" t="s">
        <v>131</v>
      </c>
      <c r="E44" s="166">
        <v>49.8</v>
      </c>
      <c r="F44" s="167"/>
      <c r="G44" s="168">
        <f>ROUND(E44*F44,2)</f>
        <v>0</v>
      </c>
      <c r="H44" s="167"/>
      <c r="I44" s="168">
        <f>ROUND(E44*H44,2)</f>
        <v>0</v>
      </c>
      <c r="J44" s="167"/>
      <c r="K44" s="168">
        <f>ROUND(E44*J44,2)</f>
        <v>0</v>
      </c>
      <c r="L44" s="168">
        <v>21</v>
      </c>
      <c r="M44" s="168">
        <f>G44*(1+L44/100)</f>
        <v>0</v>
      </c>
      <c r="N44" s="168">
        <v>0</v>
      </c>
      <c r="O44" s="168">
        <f>ROUND(E44*N44,2)</f>
        <v>0</v>
      </c>
      <c r="P44" s="168">
        <v>6.0000000000000001E-3</v>
      </c>
      <c r="Q44" s="168">
        <f>ROUND(E44*P44,2)</f>
        <v>0.3</v>
      </c>
      <c r="R44" s="168" t="s">
        <v>183</v>
      </c>
      <c r="S44" s="168" t="s">
        <v>133</v>
      </c>
      <c r="T44" s="169" t="s">
        <v>133</v>
      </c>
      <c r="U44" s="155">
        <v>5.0999999999999997E-2</v>
      </c>
      <c r="V44" s="155">
        <f>ROUND(E44*U44,2)</f>
        <v>2.54</v>
      </c>
      <c r="W44" s="155"/>
      <c r="X44" s="155" t="s">
        <v>134</v>
      </c>
      <c r="Y44" s="146"/>
      <c r="Z44" s="146"/>
      <c r="AA44" s="146"/>
      <c r="AB44" s="146"/>
      <c r="AC44" s="146"/>
      <c r="AD44" s="146"/>
      <c r="AE44" s="146"/>
      <c r="AF44" s="146"/>
      <c r="AG44" s="146" t="s">
        <v>135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>
      <c r="A45" s="149" t="s">
        <v>127</v>
      </c>
      <c r="B45" s="150" t="s">
        <v>96</v>
      </c>
      <c r="C45" s="171" t="s">
        <v>97</v>
      </c>
      <c r="D45" s="159"/>
      <c r="E45" s="160"/>
      <c r="F45" s="161"/>
      <c r="G45" s="161">
        <f>SUMIF(AG46:AG54,"&lt;&gt;NOR",G46:G54)</f>
        <v>0</v>
      </c>
      <c r="H45" s="161"/>
      <c r="I45" s="161">
        <f>SUM(I46:I54)</f>
        <v>0</v>
      </c>
      <c r="J45" s="161"/>
      <c r="K45" s="161">
        <f>SUM(K46:K54)</f>
        <v>0</v>
      </c>
      <c r="L45" s="161"/>
      <c r="M45" s="161">
        <f>SUM(M46:M54)</f>
        <v>0</v>
      </c>
      <c r="N45" s="161"/>
      <c r="O45" s="161">
        <f>SUM(O46:O54)</f>
        <v>0</v>
      </c>
      <c r="P45" s="161"/>
      <c r="Q45" s="161">
        <f>SUM(Q46:Q54)</f>
        <v>0</v>
      </c>
      <c r="R45" s="161"/>
      <c r="S45" s="161"/>
      <c r="T45" s="162"/>
      <c r="U45" s="158"/>
      <c r="V45" s="158">
        <f>SUM(V46:V54)</f>
        <v>26.89</v>
      </c>
      <c r="W45" s="158"/>
      <c r="X45" s="158"/>
      <c r="AG45" t="s">
        <v>128</v>
      </c>
    </row>
    <row r="46" spans="1:60" outlineLevel="1">
      <c r="A46" s="163">
        <v>10</v>
      </c>
      <c r="B46" s="164" t="s">
        <v>184</v>
      </c>
      <c r="C46" s="172" t="s">
        <v>185</v>
      </c>
      <c r="D46" s="165" t="s">
        <v>186</v>
      </c>
      <c r="E46" s="166">
        <v>54.884399999999999</v>
      </c>
      <c r="F46" s="167"/>
      <c r="G46" s="168">
        <f t="shared" ref="G46:G51" si="0">ROUND(E46*F46,2)</f>
        <v>0</v>
      </c>
      <c r="H46" s="167"/>
      <c r="I46" s="168">
        <f t="shared" ref="I46:I51" si="1">ROUND(E46*H46,2)</f>
        <v>0</v>
      </c>
      <c r="J46" s="167"/>
      <c r="K46" s="168">
        <f t="shared" ref="K46:K51" si="2">ROUND(E46*J46,2)</f>
        <v>0</v>
      </c>
      <c r="L46" s="168">
        <v>21</v>
      </c>
      <c r="M46" s="168">
        <f t="shared" ref="M46:M51" si="3">G46*(1+L46/100)</f>
        <v>0</v>
      </c>
      <c r="N46" s="168">
        <v>0</v>
      </c>
      <c r="O46" s="168">
        <f t="shared" ref="O46:O51" si="4">ROUND(E46*N46,2)</f>
        <v>0</v>
      </c>
      <c r="P46" s="168">
        <v>0</v>
      </c>
      <c r="Q46" s="168">
        <f t="shared" ref="Q46:Q51" si="5">ROUND(E46*P46,2)</f>
        <v>0</v>
      </c>
      <c r="R46" s="168" t="s">
        <v>149</v>
      </c>
      <c r="S46" s="168" t="s">
        <v>133</v>
      </c>
      <c r="T46" s="169" t="s">
        <v>133</v>
      </c>
      <c r="U46" s="155">
        <v>0.49</v>
      </c>
      <c r="V46" s="155">
        <f t="shared" ref="V46:V51" si="6">ROUND(E46*U46,2)</f>
        <v>26.89</v>
      </c>
      <c r="W46" s="155"/>
      <c r="X46" s="155" t="s">
        <v>134</v>
      </c>
      <c r="Y46" s="146"/>
      <c r="Z46" s="146"/>
      <c r="AA46" s="146"/>
      <c r="AB46" s="146"/>
      <c r="AC46" s="146"/>
      <c r="AD46" s="146"/>
      <c r="AE46" s="146"/>
      <c r="AF46" s="146"/>
      <c r="AG46" s="146" t="s">
        <v>135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>
      <c r="A47" s="163">
        <v>11</v>
      </c>
      <c r="B47" s="164" t="s">
        <v>187</v>
      </c>
      <c r="C47" s="172" t="s">
        <v>188</v>
      </c>
      <c r="D47" s="165" t="s">
        <v>186</v>
      </c>
      <c r="E47" s="166">
        <v>23.7</v>
      </c>
      <c r="F47" s="167"/>
      <c r="G47" s="168">
        <f t="shared" si="0"/>
        <v>0</v>
      </c>
      <c r="H47" s="167"/>
      <c r="I47" s="168">
        <f t="shared" si="1"/>
        <v>0</v>
      </c>
      <c r="J47" s="167"/>
      <c r="K47" s="168">
        <f t="shared" si="2"/>
        <v>0</v>
      </c>
      <c r="L47" s="168">
        <v>21</v>
      </c>
      <c r="M47" s="168">
        <f t="shared" si="3"/>
        <v>0</v>
      </c>
      <c r="N47" s="168">
        <v>0</v>
      </c>
      <c r="O47" s="168">
        <f t="shared" si="4"/>
        <v>0</v>
      </c>
      <c r="P47" s="168">
        <v>0</v>
      </c>
      <c r="Q47" s="168">
        <f t="shared" si="5"/>
        <v>0</v>
      </c>
      <c r="R47" s="168" t="s">
        <v>149</v>
      </c>
      <c r="S47" s="168" t="s">
        <v>133</v>
      </c>
      <c r="T47" s="169" t="s">
        <v>133</v>
      </c>
      <c r="U47" s="155">
        <v>0</v>
      </c>
      <c r="V47" s="155">
        <f t="shared" si="6"/>
        <v>0</v>
      </c>
      <c r="W47" s="155"/>
      <c r="X47" s="155" t="s">
        <v>134</v>
      </c>
      <c r="Y47" s="146"/>
      <c r="Z47" s="146"/>
      <c r="AA47" s="146"/>
      <c r="AB47" s="146"/>
      <c r="AC47" s="146"/>
      <c r="AD47" s="146"/>
      <c r="AE47" s="146"/>
      <c r="AF47" s="146"/>
      <c r="AG47" s="146" t="s">
        <v>135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>
      <c r="A48" s="163">
        <v>12</v>
      </c>
      <c r="B48" s="164" t="s">
        <v>189</v>
      </c>
      <c r="C48" s="172" t="s">
        <v>190</v>
      </c>
      <c r="D48" s="165" t="s">
        <v>186</v>
      </c>
      <c r="E48" s="166">
        <v>23.826000000000001</v>
      </c>
      <c r="F48" s="167"/>
      <c r="G48" s="168">
        <f t="shared" si="0"/>
        <v>0</v>
      </c>
      <c r="H48" s="167"/>
      <c r="I48" s="168">
        <f t="shared" si="1"/>
        <v>0</v>
      </c>
      <c r="J48" s="167"/>
      <c r="K48" s="168">
        <f t="shared" si="2"/>
        <v>0</v>
      </c>
      <c r="L48" s="168">
        <v>21</v>
      </c>
      <c r="M48" s="168">
        <f t="shared" si="3"/>
        <v>0</v>
      </c>
      <c r="N48" s="168">
        <v>0</v>
      </c>
      <c r="O48" s="168">
        <f t="shared" si="4"/>
        <v>0</v>
      </c>
      <c r="P48" s="168">
        <v>0</v>
      </c>
      <c r="Q48" s="168">
        <f t="shared" si="5"/>
        <v>0</v>
      </c>
      <c r="R48" s="168" t="s">
        <v>149</v>
      </c>
      <c r="S48" s="168" t="s">
        <v>133</v>
      </c>
      <c r="T48" s="169" t="s">
        <v>133</v>
      </c>
      <c r="U48" s="155">
        <v>0</v>
      </c>
      <c r="V48" s="155">
        <f t="shared" si="6"/>
        <v>0</v>
      </c>
      <c r="W48" s="155"/>
      <c r="X48" s="155" t="s">
        <v>134</v>
      </c>
      <c r="Y48" s="146"/>
      <c r="Z48" s="146"/>
      <c r="AA48" s="146"/>
      <c r="AB48" s="146"/>
      <c r="AC48" s="146"/>
      <c r="AD48" s="146"/>
      <c r="AE48" s="146"/>
      <c r="AF48" s="146"/>
      <c r="AG48" s="146" t="s">
        <v>135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>
      <c r="A49" s="163">
        <v>13</v>
      </c>
      <c r="B49" s="164" t="s">
        <v>191</v>
      </c>
      <c r="C49" s="172" t="s">
        <v>192</v>
      </c>
      <c r="D49" s="165" t="s">
        <v>186</v>
      </c>
      <c r="E49" s="166">
        <v>0.29880000000000001</v>
      </c>
      <c r="F49" s="167"/>
      <c r="G49" s="168">
        <f t="shared" si="0"/>
        <v>0</v>
      </c>
      <c r="H49" s="167"/>
      <c r="I49" s="168">
        <f t="shared" si="1"/>
        <v>0</v>
      </c>
      <c r="J49" s="167"/>
      <c r="K49" s="168">
        <f t="shared" si="2"/>
        <v>0</v>
      </c>
      <c r="L49" s="168">
        <v>21</v>
      </c>
      <c r="M49" s="168">
        <f t="shared" si="3"/>
        <v>0</v>
      </c>
      <c r="N49" s="168">
        <v>0</v>
      </c>
      <c r="O49" s="168">
        <f t="shared" si="4"/>
        <v>0</v>
      </c>
      <c r="P49" s="168">
        <v>0</v>
      </c>
      <c r="Q49" s="168">
        <f t="shared" si="5"/>
        <v>0</v>
      </c>
      <c r="R49" s="168" t="s">
        <v>149</v>
      </c>
      <c r="S49" s="168" t="s">
        <v>133</v>
      </c>
      <c r="T49" s="169" t="s">
        <v>133</v>
      </c>
      <c r="U49" s="155">
        <v>0</v>
      </c>
      <c r="V49" s="155">
        <f t="shared" si="6"/>
        <v>0</v>
      </c>
      <c r="W49" s="155"/>
      <c r="X49" s="155" t="s">
        <v>134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135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>
      <c r="A50" s="163">
        <v>14</v>
      </c>
      <c r="B50" s="164" t="s">
        <v>193</v>
      </c>
      <c r="C50" s="172" t="s">
        <v>194</v>
      </c>
      <c r="D50" s="165" t="s">
        <v>186</v>
      </c>
      <c r="E50" s="166">
        <v>7.0595999999999997</v>
      </c>
      <c r="F50" s="167"/>
      <c r="G50" s="168">
        <f t="shared" si="0"/>
        <v>0</v>
      </c>
      <c r="H50" s="167"/>
      <c r="I50" s="168">
        <f t="shared" si="1"/>
        <v>0</v>
      </c>
      <c r="J50" s="167"/>
      <c r="K50" s="168">
        <f t="shared" si="2"/>
        <v>0</v>
      </c>
      <c r="L50" s="168">
        <v>21</v>
      </c>
      <c r="M50" s="168">
        <f t="shared" si="3"/>
        <v>0</v>
      </c>
      <c r="N50" s="168">
        <v>0</v>
      </c>
      <c r="O50" s="168">
        <f t="shared" si="4"/>
        <v>0</v>
      </c>
      <c r="P50" s="168">
        <v>0</v>
      </c>
      <c r="Q50" s="168">
        <f t="shared" si="5"/>
        <v>0</v>
      </c>
      <c r="R50" s="168" t="s">
        <v>149</v>
      </c>
      <c r="S50" s="168" t="s">
        <v>133</v>
      </c>
      <c r="T50" s="169" t="s">
        <v>133</v>
      </c>
      <c r="U50" s="155">
        <v>0</v>
      </c>
      <c r="V50" s="155">
        <f t="shared" si="6"/>
        <v>0</v>
      </c>
      <c r="W50" s="155"/>
      <c r="X50" s="155" t="s">
        <v>134</v>
      </c>
      <c r="Y50" s="146"/>
      <c r="Z50" s="146"/>
      <c r="AA50" s="146"/>
      <c r="AB50" s="146"/>
      <c r="AC50" s="146"/>
      <c r="AD50" s="146"/>
      <c r="AE50" s="146"/>
      <c r="AF50" s="146"/>
      <c r="AG50" s="146" t="s">
        <v>135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>
      <c r="A51" s="163">
        <v>15</v>
      </c>
      <c r="B51" s="164" t="s">
        <v>50</v>
      </c>
      <c r="C51" s="172" t="s">
        <v>195</v>
      </c>
      <c r="D51" s="165" t="s">
        <v>186</v>
      </c>
      <c r="E51" s="166">
        <v>61.066879999999998</v>
      </c>
      <c r="F51" s="167"/>
      <c r="G51" s="168">
        <f t="shared" si="0"/>
        <v>0</v>
      </c>
      <c r="H51" s="167"/>
      <c r="I51" s="168">
        <f t="shared" si="1"/>
        <v>0</v>
      </c>
      <c r="J51" s="167"/>
      <c r="K51" s="168">
        <f t="shared" si="2"/>
        <v>0</v>
      </c>
      <c r="L51" s="168">
        <v>21</v>
      </c>
      <c r="M51" s="168">
        <f t="shared" si="3"/>
        <v>0</v>
      </c>
      <c r="N51" s="168">
        <v>0</v>
      </c>
      <c r="O51" s="168">
        <f t="shared" si="4"/>
        <v>0</v>
      </c>
      <c r="P51" s="168">
        <v>0</v>
      </c>
      <c r="Q51" s="168">
        <f t="shared" si="5"/>
        <v>0</v>
      </c>
      <c r="R51" s="168"/>
      <c r="S51" s="168" t="s">
        <v>196</v>
      </c>
      <c r="T51" s="169" t="s">
        <v>197</v>
      </c>
      <c r="U51" s="155">
        <v>0</v>
      </c>
      <c r="V51" s="155">
        <f t="shared" si="6"/>
        <v>0</v>
      </c>
      <c r="W51" s="155"/>
      <c r="X51" s="155" t="s">
        <v>134</v>
      </c>
      <c r="Y51" s="146"/>
      <c r="Z51" s="146"/>
      <c r="AA51" s="146"/>
      <c r="AB51" s="146"/>
      <c r="AC51" s="146"/>
      <c r="AD51" s="146"/>
      <c r="AE51" s="146"/>
      <c r="AF51" s="146"/>
      <c r="AG51" s="146" t="s">
        <v>135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>
      <c r="A52" s="153"/>
      <c r="B52" s="154"/>
      <c r="C52" s="173" t="s">
        <v>198</v>
      </c>
      <c r="D52" s="156"/>
      <c r="E52" s="157">
        <v>57.719549999999998</v>
      </c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46"/>
      <c r="Z52" s="146"/>
      <c r="AA52" s="146"/>
      <c r="AB52" s="146"/>
      <c r="AC52" s="146"/>
      <c r="AD52" s="146"/>
      <c r="AE52" s="146"/>
      <c r="AF52" s="146"/>
      <c r="AG52" s="146" t="s">
        <v>137</v>
      </c>
      <c r="AH52" s="146">
        <v>0</v>
      </c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>
      <c r="A53" s="153"/>
      <c r="B53" s="154"/>
      <c r="C53" s="173" t="s">
        <v>199</v>
      </c>
      <c r="D53" s="156"/>
      <c r="E53" s="157">
        <v>3.3473299999999999</v>
      </c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46"/>
      <c r="Z53" s="146"/>
      <c r="AA53" s="146"/>
      <c r="AB53" s="146"/>
      <c r="AC53" s="146"/>
      <c r="AD53" s="146"/>
      <c r="AE53" s="146"/>
      <c r="AF53" s="146"/>
      <c r="AG53" s="146" t="s">
        <v>137</v>
      </c>
      <c r="AH53" s="146">
        <v>0</v>
      </c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outlineLevel="1">
      <c r="A54" s="163">
        <v>16</v>
      </c>
      <c r="B54" s="164" t="s">
        <v>54</v>
      </c>
      <c r="C54" s="172" t="s">
        <v>200</v>
      </c>
      <c r="D54" s="165" t="s">
        <v>186</v>
      </c>
      <c r="E54" s="166">
        <v>54.884399999999999</v>
      </c>
      <c r="F54" s="167"/>
      <c r="G54" s="168">
        <f>ROUND(E54*F54,2)</f>
        <v>0</v>
      </c>
      <c r="H54" s="167"/>
      <c r="I54" s="168">
        <f>ROUND(E54*H54,2)</f>
        <v>0</v>
      </c>
      <c r="J54" s="167"/>
      <c r="K54" s="168">
        <f>ROUND(E54*J54,2)</f>
        <v>0</v>
      </c>
      <c r="L54" s="168">
        <v>21</v>
      </c>
      <c r="M54" s="168">
        <f>G54*(1+L54/100)</f>
        <v>0</v>
      </c>
      <c r="N54" s="168">
        <v>0</v>
      </c>
      <c r="O54" s="168">
        <f>ROUND(E54*N54,2)</f>
        <v>0</v>
      </c>
      <c r="P54" s="168">
        <v>0</v>
      </c>
      <c r="Q54" s="168">
        <f>ROUND(E54*P54,2)</f>
        <v>0</v>
      </c>
      <c r="R54" s="168"/>
      <c r="S54" s="168" t="s">
        <v>196</v>
      </c>
      <c r="T54" s="169" t="s">
        <v>133</v>
      </c>
      <c r="U54" s="155">
        <v>0</v>
      </c>
      <c r="V54" s="155">
        <f>ROUND(E54*U54,2)</f>
        <v>0</v>
      </c>
      <c r="W54" s="155"/>
      <c r="X54" s="155" t="s">
        <v>134</v>
      </c>
      <c r="Y54" s="146"/>
      <c r="Z54" s="146"/>
      <c r="AA54" s="146"/>
      <c r="AB54" s="146"/>
      <c r="AC54" s="146"/>
      <c r="AD54" s="146"/>
      <c r="AE54" s="146"/>
      <c r="AF54" s="146"/>
      <c r="AG54" s="146" t="s">
        <v>135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>
      <c r="A55" s="3"/>
      <c r="B55" s="4"/>
      <c r="C55" s="174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AE55">
        <v>15</v>
      </c>
      <c r="AF55">
        <v>21</v>
      </c>
      <c r="AG55" t="s">
        <v>114</v>
      </c>
    </row>
    <row r="56" spans="1:60">
      <c r="A56" s="149"/>
      <c r="B56" s="150" t="s">
        <v>29</v>
      </c>
      <c r="C56" s="171"/>
      <c r="D56" s="151"/>
      <c r="E56" s="152"/>
      <c r="F56" s="152"/>
      <c r="G56" s="170">
        <f>G8+G16+G40+G43+G45</f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AE56">
        <f>SUMIF(L7:L54,AE55,G7:G54)</f>
        <v>0</v>
      </c>
      <c r="AF56">
        <f>SUMIF(L7:L54,AF55,G7:G54)</f>
        <v>0</v>
      </c>
      <c r="AG56" t="s">
        <v>201</v>
      </c>
    </row>
    <row r="57" spans="1:60">
      <c r="C57" s="175"/>
      <c r="D57" s="10"/>
      <c r="AG57" t="s">
        <v>202</v>
      </c>
    </row>
    <row r="58" spans="1:60">
      <c r="D58" s="10"/>
    </row>
    <row r="59" spans="1:60">
      <c r="D59" s="10"/>
    </row>
    <row r="60" spans="1:60">
      <c r="D60" s="10"/>
    </row>
    <row r="61" spans="1:60">
      <c r="D61" s="10"/>
    </row>
    <row r="62" spans="1:60">
      <c r="D62" s="10"/>
    </row>
    <row r="63" spans="1:60">
      <c r="D63" s="10"/>
    </row>
    <row r="64" spans="1:60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9231" sheet="1"/>
  <mergeCells count="6">
    <mergeCell ref="C14:G14"/>
    <mergeCell ref="C18:G18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landscape" r:id="rId1"/>
  <headerFooter alignWithMargins="0"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45" outlineLevelRow="1"/>
  <cols>
    <col min="1" max="1" width="3.3828125" customWidth="1"/>
    <col min="2" max="2" width="12.53515625" style="121" customWidth="1"/>
    <col min="3" max="3" width="63.3046875" style="121" customWidth="1"/>
    <col min="4" max="4" width="4.84375" customWidth="1"/>
    <col min="5" max="5" width="10.53515625" customWidth="1"/>
    <col min="6" max="6" width="9.84375" customWidth="1"/>
    <col min="7" max="7" width="12.69140625" customWidth="1"/>
    <col min="8" max="17" width="0" hidden="1" customWidth="1"/>
    <col min="18" max="18" width="6.84375" customWidth="1"/>
    <col min="20" max="24" width="0" hidden="1" customWidth="1"/>
    <col min="29" max="29" width="0" hidden="1" customWidth="1"/>
    <col min="31" max="41" width="0" hidden="1" customWidth="1"/>
    <col min="53" max="53" width="98.69140625" customWidth="1"/>
  </cols>
  <sheetData>
    <row r="1" spans="1:60" ht="15.75" customHeight="1">
      <c r="A1" s="235" t="s">
        <v>101</v>
      </c>
      <c r="B1" s="235"/>
      <c r="C1" s="235"/>
      <c r="D1" s="235"/>
      <c r="E1" s="235"/>
      <c r="F1" s="235"/>
      <c r="G1" s="235"/>
      <c r="AG1" t="s">
        <v>102</v>
      </c>
    </row>
    <row r="2" spans="1:60" ht="25" customHeight="1">
      <c r="A2" s="139" t="s">
        <v>7</v>
      </c>
      <c r="B2" s="49" t="s">
        <v>44</v>
      </c>
      <c r="C2" s="236" t="s">
        <v>45</v>
      </c>
      <c r="D2" s="237"/>
      <c r="E2" s="237"/>
      <c r="F2" s="237"/>
      <c r="G2" s="238"/>
      <c r="AG2" t="s">
        <v>103</v>
      </c>
    </row>
    <row r="3" spans="1:60" ht="25" customHeight="1">
      <c r="A3" s="139" t="s">
        <v>8</v>
      </c>
      <c r="B3" s="49" t="s">
        <v>50</v>
      </c>
      <c r="C3" s="236" t="s">
        <v>52</v>
      </c>
      <c r="D3" s="237"/>
      <c r="E3" s="237"/>
      <c r="F3" s="237"/>
      <c r="G3" s="238"/>
      <c r="AC3" s="121" t="s">
        <v>103</v>
      </c>
      <c r="AG3" t="s">
        <v>104</v>
      </c>
    </row>
    <row r="4" spans="1:60" ht="25" customHeight="1">
      <c r="A4" s="140" t="s">
        <v>9</v>
      </c>
      <c r="B4" s="141" t="s">
        <v>53</v>
      </c>
      <c r="C4" s="239" t="s">
        <v>51</v>
      </c>
      <c r="D4" s="240"/>
      <c r="E4" s="240"/>
      <c r="F4" s="240"/>
      <c r="G4" s="241"/>
      <c r="AG4" t="s">
        <v>105</v>
      </c>
    </row>
    <row r="5" spans="1:60">
      <c r="D5" s="10"/>
    </row>
    <row r="6" spans="1:60" ht="37.299999999999997">
      <c r="A6" s="142" t="s">
        <v>106</v>
      </c>
      <c r="B6" s="144" t="s">
        <v>107</v>
      </c>
      <c r="C6" s="144" t="s">
        <v>108</v>
      </c>
      <c r="D6" s="143" t="s">
        <v>109</v>
      </c>
      <c r="E6" s="142" t="s">
        <v>110</v>
      </c>
      <c r="F6" s="142" t="s">
        <v>111</v>
      </c>
      <c r="G6" s="142" t="s">
        <v>29</v>
      </c>
      <c r="H6" s="145" t="s">
        <v>30</v>
      </c>
      <c r="I6" s="145" t="s">
        <v>112</v>
      </c>
      <c r="J6" s="145" t="s">
        <v>31</v>
      </c>
      <c r="K6" s="145" t="s">
        <v>113</v>
      </c>
      <c r="L6" s="145" t="s">
        <v>114</v>
      </c>
      <c r="M6" s="145" t="s">
        <v>115</v>
      </c>
      <c r="N6" s="145" t="s">
        <v>116</v>
      </c>
      <c r="O6" s="145" t="s">
        <v>117</v>
      </c>
      <c r="P6" s="145" t="s">
        <v>118</v>
      </c>
      <c r="Q6" s="145" t="s">
        <v>119</v>
      </c>
      <c r="R6" s="145" t="s">
        <v>120</v>
      </c>
      <c r="S6" s="145" t="s">
        <v>121</v>
      </c>
      <c r="T6" s="145" t="s">
        <v>122</v>
      </c>
      <c r="U6" s="145" t="s">
        <v>123</v>
      </c>
      <c r="V6" s="145" t="s">
        <v>124</v>
      </c>
      <c r="W6" s="145" t="s">
        <v>125</v>
      </c>
      <c r="X6" s="145" t="s">
        <v>126</v>
      </c>
    </row>
    <row r="7" spans="1:60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>
      <c r="A8" s="149" t="s">
        <v>127</v>
      </c>
      <c r="B8" s="150" t="s">
        <v>53</v>
      </c>
      <c r="C8" s="171" t="s">
        <v>72</v>
      </c>
      <c r="D8" s="159"/>
      <c r="E8" s="160"/>
      <c r="F8" s="161"/>
      <c r="G8" s="161">
        <f>SUMIF(AG9:AG41,"&lt;&gt;NOR",G9:G41)</f>
        <v>0</v>
      </c>
      <c r="H8" s="161"/>
      <c r="I8" s="161">
        <f>SUM(I9:I41)</f>
        <v>0</v>
      </c>
      <c r="J8" s="161"/>
      <c r="K8" s="161">
        <f>SUM(K9:K41)</f>
        <v>0</v>
      </c>
      <c r="L8" s="161"/>
      <c r="M8" s="161">
        <f>SUM(M9:M41)</f>
        <v>0</v>
      </c>
      <c r="N8" s="161"/>
      <c r="O8" s="161">
        <f>SUM(O9:O41)</f>
        <v>0</v>
      </c>
      <c r="P8" s="161"/>
      <c r="Q8" s="161">
        <f>SUM(Q9:Q41)</f>
        <v>0</v>
      </c>
      <c r="R8" s="161"/>
      <c r="S8" s="161"/>
      <c r="T8" s="162"/>
      <c r="U8" s="158"/>
      <c r="V8" s="158">
        <f>SUM(V9:V41)</f>
        <v>111.14000000000001</v>
      </c>
      <c r="W8" s="158"/>
      <c r="X8" s="158"/>
      <c r="AG8" t="s">
        <v>128</v>
      </c>
    </row>
    <row r="9" spans="1:60" outlineLevel="1">
      <c r="A9" s="163">
        <v>1</v>
      </c>
      <c r="B9" s="164" t="s">
        <v>203</v>
      </c>
      <c r="C9" s="172" t="s">
        <v>204</v>
      </c>
      <c r="D9" s="165" t="s">
        <v>131</v>
      </c>
      <c r="E9" s="166">
        <v>40</v>
      </c>
      <c r="F9" s="167"/>
      <c r="G9" s="168">
        <f>ROUND(E9*F9,2)</f>
        <v>0</v>
      </c>
      <c r="H9" s="167"/>
      <c r="I9" s="168">
        <f>ROUND(E9*H9,2)</f>
        <v>0</v>
      </c>
      <c r="J9" s="167"/>
      <c r="K9" s="168">
        <f>ROUND(E9*J9,2)</f>
        <v>0</v>
      </c>
      <c r="L9" s="168">
        <v>21</v>
      </c>
      <c r="M9" s="168">
        <f>G9*(1+L9/100)</f>
        <v>0</v>
      </c>
      <c r="N9" s="168">
        <v>0</v>
      </c>
      <c r="O9" s="168">
        <f>ROUND(E9*N9,2)</f>
        <v>0</v>
      </c>
      <c r="P9" s="168">
        <v>0</v>
      </c>
      <c r="Q9" s="168">
        <f>ROUND(E9*P9,2)</f>
        <v>0</v>
      </c>
      <c r="R9" s="168" t="s">
        <v>143</v>
      </c>
      <c r="S9" s="168" t="s">
        <v>133</v>
      </c>
      <c r="T9" s="169" t="s">
        <v>133</v>
      </c>
      <c r="U9" s="155">
        <v>0.17199999999999999</v>
      </c>
      <c r="V9" s="155">
        <f>ROUND(E9*U9,2)</f>
        <v>6.88</v>
      </c>
      <c r="W9" s="155"/>
      <c r="X9" s="155" t="s">
        <v>134</v>
      </c>
      <c r="Y9" s="146"/>
      <c r="Z9" s="146"/>
      <c r="AA9" s="146"/>
      <c r="AB9" s="146"/>
      <c r="AC9" s="146"/>
      <c r="AD9" s="146"/>
      <c r="AE9" s="146"/>
      <c r="AF9" s="146"/>
      <c r="AG9" s="146" t="s">
        <v>135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21" outlineLevel="1">
      <c r="A10" s="153"/>
      <c r="B10" s="154"/>
      <c r="C10" s="233" t="s">
        <v>205</v>
      </c>
      <c r="D10" s="234"/>
      <c r="E10" s="234"/>
      <c r="F10" s="234"/>
      <c r="G10" s="23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6"/>
      <c r="Z10" s="146"/>
      <c r="AA10" s="146"/>
      <c r="AB10" s="146"/>
      <c r="AC10" s="146"/>
      <c r="AD10" s="146"/>
      <c r="AE10" s="146"/>
      <c r="AF10" s="146"/>
      <c r="AG10" s="146" t="s">
        <v>145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76" t="str">
        <f>C10</f>
        <v>s odstraněním kořenů a s případným nutným odklizením křovin a stromů na hromady na vzdálenost do 50 m nebo s naložením na dopravní prostředek, do sklonu terénu 1 : 5,</v>
      </c>
      <c r="BB10" s="146"/>
      <c r="BC10" s="146"/>
      <c r="BD10" s="146"/>
      <c r="BE10" s="146"/>
      <c r="BF10" s="146"/>
      <c r="BG10" s="146"/>
      <c r="BH10" s="146"/>
    </row>
    <row r="11" spans="1:60" ht="20.6" outlineLevel="1">
      <c r="A11" s="163">
        <v>2</v>
      </c>
      <c r="B11" s="164" t="s">
        <v>206</v>
      </c>
      <c r="C11" s="172" t="s">
        <v>207</v>
      </c>
      <c r="D11" s="165" t="s">
        <v>131</v>
      </c>
      <c r="E11" s="166">
        <v>40</v>
      </c>
      <c r="F11" s="167"/>
      <c r="G11" s="168">
        <f>ROUND(E11*F11,2)</f>
        <v>0</v>
      </c>
      <c r="H11" s="167"/>
      <c r="I11" s="168">
        <f>ROUND(E11*H11,2)</f>
        <v>0</v>
      </c>
      <c r="J11" s="167"/>
      <c r="K11" s="168">
        <f>ROUND(E11*J11,2)</f>
        <v>0</v>
      </c>
      <c r="L11" s="168">
        <v>21</v>
      </c>
      <c r="M11" s="168">
        <f>G11*(1+L11/100)</f>
        <v>0</v>
      </c>
      <c r="N11" s="168">
        <v>5.0000000000000002E-5</v>
      </c>
      <c r="O11" s="168">
        <f>ROUND(E11*N11,2)</f>
        <v>0</v>
      </c>
      <c r="P11" s="168">
        <v>0</v>
      </c>
      <c r="Q11" s="168">
        <f>ROUND(E11*P11,2)</f>
        <v>0</v>
      </c>
      <c r="R11" s="168" t="s">
        <v>143</v>
      </c>
      <c r="S11" s="168" t="s">
        <v>133</v>
      </c>
      <c r="T11" s="169" t="s">
        <v>133</v>
      </c>
      <c r="U11" s="155">
        <v>0.03</v>
      </c>
      <c r="V11" s="155">
        <f>ROUND(E11*U11,2)</f>
        <v>1.2</v>
      </c>
      <c r="W11" s="155"/>
      <c r="X11" s="155" t="s">
        <v>134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135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>
      <c r="A12" s="153"/>
      <c r="B12" s="154"/>
      <c r="C12" s="233" t="s">
        <v>208</v>
      </c>
      <c r="D12" s="234"/>
      <c r="E12" s="234"/>
      <c r="F12" s="234"/>
      <c r="G12" s="234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46"/>
      <c r="Z12" s="146"/>
      <c r="AA12" s="146"/>
      <c r="AB12" s="146"/>
      <c r="AC12" s="146"/>
      <c r="AD12" s="146"/>
      <c r="AE12" s="146"/>
      <c r="AF12" s="146"/>
      <c r="AG12" s="146" t="s">
        <v>145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>
      <c r="A13" s="163">
        <v>3</v>
      </c>
      <c r="B13" s="164" t="s">
        <v>209</v>
      </c>
      <c r="C13" s="172" t="s">
        <v>210</v>
      </c>
      <c r="D13" s="165" t="s">
        <v>142</v>
      </c>
      <c r="E13" s="166">
        <v>10.1</v>
      </c>
      <c r="F13" s="167"/>
      <c r="G13" s="168">
        <f>ROUND(E13*F13,2)</f>
        <v>0</v>
      </c>
      <c r="H13" s="167"/>
      <c r="I13" s="168">
        <f>ROUND(E13*H13,2)</f>
        <v>0</v>
      </c>
      <c r="J13" s="167"/>
      <c r="K13" s="168">
        <f>ROUND(E13*J13,2)</f>
        <v>0</v>
      </c>
      <c r="L13" s="168">
        <v>21</v>
      </c>
      <c r="M13" s="168">
        <f>G13*(1+L13/100)</f>
        <v>0</v>
      </c>
      <c r="N13" s="168">
        <v>0</v>
      </c>
      <c r="O13" s="168">
        <f>ROUND(E13*N13,2)</f>
        <v>0</v>
      </c>
      <c r="P13" s="168">
        <v>0</v>
      </c>
      <c r="Q13" s="168">
        <f>ROUND(E13*P13,2)</f>
        <v>0</v>
      </c>
      <c r="R13" s="168" t="s">
        <v>143</v>
      </c>
      <c r="S13" s="168" t="s">
        <v>133</v>
      </c>
      <c r="T13" s="169" t="s">
        <v>133</v>
      </c>
      <c r="U13" s="155">
        <v>0.01</v>
      </c>
      <c r="V13" s="155">
        <f>ROUND(E13*U13,2)</f>
        <v>0.1</v>
      </c>
      <c r="W13" s="155"/>
      <c r="X13" s="155" t="s">
        <v>134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211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>
      <c r="A14" s="153"/>
      <c r="B14" s="154"/>
      <c r="C14" s="233" t="s">
        <v>212</v>
      </c>
      <c r="D14" s="234"/>
      <c r="E14" s="234"/>
      <c r="F14" s="234"/>
      <c r="G14" s="234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 t="s">
        <v>145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76" t="str">
        <f>C14</f>
        <v>nebo lesní půdy, s vodorovným přemístěním na hromady v místě upotřebení nebo na dočasné či trvalé skládky se složením</v>
      </c>
      <c r="BB14" s="146"/>
      <c r="BC14" s="146"/>
      <c r="BD14" s="146"/>
      <c r="BE14" s="146"/>
      <c r="BF14" s="146"/>
      <c r="BG14" s="146"/>
      <c r="BH14" s="146"/>
    </row>
    <row r="15" spans="1:60" outlineLevel="1">
      <c r="A15" s="153"/>
      <c r="B15" s="154"/>
      <c r="C15" s="173" t="s">
        <v>213</v>
      </c>
      <c r="D15" s="156"/>
      <c r="E15" s="157">
        <v>5.0999999999999996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46"/>
      <c r="Z15" s="146"/>
      <c r="AA15" s="146"/>
      <c r="AB15" s="146"/>
      <c r="AC15" s="146"/>
      <c r="AD15" s="146"/>
      <c r="AE15" s="146"/>
      <c r="AF15" s="146"/>
      <c r="AG15" s="146" t="s">
        <v>137</v>
      </c>
      <c r="AH15" s="146">
        <v>0</v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>
      <c r="A16" s="153"/>
      <c r="B16" s="154"/>
      <c r="C16" s="173" t="s">
        <v>214</v>
      </c>
      <c r="D16" s="156"/>
      <c r="E16" s="157">
        <v>5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46"/>
      <c r="Z16" s="146"/>
      <c r="AA16" s="146"/>
      <c r="AB16" s="146"/>
      <c r="AC16" s="146"/>
      <c r="AD16" s="146"/>
      <c r="AE16" s="146"/>
      <c r="AF16" s="146"/>
      <c r="AG16" s="146" t="s">
        <v>137</v>
      </c>
      <c r="AH16" s="146">
        <v>0</v>
      </c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>
      <c r="A17" s="163">
        <v>4</v>
      </c>
      <c r="B17" s="164" t="s">
        <v>215</v>
      </c>
      <c r="C17" s="172" t="s">
        <v>216</v>
      </c>
      <c r="D17" s="165" t="s">
        <v>131</v>
      </c>
      <c r="E17" s="166">
        <v>162</v>
      </c>
      <c r="F17" s="167"/>
      <c r="G17" s="168">
        <f>ROUND(E17*F17,2)</f>
        <v>0</v>
      </c>
      <c r="H17" s="167"/>
      <c r="I17" s="168">
        <f>ROUND(E17*H17,2)</f>
        <v>0</v>
      </c>
      <c r="J17" s="167"/>
      <c r="K17" s="168">
        <f>ROUND(E17*J17,2)</f>
        <v>0</v>
      </c>
      <c r="L17" s="168">
        <v>21</v>
      </c>
      <c r="M17" s="168">
        <f>G17*(1+L17/100)</f>
        <v>0</v>
      </c>
      <c r="N17" s="168">
        <v>0</v>
      </c>
      <c r="O17" s="168">
        <f>ROUND(E17*N17,2)</f>
        <v>0</v>
      </c>
      <c r="P17" s="168">
        <v>0</v>
      </c>
      <c r="Q17" s="168">
        <f>ROUND(E17*P17,2)</f>
        <v>0</v>
      </c>
      <c r="R17" s="168" t="s">
        <v>143</v>
      </c>
      <c r="S17" s="168" t="s">
        <v>133</v>
      </c>
      <c r="T17" s="169" t="s">
        <v>133</v>
      </c>
      <c r="U17" s="155">
        <v>0.09</v>
      </c>
      <c r="V17" s="155">
        <f>ROUND(E17*U17,2)</f>
        <v>14.58</v>
      </c>
      <c r="W17" s="155"/>
      <c r="X17" s="155" t="s">
        <v>134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135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>
      <c r="A18" s="153"/>
      <c r="B18" s="154"/>
      <c r="C18" s="233" t="s">
        <v>217</v>
      </c>
      <c r="D18" s="234"/>
      <c r="E18" s="234"/>
      <c r="F18" s="234"/>
      <c r="G18" s="234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6"/>
      <c r="Z18" s="146"/>
      <c r="AA18" s="146"/>
      <c r="AB18" s="146"/>
      <c r="AC18" s="146"/>
      <c r="AD18" s="146"/>
      <c r="AE18" s="146"/>
      <c r="AF18" s="146"/>
      <c r="AG18" s="146" t="s">
        <v>145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76" t="str">
        <f>C18</f>
        <v>s přemístěním a rozhozením hrabanky mimo očišťovanou plochu na vzdálenost do 20 m nebo s naložením na dopravní prostředek</v>
      </c>
      <c r="BB18" s="146"/>
      <c r="BC18" s="146"/>
      <c r="BD18" s="146"/>
      <c r="BE18" s="146"/>
      <c r="BF18" s="146"/>
      <c r="BG18" s="146"/>
      <c r="BH18" s="146"/>
    </row>
    <row r="19" spans="1:60" outlineLevel="1">
      <c r="A19" s="153"/>
      <c r="B19" s="154"/>
      <c r="C19" s="173" t="s">
        <v>218</v>
      </c>
      <c r="D19" s="156"/>
      <c r="E19" s="157">
        <v>162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46"/>
      <c r="Z19" s="146"/>
      <c r="AA19" s="146"/>
      <c r="AB19" s="146"/>
      <c r="AC19" s="146"/>
      <c r="AD19" s="146"/>
      <c r="AE19" s="146"/>
      <c r="AF19" s="146"/>
      <c r="AG19" s="146" t="s">
        <v>137</v>
      </c>
      <c r="AH19" s="146">
        <v>0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>
      <c r="A20" s="163">
        <v>5</v>
      </c>
      <c r="B20" s="164" t="s">
        <v>219</v>
      </c>
      <c r="C20" s="172" t="s">
        <v>220</v>
      </c>
      <c r="D20" s="165" t="s">
        <v>142</v>
      </c>
      <c r="E20" s="166">
        <v>18.14</v>
      </c>
      <c r="F20" s="167"/>
      <c r="G20" s="168">
        <f>ROUND(E20*F20,2)</f>
        <v>0</v>
      </c>
      <c r="H20" s="167"/>
      <c r="I20" s="168">
        <f>ROUND(E20*H20,2)</f>
        <v>0</v>
      </c>
      <c r="J20" s="167"/>
      <c r="K20" s="168">
        <f>ROUND(E20*J20,2)</f>
        <v>0</v>
      </c>
      <c r="L20" s="168">
        <v>21</v>
      </c>
      <c r="M20" s="168">
        <f>G20*(1+L20/100)</f>
        <v>0</v>
      </c>
      <c r="N20" s="168">
        <v>0</v>
      </c>
      <c r="O20" s="168">
        <f>ROUND(E20*N20,2)</f>
        <v>0</v>
      </c>
      <c r="P20" s="168">
        <v>0</v>
      </c>
      <c r="Q20" s="168">
        <f>ROUND(E20*P20,2)</f>
        <v>0</v>
      </c>
      <c r="R20" s="168" t="s">
        <v>143</v>
      </c>
      <c r="S20" s="168" t="s">
        <v>133</v>
      </c>
      <c r="T20" s="169" t="s">
        <v>133</v>
      </c>
      <c r="U20" s="155">
        <v>0.42199999999999999</v>
      </c>
      <c r="V20" s="155">
        <f>ROUND(E20*U20,2)</f>
        <v>7.66</v>
      </c>
      <c r="W20" s="155"/>
      <c r="X20" s="155" t="s">
        <v>134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135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>
      <c r="A21" s="153"/>
      <c r="B21" s="154"/>
      <c r="C21" s="233" t="s">
        <v>221</v>
      </c>
      <c r="D21" s="234"/>
      <c r="E21" s="234"/>
      <c r="F21" s="234"/>
      <c r="G21" s="23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6"/>
      <c r="Z21" s="146"/>
      <c r="AA21" s="146"/>
      <c r="AB21" s="146"/>
      <c r="AC21" s="146"/>
      <c r="AD21" s="146"/>
      <c r="AE21" s="146"/>
      <c r="AF21" s="146"/>
      <c r="AG21" s="146" t="s">
        <v>145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76" t="str">
        <f>C21</f>
        <v>s přemístěním výkopku v příčných profilech na vzdálenost do 15 m nebo s naložením na dopravní prostředek.</v>
      </c>
      <c r="BB21" s="146"/>
      <c r="BC21" s="146"/>
      <c r="BD21" s="146"/>
      <c r="BE21" s="146"/>
      <c r="BF21" s="146"/>
      <c r="BG21" s="146"/>
      <c r="BH21" s="146"/>
    </row>
    <row r="22" spans="1:60" outlineLevel="1">
      <c r="A22" s="153"/>
      <c r="B22" s="154"/>
      <c r="C22" s="173" t="s">
        <v>222</v>
      </c>
      <c r="D22" s="156"/>
      <c r="E22" s="157">
        <v>18.14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46"/>
      <c r="Z22" s="146"/>
      <c r="AA22" s="146"/>
      <c r="AB22" s="146"/>
      <c r="AC22" s="146"/>
      <c r="AD22" s="146"/>
      <c r="AE22" s="146"/>
      <c r="AF22" s="146"/>
      <c r="AG22" s="146" t="s">
        <v>137</v>
      </c>
      <c r="AH22" s="146">
        <v>0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>
      <c r="A23" s="163">
        <v>6</v>
      </c>
      <c r="B23" s="164" t="s">
        <v>223</v>
      </c>
      <c r="C23" s="172" t="s">
        <v>224</v>
      </c>
      <c r="D23" s="165" t="s">
        <v>142</v>
      </c>
      <c r="E23" s="166">
        <v>16.2</v>
      </c>
      <c r="F23" s="167"/>
      <c r="G23" s="168">
        <f>ROUND(E23*F23,2)</f>
        <v>0</v>
      </c>
      <c r="H23" s="167"/>
      <c r="I23" s="168">
        <f>ROUND(E23*H23,2)</f>
        <v>0</v>
      </c>
      <c r="J23" s="167"/>
      <c r="K23" s="168">
        <f>ROUND(E23*J23,2)</f>
        <v>0</v>
      </c>
      <c r="L23" s="168">
        <v>21</v>
      </c>
      <c r="M23" s="168">
        <f>G23*(1+L23/100)</f>
        <v>0</v>
      </c>
      <c r="N23" s="168">
        <v>0</v>
      </c>
      <c r="O23" s="168">
        <f>ROUND(E23*N23,2)</f>
        <v>0</v>
      </c>
      <c r="P23" s="168">
        <v>0</v>
      </c>
      <c r="Q23" s="168">
        <f>ROUND(E23*P23,2)</f>
        <v>0</v>
      </c>
      <c r="R23" s="168" t="s">
        <v>143</v>
      </c>
      <c r="S23" s="168" t="s">
        <v>133</v>
      </c>
      <c r="T23" s="169" t="s">
        <v>133</v>
      </c>
      <c r="U23" s="155">
        <v>2.34</v>
      </c>
      <c r="V23" s="155">
        <f>ROUND(E23*U23,2)</f>
        <v>37.909999999999997</v>
      </c>
      <c r="W23" s="155"/>
      <c r="X23" s="155" t="s">
        <v>134</v>
      </c>
      <c r="Y23" s="146"/>
      <c r="Z23" s="146"/>
      <c r="AA23" s="146"/>
      <c r="AB23" s="146"/>
      <c r="AC23" s="146"/>
      <c r="AD23" s="146"/>
      <c r="AE23" s="146"/>
      <c r="AF23" s="146"/>
      <c r="AG23" s="146" t="s">
        <v>135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>
      <c r="A24" s="153"/>
      <c r="B24" s="154"/>
      <c r="C24" s="233" t="s">
        <v>225</v>
      </c>
      <c r="D24" s="234"/>
      <c r="E24" s="234"/>
      <c r="F24" s="234"/>
      <c r="G24" s="234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46"/>
      <c r="Z24" s="146"/>
      <c r="AA24" s="146"/>
      <c r="AB24" s="146"/>
      <c r="AC24" s="146"/>
      <c r="AD24" s="146"/>
      <c r="AE24" s="146"/>
      <c r="AF24" s="146"/>
      <c r="AG24" s="146" t="s">
        <v>145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>
      <c r="A25" s="153"/>
      <c r="B25" s="154"/>
      <c r="C25" s="173" t="s">
        <v>226</v>
      </c>
      <c r="D25" s="156"/>
      <c r="E25" s="157">
        <v>16.2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6"/>
      <c r="Z25" s="146"/>
      <c r="AA25" s="146"/>
      <c r="AB25" s="146"/>
      <c r="AC25" s="146"/>
      <c r="AD25" s="146"/>
      <c r="AE25" s="146"/>
      <c r="AF25" s="146"/>
      <c r="AG25" s="146" t="s">
        <v>137</v>
      </c>
      <c r="AH25" s="146">
        <v>0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20.6" outlineLevel="1">
      <c r="A26" s="163">
        <v>7</v>
      </c>
      <c r="B26" s="164" t="s">
        <v>227</v>
      </c>
      <c r="C26" s="172" t="s">
        <v>228</v>
      </c>
      <c r="D26" s="165" t="s">
        <v>142</v>
      </c>
      <c r="E26" s="166">
        <v>24.34</v>
      </c>
      <c r="F26" s="167"/>
      <c r="G26" s="168">
        <f>ROUND(E26*F26,2)</f>
        <v>0</v>
      </c>
      <c r="H26" s="167"/>
      <c r="I26" s="168">
        <f>ROUND(E26*H26,2)</f>
        <v>0</v>
      </c>
      <c r="J26" s="167"/>
      <c r="K26" s="168">
        <f>ROUND(E26*J26,2)</f>
        <v>0</v>
      </c>
      <c r="L26" s="168">
        <v>21</v>
      </c>
      <c r="M26" s="168">
        <f>G26*(1+L26/100)</f>
        <v>0</v>
      </c>
      <c r="N26" s="168">
        <v>0</v>
      </c>
      <c r="O26" s="168">
        <f>ROUND(E26*N26,2)</f>
        <v>0</v>
      </c>
      <c r="P26" s="168">
        <v>0</v>
      </c>
      <c r="Q26" s="168">
        <f>ROUND(E26*P26,2)</f>
        <v>0</v>
      </c>
      <c r="R26" s="168" t="s">
        <v>143</v>
      </c>
      <c r="S26" s="168" t="s">
        <v>133</v>
      </c>
      <c r="T26" s="169" t="s">
        <v>133</v>
      </c>
      <c r="U26" s="155">
        <v>0.65</v>
      </c>
      <c r="V26" s="155">
        <f>ROUND(E26*U26,2)</f>
        <v>15.82</v>
      </c>
      <c r="W26" s="155"/>
      <c r="X26" s="155" t="s">
        <v>134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211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41.15" outlineLevel="1">
      <c r="A27" s="163">
        <v>8</v>
      </c>
      <c r="B27" s="164" t="s">
        <v>229</v>
      </c>
      <c r="C27" s="172" t="s">
        <v>230</v>
      </c>
      <c r="D27" s="165" t="s">
        <v>142</v>
      </c>
      <c r="E27" s="166">
        <v>10</v>
      </c>
      <c r="F27" s="167"/>
      <c r="G27" s="168">
        <f>ROUND(E27*F27,2)</f>
        <v>0</v>
      </c>
      <c r="H27" s="167"/>
      <c r="I27" s="168">
        <f>ROUND(E27*H27,2)</f>
        <v>0</v>
      </c>
      <c r="J27" s="167"/>
      <c r="K27" s="168">
        <f>ROUND(E27*J27,2)</f>
        <v>0</v>
      </c>
      <c r="L27" s="168">
        <v>21</v>
      </c>
      <c r="M27" s="168">
        <f>G27*(1+L27/100)</f>
        <v>0</v>
      </c>
      <c r="N27" s="168">
        <v>0</v>
      </c>
      <c r="O27" s="168">
        <f>ROUND(E27*N27,2)</f>
        <v>0</v>
      </c>
      <c r="P27" s="168">
        <v>0</v>
      </c>
      <c r="Q27" s="168">
        <f>ROUND(E27*P27,2)</f>
        <v>0</v>
      </c>
      <c r="R27" s="168" t="s">
        <v>143</v>
      </c>
      <c r="S27" s="168" t="s">
        <v>133</v>
      </c>
      <c r="T27" s="169" t="s">
        <v>133</v>
      </c>
      <c r="U27" s="155">
        <v>0.04</v>
      </c>
      <c r="V27" s="155">
        <f>ROUND(E27*U27,2)</f>
        <v>0.4</v>
      </c>
      <c r="W27" s="155"/>
      <c r="X27" s="155" t="s">
        <v>134</v>
      </c>
      <c r="Y27" s="146"/>
      <c r="Z27" s="146"/>
      <c r="AA27" s="146"/>
      <c r="AB27" s="146"/>
      <c r="AC27" s="146"/>
      <c r="AD27" s="146"/>
      <c r="AE27" s="146"/>
      <c r="AF27" s="146"/>
      <c r="AG27" s="146" t="s">
        <v>135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>
      <c r="A28" s="153"/>
      <c r="B28" s="154"/>
      <c r="C28" s="233" t="s">
        <v>231</v>
      </c>
      <c r="D28" s="234"/>
      <c r="E28" s="234"/>
      <c r="F28" s="234"/>
      <c r="G28" s="234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46"/>
      <c r="Z28" s="146"/>
      <c r="AA28" s="146"/>
      <c r="AB28" s="146"/>
      <c r="AC28" s="146"/>
      <c r="AD28" s="146"/>
      <c r="AE28" s="146"/>
      <c r="AF28" s="146"/>
      <c r="AG28" s="146" t="s">
        <v>145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>
      <c r="A29" s="163">
        <v>9</v>
      </c>
      <c r="B29" s="164" t="s">
        <v>232</v>
      </c>
      <c r="C29" s="172" t="s">
        <v>233</v>
      </c>
      <c r="D29" s="165" t="s">
        <v>131</v>
      </c>
      <c r="E29" s="166">
        <v>50.5</v>
      </c>
      <c r="F29" s="167"/>
      <c r="G29" s="168">
        <f>ROUND(E29*F29,2)</f>
        <v>0</v>
      </c>
      <c r="H29" s="167"/>
      <c r="I29" s="168">
        <f>ROUND(E29*H29,2)</f>
        <v>0</v>
      </c>
      <c r="J29" s="167"/>
      <c r="K29" s="168">
        <f>ROUND(E29*J29,2)</f>
        <v>0</v>
      </c>
      <c r="L29" s="168">
        <v>21</v>
      </c>
      <c r="M29" s="168">
        <f>G29*(1+L29/100)</f>
        <v>0</v>
      </c>
      <c r="N29" s="168">
        <v>0</v>
      </c>
      <c r="O29" s="168">
        <f>ROUND(E29*N29,2)</f>
        <v>0</v>
      </c>
      <c r="P29" s="168">
        <v>0</v>
      </c>
      <c r="Q29" s="168">
        <f>ROUND(E29*P29,2)</f>
        <v>0</v>
      </c>
      <c r="R29" s="168" t="s">
        <v>234</v>
      </c>
      <c r="S29" s="168" t="s">
        <v>133</v>
      </c>
      <c r="T29" s="169" t="s">
        <v>133</v>
      </c>
      <c r="U29" s="155">
        <v>7.2999999999999995E-2</v>
      </c>
      <c r="V29" s="155">
        <f>ROUND(E29*U29,2)</f>
        <v>3.69</v>
      </c>
      <c r="W29" s="155"/>
      <c r="X29" s="155" t="s">
        <v>134</v>
      </c>
      <c r="Y29" s="146"/>
      <c r="Z29" s="146"/>
      <c r="AA29" s="146"/>
      <c r="AB29" s="146"/>
      <c r="AC29" s="146"/>
      <c r="AD29" s="146"/>
      <c r="AE29" s="146"/>
      <c r="AF29" s="146"/>
      <c r="AG29" s="146" t="s">
        <v>211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>
      <c r="A30" s="153"/>
      <c r="B30" s="154"/>
      <c r="C30" s="233" t="s">
        <v>235</v>
      </c>
      <c r="D30" s="234"/>
      <c r="E30" s="234"/>
      <c r="F30" s="234"/>
      <c r="G30" s="234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46"/>
      <c r="Z30" s="146"/>
      <c r="AA30" s="146"/>
      <c r="AB30" s="146"/>
      <c r="AC30" s="146"/>
      <c r="AD30" s="146"/>
      <c r="AE30" s="146"/>
      <c r="AF30" s="146"/>
      <c r="AG30" s="146" t="s">
        <v>145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>
      <c r="A31" s="163">
        <v>10</v>
      </c>
      <c r="B31" s="164" t="s">
        <v>236</v>
      </c>
      <c r="C31" s="172" t="s">
        <v>237</v>
      </c>
      <c r="D31" s="165" t="s">
        <v>131</v>
      </c>
      <c r="E31" s="166">
        <v>105</v>
      </c>
      <c r="F31" s="167"/>
      <c r="G31" s="168">
        <f>ROUND(E31*F31,2)</f>
        <v>0</v>
      </c>
      <c r="H31" s="167"/>
      <c r="I31" s="168">
        <f>ROUND(E31*H31,2)</f>
        <v>0</v>
      </c>
      <c r="J31" s="167"/>
      <c r="K31" s="168">
        <f>ROUND(E31*J31,2)</f>
        <v>0</v>
      </c>
      <c r="L31" s="168">
        <v>21</v>
      </c>
      <c r="M31" s="168">
        <f>G31*(1+L31/100)</f>
        <v>0</v>
      </c>
      <c r="N31" s="168">
        <v>0</v>
      </c>
      <c r="O31" s="168">
        <f>ROUND(E31*N31,2)</f>
        <v>0</v>
      </c>
      <c r="P31" s="168">
        <v>0</v>
      </c>
      <c r="Q31" s="168">
        <f>ROUND(E31*P31,2)</f>
        <v>0</v>
      </c>
      <c r="R31" s="168" t="s">
        <v>143</v>
      </c>
      <c r="S31" s="168" t="s">
        <v>133</v>
      </c>
      <c r="T31" s="169" t="s">
        <v>133</v>
      </c>
      <c r="U31" s="155">
        <v>1.7999999999999999E-2</v>
      </c>
      <c r="V31" s="155">
        <f>ROUND(E31*U31,2)</f>
        <v>1.89</v>
      </c>
      <c r="W31" s="155"/>
      <c r="X31" s="155" t="s">
        <v>134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135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>
      <c r="A32" s="153"/>
      <c r="B32" s="154"/>
      <c r="C32" s="233" t="s">
        <v>238</v>
      </c>
      <c r="D32" s="234"/>
      <c r="E32" s="234"/>
      <c r="F32" s="234"/>
      <c r="G32" s="234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46"/>
      <c r="Z32" s="146"/>
      <c r="AA32" s="146"/>
      <c r="AB32" s="146"/>
      <c r="AC32" s="146"/>
      <c r="AD32" s="146"/>
      <c r="AE32" s="146"/>
      <c r="AF32" s="146"/>
      <c r="AG32" s="146" t="s">
        <v>145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20.6" outlineLevel="1">
      <c r="A33" s="163">
        <v>11</v>
      </c>
      <c r="B33" s="164" t="s">
        <v>239</v>
      </c>
      <c r="C33" s="172" t="s">
        <v>240</v>
      </c>
      <c r="D33" s="165" t="s">
        <v>131</v>
      </c>
      <c r="E33" s="166">
        <v>50.5</v>
      </c>
      <c r="F33" s="167"/>
      <c r="G33" s="168">
        <f>ROUND(E33*F33,2)</f>
        <v>0</v>
      </c>
      <c r="H33" s="167"/>
      <c r="I33" s="168">
        <f>ROUND(E33*H33,2)</f>
        <v>0</v>
      </c>
      <c r="J33" s="167"/>
      <c r="K33" s="168">
        <f>ROUND(E33*J33,2)</f>
        <v>0</v>
      </c>
      <c r="L33" s="168">
        <v>21</v>
      </c>
      <c r="M33" s="168">
        <f>G33*(1+L33/100)</f>
        <v>0</v>
      </c>
      <c r="N33" s="168">
        <v>0</v>
      </c>
      <c r="O33" s="168">
        <f>ROUND(E33*N33,2)</f>
        <v>0</v>
      </c>
      <c r="P33" s="168">
        <v>0</v>
      </c>
      <c r="Q33" s="168">
        <f>ROUND(E33*P33,2)</f>
        <v>0</v>
      </c>
      <c r="R33" s="168" t="s">
        <v>143</v>
      </c>
      <c r="S33" s="168" t="s">
        <v>133</v>
      </c>
      <c r="T33" s="169" t="s">
        <v>133</v>
      </c>
      <c r="U33" s="155">
        <v>0.41599999999999998</v>
      </c>
      <c r="V33" s="155">
        <f>ROUND(E33*U33,2)</f>
        <v>21.01</v>
      </c>
      <c r="W33" s="155"/>
      <c r="X33" s="155" t="s">
        <v>134</v>
      </c>
      <c r="Y33" s="146"/>
      <c r="Z33" s="146"/>
      <c r="AA33" s="146"/>
      <c r="AB33" s="146"/>
      <c r="AC33" s="146"/>
      <c r="AD33" s="146"/>
      <c r="AE33" s="146"/>
      <c r="AF33" s="146"/>
      <c r="AG33" s="146" t="s">
        <v>135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>
      <c r="A34" s="153"/>
      <c r="B34" s="154"/>
      <c r="C34" s="233" t="s">
        <v>241</v>
      </c>
      <c r="D34" s="234"/>
      <c r="E34" s="234"/>
      <c r="F34" s="234"/>
      <c r="G34" s="234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46"/>
      <c r="Z34" s="146"/>
      <c r="AA34" s="146"/>
      <c r="AB34" s="146"/>
      <c r="AC34" s="146"/>
      <c r="AD34" s="146"/>
      <c r="AE34" s="146"/>
      <c r="AF34" s="146"/>
      <c r="AG34" s="146" t="s">
        <v>145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76" t="str">
        <f>C34</f>
        <v>s případným nutným přemístěním hromad nebo dočasných skládek na místo potřeby ze vzdálenosti do 30 m, ve svahu sklonu přes 1 : 5,</v>
      </c>
      <c r="BB34" s="146"/>
      <c r="BC34" s="146"/>
      <c r="BD34" s="146"/>
      <c r="BE34" s="146"/>
      <c r="BF34" s="146"/>
      <c r="BG34" s="146"/>
      <c r="BH34" s="146"/>
    </row>
    <row r="35" spans="1:60" outlineLevel="1">
      <c r="A35" s="153"/>
      <c r="B35" s="154"/>
      <c r="C35" s="173" t="s">
        <v>242</v>
      </c>
      <c r="D35" s="156"/>
      <c r="E35" s="157">
        <v>50.5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46"/>
      <c r="Z35" s="146"/>
      <c r="AA35" s="146"/>
      <c r="AB35" s="146"/>
      <c r="AC35" s="146"/>
      <c r="AD35" s="146"/>
      <c r="AE35" s="146"/>
      <c r="AF35" s="146"/>
      <c r="AG35" s="146" t="s">
        <v>137</v>
      </c>
      <c r="AH35" s="146">
        <v>0</v>
      </c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>
      <c r="A36" s="163">
        <v>12</v>
      </c>
      <c r="B36" s="164" t="s">
        <v>243</v>
      </c>
      <c r="C36" s="172" t="s">
        <v>244</v>
      </c>
      <c r="D36" s="165" t="s">
        <v>142</v>
      </c>
      <c r="E36" s="166">
        <v>24.34</v>
      </c>
      <c r="F36" s="167"/>
      <c r="G36" s="168">
        <f>ROUND(E36*F36,2)</f>
        <v>0</v>
      </c>
      <c r="H36" s="167"/>
      <c r="I36" s="168">
        <f>ROUND(E36*H36,2)</f>
        <v>0</v>
      </c>
      <c r="J36" s="167"/>
      <c r="K36" s="168">
        <f>ROUND(E36*J36,2)</f>
        <v>0</v>
      </c>
      <c r="L36" s="168">
        <v>21</v>
      </c>
      <c r="M36" s="168">
        <f>G36*(1+L36/100)</f>
        <v>0</v>
      </c>
      <c r="N36" s="168">
        <v>0</v>
      </c>
      <c r="O36" s="168">
        <f>ROUND(E36*N36,2)</f>
        <v>0</v>
      </c>
      <c r="P36" s="168">
        <v>0</v>
      </c>
      <c r="Q36" s="168">
        <f>ROUND(E36*P36,2)</f>
        <v>0</v>
      </c>
      <c r="R36" s="168" t="s">
        <v>143</v>
      </c>
      <c r="S36" s="168" t="s">
        <v>133</v>
      </c>
      <c r="T36" s="169" t="s">
        <v>133</v>
      </c>
      <c r="U36" s="155">
        <v>0</v>
      </c>
      <c r="V36" s="155">
        <f>ROUND(E36*U36,2)</f>
        <v>0</v>
      </c>
      <c r="W36" s="155"/>
      <c r="X36" s="155" t="s">
        <v>134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211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>
      <c r="A37" s="153"/>
      <c r="B37" s="154"/>
      <c r="C37" s="173" t="s">
        <v>245</v>
      </c>
      <c r="D37" s="156"/>
      <c r="E37" s="157">
        <v>24.34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6"/>
      <c r="Z37" s="146"/>
      <c r="AA37" s="146"/>
      <c r="AB37" s="146"/>
      <c r="AC37" s="146"/>
      <c r="AD37" s="146"/>
      <c r="AE37" s="146"/>
      <c r="AF37" s="146"/>
      <c r="AG37" s="146" t="s">
        <v>137</v>
      </c>
      <c r="AH37" s="146">
        <v>0</v>
      </c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>
      <c r="A38" s="163">
        <v>13</v>
      </c>
      <c r="B38" s="164" t="s">
        <v>50</v>
      </c>
      <c r="C38" s="172" t="s">
        <v>246</v>
      </c>
      <c r="D38" s="165" t="s">
        <v>142</v>
      </c>
      <c r="E38" s="166">
        <v>16.2</v>
      </c>
      <c r="F38" s="167"/>
      <c r="G38" s="168">
        <f>ROUND(E38*F38,2)</f>
        <v>0</v>
      </c>
      <c r="H38" s="167"/>
      <c r="I38" s="168">
        <f>ROUND(E38*H38,2)</f>
        <v>0</v>
      </c>
      <c r="J38" s="167"/>
      <c r="K38" s="168">
        <f>ROUND(E38*J38,2)</f>
        <v>0</v>
      </c>
      <c r="L38" s="168">
        <v>21</v>
      </c>
      <c r="M38" s="168">
        <f>G38*(1+L38/100)</f>
        <v>0</v>
      </c>
      <c r="N38" s="168">
        <v>0</v>
      </c>
      <c r="O38" s="168">
        <f>ROUND(E38*N38,2)</f>
        <v>0</v>
      </c>
      <c r="P38" s="168">
        <v>0</v>
      </c>
      <c r="Q38" s="168">
        <f>ROUND(E38*P38,2)</f>
        <v>0</v>
      </c>
      <c r="R38" s="168"/>
      <c r="S38" s="168" t="s">
        <v>196</v>
      </c>
      <c r="T38" s="169" t="s">
        <v>197</v>
      </c>
      <c r="U38" s="155">
        <v>0</v>
      </c>
      <c r="V38" s="155">
        <f>ROUND(E38*U38,2)</f>
        <v>0</v>
      </c>
      <c r="W38" s="155"/>
      <c r="X38" s="155" t="s">
        <v>134</v>
      </c>
      <c r="Y38" s="146"/>
      <c r="Z38" s="146"/>
      <c r="AA38" s="146"/>
      <c r="AB38" s="146"/>
      <c r="AC38" s="146"/>
      <c r="AD38" s="146"/>
      <c r="AE38" s="146"/>
      <c r="AF38" s="146"/>
      <c r="AG38" s="146" t="s">
        <v>211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20.6" outlineLevel="1">
      <c r="A39" s="163">
        <v>14</v>
      </c>
      <c r="B39" s="164" t="s">
        <v>54</v>
      </c>
      <c r="C39" s="172" t="s">
        <v>247</v>
      </c>
      <c r="D39" s="165" t="s">
        <v>142</v>
      </c>
      <c r="E39" s="166">
        <v>24.34</v>
      </c>
      <c r="F39" s="167"/>
      <c r="G39" s="168">
        <f>ROUND(E39*F39,2)</f>
        <v>0</v>
      </c>
      <c r="H39" s="167"/>
      <c r="I39" s="168">
        <f>ROUND(E39*H39,2)</f>
        <v>0</v>
      </c>
      <c r="J39" s="167"/>
      <c r="K39" s="168">
        <f>ROUND(E39*J39,2)</f>
        <v>0</v>
      </c>
      <c r="L39" s="168">
        <v>21</v>
      </c>
      <c r="M39" s="168">
        <f>G39*(1+L39/100)</f>
        <v>0</v>
      </c>
      <c r="N39" s="168">
        <v>0</v>
      </c>
      <c r="O39" s="168">
        <f>ROUND(E39*N39,2)</f>
        <v>0</v>
      </c>
      <c r="P39" s="168">
        <v>0</v>
      </c>
      <c r="Q39" s="168">
        <f>ROUND(E39*P39,2)</f>
        <v>0</v>
      </c>
      <c r="R39" s="168"/>
      <c r="S39" s="168" t="s">
        <v>196</v>
      </c>
      <c r="T39" s="169" t="s">
        <v>197</v>
      </c>
      <c r="U39" s="155">
        <v>0</v>
      </c>
      <c r="V39" s="155">
        <f>ROUND(E39*U39,2)</f>
        <v>0</v>
      </c>
      <c r="W39" s="155"/>
      <c r="X39" s="155" t="s">
        <v>134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211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1">
      <c r="A40" s="163">
        <v>15</v>
      </c>
      <c r="B40" s="164" t="s">
        <v>248</v>
      </c>
      <c r="C40" s="172" t="s">
        <v>249</v>
      </c>
      <c r="D40" s="165" t="s">
        <v>250</v>
      </c>
      <c r="E40" s="166">
        <v>2.02</v>
      </c>
      <c r="F40" s="167"/>
      <c r="G40" s="168">
        <f>ROUND(E40*F40,2)</f>
        <v>0</v>
      </c>
      <c r="H40" s="167"/>
      <c r="I40" s="168">
        <f>ROUND(E40*H40,2)</f>
        <v>0</v>
      </c>
      <c r="J40" s="167"/>
      <c r="K40" s="168">
        <f>ROUND(E40*J40,2)</f>
        <v>0</v>
      </c>
      <c r="L40" s="168">
        <v>21</v>
      </c>
      <c r="M40" s="168">
        <f>G40*(1+L40/100)</f>
        <v>0</v>
      </c>
      <c r="N40" s="168">
        <v>1E-3</v>
      </c>
      <c r="O40" s="168">
        <f>ROUND(E40*N40,2)</f>
        <v>0</v>
      </c>
      <c r="P40" s="168">
        <v>0</v>
      </c>
      <c r="Q40" s="168">
        <f>ROUND(E40*P40,2)</f>
        <v>0</v>
      </c>
      <c r="R40" s="168" t="s">
        <v>251</v>
      </c>
      <c r="S40" s="168" t="s">
        <v>133</v>
      </c>
      <c r="T40" s="169" t="s">
        <v>133</v>
      </c>
      <c r="U40" s="155">
        <v>0</v>
      </c>
      <c r="V40" s="155">
        <f>ROUND(E40*U40,2)</f>
        <v>0</v>
      </c>
      <c r="W40" s="155"/>
      <c r="X40" s="155" t="s">
        <v>252</v>
      </c>
      <c r="Y40" s="146"/>
      <c r="Z40" s="146"/>
      <c r="AA40" s="146"/>
      <c r="AB40" s="146"/>
      <c r="AC40" s="146"/>
      <c r="AD40" s="146"/>
      <c r="AE40" s="146"/>
      <c r="AF40" s="146"/>
      <c r="AG40" s="146" t="s">
        <v>253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>
      <c r="A41" s="153"/>
      <c r="B41" s="154"/>
      <c r="C41" s="173" t="s">
        <v>254</v>
      </c>
      <c r="D41" s="156"/>
      <c r="E41" s="157">
        <v>2.02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46"/>
      <c r="Z41" s="146"/>
      <c r="AA41" s="146"/>
      <c r="AB41" s="146"/>
      <c r="AC41" s="146"/>
      <c r="AD41" s="146"/>
      <c r="AE41" s="146"/>
      <c r="AF41" s="146"/>
      <c r="AG41" s="146" t="s">
        <v>137</v>
      </c>
      <c r="AH41" s="146">
        <v>0</v>
      </c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>
      <c r="A42" s="149" t="s">
        <v>127</v>
      </c>
      <c r="B42" s="150" t="s">
        <v>73</v>
      </c>
      <c r="C42" s="171" t="s">
        <v>74</v>
      </c>
      <c r="D42" s="159"/>
      <c r="E42" s="160"/>
      <c r="F42" s="161"/>
      <c r="G42" s="161">
        <f>SUMIF(AG43:AG46,"&lt;&gt;NOR",G43:G46)</f>
        <v>0</v>
      </c>
      <c r="H42" s="161"/>
      <c r="I42" s="161">
        <f>SUM(I43:I46)</f>
        <v>0</v>
      </c>
      <c r="J42" s="161"/>
      <c r="K42" s="161">
        <f>SUM(K43:K46)</f>
        <v>0</v>
      </c>
      <c r="L42" s="161"/>
      <c r="M42" s="161">
        <f>SUM(M43:M46)</f>
        <v>0</v>
      </c>
      <c r="N42" s="161"/>
      <c r="O42" s="161">
        <f>SUM(O43:O46)</f>
        <v>13.2</v>
      </c>
      <c r="P42" s="161"/>
      <c r="Q42" s="161">
        <f>SUM(Q43:Q46)</f>
        <v>0</v>
      </c>
      <c r="R42" s="161"/>
      <c r="S42" s="161"/>
      <c r="T42" s="162"/>
      <c r="U42" s="158"/>
      <c r="V42" s="158">
        <f>SUM(V43:V46)</f>
        <v>12.8</v>
      </c>
      <c r="W42" s="158"/>
      <c r="X42" s="158"/>
      <c r="AG42" t="s">
        <v>128</v>
      </c>
    </row>
    <row r="43" spans="1:60" outlineLevel="1">
      <c r="A43" s="163">
        <v>16</v>
      </c>
      <c r="B43" s="164" t="s">
        <v>255</v>
      </c>
      <c r="C43" s="172" t="s">
        <v>256</v>
      </c>
      <c r="D43" s="165" t="s">
        <v>142</v>
      </c>
      <c r="E43" s="166">
        <v>8.1</v>
      </c>
      <c r="F43" s="167"/>
      <c r="G43" s="168">
        <f>ROUND(E43*F43,2)</f>
        <v>0</v>
      </c>
      <c r="H43" s="167"/>
      <c r="I43" s="168">
        <f>ROUND(E43*H43,2)</f>
        <v>0</v>
      </c>
      <c r="J43" s="167"/>
      <c r="K43" s="168">
        <f>ROUND(E43*J43,2)</f>
        <v>0</v>
      </c>
      <c r="L43" s="168">
        <v>21</v>
      </c>
      <c r="M43" s="168">
        <f>G43*(1+L43/100)</f>
        <v>0</v>
      </c>
      <c r="N43" s="168">
        <v>1.63</v>
      </c>
      <c r="O43" s="168">
        <f>ROUND(E43*N43,2)</f>
        <v>13.2</v>
      </c>
      <c r="P43" s="168">
        <v>0</v>
      </c>
      <c r="Q43" s="168">
        <f>ROUND(E43*P43,2)</f>
        <v>0</v>
      </c>
      <c r="R43" s="168" t="s">
        <v>257</v>
      </c>
      <c r="S43" s="168" t="s">
        <v>133</v>
      </c>
      <c r="T43" s="169" t="s">
        <v>133</v>
      </c>
      <c r="U43" s="155">
        <v>1.58</v>
      </c>
      <c r="V43" s="155">
        <f>ROUND(E43*U43,2)</f>
        <v>12.8</v>
      </c>
      <c r="W43" s="155"/>
      <c r="X43" s="155" t="s">
        <v>134</v>
      </c>
      <c r="Y43" s="146"/>
      <c r="Z43" s="146"/>
      <c r="AA43" s="146"/>
      <c r="AB43" s="146"/>
      <c r="AC43" s="146"/>
      <c r="AD43" s="146"/>
      <c r="AE43" s="146"/>
      <c r="AF43" s="146"/>
      <c r="AG43" s="146" t="s">
        <v>211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>
      <c r="A44" s="153"/>
      <c r="B44" s="154"/>
      <c r="C44" s="173" t="s">
        <v>258</v>
      </c>
      <c r="D44" s="156"/>
      <c r="E44" s="157">
        <v>2.94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46"/>
      <c r="Z44" s="146"/>
      <c r="AA44" s="146"/>
      <c r="AB44" s="146"/>
      <c r="AC44" s="146"/>
      <c r="AD44" s="146"/>
      <c r="AE44" s="146"/>
      <c r="AF44" s="146"/>
      <c r="AG44" s="146" t="s">
        <v>137</v>
      </c>
      <c r="AH44" s="146">
        <v>0</v>
      </c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>
      <c r="A45" s="153"/>
      <c r="B45" s="154"/>
      <c r="C45" s="173" t="s">
        <v>259</v>
      </c>
      <c r="D45" s="156"/>
      <c r="E45" s="157">
        <v>3.72</v>
      </c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46"/>
      <c r="Z45" s="146"/>
      <c r="AA45" s="146"/>
      <c r="AB45" s="146"/>
      <c r="AC45" s="146"/>
      <c r="AD45" s="146"/>
      <c r="AE45" s="146"/>
      <c r="AF45" s="146"/>
      <c r="AG45" s="146" t="s">
        <v>137</v>
      </c>
      <c r="AH45" s="146">
        <v>0</v>
      </c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>
      <c r="A46" s="153"/>
      <c r="B46" s="154"/>
      <c r="C46" s="173" t="s">
        <v>260</v>
      </c>
      <c r="D46" s="156"/>
      <c r="E46" s="157">
        <v>1.44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46"/>
      <c r="Z46" s="146"/>
      <c r="AA46" s="146"/>
      <c r="AB46" s="146"/>
      <c r="AC46" s="146"/>
      <c r="AD46" s="146"/>
      <c r="AE46" s="146"/>
      <c r="AF46" s="146"/>
      <c r="AG46" s="146" t="s">
        <v>137</v>
      </c>
      <c r="AH46" s="146">
        <v>0</v>
      </c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>
      <c r="A47" s="149" t="s">
        <v>127</v>
      </c>
      <c r="B47" s="150" t="s">
        <v>77</v>
      </c>
      <c r="C47" s="171" t="s">
        <v>78</v>
      </c>
      <c r="D47" s="159"/>
      <c r="E47" s="160"/>
      <c r="F47" s="161"/>
      <c r="G47" s="161">
        <f>SUMIF(AG48:AG53,"&lt;&gt;NOR",G48:G53)</f>
        <v>0</v>
      </c>
      <c r="H47" s="161"/>
      <c r="I47" s="161">
        <f>SUM(I48:I53)</f>
        <v>0</v>
      </c>
      <c r="J47" s="161"/>
      <c r="K47" s="161">
        <f>SUM(K48:K53)</f>
        <v>0</v>
      </c>
      <c r="L47" s="161"/>
      <c r="M47" s="161">
        <f>SUM(M48:M53)</f>
        <v>0</v>
      </c>
      <c r="N47" s="161"/>
      <c r="O47" s="161">
        <f>SUM(O48:O53)</f>
        <v>3.07</v>
      </c>
      <c r="P47" s="161"/>
      <c r="Q47" s="161">
        <f>SUM(Q48:Q53)</f>
        <v>0</v>
      </c>
      <c r="R47" s="161"/>
      <c r="S47" s="161"/>
      <c r="T47" s="162"/>
      <c r="U47" s="158"/>
      <c r="V47" s="158">
        <f>SUM(V48:V53)</f>
        <v>134.77000000000001</v>
      </c>
      <c r="W47" s="158"/>
      <c r="X47" s="158"/>
      <c r="AG47" t="s">
        <v>128</v>
      </c>
    </row>
    <row r="48" spans="1:60" outlineLevel="1">
      <c r="A48" s="163">
        <v>17</v>
      </c>
      <c r="B48" s="164" t="s">
        <v>261</v>
      </c>
      <c r="C48" s="172" t="s">
        <v>262</v>
      </c>
      <c r="D48" s="165" t="s">
        <v>142</v>
      </c>
      <c r="E48" s="166">
        <v>4.7519999999999998</v>
      </c>
      <c r="F48" s="167"/>
      <c r="G48" s="168">
        <f>ROUND(E48*F48,2)</f>
        <v>0</v>
      </c>
      <c r="H48" s="167"/>
      <c r="I48" s="168">
        <f>ROUND(E48*H48,2)</f>
        <v>0</v>
      </c>
      <c r="J48" s="167"/>
      <c r="K48" s="168">
        <f>ROUND(E48*J48,2)</f>
        <v>0</v>
      </c>
      <c r="L48" s="168">
        <v>21</v>
      </c>
      <c r="M48" s="168">
        <f>G48*(1+L48/100)</f>
        <v>0</v>
      </c>
      <c r="N48" s="168">
        <v>0.64539000000000002</v>
      </c>
      <c r="O48" s="168">
        <f>ROUND(E48*N48,2)</f>
        <v>3.07</v>
      </c>
      <c r="P48" s="168">
        <v>0</v>
      </c>
      <c r="Q48" s="168">
        <f>ROUND(E48*P48,2)</f>
        <v>0</v>
      </c>
      <c r="R48" s="168" t="s">
        <v>153</v>
      </c>
      <c r="S48" s="168" t="s">
        <v>133</v>
      </c>
      <c r="T48" s="169" t="s">
        <v>133</v>
      </c>
      <c r="U48" s="155">
        <v>25.65</v>
      </c>
      <c r="V48" s="155">
        <f>ROUND(E48*U48,2)</f>
        <v>121.89</v>
      </c>
      <c r="W48" s="155"/>
      <c r="X48" s="155" t="s">
        <v>134</v>
      </c>
      <c r="Y48" s="146"/>
      <c r="Z48" s="146"/>
      <c r="AA48" s="146"/>
      <c r="AB48" s="146"/>
      <c r="AC48" s="146"/>
      <c r="AD48" s="146"/>
      <c r="AE48" s="146"/>
      <c r="AF48" s="146"/>
      <c r="AG48" s="146" t="s">
        <v>135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>
      <c r="A49" s="153"/>
      <c r="B49" s="154"/>
      <c r="C49" s="233" t="s">
        <v>263</v>
      </c>
      <c r="D49" s="234"/>
      <c r="E49" s="234"/>
      <c r="F49" s="234"/>
      <c r="G49" s="234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46"/>
      <c r="Z49" s="146"/>
      <c r="AA49" s="146"/>
      <c r="AB49" s="146"/>
      <c r="AC49" s="146"/>
      <c r="AD49" s="146"/>
      <c r="AE49" s="146"/>
      <c r="AF49" s="146"/>
      <c r="AG49" s="146" t="s">
        <v>145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76" t="str">
        <f>C49</f>
        <v>kolmých i šikmých pro jakékoliv rozpětí a třídu z nosníků trámových z měkkého dřeva, z nosníků roštových ze dvou nebo ze tří trámů,</v>
      </c>
      <c r="BB49" s="146"/>
      <c r="BC49" s="146"/>
      <c r="BD49" s="146"/>
      <c r="BE49" s="146"/>
      <c r="BF49" s="146"/>
      <c r="BG49" s="146"/>
      <c r="BH49" s="146"/>
    </row>
    <row r="50" spans="1:60" outlineLevel="1">
      <c r="A50" s="153"/>
      <c r="B50" s="154"/>
      <c r="C50" s="173" t="s">
        <v>264</v>
      </c>
      <c r="D50" s="156"/>
      <c r="E50" s="157">
        <v>3.78</v>
      </c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46"/>
      <c r="Z50" s="146"/>
      <c r="AA50" s="146"/>
      <c r="AB50" s="146"/>
      <c r="AC50" s="146"/>
      <c r="AD50" s="146"/>
      <c r="AE50" s="146"/>
      <c r="AF50" s="146"/>
      <c r="AG50" s="146" t="s">
        <v>137</v>
      </c>
      <c r="AH50" s="146">
        <v>0</v>
      </c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>
      <c r="A51" s="153"/>
      <c r="B51" s="154"/>
      <c r="C51" s="173" t="s">
        <v>265</v>
      </c>
      <c r="D51" s="156"/>
      <c r="E51" s="157">
        <v>0.97199999999999998</v>
      </c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46"/>
      <c r="Z51" s="146"/>
      <c r="AA51" s="146"/>
      <c r="AB51" s="146"/>
      <c r="AC51" s="146"/>
      <c r="AD51" s="146"/>
      <c r="AE51" s="146"/>
      <c r="AF51" s="146"/>
      <c r="AG51" s="146" t="s">
        <v>137</v>
      </c>
      <c r="AH51" s="146">
        <v>0</v>
      </c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>
      <c r="A52" s="163">
        <v>18</v>
      </c>
      <c r="B52" s="164" t="s">
        <v>56</v>
      </c>
      <c r="C52" s="172" t="s">
        <v>266</v>
      </c>
      <c r="D52" s="165" t="s">
        <v>267</v>
      </c>
      <c r="E52" s="166">
        <v>500</v>
      </c>
      <c r="F52" s="167"/>
      <c r="G52" s="168">
        <f>ROUND(E52*F52,2)</f>
        <v>0</v>
      </c>
      <c r="H52" s="167"/>
      <c r="I52" s="168">
        <f>ROUND(E52*H52,2)</f>
        <v>0</v>
      </c>
      <c r="J52" s="167"/>
      <c r="K52" s="168">
        <f>ROUND(E52*J52,2)</f>
        <v>0</v>
      </c>
      <c r="L52" s="168">
        <v>21</v>
      </c>
      <c r="M52" s="168">
        <f>G52*(1+L52/100)</f>
        <v>0</v>
      </c>
      <c r="N52" s="168">
        <v>0</v>
      </c>
      <c r="O52" s="168">
        <f>ROUND(E52*N52,2)</f>
        <v>0</v>
      </c>
      <c r="P52" s="168">
        <v>0</v>
      </c>
      <c r="Q52" s="168">
        <f>ROUND(E52*P52,2)</f>
        <v>0</v>
      </c>
      <c r="R52" s="168"/>
      <c r="S52" s="168" t="s">
        <v>196</v>
      </c>
      <c r="T52" s="169" t="s">
        <v>197</v>
      </c>
      <c r="U52" s="155">
        <v>0</v>
      </c>
      <c r="V52" s="155">
        <f>ROUND(E52*U52,2)</f>
        <v>0</v>
      </c>
      <c r="W52" s="155"/>
      <c r="X52" s="155" t="s">
        <v>134</v>
      </c>
      <c r="Y52" s="146"/>
      <c r="Z52" s="146"/>
      <c r="AA52" s="146"/>
      <c r="AB52" s="146"/>
      <c r="AC52" s="146"/>
      <c r="AD52" s="146"/>
      <c r="AE52" s="146"/>
      <c r="AF52" s="146"/>
      <c r="AG52" s="146" t="s">
        <v>135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>
      <c r="A53" s="163">
        <v>19</v>
      </c>
      <c r="B53" s="164" t="s">
        <v>58</v>
      </c>
      <c r="C53" s="172" t="s">
        <v>268</v>
      </c>
      <c r="D53" s="165" t="s">
        <v>269</v>
      </c>
      <c r="E53" s="166">
        <v>4.7519999999999998</v>
      </c>
      <c r="F53" s="167"/>
      <c r="G53" s="168">
        <f>ROUND(E53*F53,2)</f>
        <v>0</v>
      </c>
      <c r="H53" s="167"/>
      <c r="I53" s="168">
        <f>ROUND(E53*H53,2)</f>
        <v>0</v>
      </c>
      <c r="J53" s="167"/>
      <c r="K53" s="168">
        <f>ROUND(E53*J53,2)</f>
        <v>0</v>
      </c>
      <c r="L53" s="168">
        <v>21</v>
      </c>
      <c r="M53" s="168">
        <f>G53*(1+L53/100)</f>
        <v>0</v>
      </c>
      <c r="N53" s="168">
        <v>0</v>
      </c>
      <c r="O53" s="168">
        <f>ROUND(E53*N53,2)</f>
        <v>0</v>
      </c>
      <c r="P53" s="168">
        <v>0</v>
      </c>
      <c r="Q53" s="168">
        <f>ROUND(E53*P53,2)</f>
        <v>0</v>
      </c>
      <c r="R53" s="168"/>
      <c r="S53" s="168" t="s">
        <v>196</v>
      </c>
      <c r="T53" s="169" t="s">
        <v>197</v>
      </c>
      <c r="U53" s="155">
        <v>2.71</v>
      </c>
      <c r="V53" s="155">
        <f>ROUND(E53*U53,2)</f>
        <v>12.88</v>
      </c>
      <c r="W53" s="155"/>
      <c r="X53" s="155" t="s">
        <v>134</v>
      </c>
      <c r="Y53" s="146"/>
      <c r="Z53" s="146"/>
      <c r="AA53" s="146"/>
      <c r="AB53" s="146"/>
      <c r="AC53" s="146"/>
      <c r="AD53" s="146"/>
      <c r="AE53" s="146"/>
      <c r="AF53" s="146"/>
      <c r="AG53" s="146" t="s">
        <v>135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>
      <c r="A54" s="149" t="s">
        <v>127</v>
      </c>
      <c r="B54" s="150" t="s">
        <v>79</v>
      </c>
      <c r="C54" s="171" t="s">
        <v>80</v>
      </c>
      <c r="D54" s="159"/>
      <c r="E54" s="160"/>
      <c r="F54" s="161"/>
      <c r="G54" s="161">
        <f>SUMIF(AG55:AG77,"&lt;&gt;NOR",G55:G77)</f>
        <v>0</v>
      </c>
      <c r="H54" s="161"/>
      <c r="I54" s="161">
        <f>SUM(I55:I77)</f>
        <v>0</v>
      </c>
      <c r="J54" s="161"/>
      <c r="K54" s="161">
        <f>SUM(K55:K77)</f>
        <v>0</v>
      </c>
      <c r="L54" s="161"/>
      <c r="M54" s="161">
        <f>SUM(M55:M77)</f>
        <v>0</v>
      </c>
      <c r="N54" s="161"/>
      <c r="O54" s="161">
        <f>SUM(O55:O77)</f>
        <v>146.20000000000002</v>
      </c>
      <c r="P54" s="161"/>
      <c r="Q54" s="161">
        <f>SUM(Q55:Q77)</f>
        <v>0</v>
      </c>
      <c r="R54" s="161"/>
      <c r="S54" s="161"/>
      <c r="T54" s="162"/>
      <c r="U54" s="158"/>
      <c r="V54" s="158">
        <f>SUM(V55:V77)</f>
        <v>124.12</v>
      </c>
      <c r="W54" s="158"/>
      <c r="X54" s="158"/>
      <c r="AG54" t="s">
        <v>128</v>
      </c>
    </row>
    <row r="55" spans="1:60" ht="20.6" outlineLevel="1">
      <c r="A55" s="163">
        <v>20</v>
      </c>
      <c r="B55" s="164" t="s">
        <v>270</v>
      </c>
      <c r="C55" s="172" t="s">
        <v>271</v>
      </c>
      <c r="D55" s="165" t="s">
        <v>131</v>
      </c>
      <c r="E55" s="166">
        <v>512</v>
      </c>
      <c r="F55" s="167"/>
      <c r="G55" s="168">
        <f>ROUND(E55*F55,2)</f>
        <v>0</v>
      </c>
      <c r="H55" s="167"/>
      <c r="I55" s="168">
        <f>ROUND(E55*H55,2)</f>
        <v>0</v>
      </c>
      <c r="J55" s="167"/>
      <c r="K55" s="168">
        <f>ROUND(E55*J55,2)</f>
        <v>0</v>
      </c>
      <c r="L55" s="168">
        <v>21</v>
      </c>
      <c r="M55" s="168">
        <f>G55*(1+L55/100)</f>
        <v>0</v>
      </c>
      <c r="N55" s="168">
        <v>7.5600000000000001E-2</v>
      </c>
      <c r="O55" s="168">
        <f>ROUND(E55*N55,2)</f>
        <v>38.71</v>
      </c>
      <c r="P55" s="168">
        <v>0</v>
      </c>
      <c r="Q55" s="168">
        <f>ROUND(E55*P55,2)</f>
        <v>0</v>
      </c>
      <c r="R55" s="168" t="s">
        <v>132</v>
      </c>
      <c r="S55" s="168" t="s">
        <v>133</v>
      </c>
      <c r="T55" s="169" t="s">
        <v>133</v>
      </c>
      <c r="U55" s="155">
        <v>0.03</v>
      </c>
      <c r="V55" s="155">
        <f>ROUND(E55*U55,2)</f>
        <v>15.36</v>
      </c>
      <c r="W55" s="155"/>
      <c r="X55" s="155" t="s">
        <v>134</v>
      </c>
      <c r="Y55" s="146"/>
      <c r="Z55" s="146"/>
      <c r="AA55" s="146"/>
      <c r="AB55" s="146"/>
      <c r="AC55" s="146"/>
      <c r="AD55" s="146"/>
      <c r="AE55" s="146"/>
      <c r="AF55" s="146"/>
      <c r="AG55" s="146" t="s">
        <v>135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1">
      <c r="A56" s="153"/>
      <c r="B56" s="154"/>
      <c r="C56" s="173" t="s">
        <v>272</v>
      </c>
      <c r="D56" s="156"/>
      <c r="E56" s="157">
        <v>170</v>
      </c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46"/>
      <c r="Z56" s="146"/>
      <c r="AA56" s="146"/>
      <c r="AB56" s="146"/>
      <c r="AC56" s="146"/>
      <c r="AD56" s="146"/>
      <c r="AE56" s="146"/>
      <c r="AF56" s="146"/>
      <c r="AG56" s="146" t="s">
        <v>137</v>
      </c>
      <c r="AH56" s="146">
        <v>0</v>
      </c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>
      <c r="A57" s="153"/>
      <c r="B57" s="154"/>
      <c r="C57" s="173" t="s">
        <v>273</v>
      </c>
      <c r="D57" s="156"/>
      <c r="E57" s="157">
        <v>178</v>
      </c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46"/>
      <c r="Z57" s="146"/>
      <c r="AA57" s="146"/>
      <c r="AB57" s="146"/>
      <c r="AC57" s="146"/>
      <c r="AD57" s="146"/>
      <c r="AE57" s="146"/>
      <c r="AF57" s="146"/>
      <c r="AG57" s="146" t="s">
        <v>137</v>
      </c>
      <c r="AH57" s="146">
        <v>0</v>
      </c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>
      <c r="A58" s="153"/>
      <c r="B58" s="154"/>
      <c r="C58" s="173" t="s">
        <v>274</v>
      </c>
      <c r="D58" s="156"/>
      <c r="E58" s="157">
        <v>71</v>
      </c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46"/>
      <c r="Z58" s="146"/>
      <c r="AA58" s="146"/>
      <c r="AB58" s="146"/>
      <c r="AC58" s="146"/>
      <c r="AD58" s="146"/>
      <c r="AE58" s="146"/>
      <c r="AF58" s="146"/>
      <c r="AG58" s="146" t="s">
        <v>137</v>
      </c>
      <c r="AH58" s="146">
        <v>0</v>
      </c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>
      <c r="A59" s="153"/>
      <c r="B59" s="154"/>
      <c r="C59" s="173" t="s">
        <v>275</v>
      </c>
      <c r="D59" s="156"/>
      <c r="E59" s="157">
        <v>93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46"/>
      <c r="Z59" s="146"/>
      <c r="AA59" s="146"/>
      <c r="AB59" s="146"/>
      <c r="AC59" s="146"/>
      <c r="AD59" s="146"/>
      <c r="AE59" s="146"/>
      <c r="AF59" s="146"/>
      <c r="AG59" s="146" t="s">
        <v>137</v>
      </c>
      <c r="AH59" s="146">
        <v>0</v>
      </c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20.6" outlineLevel="1">
      <c r="A60" s="163">
        <v>21</v>
      </c>
      <c r="B60" s="164" t="s">
        <v>276</v>
      </c>
      <c r="C60" s="172" t="s">
        <v>277</v>
      </c>
      <c r="D60" s="165" t="s">
        <v>131</v>
      </c>
      <c r="E60" s="166">
        <v>14</v>
      </c>
      <c r="F60" s="167"/>
      <c r="G60" s="168">
        <f>ROUND(E60*F60,2)</f>
        <v>0</v>
      </c>
      <c r="H60" s="167"/>
      <c r="I60" s="168">
        <f>ROUND(E60*H60,2)</f>
        <v>0</v>
      </c>
      <c r="J60" s="167"/>
      <c r="K60" s="168">
        <f>ROUND(E60*J60,2)</f>
        <v>0</v>
      </c>
      <c r="L60" s="168">
        <v>21</v>
      </c>
      <c r="M60" s="168">
        <f>G60*(1+L60/100)</f>
        <v>0</v>
      </c>
      <c r="N60" s="168">
        <v>0.441</v>
      </c>
      <c r="O60" s="168">
        <f>ROUND(E60*N60,2)</f>
        <v>6.17</v>
      </c>
      <c r="P60" s="168">
        <v>0</v>
      </c>
      <c r="Q60" s="168">
        <f>ROUND(E60*P60,2)</f>
        <v>0</v>
      </c>
      <c r="R60" s="168" t="s">
        <v>132</v>
      </c>
      <c r="S60" s="168" t="s">
        <v>133</v>
      </c>
      <c r="T60" s="169" t="s">
        <v>133</v>
      </c>
      <c r="U60" s="155">
        <v>0.03</v>
      </c>
      <c r="V60" s="155">
        <f>ROUND(E60*U60,2)</f>
        <v>0.42</v>
      </c>
      <c r="W60" s="155"/>
      <c r="X60" s="155" t="s">
        <v>134</v>
      </c>
      <c r="Y60" s="146"/>
      <c r="Z60" s="146"/>
      <c r="AA60" s="146"/>
      <c r="AB60" s="146"/>
      <c r="AC60" s="146"/>
      <c r="AD60" s="146"/>
      <c r="AE60" s="146"/>
      <c r="AF60" s="146"/>
      <c r="AG60" s="146" t="s">
        <v>211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20.6" outlineLevel="1">
      <c r="A61" s="163">
        <v>22</v>
      </c>
      <c r="B61" s="164" t="s">
        <v>278</v>
      </c>
      <c r="C61" s="172" t="s">
        <v>279</v>
      </c>
      <c r="D61" s="165" t="s">
        <v>131</v>
      </c>
      <c r="E61" s="166">
        <v>609</v>
      </c>
      <c r="F61" s="167"/>
      <c r="G61" s="168">
        <f>ROUND(E61*F61,2)</f>
        <v>0</v>
      </c>
      <c r="H61" s="167"/>
      <c r="I61" s="168">
        <f>ROUND(E61*H61,2)</f>
        <v>0</v>
      </c>
      <c r="J61" s="167"/>
      <c r="K61" s="168">
        <f>ROUND(E61*J61,2)</f>
        <v>0</v>
      </c>
      <c r="L61" s="168">
        <v>21</v>
      </c>
      <c r="M61" s="168">
        <f>G61*(1+L61/100)</f>
        <v>0</v>
      </c>
      <c r="N61" s="168">
        <v>0</v>
      </c>
      <c r="O61" s="168">
        <f>ROUND(E61*N61,2)</f>
        <v>0</v>
      </c>
      <c r="P61" s="168">
        <v>0</v>
      </c>
      <c r="Q61" s="168">
        <f>ROUND(E61*P61,2)</f>
        <v>0</v>
      </c>
      <c r="R61" s="168" t="s">
        <v>132</v>
      </c>
      <c r="S61" s="168" t="s">
        <v>133</v>
      </c>
      <c r="T61" s="169" t="s">
        <v>133</v>
      </c>
      <c r="U61" s="155">
        <v>0.03</v>
      </c>
      <c r="V61" s="155">
        <f>ROUND(E61*U61,2)</f>
        <v>18.27</v>
      </c>
      <c r="W61" s="155"/>
      <c r="X61" s="155" t="s">
        <v>134</v>
      </c>
      <c r="Y61" s="146"/>
      <c r="Z61" s="146"/>
      <c r="AA61" s="146"/>
      <c r="AB61" s="146"/>
      <c r="AC61" s="146"/>
      <c r="AD61" s="146"/>
      <c r="AE61" s="146"/>
      <c r="AF61" s="146"/>
      <c r="AG61" s="146" t="s">
        <v>135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>
      <c r="A62" s="153"/>
      <c r="B62" s="154"/>
      <c r="C62" s="173" t="s">
        <v>272</v>
      </c>
      <c r="D62" s="156"/>
      <c r="E62" s="157">
        <v>170</v>
      </c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46"/>
      <c r="Z62" s="146"/>
      <c r="AA62" s="146"/>
      <c r="AB62" s="146"/>
      <c r="AC62" s="146"/>
      <c r="AD62" s="146"/>
      <c r="AE62" s="146"/>
      <c r="AF62" s="146"/>
      <c r="AG62" s="146" t="s">
        <v>137</v>
      </c>
      <c r="AH62" s="146">
        <v>0</v>
      </c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>
      <c r="A63" s="153"/>
      <c r="B63" s="154"/>
      <c r="C63" s="173" t="s">
        <v>273</v>
      </c>
      <c r="D63" s="156"/>
      <c r="E63" s="157">
        <v>178</v>
      </c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46"/>
      <c r="Z63" s="146"/>
      <c r="AA63" s="146"/>
      <c r="AB63" s="146"/>
      <c r="AC63" s="146"/>
      <c r="AD63" s="146"/>
      <c r="AE63" s="146"/>
      <c r="AF63" s="146"/>
      <c r="AG63" s="146" t="s">
        <v>137</v>
      </c>
      <c r="AH63" s="146">
        <v>0</v>
      </c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>
      <c r="A64" s="153"/>
      <c r="B64" s="154"/>
      <c r="C64" s="173" t="s">
        <v>280</v>
      </c>
      <c r="D64" s="156"/>
      <c r="E64" s="157">
        <v>190</v>
      </c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46"/>
      <c r="Z64" s="146"/>
      <c r="AA64" s="146"/>
      <c r="AB64" s="146"/>
      <c r="AC64" s="146"/>
      <c r="AD64" s="146"/>
      <c r="AE64" s="146"/>
      <c r="AF64" s="146"/>
      <c r="AG64" s="146" t="s">
        <v>137</v>
      </c>
      <c r="AH64" s="146">
        <v>0</v>
      </c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>
      <c r="A65" s="153"/>
      <c r="B65" s="154"/>
      <c r="C65" s="173" t="s">
        <v>274</v>
      </c>
      <c r="D65" s="156"/>
      <c r="E65" s="157">
        <v>71</v>
      </c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46"/>
      <c r="Z65" s="146"/>
      <c r="AA65" s="146"/>
      <c r="AB65" s="146"/>
      <c r="AC65" s="146"/>
      <c r="AD65" s="146"/>
      <c r="AE65" s="146"/>
      <c r="AF65" s="146"/>
      <c r="AG65" s="146" t="s">
        <v>137</v>
      </c>
      <c r="AH65" s="146">
        <v>0</v>
      </c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1">
      <c r="A66" s="153"/>
      <c r="B66" s="154"/>
      <c r="C66" s="173" t="s">
        <v>281</v>
      </c>
      <c r="D66" s="156"/>
      <c r="E66" s="157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46"/>
      <c r="Z66" s="146"/>
      <c r="AA66" s="146"/>
      <c r="AB66" s="146"/>
      <c r="AC66" s="146"/>
      <c r="AD66" s="146"/>
      <c r="AE66" s="146"/>
      <c r="AF66" s="146"/>
      <c r="AG66" s="146" t="s">
        <v>137</v>
      </c>
      <c r="AH66" s="146">
        <v>0</v>
      </c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ht="20.6" outlineLevel="1">
      <c r="A67" s="163">
        <v>23</v>
      </c>
      <c r="B67" s="164" t="s">
        <v>282</v>
      </c>
      <c r="C67" s="172" t="s">
        <v>283</v>
      </c>
      <c r="D67" s="165" t="s">
        <v>131</v>
      </c>
      <c r="E67" s="166">
        <v>93</v>
      </c>
      <c r="F67" s="167"/>
      <c r="G67" s="168">
        <f>ROUND(E67*F67,2)</f>
        <v>0</v>
      </c>
      <c r="H67" s="167"/>
      <c r="I67" s="168">
        <f>ROUND(E67*H67,2)</f>
        <v>0</v>
      </c>
      <c r="J67" s="167"/>
      <c r="K67" s="168">
        <f>ROUND(E67*J67,2)</f>
        <v>0</v>
      </c>
      <c r="L67" s="168">
        <v>21</v>
      </c>
      <c r="M67" s="168">
        <f>G67*(1+L67/100)</f>
        <v>0</v>
      </c>
      <c r="N67" s="168">
        <v>0.55125000000000002</v>
      </c>
      <c r="O67" s="168">
        <f>ROUND(E67*N67,2)</f>
        <v>51.27</v>
      </c>
      <c r="P67" s="168">
        <v>0</v>
      </c>
      <c r="Q67" s="168">
        <f>ROUND(E67*P67,2)</f>
        <v>0</v>
      </c>
      <c r="R67" s="168" t="s">
        <v>132</v>
      </c>
      <c r="S67" s="168" t="s">
        <v>133</v>
      </c>
      <c r="T67" s="169" t="s">
        <v>133</v>
      </c>
      <c r="U67" s="155">
        <v>0.03</v>
      </c>
      <c r="V67" s="155">
        <f>ROUND(E67*U67,2)</f>
        <v>2.79</v>
      </c>
      <c r="W67" s="155"/>
      <c r="X67" s="155" t="s">
        <v>134</v>
      </c>
      <c r="Y67" s="146"/>
      <c r="Z67" s="146"/>
      <c r="AA67" s="146"/>
      <c r="AB67" s="146"/>
      <c r="AC67" s="146"/>
      <c r="AD67" s="146"/>
      <c r="AE67" s="146"/>
      <c r="AF67" s="146"/>
      <c r="AG67" s="146" t="s">
        <v>211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outlineLevel="1">
      <c r="A68" s="163">
        <v>24</v>
      </c>
      <c r="B68" s="164" t="s">
        <v>284</v>
      </c>
      <c r="C68" s="172" t="s">
        <v>285</v>
      </c>
      <c r="D68" s="165" t="s">
        <v>131</v>
      </c>
      <c r="E68" s="166">
        <v>8</v>
      </c>
      <c r="F68" s="167"/>
      <c r="G68" s="168">
        <f>ROUND(E68*F68,2)</f>
        <v>0</v>
      </c>
      <c r="H68" s="167"/>
      <c r="I68" s="168">
        <f>ROUND(E68*H68,2)</f>
        <v>0</v>
      </c>
      <c r="J68" s="167"/>
      <c r="K68" s="168">
        <f>ROUND(E68*J68,2)</f>
        <v>0</v>
      </c>
      <c r="L68" s="168">
        <v>21</v>
      </c>
      <c r="M68" s="168">
        <f>G68*(1+L68/100)</f>
        <v>0</v>
      </c>
      <c r="N68" s="168">
        <v>0.31387999999999999</v>
      </c>
      <c r="O68" s="168">
        <f>ROUND(E68*N68,2)</f>
        <v>2.5099999999999998</v>
      </c>
      <c r="P68" s="168">
        <v>0</v>
      </c>
      <c r="Q68" s="168">
        <f>ROUND(E68*P68,2)</f>
        <v>0</v>
      </c>
      <c r="R68" s="168" t="s">
        <v>132</v>
      </c>
      <c r="S68" s="168" t="s">
        <v>133</v>
      </c>
      <c r="T68" s="169" t="s">
        <v>133</v>
      </c>
      <c r="U68" s="155">
        <v>1.1399999999999999</v>
      </c>
      <c r="V68" s="155">
        <f>ROUND(E68*U68,2)</f>
        <v>9.1199999999999992</v>
      </c>
      <c r="W68" s="155"/>
      <c r="X68" s="155" t="s">
        <v>134</v>
      </c>
      <c r="Y68" s="146"/>
      <c r="Z68" s="146"/>
      <c r="AA68" s="146"/>
      <c r="AB68" s="146"/>
      <c r="AC68" s="146"/>
      <c r="AD68" s="146"/>
      <c r="AE68" s="146"/>
      <c r="AF68" s="146"/>
      <c r="AG68" s="146" t="s">
        <v>135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outlineLevel="1">
      <c r="A69" s="153"/>
      <c r="B69" s="154"/>
      <c r="C69" s="233" t="s">
        <v>286</v>
      </c>
      <c r="D69" s="234"/>
      <c r="E69" s="234"/>
      <c r="F69" s="234"/>
      <c r="G69" s="234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46"/>
      <c r="Z69" s="146"/>
      <c r="AA69" s="146"/>
      <c r="AB69" s="146"/>
      <c r="AC69" s="146"/>
      <c r="AD69" s="146"/>
      <c r="AE69" s="146"/>
      <c r="AF69" s="146"/>
      <c r="AG69" s="146" t="s">
        <v>145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76" t="str">
        <f>C69</f>
        <v>s provedením lože do 50 mm, s vyplněním spár, s dvojím beraněním a se smetením přebytečného materiálu na krajnici</v>
      </c>
      <c r="BB69" s="146"/>
      <c r="BC69" s="146"/>
      <c r="BD69" s="146"/>
      <c r="BE69" s="146"/>
      <c r="BF69" s="146"/>
      <c r="BG69" s="146"/>
      <c r="BH69" s="146"/>
    </row>
    <row r="70" spans="1:60" ht="20.6" outlineLevel="1">
      <c r="A70" s="163">
        <v>25</v>
      </c>
      <c r="B70" s="164" t="s">
        <v>287</v>
      </c>
      <c r="C70" s="172" t="s">
        <v>288</v>
      </c>
      <c r="D70" s="165" t="s">
        <v>131</v>
      </c>
      <c r="E70" s="166">
        <v>84.3</v>
      </c>
      <c r="F70" s="167"/>
      <c r="G70" s="168">
        <f>ROUND(E70*F70,2)</f>
        <v>0</v>
      </c>
      <c r="H70" s="167"/>
      <c r="I70" s="168">
        <f>ROUND(E70*H70,2)</f>
        <v>0</v>
      </c>
      <c r="J70" s="167"/>
      <c r="K70" s="168">
        <f>ROUND(E70*J70,2)</f>
        <v>0</v>
      </c>
      <c r="L70" s="168">
        <v>21</v>
      </c>
      <c r="M70" s="168">
        <f>G70*(1+L70/100)</f>
        <v>0</v>
      </c>
      <c r="N70" s="168">
        <v>0.54</v>
      </c>
      <c r="O70" s="168">
        <f>ROUND(E70*N70,2)</f>
        <v>45.52</v>
      </c>
      <c r="P70" s="168">
        <v>0</v>
      </c>
      <c r="Q70" s="168">
        <f>ROUND(E70*P70,2)</f>
        <v>0</v>
      </c>
      <c r="R70" s="168" t="s">
        <v>132</v>
      </c>
      <c r="S70" s="168" t="s">
        <v>133</v>
      </c>
      <c r="T70" s="169" t="s">
        <v>133</v>
      </c>
      <c r="U70" s="155">
        <v>0.67</v>
      </c>
      <c r="V70" s="155">
        <f>ROUND(E70*U70,2)</f>
        <v>56.48</v>
      </c>
      <c r="W70" s="155"/>
      <c r="X70" s="155" t="s">
        <v>134</v>
      </c>
      <c r="Y70" s="146"/>
      <c r="Z70" s="146"/>
      <c r="AA70" s="146"/>
      <c r="AB70" s="146"/>
      <c r="AC70" s="146"/>
      <c r="AD70" s="146"/>
      <c r="AE70" s="146"/>
      <c r="AF70" s="146"/>
      <c r="AG70" s="146" t="s">
        <v>135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outlineLevel="1">
      <c r="A71" s="153"/>
      <c r="B71" s="154"/>
      <c r="C71" s="233" t="s">
        <v>289</v>
      </c>
      <c r="D71" s="234"/>
      <c r="E71" s="234"/>
      <c r="F71" s="234"/>
      <c r="G71" s="234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46"/>
      <c r="Z71" s="146"/>
      <c r="AA71" s="146"/>
      <c r="AB71" s="146"/>
      <c r="AC71" s="146"/>
      <c r="AD71" s="146"/>
      <c r="AE71" s="146"/>
      <c r="AF71" s="146"/>
      <c r="AG71" s="146" t="s">
        <v>145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76" t="str">
        <f>C71</f>
        <v>lomařsky upraveného rigolového, bez vyplnění spár v ploše vodorovné nebo ve sklonu, s provedením lože tl. 50 mm</v>
      </c>
      <c r="BB71" s="146"/>
      <c r="BC71" s="146"/>
      <c r="BD71" s="146"/>
      <c r="BE71" s="146"/>
      <c r="BF71" s="146"/>
      <c r="BG71" s="146"/>
      <c r="BH71" s="146"/>
    </row>
    <row r="72" spans="1:60" outlineLevel="1">
      <c r="A72" s="153"/>
      <c r="B72" s="154"/>
      <c r="C72" s="173" t="s">
        <v>290</v>
      </c>
      <c r="D72" s="156"/>
      <c r="E72" s="157">
        <v>31.5</v>
      </c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46"/>
      <c r="Z72" s="146"/>
      <c r="AA72" s="146"/>
      <c r="AB72" s="146"/>
      <c r="AC72" s="146"/>
      <c r="AD72" s="146"/>
      <c r="AE72" s="146"/>
      <c r="AF72" s="146"/>
      <c r="AG72" s="146" t="s">
        <v>137</v>
      </c>
      <c r="AH72" s="146">
        <v>0</v>
      </c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1">
      <c r="A73" s="153"/>
      <c r="B73" s="154"/>
      <c r="C73" s="173" t="s">
        <v>291</v>
      </c>
      <c r="D73" s="156"/>
      <c r="E73" s="157">
        <v>38.4</v>
      </c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46"/>
      <c r="Z73" s="146"/>
      <c r="AA73" s="146"/>
      <c r="AB73" s="146"/>
      <c r="AC73" s="146"/>
      <c r="AD73" s="146"/>
      <c r="AE73" s="146"/>
      <c r="AF73" s="146"/>
      <c r="AG73" s="146" t="s">
        <v>137</v>
      </c>
      <c r="AH73" s="146">
        <v>0</v>
      </c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outlineLevel="1">
      <c r="A74" s="153"/>
      <c r="B74" s="154"/>
      <c r="C74" s="173" t="s">
        <v>292</v>
      </c>
      <c r="D74" s="156"/>
      <c r="E74" s="157">
        <v>14.4</v>
      </c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6"/>
      <c r="Z74" s="146"/>
      <c r="AA74" s="146"/>
      <c r="AB74" s="146"/>
      <c r="AC74" s="146"/>
      <c r="AD74" s="146"/>
      <c r="AE74" s="146"/>
      <c r="AF74" s="146"/>
      <c r="AG74" s="146" t="s">
        <v>137</v>
      </c>
      <c r="AH74" s="146">
        <v>0</v>
      </c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outlineLevel="1">
      <c r="A75" s="163">
        <v>26</v>
      </c>
      <c r="B75" s="164" t="s">
        <v>60</v>
      </c>
      <c r="C75" s="172" t="s">
        <v>293</v>
      </c>
      <c r="D75" s="165" t="s">
        <v>294</v>
      </c>
      <c r="E75" s="166">
        <v>8</v>
      </c>
      <c r="F75" s="167"/>
      <c r="G75" s="168">
        <f>ROUND(E75*F75,2)</f>
        <v>0</v>
      </c>
      <c r="H75" s="167"/>
      <c r="I75" s="168">
        <f>ROUND(E75*H75,2)</f>
        <v>0</v>
      </c>
      <c r="J75" s="167"/>
      <c r="K75" s="168">
        <f>ROUND(E75*J75,2)</f>
        <v>0</v>
      </c>
      <c r="L75" s="168">
        <v>21</v>
      </c>
      <c r="M75" s="168">
        <f>G75*(1+L75/100)</f>
        <v>0</v>
      </c>
      <c r="N75" s="168">
        <v>0</v>
      </c>
      <c r="O75" s="168">
        <f>ROUND(E75*N75,2)</f>
        <v>0</v>
      </c>
      <c r="P75" s="168">
        <v>0</v>
      </c>
      <c r="Q75" s="168">
        <f>ROUND(E75*P75,2)</f>
        <v>0</v>
      </c>
      <c r="R75" s="168"/>
      <c r="S75" s="168" t="s">
        <v>196</v>
      </c>
      <c r="T75" s="169" t="s">
        <v>197</v>
      </c>
      <c r="U75" s="155">
        <v>2.71</v>
      </c>
      <c r="V75" s="155">
        <f>ROUND(E75*U75,2)</f>
        <v>21.68</v>
      </c>
      <c r="W75" s="155"/>
      <c r="X75" s="155" t="s">
        <v>134</v>
      </c>
      <c r="Y75" s="146"/>
      <c r="Z75" s="146"/>
      <c r="AA75" s="146"/>
      <c r="AB75" s="146"/>
      <c r="AC75" s="146"/>
      <c r="AD75" s="146"/>
      <c r="AE75" s="146"/>
      <c r="AF75" s="146"/>
      <c r="AG75" s="146" t="s">
        <v>135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outlineLevel="1">
      <c r="A76" s="163">
        <v>27</v>
      </c>
      <c r="B76" s="164" t="s">
        <v>295</v>
      </c>
      <c r="C76" s="172" t="s">
        <v>296</v>
      </c>
      <c r="D76" s="165" t="s">
        <v>186</v>
      </c>
      <c r="E76" s="166">
        <v>2.02</v>
      </c>
      <c r="F76" s="167"/>
      <c r="G76" s="168">
        <f>ROUND(E76*F76,2)</f>
        <v>0</v>
      </c>
      <c r="H76" s="167"/>
      <c r="I76" s="168">
        <f>ROUND(E76*H76,2)</f>
        <v>0</v>
      </c>
      <c r="J76" s="167"/>
      <c r="K76" s="168">
        <f>ROUND(E76*J76,2)</f>
        <v>0</v>
      </c>
      <c r="L76" s="168">
        <v>21</v>
      </c>
      <c r="M76" s="168">
        <f>G76*(1+L76/100)</f>
        <v>0</v>
      </c>
      <c r="N76" s="168">
        <v>1</v>
      </c>
      <c r="O76" s="168">
        <f>ROUND(E76*N76,2)</f>
        <v>2.02</v>
      </c>
      <c r="P76" s="168">
        <v>0</v>
      </c>
      <c r="Q76" s="168">
        <f>ROUND(E76*P76,2)</f>
        <v>0</v>
      </c>
      <c r="R76" s="168" t="s">
        <v>251</v>
      </c>
      <c r="S76" s="168" t="s">
        <v>133</v>
      </c>
      <c r="T76" s="169" t="s">
        <v>133</v>
      </c>
      <c r="U76" s="155">
        <v>0</v>
      </c>
      <c r="V76" s="155">
        <f>ROUND(E76*U76,2)</f>
        <v>0</v>
      </c>
      <c r="W76" s="155"/>
      <c r="X76" s="155" t="s">
        <v>252</v>
      </c>
      <c r="Y76" s="146"/>
      <c r="Z76" s="146"/>
      <c r="AA76" s="146"/>
      <c r="AB76" s="146"/>
      <c r="AC76" s="146"/>
      <c r="AD76" s="146"/>
      <c r="AE76" s="146"/>
      <c r="AF76" s="146"/>
      <c r="AG76" s="146" t="s">
        <v>297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outlineLevel="1">
      <c r="A77" s="153"/>
      <c r="B77" s="154"/>
      <c r="C77" s="173" t="s">
        <v>298</v>
      </c>
      <c r="D77" s="156"/>
      <c r="E77" s="157">
        <v>2.02</v>
      </c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46"/>
      <c r="Z77" s="146"/>
      <c r="AA77" s="146"/>
      <c r="AB77" s="146"/>
      <c r="AC77" s="146"/>
      <c r="AD77" s="146"/>
      <c r="AE77" s="146"/>
      <c r="AF77" s="146"/>
      <c r="AG77" s="146" t="s">
        <v>137</v>
      </c>
      <c r="AH77" s="146">
        <v>0</v>
      </c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>
      <c r="A78" s="149" t="s">
        <v>127</v>
      </c>
      <c r="B78" s="150" t="s">
        <v>81</v>
      </c>
      <c r="C78" s="171" t="s">
        <v>82</v>
      </c>
      <c r="D78" s="159"/>
      <c r="E78" s="160"/>
      <c r="F78" s="161"/>
      <c r="G78" s="161">
        <f>SUMIF(AG79:AG79,"&lt;&gt;NOR",G79:G79)</f>
        <v>0</v>
      </c>
      <c r="H78" s="161"/>
      <c r="I78" s="161">
        <f>SUM(I79:I79)</f>
        <v>0</v>
      </c>
      <c r="J78" s="161"/>
      <c r="K78" s="161">
        <f>SUM(K79:K79)</f>
        <v>0</v>
      </c>
      <c r="L78" s="161"/>
      <c r="M78" s="161">
        <f>SUM(M79:M79)</f>
        <v>0</v>
      </c>
      <c r="N78" s="161"/>
      <c r="O78" s="161">
        <f>SUM(O79:O79)</f>
        <v>2.1</v>
      </c>
      <c r="P78" s="161"/>
      <c r="Q78" s="161">
        <f>SUM(Q79:Q79)</f>
        <v>0</v>
      </c>
      <c r="R78" s="161"/>
      <c r="S78" s="161"/>
      <c r="T78" s="162"/>
      <c r="U78" s="158"/>
      <c r="V78" s="158">
        <f>SUM(V79:V79)</f>
        <v>162.6</v>
      </c>
      <c r="W78" s="158"/>
      <c r="X78" s="158"/>
      <c r="AG78" t="s">
        <v>128</v>
      </c>
    </row>
    <row r="79" spans="1:60" outlineLevel="1">
      <c r="A79" s="163">
        <v>28</v>
      </c>
      <c r="B79" s="164" t="s">
        <v>62</v>
      </c>
      <c r="C79" s="172" t="s">
        <v>299</v>
      </c>
      <c r="D79" s="165" t="s">
        <v>131</v>
      </c>
      <c r="E79" s="166">
        <v>60</v>
      </c>
      <c r="F79" s="167"/>
      <c r="G79" s="168">
        <f>ROUND(E79*F79,2)</f>
        <v>0</v>
      </c>
      <c r="H79" s="167"/>
      <c r="I79" s="168">
        <f>ROUND(E79*H79,2)</f>
        <v>0</v>
      </c>
      <c r="J79" s="167"/>
      <c r="K79" s="168">
        <f>ROUND(E79*J79,2)</f>
        <v>0</v>
      </c>
      <c r="L79" s="168">
        <v>21</v>
      </c>
      <c r="M79" s="168">
        <f>G79*(1+L79/100)</f>
        <v>0</v>
      </c>
      <c r="N79" s="168">
        <v>3.5040000000000002E-2</v>
      </c>
      <c r="O79" s="168">
        <f>ROUND(E79*N79,2)</f>
        <v>2.1</v>
      </c>
      <c r="P79" s="168">
        <v>0</v>
      </c>
      <c r="Q79" s="168">
        <f>ROUND(E79*P79,2)</f>
        <v>0</v>
      </c>
      <c r="R79" s="168"/>
      <c r="S79" s="168" t="s">
        <v>196</v>
      </c>
      <c r="T79" s="169" t="s">
        <v>197</v>
      </c>
      <c r="U79" s="155">
        <v>2.71</v>
      </c>
      <c r="V79" s="155">
        <f>ROUND(E79*U79,2)</f>
        <v>162.6</v>
      </c>
      <c r="W79" s="155"/>
      <c r="X79" s="155" t="s">
        <v>134</v>
      </c>
      <c r="Y79" s="146"/>
      <c r="Z79" s="146"/>
      <c r="AA79" s="146"/>
      <c r="AB79" s="146"/>
      <c r="AC79" s="146"/>
      <c r="AD79" s="146"/>
      <c r="AE79" s="146"/>
      <c r="AF79" s="146"/>
      <c r="AG79" s="146" t="s">
        <v>135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>
      <c r="A80" s="149" t="s">
        <v>127</v>
      </c>
      <c r="B80" s="150" t="s">
        <v>83</v>
      </c>
      <c r="C80" s="171" t="s">
        <v>84</v>
      </c>
      <c r="D80" s="159"/>
      <c r="E80" s="160"/>
      <c r="F80" s="161"/>
      <c r="G80" s="161">
        <f>SUMIF(AG81:AG88,"&lt;&gt;NOR",G81:G88)</f>
        <v>0</v>
      </c>
      <c r="H80" s="161"/>
      <c r="I80" s="161">
        <f>SUM(I81:I88)</f>
        <v>0</v>
      </c>
      <c r="J80" s="161"/>
      <c r="K80" s="161">
        <f>SUM(K81:K88)</f>
        <v>0</v>
      </c>
      <c r="L80" s="161"/>
      <c r="M80" s="161">
        <f>SUM(M81:M88)</f>
        <v>0</v>
      </c>
      <c r="N80" s="161"/>
      <c r="O80" s="161">
        <f>SUM(O81:O88)</f>
        <v>1.6199999999999997</v>
      </c>
      <c r="P80" s="161"/>
      <c r="Q80" s="161">
        <f>SUM(Q81:Q88)</f>
        <v>0</v>
      </c>
      <c r="R80" s="161"/>
      <c r="S80" s="161"/>
      <c r="T80" s="162"/>
      <c r="U80" s="158"/>
      <c r="V80" s="158">
        <f>SUM(V81:V88)</f>
        <v>2.1800000000000002</v>
      </c>
      <c r="W80" s="158"/>
      <c r="X80" s="158"/>
      <c r="AG80" t="s">
        <v>128</v>
      </c>
    </row>
    <row r="81" spans="1:60" ht="20.6" outlineLevel="1">
      <c r="A81" s="163">
        <v>29</v>
      </c>
      <c r="B81" s="164" t="s">
        <v>300</v>
      </c>
      <c r="C81" s="172" t="s">
        <v>301</v>
      </c>
      <c r="D81" s="165" t="s">
        <v>302</v>
      </c>
      <c r="E81" s="166">
        <v>8</v>
      </c>
      <c r="F81" s="167"/>
      <c r="G81" s="168">
        <f>ROUND(E81*F81,2)</f>
        <v>0</v>
      </c>
      <c r="H81" s="167"/>
      <c r="I81" s="168">
        <f>ROUND(E81*H81,2)</f>
        <v>0</v>
      </c>
      <c r="J81" s="167"/>
      <c r="K81" s="168">
        <f>ROUND(E81*J81,2)</f>
        <v>0</v>
      </c>
      <c r="L81" s="168">
        <v>21</v>
      </c>
      <c r="M81" s="168">
        <f>G81*(1+L81/100)</f>
        <v>0</v>
      </c>
      <c r="N81" s="168">
        <v>0.14424000000000001</v>
      </c>
      <c r="O81" s="168">
        <f>ROUND(E81*N81,2)</f>
        <v>1.1499999999999999</v>
      </c>
      <c r="P81" s="168">
        <v>0</v>
      </c>
      <c r="Q81" s="168">
        <f>ROUND(E81*P81,2)</f>
        <v>0</v>
      </c>
      <c r="R81" s="168" t="s">
        <v>132</v>
      </c>
      <c r="S81" s="168" t="s">
        <v>133</v>
      </c>
      <c r="T81" s="169" t="s">
        <v>133</v>
      </c>
      <c r="U81" s="155">
        <v>0.27200000000000002</v>
      </c>
      <c r="V81" s="155">
        <f>ROUND(E81*U81,2)</f>
        <v>2.1800000000000002</v>
      </c>
      <c r="W81" s="155"/>
      <c r="X81" s="155" t="s">
        <v>134</v>
      </c>
      <c r="Y81" s="146"/>
      <c r="Z81" s="146"/>
      <c r="AA81" s="146"/>
      <c r="AB81" s="146"/>
      <c r="AC81" s="146"/>
      <c r="AD81" s="146"/>
      <c r="AE81" s="146"/>
      <c r="AF81" s="146"/>
      <c r="AG81" s="146" t="s">
        <v>211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outlineLevel="1">
      <c r="A82" s="153"/>
      <c r="B82" s="154"/>
      <c r="C82" s="233" t="s">
        <v>303</v>
      </c>
      <c r="D82" s="234"/>
      <c r="E82" s="234"/>
      <c r="F82" s="234"/>
      <c r="G82" s="234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46"/>
      <c r="Z82" s="146"/>
      <c r="AA82" s="146"/>
      <c r="AB82" s="146"/>
      <c r="AC82" s="146"/>
      <c r="AD82" s="146"/>
      <c r="AE82" s="146"/>
      <c r="AF82" s="146"/>
      <c r="AG82" s="146" t="s">
        <v>145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outlineLevel="1">
      <c r="A83" s="163">
        <v>30</v>
      </c>
      <c r="B83" s="164" t="s">
        <v>64</v>
      </c>
      <c r="C83" s="172" t="s">
        <v>304</v>
      </c>
      <c r="D83" s="165" t="s">
        <v>305</v>
      </c>
      <c r="E83" s="166">
        <v>1</v>
      </c>
      <c r="F83" s="167"/>
      <c r="G83" s="168">
        <f t="shared" ref="G83:G88" si="0">ROUND(E83*F83,2)</f>
        <v>0</v>
      </c>
      <c r="H83" s="167"/>
      <c r="I83" s="168">
        <f t="shared" ref="I83:I88" si="1">ROUND(E83*H83,2)</f>
        <v>0</v>
      </c>
      <c r="J83" s="167"/>
      <c r="K83" s="168">
        <f t="shared" ref="K83:K88" si="2">ROUND(E83*J83,2)</f>
        <v>0</v>
      </c>
      <c r="L83" s="168">
        <v>21</v>
      </c>
      <c r="M83" s="168">
        <f t="shared" ref="M83:M88" si="3">G83*(1+L83/100)</f>
        <v>0</v>
      </c>
      <c r="N83" s="168">
        <v>0</v>
      </c>
      <c r="O83" s="168">
        <f t="shared" ref="O83:O88" si="4">ROUND(E83*N83,2)</f>
        <v>0</v>
      </c>
      <c r="P83" s="168">
        <v>0</v>
      </c>
      <c r="Q83" s="168">
        <f t="shared" ref="Q83:Q88" si="5">ROUND(E83*P83,2)</f>
        <v>0</v>
      </c>
      <c r="R83" s="168"/>
      <c r="S83" s="168" t="s">
        <v>196</v>
      </c>
      <c r="T83" s="169" t="s">
        <v>197</v>
      </c>
      <c r="U83" s="155">
        <v>0</v>
      </c>
      <c r="V83" s="155">
        <f t="shared" ref="V83:V88" si="6">ROUND(E83*U83,2)</f>
        <v>0</v>
      </c>
      <c r="W83" s="155"/>
      <c r="X83" s="155" t="s">
        <v>134</v>
      </c>
      <c r="Y83" s="146"/>
      <c r="Z83" s="146"/>
      <c r="AA83" s="146"/>
      <c r="AB83" s="146"/>
      <c r="AC83" s="146"/>
      <c r="AD83" s="146"/>
      <c r="AE83" s="146"/>
      <c r="AF83" s="146"/>
      <c r="AG83" s="146" t="s">
        <v>135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outlineLevel="1">
      <c r="A84" s="163">
        <v>31</v>
      </c>
      <c r="B84" s="164" t="s">
        <v>306</v>
      </c>
      <c r="C84" s="172" t="s">
        <v>307</v>
      </c>
      <c r="D84" s="165" t="s">
        <v>267</v>
      </c>
      <c r="E84" s="166">
        <v>60</v>
      </c>
      <c r="F84" s="167"/>
      <c r="G84" s="168">
        <f t="shared" si="0"/>
        <v>0</v>
      </c>
      <c r="H84" s="167"/>
      <c r="I84" s="168">
        <f t="shared" si="1"/>
        <v>0</v>
      </c>
      <c r="J84" s="167"/>
      <c r="K84" s="168">
        <f t="shared" si="2"/>
        <v>0</v>
      </c>
      <c r="L84" s="168">
        <v>21</v>
      </c>
      <c r="M84" s="168">
        <f t="shared" si="3"/>
        <v>0</v>
      </c>
      <c r="N84" s="168">
        <v>0</v>
      </c>
      <c r="O84" s="168">
        <f t="shared" si="4"/>
        <v>0</v>
      </c>
      <c r="P84" s="168">
        <v>0</v>
      </c>
      <c r="Q84" s="168">
        <f t="shared" si="5"/>
        <v>0</v>
      </c>
      <c r="R84" s="168"/>
      <c r="S84" s="168" t="s">
        <v>196</v>
      </c>
      <c r="T84" s="169" t="s">
        <v>197</v>
      </c>
      <c r="U84" s="155">
        <v>0</v>
      </c>
      <c r="V84" s="155">
        <f t="shared" si="6"/>
        <v>0</v>
      </c>
      <c r="W84" s="155"/>
      <c r="X84" s="155" t="s">
        <v>134</v>
      </c>
      <c r="Y84" s="146"/>
      <c r="Z84" s="146"/>
      <c r="AA84" s="146"/>
      <c r="AB84" s="146"/>
      <c r="AC84" s="146"/>
      <c r="AD84" s="146"/>
      <c r="AE84" s="146"/>
      <c r="AF84" s="146"/>
      <c r="AG84" s="146" t="s">
        <v>211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ht="20.6" outlineLevel="1">
      <c r="A85" s="163">
        <v>32</v>
      </c>
      <c r="B85" s="164" t="s">
        <v>308</v>
      </c>
      <c r="C85" s="172" t="s">
        <v>309</v>
      </c>
      <c r="D85" s="165" t="s">
        <v>267</v>
      </c>
      <c r="E85" s="166">
        <v>120</v>
      </c>
      <c r="F85" s="167"/>
      <c r="G85" s="168">
        <f t="shared" si="0"/>
        <v>0</v>
      </c>
      <c r="H85" s="167"/>
      <c r="I85" s="168">
        <f t="shared" si="1"/>
        <v>0</v>
      </c>
      <c r="J85" s="167"/>
      <c r="K85" s="168">
        <f t="shared" si="2"/>
        <v>0</v>
      </c>
      <c r="L85" s="168">
        <v>21</v>
      </c>
      <c r="M85" s="168">
        <f t="shared" si="3"/>
        <v>0</v>
      </c>
      <c r="N85" s="168">
        <v>0</v>
      </c>
      <c r="O85" s="168">
        <f t="shared" si="4"/>
        <v>0</v>
      </c>
      <c r="P85" s="168">
        <v>0</v>
      </c>
      <c r="Q85" s="168">
        <f t="shared" si="5"/>
        <v>0</v>
      </c>
      <c r="R85" s="168"/>
      <c r="S85" s="168" t="s">
        <v>196</v>
      </c>
      <c r="T85" s="169" t="s">
        <v>197</v>
      </c>
      <c r="U85" s="155">
        <v>0</v>
      </c>
      <c r="V85" s="155">
        <f t="shared" si="6"/>
        <v>0</v>
      </c>
      <c r="W85" s="155"/>
      <c r="X85" s="155" t="s">
        <v>134</v>
      </c>
      <c r="Y85" s="146"/>
      <c r="Z85" s="146"/>
      <c r="AA85" s="146"/>
      <c r="AB85" s="146"/>
      <c r="AC85" s="146"/>
      <c r="AD85" s="146"/>
      <c r="AE85" s="146"/>
      <c r="AF85" s="146"/>
      <c r="AG85" s="146" t="s">
        <v>211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ht="20.6" outlineLevel="1">
      <c r="A86" s="163">
        <v>33</v>
      </c>
      <c r="B86" s="164" t="s">
        <v>310</v>
      </c>
      <c r="C86" s="172" t="s">
        <v>311</v>
      </c>
      <c r="D86" s="165" t="s">
        <v>312</v>
      </c>
      <c r="E86" s="166">
        <v>2</v>
      </c>
      <c r="F86" s="167"/>
      <c r="G86" s="168">
        <f t="shared" si="0"/>
        <v>0</v>
      </c>
      <c r="H86" s="167"/>
      <c r="I86" s="168">
        <f t="shared" si="1"/>
        <v>0</v>
      </c>
      <c r="J86" s="167"/>
      <c r="K86" s="168">
        <f t="shared" si="2"/>
        <v>0</v>
      </c>
      <c r="L86" s="168">
        <v>21</v>
      </c>
      <c r="M86" s="168">
        <f t="shared" si="3"/>
        <v>0</v>
      </c>
      <c r="N86" s="168">
        <v>6.7000000000000004E-2</v>
      </c>
      <c r="O86" s="168">
        <f t="shared" si="4"/>
        <v>0.13</v>
      </c>
      <c r="P86" s="168">
        <v>0</v>
      </c>
      <c r="Q86" s="168">
        <f t="shared" si="5"/>
        <v>0</v>
      </c>
      <c r="R86" s="168" t="s">
        <v>251</v>
      </c>
      <c r="S86" s="168" t="s">
        <v>133</v>
      </c>
      <c r="T86" s="169" t="s">
        <v>133</v>
      </c>
      <c r="U86" s="155">
        <v>0</v>
      </c>
      <c r="V86" s="155">
        <f t="shared" si="6"/>
        <v>0</v>
      </c>
      <c r="W86" s="155"/>
      <c r="X86" s="155" t="s">
        <v>252</v>
      </c>
      <c r="Y86" s="146"/>
      <c r="Z86" s="146"/>
      <c r="AA86" s="146"/>
      <c r="AB86" s="146"/>
      <c r="AC86" s="146"/>
      <c r="AD86" s="146"/>
      <c r="AE86" s="146"/>
      <c r="AF86" s="146"/>
      <c r="AG86" s="146" t="s">
        <v>253</v>
      </c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ht="20.6" outlineLevel="1">
      <c r="A87" s="163">
        <v>34</v>
      </c>
      <c r="B87" s="164" t="s">
        <v>313</v>
      </c>
      <c r="C87" s="172" t="s">
        <v>314</v>
      </c>
      <c r="D87" s="165" t="s">
        <v>312</v>
      </c>
      <c r="E87" s="166">
        <v>2</v>
      </c>
      <c r="F87" s="167"/>
      <c r="G87" s="168">
        <f t="shared" si="0"/>
        <v>0</v>
      </c>
      <c r="H87" s="167"/>
      <c r="I87" s="168">
        <f t="shared" si="1"/>
        <v>0</v>
      </c>
      <c r="J87" s="167"/>
      <c r="K87" s="168">
        <f t="shared" si="2"/>
        <v>0</v>
      </c>
      <c r="L87" s="168">
        <v>21</v>
      </c>
      <c r="M87" s="168">
        <f t="shared" si="3"/>
        <v>0</v>
      </c>
      <c r="N87" s="168">
        <v>6.7000000000000004E-2</v>
      </c>
      <c r="O87" s="168">
        <f t="shared" si="4"/>
        <v>0.13</v>
      </c>
      <c r="P87" s="168">
        <v>0</v>
      </c>
      <c r="Q87" s="168">
        <f t="shared" si="5"/>
        <v>0</v>
      </c>
      <c r="R87" s="168" t="s">
        <v>251</v>
      </c>
      <c r="S87" s="168" t="s">
        <v>133</v>
      </c>
      <c r="T87" s="169" t="s">
        <v>133</v>
      </c>
      <c r="U87" s="155">
        <v>0</v>
      </c>
      <c r="V87" s="155">
        <f t="shared" si="6"/>
        <v>0</v>
      </c>
      <c r="W87" s="155"/>
      <c r="X87" s="155" t="s">
        <v>252</v>
      </c>
      <c r="Y87" s="146"/>
      <c r="Z87" s="146"/>
      <c r="AA87" s="146"/>
      <c r="AB87" s="146"/>
      <c r="AC87" s="146"/>
      <c r="AD87" s="146"/>
      <c r="AE87" s="146"/>
      <c r="AF87" s="146"/>
      <c r="AG87" s="146" t="s">
        <v>253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20.6" outlineLevel="1">
      <c r="A88" s="163">
        <v>35</v>
      </c>
      <c r="B88" s="164" t="s">
        <v>315</v>
      </c>
      <c r="C88" s="172" t="s">
        <v>316</v>
      </c>
      <c r="D88" s="165" t="s">
        <v>312</v>
      </c>
      <c r="E88" s="166">
        <v>4</v>
      </c>
      <c r="F88" s="167"/>
      <c r="G88" s="168">
        <f t="shared" si="0"/>
        <v>0</v>
      </c>
      <c r="H88" s="167"/>
      <c r="I88" s="168">
        <f t="shared" si="1"/>
        <v>0</v>
      </c>
      <c r="J88" s="167"/>
      <c r="K88" s="168">
        <f t="shared" si="2"/>
        <v>0</v>
      </c>
      <c r="L88" s="168">
        <v>21</v>
      </c>
      <c r="M88" s="168">
        <f t="shared" si="3"/>
        <v>0</v>
      </c>
      <c r="N88" s="168">
        <v>5.1999999999999998E-2</v>
      </c>
      <c r="O88" s="168">
        <f t="shared" si="4"/>
        <v>0.21</v>
      </c>
      <c r="P88" s="168">
        <v>0</v>
      </c>
      <c r="Q88" s="168">
        <f t="shared" si="5"/>
        <v>0</v>
      </c>
      <c r="R88" s="168" t="s">
        <v>251</v>
      </c>
      <c r="S88" s="168" t="s">
        <v>133</v>
      </c>
      <c r="T88" s="169" t="s">
        <v>133</v>
      </c>
      <c r="U88" s="155">
        <v>0</v>
      </c>
      <c r="V88" s="155">
        <f t="shared" si="6"/>
        <v>0</v>
      </c>
      <c r="W88" s="155"/>
      <c r="X88" s="155" t="s">
        <v>252</v>
      </c>
      <c r="Y88" s="146"/>
      <c r="Z88" s="146"/>
      <c r="AA88" s="146"/>
      <c r="AB88" s="146"/>
      <c r="AC88" s="146"/>
      <c r="AD88" s="146"/>
      <c r="AE88" s="146"/>
      <c r="AF88" s="146"/>
      <c r="AG88" s="146" t="s">
        <v>253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>
      <c r="A89" s="149" t="s">
        <v>127</v>
      </c>
      <c r="B89" s="150" t="s">
        <v>66</v>
      </c>
      <c r="C89" s="171" t="s">
        <v>89</v>
      </c>
      <c r="D89" s="159"/>
      <c r="E89" s="160"/>
      <c r="F89" s="161"/>
      <c r="G89" s="161">
        <f>SUMIF(AG90:AG91,"&lt;&gt;NOR",G90:G91)</f>
        <v>0</v>
      </c>
      <c r="H89" s="161"/>
      <c r="I89" s="161">
        <f>SUM(I90:I91)</f>
        <v>0</v>
      </c>
      <c r="J89" s="161"/>
      <c r="K89" s="161">
        <f>SUM(K90:K91)</f>
        <v>0</v>
      </c>
      <c r="L89" s="161"/>
      <c r="M89" s="161">
        <f>SUM(M90:M91)</f>
        <v>0</v>
      </c>
      <c r="N89" s="161"/>
      <c r="O89" s="161">
        <f>SUM(O90:O91)</f>
        <v>0</v>
      </c>
      <c r="P89" s="161"/>
      <c r="Q89" s="161">
        <f>SUM(Q90:Q91)</f>
        <v>0</v>
      </c>
      <c r="R89" s="161"/>
      <c r="S89" s="161"/>
      <c r="T89" s="162"/>
      <c r="U89" s="158"/>
      <c r="V89" s="158">
        <f>SUM(V90:V91)</f>
        <v>3.32</v>
      </c>
      <c r="W89" s="158"/>
      <c r="X89" s="158"/>
      <c r="AG89" t="s">
        <v>128</v>
      </c>
    </row>
    <row r="90" spans="1:60" outlineLevel="1">
      <c r="A90" s="163">
        <v>36</v>
      </c>
      <c r="B90" s="164" t="s">
        <v>317</v>
      </c>
      <c r="C90" s="172" t="s">
        <v>318</v>
      </c>
      <c r="D90" s="165" t="s">
        <v>186</v>
      </c>
      <c r="E90" s="166">
        <v>166.20671999999999</v>
      </c>
      <c r="F90" s="167"/>
      <c r="G90" s="168">
        <f>ROUND(E90*F90,2)</f>
        <v>0</v>
      </c>
      <c r="H90" s="167"/>
      <c r="I90" s="168">
        <f>ROUND(E90*H90,2)</f>
        <v>0</v>
      </c>
      <c r="J90" s="167"/>
      <c r="K90" s="168">
        <f>ROUND(E90*J90,2)</f>
        <v>0</v>
      </c>
      <c r="L90" s="168">
        <v>21</v>
      </c>
      <c r="M90" s="168">
        <f>G90*(1+L90/100)</f>
        <v>0</v>
      </c>
      <c r="N90" s="168">
        <v>0</v>
      </c>
      <c r="O90" s="168">
        <f>ROUND(E90*N90,2)</f>
        <v>0</v>
      </c>
      <c r="P90" s="168">
        <v>0</v>
      </c>
      <c r="Q90" s="168">
        <f>ROUND(E90*P90,2)</f>
        <v>0</v>
      </c>
      <c r="R90" s="168" t="s">
        <v>132</v>
      </c>
      <c r="S90" s="168" t="s">
        <v>133</v>
      </c>
      <c r="T90" s="169" t="s">
        <v>133</v>
      </c>
      <c r="U90" s="155">
        <v>0.02</v>
      </c>
      <c r="V90" s="155">
        <f>ROUND(E90*U90,2)</f>
        <v>3.32</v>
      </c>
      <c r="W90" s="155"/>
      <c r="X90" s="155" t="s">
        <v>319</v>
      </c>
      <c r="Y90" s="146"/>
      <c r="Z90" s="146"/>
      <c r="AA90" s="146"/>
      <c r="AB90" s="146"/>
      <c r="AC90" s="146"/>
      <c r="AD90" s="146"/>
      <c r="AE90" s="146"/>
      <c r="AF90" s="146"/>
      <c r="AG90" s="146" t="s">
        <v>320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outlineLevel="1">
      <c r="A91" s="153"/>
      <c r="B91" s="154"/>
      <c r="C91" s="233" t="s">
        <v>321</v>
      </c>
      <c r="D91" s="234"/>
      <c r="E91" s="234"/>
      <c r="F91" s="234"/>
      <c r="G91" s="234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46"/>
      <c r="Z91" s="146"/>
      <c r="AA91" s="146"/>
      <c r="AB91" s="146"/>
      <c r="AC91" s="146"/>
      <c r="AD91" s="146"/>
      <c r="AE91" s="146"/>
      <c r="AF91" s="146"/>
      <c r="AG91" s="146" t="s">
        <v>145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>
      <c r="A92" s="149" t="s">
        <v>127</v>
      </c>
      <c r="B92" s="150" t="s">
        <v>94</v>
      </c>
      <c r="C92" s="171" t="s">
        <v>95</v>
      </c>
      <c r="D92" s="159"/>
      <c r="E92" s="160"/>
      <c r="F92" s="161"/>
      <c r="G92" s="161">
        <f>SUMIF(AG93:AG93,"&lt;&gt;NOR",G93:G93)</f>
        <v>0</v>
      </c>
      <c r="H92" s="161"/>
      <c r="I92" s="161">
        <f>SUM(I93:I93)</f>
        <v>0</v>
      </c>
      <c r="J92" s="161"/>
      <c r="K92" s="161">
        <f>SUM(K93:K93)</f>
        <v>0</v>
      </c>
      <c r="L92" s="161"/>
      <c r="M92" s="161">
        <f>SUM(M93:M93)</f>
        <v>0</v>
      </c>
      <c r="N92" s="161"/>
      <c r="O92" s="161">
        <f>SUM(O93:O93)</f>
        <v>0</v>
      </c>
      <c r="P92" s="161"/>
      <c r="Q92" s="161">
        <f>SUM(Q93:Q93)</f>
        <v>0</v>
      </c>
      <c r="R92" s="161"/>
      <c r="S92" s="161"/>
      <c r="T92" s="162"/>
      <c r="U92" s="158"/>
      <c r="V92" s="158">
        <f>SUM(V93:V93)</f>
        <v>0</v>
      </c>
      <c r="W92" s="158"/>
      <c r="X92" s="158"/>
      <c r="AG92" t="s">
        <v>128</v>
      </c>
    </row>
    <row r="93" spans="1:60" outlineLevel="1">
      <c r="A93" s="163">
        <v>37</v>
      </c>
      <c r="B93" s="164" t="s">
        <v>322</v>
      </c>
      <c r="C93" s="172" t="s">
        <v>323</v>
      </c>
      <c r="D93" s="165" t="s">
        <v>269</v>
      </c>
      <c r="E93" s="166">
        <v>4.7519999999999998</v>
      </c>
      <c r="F93" s="167"/>
      <c r="G93" s="168">
        <f>ROUND(E93*F93,2)</f>
        <v>0</v>
      </c>
      <c r="H93" s="167"/>
      <c r="I93" s="168">
        <f>ROUND(E93*H93,2)</f>
        <v>0</v>
      </c>
      <c r="J93" s="167"/>
      <c r="K93" s="168">
        <f>ROUND(E93*J93,2)</f>
        <v>0</v>
      </c>
      <c r="L93" s="168">
        <v>21</v>
      </c>
      <c r="M93" s="168">
        <f>G93*(1+L93/100)</f>
        <v>0</v>
      </c>
      <c r="N93" s="168">
        <v>0</v>
      </c>
      <c r="O93" s="168">
        <f>ROUND(E93*N93,2)</f>
        <v>0</v>
      </c>
      <c r="P93" s="168">
        <v>0</v>
      </c>
      <c r="Q93" s="168">
        <f>ROUND(E93*P93,2)</f>
        <v>0</v>
      </c>
      <c r="R93" s="168"/>
      <c r="S93" s="168" t="s">
        <v>196</v>
      </c>
      <c r="T93" s="169" t="s">
        <v>197</v>
      </c>
      <c r="U93" s="155">
        <v>0</v>
      </c>
      <c r="V93" s="155">
        <f>ROUND(E93*U93,2)</f>
        <v>0</v>
      </c>
      <c r="W93" s="155"/>
      <c r="X93" s="155" t="s">
        <v>134</v>
      </c>
      <c r="Y93" s="146"/>
      <c r="Z93" s="146"/>
      <c r="AA93" s="146"/>
      <c r="AB93" s="146"/>
      <c r="AC93" s="146"/>
      <c r="AD93" s="146"/>
      <c r="AE93" s="146"/>
      <c r="AF93" s="146"/>
      <c r="AG93" s="146" t="s">
        <v>135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>
      <c r="A94" s="3"/>
      <c r="B94" s="4"/>
      <c r="C94" s="174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AE94">
        <v>15</v>
      </c>
      <c r="AF94">
        <v>21</v>
      </c>
      <c r="AG94" t="s">
        <v>114</v>
      </c>
    </row>
    <row r="95" spans="1:60">
      <c r="A95" s="149"/>
      <c r="B95" s="150" t="s">
        <v>29</v>
      </c>
      <c r="C95" s="171"/>
      <c r="D95" s="151"/>
      <c r="E95" s="152"/>
      <c r="F95" s="152"/>
      <c r="G95" s="170">
        <f>G8+G42+G47+G54+G78+G80+G89+G92</f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AE95">
        <f>SUMIF(L7:L93,AE94,G7:G93)</f>
        <v>0</v>
      </c>
      <c r="AF95">
        <f>SUMIF(L7:L93,AF94,G7:G93)</f>
        <v>0</v>
      </c>
      <c r="AG95" t="s">
        <v>201</v>
      </c>
    </row>
    <row r="96" spans="1:60">
      <c r="C96" s="175"/>
      <c r="D96" s="10"/>
      <c r="AG96" t="s">
        <v>202</v>
      </c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9231" sheet="1"/>
  <mergeCells count="19">
    <mergeCell ref="A1:G1"/>
    <mergeCell ref="C2:G2"/>
    <mergeCell ref="C3:G3"/>
    <mergeCell ref="C4:G4"/>
    <mergeCell ref="C21:G21"/>
    <mergeCell ref="C24:G24"/>
    <mergeCell ref="C28:G28"/>
    <mergeCell ref="C30:G30"/>
    <mergeCell ref="C10:G10"/>
    <mergeCell ref="C12:G12"/>
    <mergeCell ref="C14:G14"/>
    <mergeCell ref="C18:G18"/>
    <mergeCell ref="C71:G71"/>
    <mergeCell ref="C82:G82"/>
    <mergeCell ref="C91:G91"/>
    <mergeCell ref="C32:G32"/>
    <mergeCell ref="C34:G34"/>
    <mergeCell ref="C49:G49"/>
    <mergeCell ref="C69:G69"/>
  </mergeCells>
  <phoneticPr fontId="17" type="noConversion"/>
  <pageMargins left="0.59055118110236204" right="0.196850393700787" top="0.984251969" bottom="0.984251969" header="0.4921259845" footer="0.4921259845"/>
  <pageSetup paperSize="9" orientation="landscape" r:id="rId1"/>
  <headerFooter alignWithMargins="0"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45" outlineLevelRow="1"/>
  <cols>
    <col min="1" max="1" width="3.3828125" customWidth="1"/>
    <col min="2" max="2" width="12.53515625" style="121" customWidth="1"/>
    <col min="3" max="3" width="63.3046875" style="121" customWidth="1"/>
    <col min="4" max="4" width="4.84375" customWidth="1"/>
    <col min="5" max="5" width="10.53515625" customWidth="1"/>
    <col min="6" max="6" width="9.84375" customWidth="1"/>
    <col min="7" max="7" width="12.69140625" customWidth="1"/>
    <col min="8" max="17" width="0" hidden="1" customWidth="1"/>
    <col min="18" max="18" width="6.84375" customWidth="1"/>
    <col min="20" max="24" width="0" hidden="1" customWidth="1"/>
    <col min="29" max="29" width="0" hidden="1" customWidth="1"/>
    <col min="31" max="41" width="0" hidden="1" customWidth="1"/>
    <col min="53" max="53" width="98.69140625" customWidth="1"/>
  </cols>
  <sheetData>
    <row r="1" spans="1:60" ht="15.75" customHeight="1">
      <c r="A1" s="235" t="s">
        <v>101</v>
      </c>
      <c r="B1" s="235"/>
      <c r="C1" s="235"/>
      <c r="D1" s="235"/>
      <c r="E1" s="235"/>
      <c r="F1" s="235"/>
      <c r="G1" s="235"/>
      <c r="AG1" t="s">
        <v>102</v>
      </c>
    </row>
    <row r="2" spans="1:60" ht="25" customHeight="1">
      <c r="A2" s="139" t="s">
        <v>7</v>
      </c>
      <c r="B2" s="49" t="s">
        <v>44</v>
      </c>
      <c r="C2" s="236" t="s">
        <v>45</v>
      </c>
      <c r="D2" s="237"/>
      <c r="E2" s="237"/>
      <c r="F2" s="237"/>
      <c r="G2" s="238"/>
      <c r="AG2" t="s">
        <v>103</v>
      </c>
    </row>
    <row r="3" spans="1:60" ht="25" customHeight="1">
      <c r="A3" s="139" t="s">
        <v>8</v>
      </c>
      <c r="B3" s="49" t="s">
        <v>54</v>
      </c>
      <c r="C3" s="236" t="s">
        <v>55</v>
      </c>
      <c r="D3" s="237"/>
      <c r="E3" s="237"/>
      <c r="F3" s="237"/>
      <c r="G3" s="238"/>
      <c r="AC3" s="121" t="s">
        <v>103</v>
      </c>
      <c r="AG3" t="s">
        <v>104</v>
      </c>
    </row>
    <row r="4" spans="1:60" ht="25" customHeight="1">
      <c r="A4" s="140" t="s">
        <v>9</v>
      </c>
      <c r="B4" s="141" t="s">
        <v>53</v>
      </c>
      <c r="C4" s="239" t="s">
        <v>51</v>
      </c>
      <c r="D4" s="240"/>
      <c r="E4" s="240"/>
      <c r="F4" s="240"/>
      <c r="G4" s="241"/>
      <c r="AG4" t="s">
        <v>105</v>
      </c>
    </row>
    <row r="5" spans="1:60">
      <c r="D5" s="10"/>
    </row>
    <row r="6" spans="1:60" ht="37.299999999999997">
      <c r="A6" s="142" t="s">
        <v>106</v>
      </c>
      <c r="B6" s="144" t="s">
        <v>107</v>
      </c>
      <c r="C6" s="144" t="s">
        <v>108</v>
      </c>
      <c r="D6" s="143" t="s">
        <v>109</v>
      </c>
      <c r="E6" s="142" t="s">
        <v>110</v>
      </c>
      <c r="F6" s="142" t="s">
        <v>111</v>
      </c>
      <c r="G6" s="142" t="s">
        <v>29</v>
      </c>
      <c r="H6" s="145" t="s">
        <v>30</v>
      </c>
      <c r="I6" s="145" t="s">
        <v>112</v>
      </c>
      <c r="J6" s="145" t="s">
        <v>31</v>
      </c>
      <c r="K6" s="145" t="s">
        <v>113</v>
      </c>
      <c r="L6" s="145" t="s">
        <v>114</v>
      </c>
      <c r="M6" s="145" t="s">
        <v>115</v>
      </c>
      <c r="N6" s="145" t="s">
        <v>116</v>
      </c>
      <c r="O6" s="145" t="s">
        <v>117</v>
      </c>
      <c r="P6" s="145" t="s">
        <v>118</v>
      </c>
      <c r="Q6" s="145" t="s">
        <v>119</v>
      </c>
      <c r="R6" s="145" t="s">
        <v>120</v>
      </c>
      <c r="S6" s="145" t="s">
        <v>121</v>
      </c>
      <c r="T6" s="145" t="s">
        <v>122</v>
      </c>
      <c r="U6" s="145" t="s">
        <v>123</v>
      </c>
      <c r="V6" s="145" t="s">
        <v>124</v>
      </c>
      <c r="W6" s="145" t="s">
        <v>125</v>
      </c>
      <c r="X6" s="145" t="s">
        <v>126</v>
      </c>
    </row>
    <row r="7" spans="1:60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>
      <c r="A8" s="149" t="s">
        <v>127</v>
      </c>
      <c r="B8" s="150" t="s">
        <v>53</v>
      </c>
      <c r="C8" s="171" t="s">
        <v>72</v>
      </c>
      <c r="D8" s="159"/>
      <c r="E8" s="160"/>
      <c r="F8" s="161"/>
      <c r="G8" s="161">
        <f>SUMIF(AG9:AG18,"&lt;&gt;NOR",G9:G18)</f>
        <v>0</v>
      </c>
      <c r="H8" s="161"/>
      <c r="I8" s="161">
        <f>SUM(I9:I18)</f>
        <v>0</v>
      </c>
      <c r="J8" s="161"/>
      <c r="K8" s="161">
        <f>SUM(K9:K18)</f>
        <v>0</v>
      </c>
      <c r="L8" s="161"/>
      <c r="M8" s="161">
        <f>SUM(M9:M18)</f>
        <v>0</v>
      </c>
      <c r="N8" s="161"/>
      <c r="O8" s="161">
        <f>SUM(O9:O18)</f>
        <v>0</v>
      </c>
      <c r="P8" s="161"/>
      <c r="Q8" s="161">
        <f>SUM(Q9:Q18)</f>
        <v>0</v>
      </c>
      <c r="R8" s="161"/>
      <c r="S8" s="161"/>
      <c r="T8" s="162"/>
      <c r="U8" s="158"/>
      <c r="V8" s="158">
        <f>SUM(V9:V18)</f>
        <v>88.07</v>
      </c>
      <c r="W8" s="158"/>
      <c r="X8" s="158"/>
      <c r="AG8" t="s">
        <v>128</v>
      </c>
    </row>
    <row r="9" spans="1:60" outlineLevel="1">
      <c r="A9" s="163">
        <v>1</v>
      </c>
      <c r="B9" s="164" t="s">
        <v>215</v>
      </c>
      <c r="C9" s="172" t="s">
        <v>216</v>
      </c>
      <c r="D9" s="165" t="s">
        <v>131</v>
      </c>
      <c r="E9" s="166">
        <v>267.5</v>
      </c>
      <c r="F9" s="167"/>
      <c r="G9" s="168">
        <f>ROUND(E9*F9,2)</f>
        <v>0</v>
      </c>
      <c r="H9" s="167"/>
      <c r="I9" s="168">
        <f>ROUND(E9*H9,2)</f>
        <v>0</v>
      </c>
      <c r="J9" s="167"/>
      <c r="K9" s="168">
        <f>ROUND(E9*J9,2)</f>
        <v>0</v>
      </c>
      <c r="L9" s="168">
        <v>21</v>
      </c>
      <c r="M9" s="168">
        <f>G9*(1+L9/100)</f>
        <v>0</v>
      </c>
      <c r="N9" s="168">
        <v>0</v>
      </c>
      <c r="O9" s="168">
        <f>ROUND(E9*N9,2)</f>
        <v>0</v>
      </c>
      <c r="P9" s="168">
        <v>0</v>
      </c>
      <c r="Q9" s="168">
        <f>ROUND(E9*P9,2)</f>
        <v>0</v>
      </c>
      <c r="R9" s="168" t="s">
        <v>143</v>
      </c>
      <c r="S9" s="168" t="s">
        <v>133</v>
      </c>
      <c r="T9" s="169" t="s">
        <v>133</v>
      </c>
      <c r="U9" s="155">
        <v>0.09</v>
      </c>
      <c r="V9" s="155">
        <f>ROUND(E9*U9,2)</f>
        <v>24.08</v>
      </c>
      <c r="W9" s="155"/>
      <c r="X9" s="155" t="s">
        <v>134</v>
      </c>
      <c r="Y9" s="146"/>
      <c r="Z9" s="146"/>
      <c r="AA9" s="146"/>
      <c r="AB9" s="146"/>
      <c r="AC9" s="146"/>
      <c r="AD9" s="146"/>
      <c r="AE9" s="146"/>
      <c r="AF9" s="146"/>
      <c r="AG9" s="146" t="s">
        <v>135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>
      <c r="A10" s="153"/>
      <c r="B10" s="154"/>
      <c r="C10" s="233" t="s">
        <v>217</v>
      </c>
      <c r="D10" s="234"/>
      <c r="E10" s="234"/>
      <c r="F10" s="234"/>
      <c r="G10" s="23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6"/>
      <c r="Z10" s="146"/>
      <c r="AA10" s="146"/>
      <c r="AB10" s="146"/>
      <c r="AC10" s="146"/>
      <c r="AD10" s="146"/>
      <c r="AE10" s="146"/>
      <c r="AF10" s="146"/>
      <c r="AG10" s="146" t="s">
        <v>145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76" t="str">
        <f>C10</f>
        <v>s přemístěním a rozhozením hrabanky mimo očišťovanou plochu na vzdálenost do 20 m nebo s naložením na dopravní prostředek</v>
      </c>
      <c r="BB10" s="146"/>
      <c r="BC10" s="146"/>
      <c r="BD10" s="146"/>
      <c r="BE10" s="146"/>
      <c r="BF10" s="146"/>
      <c r="BG10" s="146"/>
      <c r="BH10" s="146"/>
    </row>
    <row r="11" spans="1:60" outlineLevel="1">
      <c r="A11" s="153"/>
      <c r="B11" s="154"/>
      <c r="C11" s="173" t="s">
        <v>324</v>
      </c>
      <c r="D11" s="156"/>
      <c r="E11" s="157">
        <v>267.5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6"/>
      <c r="Z11" s="146"/>
      <c r="AA11" s="146"/>
      <c r="AB11" s="146"/>
      <c r="AC11" s="146"/>
      <c r="AD11" s="146"/>
      <c r="AE11" s="146"/>
      <c r="AF11" s="146"/>
      <c r="AG11" s="146" t="s">
        <v>137</v>
      </c>
      <c r="AH11" s="146">
        <v>0</v>
      </c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>
      <c r="A12" s="163">
        <v>2</v>
      </c>
      <c r="B12" s="164" t="s">
        <v>223</v>
      </c>
      <c r="C12" s="172" t="s">
        <v>224</v>
      </c>
      <c r="D12" s="165" t="s">
        <v>142</v>
      </c>
      <c r="E12" s="166">
        <v>21.4</v>
      </c>
      <c r="F12" s="167"/>
      <c r="G12" s="168">
        <f>ROUND(E12*F12,2)</f>
        <v>0</v>
      </c>
      <c r="H12" s="167"/>
      <c r="I12" s="168">
        <f>ROUND(E12*H12,2)</f>
        <v>0</v>
      </c>
      <c r="J12" s="167"/>
      <c r="K12" s="168">
        <f>ROUND(E12*J12,2)</f>
        <v>0</v>
      </c>
      <c r="L12" s="168">
        <v>21</v>
      </c>
      <c r="M12" s="168">
        <f>G12*(1+L12/100)</f>
        <v>0</v>
      </c>
      <c r="N12" s="168">
        <v>0</v>
      </c>
      <c r="O12" s="168">
        <f>ROUND(E12*N12,2)</f>
        <v>0</v>
      </c>
      <c r="P12" s="168">
        <v>0</v>
      </c>
      <c r="Q12" s="168">
        <f>ROUND(E12*P12,2)</f>
        <v>0</v>
      </c>
      <c r="R12" s="168" t="s">
        <v>143</v>
      </c>
      <c r="S12" s="168" t="s">
        <v>133</v>
      </c>
      <c r="T12" s="169" t="s">
        <v>133</v>
      </c>
      <c r="U12" s="155">
        <v>2.34</v>
      </c>
      <c r="V12" s="155">
        <f>ROUND(E12*U12,2)</f>
        <v>50.08</v>
      </c>
      <c r="W12" s="155"/>
      <c r="X12" s="155" t="s">
        <v>134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135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>
      <c r="A13" s="153"/>
      <c r="B13" s="154"/>
      <c r="C13" s="233" t="s">
        <v>225</v>
      </c>
      <c r="D13" s="234"/>
      <c r="E13" s="234"/>
      <c r="F13" s="234"/>
      <c r="G13" s="234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46"/>
      <c r="Z13" s="146"/>
      <c r="AA13" s="146"/>
      <c r="AB13" s="146"/>
      <c r="AC13" s="146"/>
      <c r="AD13" s="146"/>
      <c r="AE13" s="146"/>
      <c r="AF13" s="146"/>
      <c r="AG13" s="146" t="s">
        <v>145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>
      <c r="A14" s="153"/>
      <c r="B14" s="154"/>
      <c r="C14" s="173" t="s">
        <v>325</v>
      </c>
      <c r="D14" s="156"/>
      <c r="E14" s="157">
        <v>21.4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 t="s">
        <v>137</v>
      </c>
      <c r="AH14" s="146">
        <v>0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0.6" outlineLevel="1">
      <c r="A15" s="163">
        <v>3</v>
      </c>
      <c r="B15" s="164" t="s">
        <v>227</v>
      </c>
      <c r="C15" s="172" t="s">
        <v>228</v>
      </c>
      <c r="D15" s="165" t="s">
        <v>142</v>
      </c>
      <c r="E15" s="166">
        <v>21.4</v>
      </c>
      <c r="F15" s="167"/>
      <c r="G15" s="168">
        <f>ROUND(E15*F15,2)</f>
        <v>0</v>
      </c>
      <c r="H15" s="167"/>
      <c r="I15" s="168">
        <f>ROUND(E15*H15,2)</f>
        <v>0</v>
      </c>
      <c r="J15" s="167"/>
      <c r="K15" s="168">
        <f>ROUND(E15*J15,2)</f>
        <v>0</v>
      </c>
      <c r="L15" s="168">
        <v>21</v>
      </c>
      <c r="M15" s="168">
        <f>G15*(1+L15/100)</f>
        <v>0</v>
      </c>
      <c r="N15" s="168">
        <v>0</v>
      </c>
      <c r="O15" s="168">
        <f>ROUND(E15*N15,2)</f>
        <v>0</v>
      </c>
      <c r="P15" s="168">
        <v>0</v>
      </c>
      <c r="Q15" s="168">
        <f>ROUND(E15*P15,2)</f>
        <v>0</v>
      </c>
      <c r="R15" s="168" t="s">
        <v>143</v>
      </c>
      <c r="S15" s="168" t="s">
        <v>133</v>
      </c>
      <c r="T15" s="169" t="s">
        <v>133</v>
      </c>
      <c r="U15" s="155">
        <v>0.65</v>
      </c>
      <c r="V15" s="155">
        <f>ROUND(E15*U15,2)</f>
        <v>13.91</v>
      </c>
      <c r="W15" s="155"/>
      <c r="X15" s="155" t="s">
        <v>134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211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>
      <c r="A16" s="163">
        <v>4</v>
      </c>
      <c r="B16" s="164" t="s">
        <v>243</v>
      </c>
      <c r="C16" s="172" t="s">
        <v>244</v>
      </c>
      <c r="D16" s="165" t="s">
        <v>142</v>
      </c>
      <c r="E16" s="166">
        <v>21.4</v>
      </c>
      <c r="F16" s="167"/>
      <c r="G16" s="168">
        <f>ROUND(E16*F16,2)</f>
        <v>0</v>
      </c>
      <c r="H16" s="167"/>
      <c r="I16" s="168">
        <f>ROUND(E16*H16,2)</f>
        <v>0</v>
      </c>
      <c r="J16" s="167"/>
      <c r="K16" s="168">
        <f>ROUND(E16*J16,2)</f>
        <v>0</v>
      </c>
      <c r="L16" s="168">
        <v>21</v>
      </c>
      <c r="M16" s="168">
        <f>G16*(1+L16/100)</f>
        <v>0</v>
      </c>
      <c r="N16" s="168">
        <v>0</v>
      </c>
      <c r="O16" s="168">
        <f>ROUND(E16*N16,2)</f>
        <v>0</v>
      </c>
      <c r="P16" s="168">
        <v>0</v>
      </c>
      <c r="Q16" s="168">
        <f>ROUND(E16*P16,2)</f>
        <v>0</v>
      </c>
      <c r="R16" s="168" t="s">
        <v>143</v>
      </c>
      <c r="S16" s="168" t="s">
        <v>133</v>
      </c>
      <c r="T16" s="169" t="s">
        <v>133</v>
      </c>
      <c r="U16" s="155">
        <v>0</v>
      </c>
      <c r="V16" s="155">
        <f>ROUND(E16*U16,2)</f>
        <v>0</v>
      </c>
      <c r="W16" s="155"/>
      <c r="X16" s="155" t="s">
        <v>134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211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>
      <c r="A17" s="163">
        <v>5</v>
      </c>
      <c r="B17" s="164" t="s">
        <v>50</v>
      </c>
      <c r="C17" s="172" t="s">
        <v>326</v>
      </c>
      <c r="D17" s="165" t="s">
        <v>142</v>
      </c>
      <c r="E17" s="166">
        <v>21.4</v>
      </c>
      <c r="F17" s="167"/>
      <c r="G17" s="168">
        <f>ROUND(E17*F17,2)</f>
        <v>0</v>
      </c>
      <c r="H17" s="167"/>
      <c r="I17" s="168">
        <f>ROUND(E17*H17,2)</f>
        <v>0</v>
      </c>
      <c r="J17" s="167"/>
      <c r="K17" s="168">
        <f>ROUND(E17*J17,2)</f>
        <v>0</v>
      </c>
      <c r="L17" s="168">
        <v>21</v>
      </c>
      <c r="M17" s="168">
        <f>G17*(1+L17/100)</f>
        <v>0</v>
      </c>
      <c r="N17" s="168">
        <v>0</v>
      </c>
      <c r="O17" s="168">
        <f>ROUND(E17*N17,2)</f>
        <v>0</v>
      </c>
      <c r="P17" s="168">
        <v>0</v>
      </c>
      <c r="Q17" s="168">
        <f>ROUND(E17*P17,2)</f>
        <v>0</v>
      </c>
      <c r="R17" s="168"/>
      <c r="S17" s="168" t="s">
        <v>196</v>
      </c>
      <c r="T17" s="169" t="s">
        <v>197</v>
      </c>
      <c r="U17" s="155">
        <v>0</v>
      </c>
      <c r="V17" s="155">
        <f>ROUND(E17*U17,2)</f>
        <v>0</v>
      </c>
      <c r="W17" s="155"/>
      <c r="X17" s="155" t="s">
        <v>134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211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20.6" outlineLevel="1">
      <c r="A18" s="163">
        <v>6</v>
      </c>
      <c r="B18" s="164" t="s">
        <v>54</v>
      </c>
      <c r="C18" s="172" t="s">
        <v>247</v>
      </c>
      <c r="D18" s="165" t="s">
        <v>142</v>
      </c>
      <c r="E18" s="166">
        <v>21.4</v>
      </c>
      <c r="F18" s="167"/>
      <c r="G18" s="168">
        <f>ROUND(E18*F18,2)</f>
        <v>0</v>
      </c>
      <c r="H18" s="167"/>
      <c r="I18" s="168">
        <f>ROUND(E18*H18,2)</f>
        <v>0</v>
      </c>
      <c r="J18" s="167"/>
      <c r="K18" s="168">
        <f>ROUND(E18*J18,2)</f>
        <v>0</v>
      </c>
      <c r="L18" s="168">
        <v>21</v>
      </c>
      <c r="M18" s="168">
        <f>G18*(1+L18/100)</f>
        <v>0</v>
      </c>
      <c r="N18" s="168">
        <v>0</v>
      </c>
      <c r="O18" s="168">
        <f>ROUND(E18*N18,2)</f>
        <v>0</v>
      </c>
      <c r="P18" s="168">
        <v>0</v>
      </c>
      <c r="Q18" s="168">
        <f>ROUND(E18*P18,2)</f>
        <v>0</v>
      </c>
      <c r="R18" s="168"/>
      <c r="S18" s="168" t="s">
        <v>196</v>
      </c>
      <c r="T18" s="169" t="s">
        <v>197</v>
      </c>
      <c r="U18" s="155">
        <v>0</v>
      </c>
      <c r="V18" s="155">
        <f>ROUND(E18*U18,2)</f>
        <v>0</v>
      </c>
      <c r="W18" s="155"/>
      <c r="X18" s="155" t="s">
        <v>134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211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>
      <c r="A19" s="149" t="s">
        <v>127</v>
      </c>
      <c r="B19" s="150" t="s">
        <v>73</v>
      </c>
      <c r="C19" s="171" t="s">
        <v>74</v>
      </c>
      <c r="D19" s="159"/>
      <c r="E19" s="160"/>
      <c r="F19" s="161"/>
      <c r="G19" s="161">
        <f>SUMIF(AG20:AG28,"&lt;&gt;NOR",G20:G28)</f>
        <v>0</v>
      </c>
      <c r="H19" s="161"/>
      <c r="I19" s="161">
        <f>SUM(I20:I28)</f>
        <v>0</v>
      </c>
      <c r="J19" s="161"/>
      <c r="K19" s="161">
        <f>SUM(K20:K28)</f>
        <v>0</v>
      </c>
      <c r="L19" s="161"/>
      <c r="M19" s="161">
        <f>SUM(M20:M28)</f>
        <v>0</v>
      </c>
      <c r="N19" s="161"/>
      <c r="O19" s="161">
        <f>SUM(O20:O28)</f>
        <v>37.520000000000003</v>
      </c>
      <c r="P19" s="161"/>
      <c r="Q19" s="161">
        <f>SUM(Q20:Q28)</f>
        <v>0</v>
      </c>
      <c r="R19" s="161"/>
      <c r="S19" s="161"/>
      <c r="T19" s="162"/>
      <c r="U19" s="158"/>
      <c r="V19" s="158">
        <f>SUM(V20:V28)</f>
        <v>33.81</v>
      </c>
      <c r="W19" s="158"/>
      <c r="X19" s="158"/>
      <c r="AG19" t="s">
        <v>128</v>
      </c>
    </row>
    <row r="20" spans="1:60" outlineLevel="1">
      <c r="A20" s="163">
        <v>7</v>
      </c>
      <c r="B20" s="164" t="s">
        <v>255</v>
      </c>
      <c r="C20" s="172" t="s">
        <v>256</v>
      </c>
      <c r="D20" s="165" t="s">
        <v>142</v>
      </c>
      <c r="E20" s="166">
        <v>21.4</v>
      </c>
      <c r="F20" s="167"/>
      <c r="G20" s="168">
        <f>ROUND(E20*F20,2)</f>
        <v>0</v>
      </c>
      <c r="H20" s="167"/>
      <c r="I20" s="168">
        <f>ROUND(E20*H20,2)</f>
        <v>0</v>
      </c>
      <c r="J20" s="167"/>
      <c r="K20" s="168">
        <f>ROUND(E20*J20,2)</f>
        <v>0</v>
      </c>
      <c r="L20" s="168">
        <v>21</v>
      </c>
      <c r="M20" s="168">
        <f>G20*(1+L20/100)</f>
        <v>0</v>
      </c>
      <c r="N20" s="168">
        <v>1.63</v>
      </c>
      <c r="O20" s="168">
        <f>ROUND(E20*N20,2)</f>
        <v>34.880000000000003</v>
      </c>
      <c r="P20" s="168">
        <v>0</v>
      </c>
      <c r="Q20" s="168">
        <f>ROUND(E20*P20,2)</f>
        <v>0</v>
      </c>
      <c r="R20" s="168" t="s">
        <v>257</v>
      </c>
      <c r="S20" s="168" t="s">
        <v>133</v>
      </c>
      <c r="T20" s="169" t="s">
        <v>133</v>
      </c>
      <c r="U20" s="155">
        <v>1.58</v>
      </c>
      <c r="V20" s="155">
        <f>ROUND(E20*U20,2)</f>
        <v>33.81</v>
      </c>
      <c r="W20" s="155"/>
      <c r="X20" s="155" t="s">
        <v>134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211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>
      <c r="A21" s="153"/>
      <c r="B21" s="154"/>
      <c r="C21" s="173" t="s">
        <v>327</v>
      </c>
      <c r="D21" s="156"/>
      <c r="E21" s="157">
        <v>5.4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6"/>
      <c r="Z21" s="146"/>
      <c r="AA21" s="146"/>
      <c r="AB21" s="146"/>
      <c r="AC21" s="146"/>
      <c r="AD21" s="146"/>
      <c r="AE21" s="146"/>
      <c r="AF21" s="146"/>
      <c r="AG21" s="146" t="s">
        <v>137</v>
      </c>
      <c r="AH21" s="146">
        <v>0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>
      <c r="A22" s="153"/>
      <c r="B22" s="154"/>
      <c r="C22" s="173" t="s">
        <v>328</v>
      </c>
      <c r="D22" s="156"/>
      <c r="E22" s="157">
        <v>3.28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46"/>
      <c r="Z22" s="146"/>
      <c r="AA22" s="146"/>
      <c r="AB22" s="146"/>
      <c r="AC22" s="146"/>
      <c r="AD22" s="146"/>
      <c r="AE22" s="146"/>
      <c r="AF22" s="146"/>
      <c r="AG22" s="146" t="s">
        <v>137</v>
      </c>
      <c r="AH22" s="146">
        <v>0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>
      <c r="A23" s="153"/>
      <c r="B23" s="154"/>
      <c r="C23" s="173" t="s">
        <v>329</v>
      </c>
      <c r="D23" s="156"/>
      <c r="E23" s="157">
        <v>12.72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46"/>
      <c r="Z23" s="146"/>
      <c r="AA23" s="146"/>
      <c r="AB23" s="146"/>
      <c r="AC23" s="146"/>
      <c r="AD23" s="146"/>
      <c r="AE23" s="146"/>
      <c r="AF23" s="146"/>
      <c r="AG23" s="146" t="s">
        <v>137</v>
      </c>
      <c r="AH23" s="146">
        <v>0</v>
      </c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20.6" outlineLevel="1">
      <c r="A24" s="163">
        <v>8</v>
      </c>
      <c r="B24" s="164" t="s">
        <v>56</v>
      </c>
      <c r="C24" s="172" t="s">
        <v>330</v>
      </c>
      <c r="D24" s="165" t="s">
        <v>305</v>
      </c>
      <c r="E24" s="166">
        <v>48</v>
      </c>
      <c r="F24" s="167"/>
      <c r="G24" s="168">
        <f>ROUND(E24*F24,2)</f>
        <v>0</v>
      </c>
      <c r="H24" s="167"/>
      <c r="I24" s="168">
        <f>ROUND(E24*H24,2)</f>
        <v>0</v>
      </c>
      <c r="J24" s="167"/>
      <c r="K24" s="168">
        <f>ROUND(E24*J24,2)</f>
        <v>0</v>
      </c>
      <c r="L24" s="168">
        <v>21</v>
      </c>
      <c r="M24" s="168">
        <f>G24*(1+L24/100)</f>
        <v>0</v>
      </c>
      <c r="N24" s="168">
        <v>0</v>
      </c>
      <c r="O24" s="168">
        <f>ROUND(E24*N24,2)</f>
        <v>0</v>
      </c>
      <c r="P24" s="168">
        <v>0</v>
      </c>
      <c r="Q24" s="168">
        <f>ROUND(E24*P24,2)</f>
        <v>0</v>
      </c>
      <c r="R24" s="168"/>
      <c r="S24" s="168" t="s">
        <v>196</v>
      </c>
      <c r="T24" s="169" t="s">
        <v>197</v>
      </c>
      <c r="U24" s="155">
        <v>0</v>
      </c>
      <c r="V24" s="155">
        <f>ROUND(E24*U24,2)</f>
        <v>0</v>
      </c>
      <c r="W24" s="155"/>
      <c r="X24" s="155" t="s">
        <v>134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135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>
      <c r="A25" s="153"/>
      <c r="B25" s="154"/>
      <c r="C25" s="173" t="s">
        <v>331</v>
      </c>
      <c r="D25" s="156"/>
      <c r="E25" s="157">
        <v>28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6"/>
      <c r="Z25" s="146"/>
      <c r="AA25" s="146"/>
      <c r="AB25" s="146"/>
      <c r="AC25" s="146"/>
      <c r="AD25" s="146"/>
      <c r="AE25" s="146"/>
      <c r="AF25" s="146"/>
      <c r="AG25" s="146" t="s">
        <v>137</v>
      </c>
      <c r="AH25" s="146">
        <v>0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>
      <c r="A26" s="153"/>
      <c r="B26" s="154"/>
      <c r="C26" s="173" t="s">
        <v>332</v>
      </c>
      <c r="D26" s="156"/>
      <c r="E26" s="157">
        <v>20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6"/>
      <c r="Z26" s="146"/>
      <c r="AA26" s="146"/>
      <c r="AB26" s="146"/>
      <c r="AC26" s="146"/>
      <c r="AD26" s="146"/>
      <c r="AE26" s="146"/>
      <c r="AF26" s="146"/>
      <c r="AG26" s="146" t="s">
        <v>137</v>
      </c>
      <c r="AH26" s="146">
        <v>0</v>
      </c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>
      <c r="A27" s="163">
        <v>9</v>
      </c>
      <c r="B27" s="164" t="s">
        <v>58</v>
      </c>
      <c r="C27" s="172" t="s">
        <v>333</v>
      </c>
      <c r="D27" s="165" t="s">
        <v>305</v>
      </c>
      <c r="E27" s="166">
        <v>40</v>
      </c>
      <c r="F27" s="167"/>
      <c r="G27" s="168">
        <f>ROUND(E27*F27,2)</f>
        <v>0</v>
      </c>
      <c r="H27" s="167"/>
      <c r="I27" s="168">
        <f>ROUND(E27*H27,2)</f>
        <v>0</v>
      </c>
      <c r="J27" s="167"/>
      <c r="K27" s="168">
        <f>ROUND(E27*J27,2)</f>
        <v>0</v>
      </c>
      <c r="L27" s="168">
        <v>21</v>
      </c>
      <c r="M27" s="168">
        <f>G27*(1+L27/100)</f>
        <v>0</v>
      </c>
      <c r="N27" s="168">
        <v>0</v>
      </c>
      <c r="O27" s="168">
        <f>ROUND(E27*N27,2)</f>
        <v>0</v>
      </c>
      <c r="P27" s="168">
        <v>0</v>
      </c>
      <c r="Q27" s="168">
        <f>ROUND(E27*P27,2)</f>
        <v>0</v>
      </c>
      <c r="R27" s="168"/>
      <c r="S27" s="168" t="s">
        <v>196</v>
      </c>
      <c r="T27" s="169" t="s">
        <v>197</v>
      </c>
      <c r="U27" s="155">
        <v>0</v>
      </c>
      <c r="V27" s="155">
        <f>ROUND(E27*U27,2)</f>
        <v>0</v>
      </c>
      <c r="W27" s="155"/>
      <c r="X27" s="155" t="s">
        <v>134</v>
      </c>
      <c r="Y27" s="146"/>
      <c r="Z27" s="146"/>
      <c r="AA27" s="146"/>
      <c r="AB27" s="146"/>
      <c r="AC27" s="146"/>
      <c r="AD27" s="146"/>
      <c r="AE27" s="146"/>
      <c r="AF27" s="146"/>
      <c r="AG27" s="146" t="s">
        <v>135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>
      <c r="A28" s="163">
        <v>10</v>
      </c>
      <c r="B28" s="164" t="s">
        <v>334</v>
      </c>
      <c r="C28" s="172" t="s">
        <v>335</v>
      </c>
      <c r="D28" s="165" t="s">
        <v>312</v>
      </c>
      <c r="E28" s="166">
        <v>48</v>
      </c>
      <c r="F28" s="167"/>
      <c r="G28" s="168">
        <f>ROUND(E28*F28,2)</f>
        <v>0</v>
      </c>
      <c r="H28" s="167"/>
      <c r="I28" s="168">
        <f>ROUND(E28*H28,2)</f>
        <v>0</v>
      </c>
      <c r="J28" s="167"/>
      <c r="K28" s="168">
        <f>ROUND(E28*J28,2)</f>
        <v>0</v>
      </c>
      <c r="L28" s="168">
        <v>21</v>
      </c>
      <c r="M28" s="168">
        <f>G28*(1+L28/100)</f>
        <v>0</v>
      </c>
      <c r="N28" s="168">
        <v>5.5E-2</v>
      </c>
      <c r="O28" s="168">
        <f>ROUND(E28*N28,2)</f>
        <v>2.64</v>
      </c>
      <c r="P28" s="168">
        <v>0</v>
      </c>
      <c r="Q28" s="168">
        <f>ROUND(E28*P28,2)</f>
        <v>0</v>
      </c>
      <c r="R28" s="168" t="s">
        <v>251</v>
      </c>
      <c r="S28" s="168" t="s">
        <v>133</v>
      </c>
      <c r="T28" s="169" t="s">
        <v>133</v>
      </c>
      <c r="U28" s="155">
        <v>0</v>
      </c>
      <c r="V28" s="155">
        <f>ROUND(E28*U28,2)</f>
        <v>0</v>
      </c>
      <c r="W28" s="155"/>
      <c r="X28" s="155" t="s">
        <v>252</v>
      </c>
      <c r="Y28" s="146"/>
      <c r="Z28" s="146"/>
      <c r="AA28" s="146"/>
      <c r="AB28" s="146"/>
      <c r="AC28" s="146"/>
      <c r="AD28" s="146"/>
      <c r="AE28" s="146"/>
      <c r="AF28" s="146"/>
      <c r="AG28" s="146" t="s">
        <v>297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>
      <c r="A29" s="149" t="s">
        <v>127</v>
      </c>
      <c r="B29" s="150" t="s">
        <v>77</v>
      </c>
      <c r="C29" s="171" t="s">
        <v>78</v>
      </c>
      <c r="D29" s="159"/>
      <c r="E29" s="160"/>
      <c r="F29" s="161"/>
      <c r="G29" s="161">
        <f>SUMIF(AG30:AG45,"&lt;&gt;NOR",G30:G45)</f>
        <v>0</v>
      </c>
      <c r="H29" s="161"/>
      <c r="I29" s="161">
        <f>SUM(I30:I45)</f>
        <v>0</v>
      </c>
      <c r="J29" s="161"/>
      <c r="K29" s="161">
        <f>SUM(K30:K45)</f>
        <v>0</v>
      </c>
      <c r="L29" s="161"/>
      <c r="M29" s="161">
        <f>SUM(M30:M45)</f>
        <v>0</v>
      </c>
      <c r="N29" s="161"/>
      <c r="O29" s="161">
        <f>SUM(O30:O45)</f>
        <v>71.650000000000006</v>
      </c>
      <c r="P29" s="161"/>
      <c r="Q29" s="161">
        <f>SUM(Q30:Q45)</f>
        <v>0</v>
      </c>
      <c r="R29" s="161"/>
      <c r="S29" s="161"/>
      <c r="T29" s="162"/>
      <c r="U29" s="158"/>
      <c r="V29" s="158">
        <f>SUM(V30:V45)</f>
        <v>1534.67</v>
      </c>
      <c r="W29" s="158"/>
      <c r="X29" s="158"/>
      <c r="AG29" t="s">
        <v>128</v>
      </c>
    </row>
    <row r="30" spans="1:60" outlineLevel="1">
      <c r="A30" s="163">
        <v>11</v>
      </c>
      <c r="B30" s="164" t="s">
        <v>336</v>
      </c>
      <c r="C30" s="172" t="s">
        <v>337</v>
      </c>
      <c r="D30" s="165" t="s">
        <v>142</v>
      </c>
      <c r="E30" s="166">
        <v>62.15</v>
      </c>
      <c r="F30" s="167"/>
      <c r="G30" s="168">
        <f>ROUND(E30*F30,2)</f>
        <v>0</v>
      </c>
      <c r="H30" s="167"/>
      <c r="I30" s="168">
        <f>ROUND(E30*H30,2)</f>
        <v>0</v>
      </c>
      <c r="J30" s="167"/>
      <c r="K30" s="168">
        <f>ROUND(E30*J30,2)</f>
        <v>0</v>
      </c>
      <c r="L30" s="168">
        <v>21</v>
      </c>
      <c r="M30" s="168">
        <f>G30*(1+L30/100)</f>
        <v>0</v>
      </c>
      <c r="N30" s="168">
        <v>0.72753999999999996</v>
      </c>
      <c r="O30" s="168">
        <f>ROUND(E30*N30,2)</f>
        <v>45.22</v>
      </c>
      <c r="P30" s="168">
        <v>0</v>
      </c>
      <c r="Q30" s="168">
        <f>ROUND(E30*P30,2)</f>
        <v>0</v>
      </c>
      <c r="R30" s="168" t="s">
        <v>153</v>
      </c>
      <c r="S30" s="168" t="s">
        <v>133</v>
      </c>
      <c r="T30" s="169" t="s">
        <v>133</v>
      </c>
      <c r="U30" s="155">
        <v>7.79</v>
      </c>
      <c r="V30" s="155">
        <f>ROUND(E30*U30,2)</f>
        <v>484.15</v>
      </c>
      <c r="W30" s="155"/>
      <c r="X30" s="155" t="s">
        <v>134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135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21" outlineLevel="1">
      <c r="A31" s="153"/>
      <c r="B31" s="154"/>
      <c r="C31" s="233" t="s">
        <v>338</v>
      </c>
      <c r="D31" s="234"/>
      <c r="E31" s="234"/>
      <c r="F31" s="234"/>
      <c r="G31" s="234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46"/>
      <c r="Z31" s="146"/>
      <c r="AA31" s="146"/>
      <c r="AB31" s="146"/>
      <c r="AC31" s="146"/>
      <c r="AD31" s="146"/>
      <c r="AE31" s="146"/>
      <c r="AF31" s="146"/>
      <c r="AG31" s="146" t="s">
        <v>145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76" t="str">
        <f>C31</f>
        <v>a podlahy s dodáním hmot,,mostovka ze dřeva měkkého, podlaha lávky ze dřeva měkkého, podlaha lávky za dřeva tvrdého, dočasná dřevěná podlaha na provizorních mostech tl. do 5 cm ze dřeva měkkého,</v>
      </c>
      <c r="BB31" s="146"/>
      <c r="BC31" s="146"/>
      <c r="BD31" s="146"/>
      <c r="BE31" s="146"/>
      <c r="BF31" s="146"/>
      <c r="BG31" s="146"/>
      <c r="BH31" s="146"/>
    </row>
    <row r="32" spans="1:60" outlineLevel="1">
      <c r="A32" s="153"/>
      <c r="B32" s="154"/>
      <c r="C32" s="173" t="s">
        <v>166</v>
      </c>
      <c r="D32" s="156"/>
      <c r="E32" s="157">
        <v>10.199999999999999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46"/>
      <c r="Z32" s="146"/>
      <c r="AA32" s="146"/>
      <c r="AB32" s="146"/>
      <c r="AC32" s="146"/>
      <c r="AD32" s="146"/>
      <c r="AE32" s="146"/>
      <c r="AF32" s="146"/>
      <c r="AG32" s="146" t="s">
        <v>137</v>
      </c>
      <c r="AH32" s="146">
        <v>0</v>
      </c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>
      <c r="A33" s="153"/>
      <c r="B33" s="154"/>
      <c r="C33" s="173" t="s">
        <v>167</v>
      </c>
      <c r="D33" s="156"/>
      <c r="E33" s="157">
        <v>6.15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46"/>
      <c r="Z33" s="146"/>
      <c r="AA33" s="146"/>
      <c r="AB33" s="146"/>
      <c r="AC33" s="146"/>
      <c r="AD33" s="146"/>
      <c r="AE33" s="146"/>
      <c r="AF33" s="146"/>
      <c r="AG33" s="146" t="s">
        <v>137</v>
      </c>
      <c r="AH33" s="146">
        <v>0</v>
      </c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>
      <c r="A34" s="153"/>
      <c r="B34" s="154"/>
      <c r="C34" s="173" t="s">
        <v>168</v>
      </c>
      <c r="D34" s="156"/>
      <c r="E34" s="157">
        <v>9.15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46"/>
      <c r="Z34" s="146"/>
      <c r="AA34" s="146"/>
      <c r="AB34" s="146"/>
      <c r="AC34" s="146"/>
      <c r="AD34" s="146"/>
      <c r="AE34" s="146"/>
      <c r="AF34" s="146"/>
      <c r="AG34" s="146" t="s">
        <v>137</v>
      </c>
      <c r="AH34" s="146">
        <v>0</v>
      </c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>
      <c r="A35" s="153"/>
      <c r="B35" s="154"/>
      <c r="C35" s="173" t="s">
        <v>169</v>
      </c>
      <c r="D35" s="156"/>
      <c r="E35" s="157">
        <v>9.75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46"/>
      <c r="Z35" s="146"/>
      <c r="AA35" s="146"/>
      <c r="AB35" s="146"/>
      <c r="AC35" s="146"/>
      <c r="AD35" s="146"/>
      <c r="AE35" s="146"/>
      <c r="AF35" s="146"/>
      <c r="AG35" s="146" t="s">
        <v>137</v>
      </c>
      <c r="AH35" s="146">
        <v>0</v>
      </c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>
      <c r="A36" s="153"/>
      <c r="B36" s="154"/>
      <c r="C36" s="173" t="s">
        <v>170</v>
      </c>
      <c r="D36" s="156"/>
      <c r="E36" s="157">
        <v>9.8000000000000007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46"/>
      <c r="Z36" s="146"/>
      <c r="AA36" s="146"/>
      <c r="AB36" s="146"/>
      <c r="AC36" s="146"/>
      <c r="AD36" s="146"/>
      <c r="AE36" s="146"/>
      <c r="AF36" s="146"/>
      <c r="AG36" s="146" t="s">
        <v>137</v>
      </c>
      <c r="AH36" s="146">
        <v>0</v>
      </c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>
      <c r="A37" s="153"/>
      <c r="B37" s="154"/>
      <c r="C37" s="173" t="s">
        <v>171</v>
      </c>
      <c r="D37" s="156"/>
      <c r="E37" s="157">
        <v>5.7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6"/>
      <c r="Z37" s="146"/>
      <c r="AA37" s="146"/>
      <c r="AB37" s="146"/>
      <c r="AC37" s="146"/>
      <c r="AD37" s="146"/>
      <c r="AE37" s="146"/>
      <c r="AF37" s="146"/>
      <c r="AG37" s="146" t="s">
        <v>137</v>
      </c>
      <c r="AH37" s="146">
        <v>0</v>
      </c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>
      <c r="A38" s="153"/>
      <c r="B38" s="154"/>
      <c r="C38" s="173" t="s">
        <v>339</v>
      </c>
      <c r="D38" s="156"/>
      <c r="E38" s="157">
        <v>11.4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46"/>
      <c r="Z38" s="146"/>
      <c r="AA38" s="146"/>
      <c r="AB38" s="146"/>
      <c r="AC38" s="146"/>
      <c r="AD38" s="146"/>
      <c r="AE38" s="146"/>
      <c r="AF38" s="146"/>
      <c r="AG38" s="146" t="s">
        <v>137</v>
      </c>
      <c r="AH38" s="146">
        <v>0</v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>
      <c r="A39" s="163">
        <v>12</v>
      </c>
      <c r="B39" s="164" t="s">
        <v>261</v>
      </c>
      <c r="C39" s="172" t="s">
        <v>262</v>
      </c>
      <c r="D39" s="165" t="s">
        <v>142</v>
      </c>
      <c r="E39" s="166">
        <v>40.956000000000003</v>
      </c>
      <c r="F39" s="167"/>
      <c r="G39" s="168">
        <f>ROUND(E39*F39,2)</f>
        <v>0</v>
      </c>
      <c r="H39" s="167"/>
      <c r="I39" s="168">
        <f>ROUND(E39*H39,2)</f>
        <v>0</v>
      </c>
      <c r="J39" s="167"/>
      <c r="K39" s="168">
        <f>ROUND(E39*J39,2)</f>
        <v>0</v>
      </c>
      <c r="L39" s="168">
        <v>21</v>
      </c>
      <c r="M39" s="168">
        <f>G39*(1+L39/100)</f>
        <v>0</v>
      </c>
      <c r="N39" s="168">
        <v>0.64539000000000002</v>
      </c>
      <c r="O39" s="168">
        <f>ROUND(E39*N39,2)</f>
        <v>26.43</v>
      </c>
      <c r="P39" s="168">
        <v>0</v>
      </c>
      <c r="Q39" s="168">
        <f>ROUND(E39*P39,2)</f>
        <v>0</v>
      </c>
      <c r="R39" s="168" t="s">
        <v>153</v>
      </c>
      <c r="S39" s="168" t="s">
        <v>133</v>
      </c>
      <c r="T39" s="169" t="s">
        <v>133</v>
      </c>
      <c r="U39" s="155">
        <v>25.65</v>
      </c>
      <c r="V39" s="155">
        <f>ROUND(E39*U39,2)</f>
        <v>1050.52</v>
      </c>
      <c r="W39" s="155"/>
      <c r="X39" s="155" t="s">
        <v>134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135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1">
      <c r="A40" s="153"/>
      <c r="B40" s="154"/>
      <c r="C40" s="233" t="s">
        <v>263</v>
      </c>
      <c r="D40" s="234"/>
      <c r="E40" s="234"/>
      <c r="F40" s="234"/>
      <c r="G40" s="23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46"/>
      <c r="Z40" s="146"/>
      <c r="AA40" s="146"/>
      <c r="AB40" s="146"/>
      <c r="AC40" s="146"/>
      <c r="AD40" s="146"/>
      <c r="AE40" s="146"/>
      <c r="AF40" s="146"/>
      <c r="AG40" s="146" t="s">
        <v>145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76" t="str">
        <f>C40</f>
        <v>kolmých i šikmých pro jakékoliv rozpětí a třídu z nosníků trámových z měkkého dřeva, z nosníků roštových ze dvou nebo ze tří trámů,</v>
      </c>
      <c r="BB40" s="146"/>
      <c r="BC40" s="146"/>
      <c r="BD40" s="146"/>
      <c r="BE40" s="146"/>
      <c r="BF40" s="146"/>
      <c r="BG40" s="146"/>
      <c r="BH40" s="146"/>
    </row>
    <row r="41" spans="1:60" outlineLevel="1">
      <c r="A41" s="153"/>
      <c r="B41" s="154"/>
      <c r="C41" s="173" t="s">
        <v>340</v>
      </c>
      <c r="D41" s="156"/>
      <c r="E41" s="157">
        <v>15.19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46"/>
      <c r="Z41" s="146"/>
      <c r="AA41" s="146"/>
      <c r="AB41" s="146"/>
      <c r="AC41" s="146"/>
      <c r="AD41" s="146"/>
      <c r="AE41" s="146"/>
      <c r="AF41" s="146"/>
      <c r="AG41" s="146" t="s">
        <v>137</v>
      </c>
      <c r="AH41" s="146">
        <v>0</v>
      </c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>
      <c r="A42" s="153"/>
      <c r="B42" s="154"/>
      <c r="C42" s="173" t="s">
        <v>341</v>
      </c>
      <c r="D42" s="156"/>
      <c r="E42" s="157">
        <v>14.31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6"/>
      <c r="Z42" s="146"/>
      <c r="AA42" s="146"/>
      <c r="AB42" s="146"/>
      <c r="AC42" s="146"/>
      <c r="AD42" s="146"/>
      <c r="AE42" s="146"/>
      <c r="AF42" s="146"/>
      <c r="AG42" s="146" t="s">
        <v>137</v>
      </c>
      <c r="AH42" s="146">
        <v>0</v>
      </c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>
      <c r="A43" s="153"/>
      <c r="B43" s="154"/>
      <c r="C43" s="173" t="s">
        <v>342</v>
      </c>
      <c r="D43" s="156"/>
      <c r="E43" s="157">
        <v>7.6760000000000002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46"/>
      <c r="Z43" s="146"/>
      <c r="AA43" s="146"/>
      <c r="AB43" s="146"/>
      <c r="AC43" s="146"/>
      <c r="AD43" s="146"/>
      <c r="AE43" s="146"/>
      <c r="AF43" s="146"/>
      <c r="AG43" s="146" t="s">
        <v>137</v>
      </c>
      <c r="AH43" s="146">
        <v>0</v>
      </c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>
      <c r="A44" s="153"/>
      <c r="B44" s="154"/>
      <c r="C44" s="173" t="s">
        <v>343</v>
      </c>
      <c r="D44" s="156"/>
      <c r="E44" s="157">
        <v>3.78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46"/>
      <c r="Z44" s="146"/>
      <c r="AA44" s="146"/>
      <c r="AB44" s="146"/>
      <c r="AC44" s="146"/>
      <c r="AD44" s="146"/>
      <c r="AE44" s="146"/>
      <c r="AF44" s="146"/>
      <c r="AG44" s="146" t="s">
        <v>137</v>
      </c>
      <c r="AH44" s="146">
        <v>0</v>
      </c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>
      <c r="A45" s="163">
        <v>13</v>
      </c>
      <c r="B45" s="164" t="s">
        <v>60</v>
      </c>
      <c r="C45" s="172" t="s">
        <v>268</v>
      </c>
      <c r="D45" s="165" t="s">
        <v>269</v>
      </c>
      <c r="E45" s="166">
        <v>40.956000000000003</v>
      </c>
      <c r="F45" s="167"/>
      <c r="G45" s="168">
        <f>ROUND(E45*F45,2)</f>
        <v>0</v>
      </c>
      <c r="H45" s="167"/>
      <c r="I45" s="168">
        <f>ROUND(E45*H45,2)</f>
        <v>0</v>
      </c>
      <c r="J45" s="167"/>
      <c r="K45" s="168">
        <f>ROUND(E45*J45,2)</f>
        <v>0</v>
      </c>
      <c r="L45" s="168">
        <v>21</v>
      </c>
      <c r="M45" s="168">
        <f>G45*(1+L45/100)</f>
        <v>0</v>
      </c>
      <c r="N45" s="168">
        <v>0</v>
      </c>
      <c r="O45" s="168">
        <f>ROUND(E45*N45,2)</f>
        <v>0</v>
      </c>
      <c r="P45" s="168">
        <v>0</v>
      </c>
      <c r="Q45" s="168">
        <f>ROUND(E45*P45,2)</f>
        <v>0</v>
      </c>
      <c r="R45" s="168"/>
      <c r="S45" s="168" t="s">
        <v>196</v>
      </c>
      <c r="T45" s="169" t="s">
        <v>197</v>
      </c>
      <c r="U45" s="155">
        <v>0</v>
      </c>
      <c r="V45" s="155">
        <f>ROUND(E45*U45,2)</f>
        <v>0</v>
      </c>
      <c r="W45" s="155"/>
      <c r="X45" s="155" t="s">
        <v>134</v>
      </c>
      <c r="Y45" s="146"/>
      <c r="Z45" s="146"/>
      <c r="AA45" s="146"/>
      <c r="AB45" s="146"/>
      <c r="AC45" s="146"/>
      <c r="AD45" s="146"/>
      <c r="AE45" s="146"/>
      <c r="AF45" s="146"/>
      <c r="AG45" s="146" t="s">
        <v>135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>
      <c r="A46" s="149" t="s">
        <v>127</v>
      </c>
      <c r="B46" s="150" t="s">
        <v>83</v>
      </c>
      <c r="C46" s="171" t="s">
        <v>84</v>
      </c>
      <c r="D46" s="159"/>
      <c r="E46" s="160"/>
      <c r="F46" s="161"/>
      <c r="G46" s="161">
        <f>SUMIF(AG47:AG56,"&lt;&gt;NOR",G47:G56)</f>
        <v>0</v>
      </c>
      <c r="H46" s="161"/>
      <c r="I46" s="161">
        <f>SUM(I47:I56)</f>
        <v>0</v>
      </c>
      <c r="J46" s="161"/>
      <c r="K46" s="161">
        <f>SUM(K47:K56)</f>
        <v>0</v>
      </c>
      <c r="L46" s="161"/>
      <c r="M46" s="161">
        <f>SUM(M47:M56)</f>
        <v>0</v>
      </c>
      <c r="N46" s="161"/>
      <c r="O46" s="161">
        <f>SUM(O47:O56)</f>
        <v>0</v>
      </c>
      <c r="P46" s="161"/>
      <c r="Q46" s="161">
        <f>SUM(Q47:Q56)</f>
        <v>0</v>
      </c>
      <c r="R46" s="161"/>
      <c r="S46" s="161"/>
      <c r="T46" s="162"/>
      <c r="U46" s="158"/>
      <c r="V46" s="158">
        <f>SUM(V47:V56)</f>
        <v>0</v>
      </c>
      <c r="W46" s="158"/>
      <c r="X46" s="158"/>
      <c r="AG46" t="s">
        <v>128</v>
      </c>
    </row>
    <row r="47" spans="1:60" outlineLevel="1">
      <c r="A47" s="163">
        <v>14</v>
      </c>
      <c r="B47" s="164" t="s">
        <v>62</v>
      </c>
      <c r="C47" s="172" t="s">
        <v>307</v>
      </c>
      <c r="D47" s="165" t="s">
        <v>267</v>
      </c>
      <c r="E47" s="166">
        <v>99</v>
      </c>
      <c r="F47" s="167"/>
      <c r="G47" s="168">
        <f>ROUND(E47*F47,2)</f>
        <v>0</v>
      </c>
      <c r="H47" s="167"/>
      <c r="I47" s="168">
        <f>ROUND(E47*H47,2)</f>
        <v>0</v>
      </c>
      <c r="J47" s="167"/>
      <c r="K47" s="168">
        <f>ROUND(E47*J47,2)</f>
        <v>0</v>
      </c>
      <c r="L47" s="168">
        <v>21</v>
      </c>
      <c r="M47" s="168">
        <f>G47*(1+L47/100)</f>
        <v>0</v>
      </c>
      <c r="N47" s="168">
        <v>0</v>
      </c>
      <c r="O47" s="168">
        <f>ROUND(E47*N47,2)</f>
        <v>0</v>
      </c>
      <c r="P47" s="168">
        <v>0</v>
      </c>
      <c r="Q47" s="168">
        <f>ROUND(E47*P47,2)</f>
        <v>0</v>
      </c>
      <c r="R47" s="168"/>
      <c r="S47" s="168" t="s">
        <v>196</v>
      </c>
      <c r="T47" s="169" t="s">
        <v>197</v>
      </c>
      <c r="U47" s="155">
        <v>0</v>
      </c>
      <c r="V47" s="155">
        <f>ROUND(E47*U47,2)</f>
        <v>0</v>
      </c>
      <c r="W47" s="155"/>
      <c r="X47" s="155" t="s">
        <v>134</v>
      </c>
      <c r="Y47" s="146"/>
      <c r="Z47" s="146"/>
      <c r="AA47" s="146"/>
      <c r="AB47" s="146"/>
      <c r="AC47" s="146"/>
      <c r="AD47" s="146"/>
      <c r="AE47" s="146"/>
      <c r="AF47" s="146"/>
      <c r="AG47" s="146" t="s">
        <v>211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>
      <c r="A48" s="153"/>
      <c r="B48" s="154"/>
      <c r="C48" s="173" t="s">
        <v>344</v>
      </c>
      <c r="D48" s="156"/>
      <c r="E48" s="157">
        <v>44</v>
      </c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46"/>
      <c r="Z48" s="146"/>
      <c r="AA48" s="146"/>
      <c r="AB48" s="146"/>
      <c r="AC48" s="146"/>
      <c r="AD48" s="146"/>
      <c r="AE48" s="146"/>
      <c r="AF48" s="146"/>
      <c r="AG48" s="146" t="s">
        <v>137</v>
      </c>
      <c r="AH48" s="146">
        <v>0</v>
      </c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>
      <c r="A49" s="153"/>
      <c r="B49" s="154"/>
      <c r="C49" s="173" t="s">
        <v>345</v>
      </c>
      <c r="D49" s="156"/>
      <c r="E49" s="157">
        <v>11</v>
      </c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46"/>
      <c r="Z49" s="146"/>
      <c r="AA49" s="146"/>
      <c r="AB49" s="146"/>
      <c r="AC49" s="146"/>
      <c r="AD49" s="146"/>
      <c r="AE49" s="146"/>
      <c r="AF49" s="146"/>
      <c r="AG49" s="146" t="s">
        <v>137</v>
      </c>
      <c r="AH49" s="146">
        <v>0</v>
      </c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>
      <c r="A50" s="153"/>
      <c r="B50" s="154"/>
      <c r="C50" s="173" t="s">
        <v>346</v>
      </c>
      <c r="D50" s="156"/>
      <c r="E50" s="157">
        <v>16</v>
      </c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46"/>
      <c r="Z50" s="146"/>
      <c r="AA50" s="146"/>
      <c r="AB50" s="146"/>
      <c r="AC50" s="146"/>
      <c r="AD50" s="146"/>
      <c r="AE50" s="146"/>
      <c r="AF50" s="146"/>
      <c r="AG50" s="146" t="s">
        <v>137</v>
      </c>
      <c r="AH50" s="146">
        <v>0</v>
      </c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>
      <c r="A51" s="153"/>
      <c r="B51" s="154"/>
      <c r="C51" s="173" t="s">
        <v>347</v>
      </c>
      <c r="D51" s="156"/>
      <c r="E51" s="157">
        <v>28</v>
      </c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46"/>
      <c r="Z51" s="146"/>
      <c r="AA51" s="146"/>
      <c r="AB51" s="146"/>
      <c r="AC51" s="146"/>
      <c r="AD51" s="146"/>
      <c r="AE51" s="146"/>
      <c r="AF51" s="146"/>
      <c r="AG51" s="146" t="s">
        <v>137</v>
      </c>
      <c r="AH51" s="146">
        <v>0</v>
      </c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ht="20.6" outlineLevel="1">
      <c r="A52" s="163">
        <v>15</v>
      </c>
      <c r="B52" s="164" t="s">
        <v>64</v>
      </c>
      <c r="C52" s="172" t="s">
        <v>309</v>
      </c>
      <c r="D52" s="165" t="s">
        <v>267</v>
      </c>
      <c r="E52" s="166">
        <v>350</v>
      </c>
      <c r="F52" s="167"/>
      <c r="G52" s="168">
        <f>ROUND(E52*F52,2)</f>
        <v>0</v>
      </c>
      <c r="H52" s="167"/>
      <c r="I52" s="168">
        <f>ROUND(E52*H52,2)</f>
        <v>0</v>
      </c>
      <c r="J52" s="167"/>
      <c r="K52" s="168">
        <f>ROUND(E52*J52,2)</f>
        <v>0</v>
      </c>
      <c r="L52" s="168">
        <v>21</v>
      </c>
      <c r="M52" s="168">
        <f>G52*(1+L52/100)</f>
        <v>0</v>
      </c>
      <c r="N52" s="168">
        <v>0</v>
      </c>
      <c r="O52" s="168">
        <f>ROUND(E52*N52,2)</f>
        <v>0</v>
      </c>
      <c r="P52" s="168">
        <v>0</v>
      </c>
      <c r="Q52" s="168">
        <f>ROUND(E52*P52,2)</f>
        <v>0</v>
      </c>
      <c r="R52" s="168"/>
      <c r="S52" s="168" t="s">
        <v>196</v>
      </c>
      <c r="T52" s="169" t="s">
        <v>197</v>
      </c>
      <c r="U52" s="155">
        <v>0</v>
      </c>
      <c r="V52" s="155">
        <f>ROUND(E52*U52,2)</f>
        <v>0</v>
      </c>
      <c r="W52" s="155"/>
      <c r="X52" s="155" t="s">
        <v>134</v>
      </c>
      <c r="Y52" s="146"/>
      <c r="Z52" s="146"/>
      <c r="AA52" s="146"/>
      <c r="AB52" s="146"/>
      <c r="AC52" s="146"/>
      <c r="AD52" s="146"/>
      <c r="AE52" s="146"/>
      <c r="AF52" s="146"/>
      <c r="AG52" s="146" t="s">
        <v>211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>
      <c r="A53" s="153"/>
      <c r="B53" s="154"/>
      <c r="C53" s="173" t="s">
        <v>348</v>
      </c>
      <c r="D53" s="156"/>
      <c r="E53" s="157">
        <v>65</v>
      </c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46"/>
      <c r="Z53" s="146"/>
      <c r="AA53" s="146"/>
      <c r="AB53" s="146"/>
      <c r="AC53" s="146"/>
      <c r="AD53" s="146"/>
      <c r="AE53" s="146"/>
      <c r="AF53" s="146"/>
      <c r="AG53" s="146" t="s">
        <v>137</v>
      </c>
      <c r="AH53" s="146">
        <v>0</v>
      </c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outlineLevel="1">
      <c r="A54" s="153"/>
      <c r="B54" s="154"/>
      <c r="C54" s="173" t="s">
        <v>349</v>
      </c>
      <c r="D54" s="156"/>
      <c r="E54" s="157">
        <v>16</v>
      </c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46"/>
      <c r="Z54" s="146"/>
      <c r="AA54" s="146"/>
      <c r="AB54" s="146"/>
      <c r="AC54" s="146"/>
      <c r="AD54" s="146"/>
      <c r="AE54" s="146"/>
      <c r="AF54" s="146"/>
      <c r="AG54" s="146" t="s">
        <v>137</v>
      </c>
      <c r="AH54" s="146">
        <v>0</v>
      </c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outlineLevel="1">
      <c r="A55" s="153"/>
      <c r="B55" s="154"/>
      <c r="C55" s="173" t="s">
        <v>350</v>
      </c>
      <c r="D55" s="156"/>
      <c r="E55" s="157">
        <v>24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46"/>
      <c r="Z55" s="146"/>
      <c r="AA55" s="146"/>
      <c r="AB55" s="146"/>
      <c r="AC55" s="146"/>
      <c r="AD55" s="146"/>
      <c r="AE55" s="146"/>
      <c r="AF55" s="146"/>
      <c r="AG55" s="146" t="s">
        <v>137</v>
      </c>
      <c r="AH55" s="146">
        <v>0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1">
      <c r="A56" s="153"/>
      <c r="B56" s="154"/>
      <c r="C56" s="173" t="s">
        <v>351</v>
      </c>
      <c r="D56" s="156"/>
      <c r="E56" s="157">
        <v>245</v>
      </c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46"/>
      <c r="Z56" s="146"/>
      <c r="AA56" s="146"/>
      <c r="AB56" s="146"/>
      <c r="AC56" s="146"/>
      <c r="AD56" s="146"/>
      <c r="AE56" s="146"/>
      <c r="AF56" s="146"/>
      <c r="AG56" s="146" t="s">
        <v>137</v>
      </c>
      <c r="AH56" s="146">
        <v>0</v>
      </c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>
      <c r="A57" s="149" t="s">
        <v>127</v>
      </c>
      <c r="B57" s="150" t="s">
        <v>66</v>
      </c>
      <c r="C57" s="171" t="s">
        <v>89</v>
      </c>
      <c r="D57" s="159"/>
      <c r="E57" s="160"/>
      <c r="F57" s="161"/>
      <c r="G57" s="161">
        <f>SUMIF(AG58:AG60,"&lt;&gt;NOR",G58:G60)</f>
        <v>0</v>
      </c>
      <c r="H57" s="161"/>
      <c r="I57" s="161">
        <f>SUM(I58:I60)</f>
        <v>0</v>
      </c>
      <c r="J57" s="161"/>
      <c r="K57" s="161">
        <f>SUM(K58:K60)</f>
        <v>0</v>
      </c>
      <c r="L57" s="161"/>
      <c r="M57" s="161">
        <f>SUM(M58:M60)</f>
        <v>0</v>
      </c>
      <c r="N57" s="161"/>
      <c r="O57" s="161">
        <f>SUM(O58:O60)</f>
        <v>0</v>
      </c>
      <c r="P57" s="161"/>
      <c r="Q57" s="161">
        <f>SUM(Q58:Q60)</f>
        <v>0</v>
      </c>
      <c r="R57" s="161"/>
      <c r="S57" s="161"/>
      <c r="T57" s="162"/>
      <c r="U57" s="158"/>
      <c r="V57" s="158">
        <f>SUM(V58:V60)</f>
        <v>121.18</v>
      </c>
      <c r="W57" s="158"/>
      <c r="X57" s="158"/>
      <c r="AG57" t="s">
        <v>128</v>
      </c>
    </row>
    <row r="58" spans="1:60" outlineLevel="1">
      <c r="A58" s="163">
        <v>16</v>
      </c>
      <c r="B58" s="164" t="s">
        <v>306</v>
      </c>
      <c r="C58" s="172" t="s">
        <v>352</v>
      </c>
      <c r="D58" s="165" t="s">
        <v>305</v>
      </c>
      <c r="E58" s="166">
        <v>1</v>
      </c>
      <c r="F58" s="167"/>
      <c r="G58" s="168">
        <f>ROUND(E58*F58,2)</f>
        <v>0</v>
      </c>
      <c r="H58" s="167"/>
      <c r="I58" s="168">
        <f>ROUND(E58*H58,2)</f>
        <v>0</v>
      </c>
      <c r="J58" s="167"/>
      <c r="K58" s="168">
        <f>ROUND(E58*J58,2)</f>
        <v>0</v>
      </c>
      <c r="L58" s="168">
        <v>21</v>
      </c>
      <c r="M58" s="168">
        <f>G58*(1+L58/100)</f>
        <v>0</v>
      </c>
      <c r="N58" s="168">
        <v>0</v>
      </c>
      <c r="O58" s="168">
        <f>ROUND(E58*N58,2)</f>
        <v>0</v>
      </c>
      <c r="P58" s="168">
        <v>0</v>
      </c>
      <c r="Q58" s="168">
        <f>ROUND(E58*P58,2)</f>
        <v>0</v>
      </c>
      <c r="R58" s="168"/>
      <c r="S58" s="168" t="s">
        <v>196</v>
      </c>
      <c r="T58" s="169" t="s">
        <v>197</v>
      </c>
      <c r="U58" s="155">
        <v>0</v>
      </c>
      <c r="V58" s="155">
        <f>ROUND(E58*U58,2)</f>
        <v>0</v>
      </c>
      <c r="W58" s="155"/>
      <c r="X58" s="155" t="s">
        <v>134</v>
      </c>
      <c r="Y58" s="146"/>
      <c r="Z58" s="146"/>
      <c r="AA58" s="146"/>
      <c r="AB58" s="146"/>
      <c r="AC58" s="146"/>
      <c r="AD58" s="146"/>
      <c r="AE58" s="146"/>
      <c r="AF58" s="146"/>
      <c r="AG58" s="146" t="s">
        <v>135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>
      <c r="A59" s="163">
        <v>17</v>
      </c>
      <c r="B59" s="164" t="s">
        <v>353</v>
      </c>
      <c r="C59" s="172" t="s">
        <v>354</v>
      </c>
      <c r="D59" s="165" t="s">
        <v>186</v>
      </c>
      <c r="E59" s="166">
        <v>109.1712</v>
      </c>
      <c r="F59" s="167"/>
      <c r="G59" s="168">
        <f>ROUND(E59*F59,2)</f>
        <v>0</v>
      </c>
      <c r="H59" s="167"/>
      <c r="I59" s="168">
        <f>ROUND(E59*H59,2)</f>
        <v>0</v>
      </c>
      <c r="J59" s="167"/>
      <c r="K59" s="168">
        <f>ROUND(E59*J59,2)</f>
        <v>0</v>
      </c>
      <c r="L59" s="168">
        <v>21</v>
      </c>
      <c r="M59" s="168">
        <f>G59*(1+L59/100)</f>
        <v>0</v>
      </c>
      <c r="N59" s="168">
        <v>0</v>
      </c>
      <c r="O59" s="168">
        <f>ROUND(E59*N59,2)</f>
        <v>0</v>
      </c>
      <c r="P59" s="168">
        <v>0</v>
      </c>
      <c r="Q59" s="168">
        <f>ROUND(E59*P59,2)</f>
        <v>0</v>
      </c>
      <c r="R59" s="168" t="s">
        <v>153</v>
      </c>
      <c r="S59" s="168" t="s">
        <v>133</v>
      </c>
      <c r="T59" s="169" t="s">
        <v>133</v>
      </c>
      <c r="U59" s="155">
        <v>1.1100000000000001</v>
      </c>
      <c r="V59" s="155">
        <f>ROUND(E59*U59,2)</f>
        <v>121.18</v>
      </c>
      <c r="W59" s="155"/>
      <c r="X59" s="155" t="s">
        <v>319</v>
      </c>
      <c r="Y59" s="146"/>
      <c r="Z59" s="146"/>
      <c r="AA59" s="146"/>
      <c r="AB59" s="146"/>
      <c r="AC59" s="146"/>
      <c r="AD59" s="146"/>
      <c r="AE59" s="146"/>
      <c r="AF59" s="146"/>
      <c r="AG59" s="146" t="s">
        <v>320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outlineLevel="1">
      <c r="A60" s="153"/>
      <c r="B60" s="154"/>
      <c r="C60" s="233" t="s">
        <v>355</v>
      </c>
      <c r="D60" s="234"/>
      <c r="E60" s="234"/>
      <c r="F60" s="234"/>
      <c r="G60" s="234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46"/>
      <c r="Z60" s="146"/>
      <c r="AA60" s="146"/>
      <c r="AB60" s="146"/>
      <c r="AC60" s="146"/>
      <c r="AD60" s="146"/>
      <c r="AE60" s="146"/>
      <c r="AF60" s="146"/>
      <c r="AG60" s="146" t="s">
        <v>145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>
      <c r="A61" s="149" t="s">
        <v>127</v>
      </c>
      <c r="B61" s="150" t="s">
        <v>94</v>
      </c>
      <c r="C61" s="171" t="s">
        <v>95</v>
      </c>
      <c r="D61" s="159"/>
      <c r="E61" s="160"/>
      <c r="F61" s="161"/>
      <c r="G61" s="161">
        <f>SUMIF(AG62:AG63,"&lt;&gt;NOR",G62:G63)</f>
        <v>0</v>
      </c>
      <c r="H61" s="161"/>
      <c r="I61" s="161">
        <f>SUM(I62:I63)</f>
        <v>0</v>
      </c>
      <c r="J61" s="161"/>
      <c r="K61" s="161">
        <f>SUM(K62:K63)</f>
        <v>0</v>
      </c>
      <c r="L61" s="161"/>
      <c r="M61" s="161">
        <f>SUM(M62:M63)</f>
        <v>0</v>
      </c>
      <c r="N61" s="161"/>
      <c r="O61" s="161">
        <f>SUM(O62:O63)</f>
        <v>0</v>
      </c>
      <c r="P61" s="161"/>
      <c r="Q61" s="161">
        <f>SUM(Q62:Q63)</f>
        <v>0</v>
      </c>
      <c r="R61" s="161"/>
      <c r="S61" s="161"/>
      <c r="T61" s="162"/>
      <c r="U61" s="158"/>
      <c r="V61" s="158">
        <f>SUM(V62:V63)</f>
        <v>0</v>
      </c>
      <c r="W61" s="158"/>
      <c r="X61" s="158"/>
      <c r="AG61" t="s">
        <v>128</v>
      </c>
    </row>
    <row r="62" spans="1:60" outlineLevel="1">
      <c r="A62" s="163">
        <v>18</v>
      </c>
      <c r="B62" s="164" t="s">
        <v>308</v>
      </c>
      <c r="C62" s="172" t="s">
        <v>323</v>
      </c>
      <c r="D62" s="165" t="s">
        <v>269</v>
      </c>
      <c r="E62" s="166">
        <v>103.10599999999999</v>
      </c>
      <c r="F62" s="167"/>
      <c r="G62" s="168">
        <f>ROUND(E62*F62,2)</f>
        <v>0</v>
      </c>
      <c r="H62" s="167"/>
      <c r="I62" s="168">
        <f>ROUND(E62*H62,2)</f>
        <v>0</v>
      </c>
      <c r="J62" s="167"/>
      <c r="K62" s="168">
        <f>ROUND(E62*J62,2)</f>
        <v>0</v>
      </c>
      <c r="L62" s="168">
        <v>21</v>
      </c>
      <c r="M62" s="168">
        <f>G62*(1+L62/100)</f>
        <v>0</v>
      </c>
      <c r="N62" s="168">
        <v>0</v>
      </c>
      <c r="O62" s="168">
        <f>ROUND(E62*N62,2)</f>
        <v>0</v>
      </c>
      <c r="P62" s="168">
        <v>0</v>
      </c>
      <c r="Q62" s="168">
        <f>ROUND(E62*P62,2)</f>
        <v>0</v>
      </c>
      <c r="R62" s="168"/>
      <c r="S62" s="168" t="s">
        <v>196</v>
      </c>
      <c r="T62" s="169" t="s">
        <v>197</v>
      </c>
      <c r="U62" s="155">
        <v>0</v>
      </c>
      <c r="V62" s="155">
        <f>ROUND(E62*U62,2)</f>
        <v>0</v>
      </c>
      <c r="W62" s="155"/>
      <c r="X62" s="155" t="s">
        <v>134</v>
      </c>
      <c r="Y62" s="146"/>
      <c r="Z62" s="146"/>
      <c r="AA62" s="146"/>
      <c r="AB62" s="146"/>
      <c r="AC62" s="146"/>
      <c r="AD62" s="146"/>
      <c r="AE62" s="146"/>
      <c r="AF62" s="146"/>
      <c r="AG62" s="146" t="s">
        <v>135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>
      <c r="A63" s="153"/>
      <c r="B63" s="154"/>
      <c r="C63" s="173" t="s">
        <v>356</v>
      </c>
      <c r="D63" s="156"/>
      <c r="E63" s="157">
        <v>103.10599999999999</v>
      </c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46"/>
      <c r="Z63" s="146"/>
      <c r="AA63" s="146"/>
      <c r="AB63" s="146"/>
      <c r="AC63" s="146"/>
      <c r="AD63" s="146"/>
      <c r="AE63" s="146"/>
      <c r="AF63" s="146"/>
      <c r="AG63" s="146" t="s">
        <v>137</v>
      </c>
      <c r="AH63" s="146">
        <v>0</v>
      </c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>
      <c r="A64" s="3"/>
      <c r="B64" s="4"/>
      <c r="C64" s="174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E64">
        <v>15</v>
      </c>
      <c r="AF64">
        <v>21</v>
      </c>
      <c r="AG64" t="s">
        <v>114</v>
      </c>
    </row>
    <row r="65" spans="1:33">
      <c r="A65" s="149"/>
      <c r="B65" s="150" t="s">
        <v>29</v>
      </c>
      <c r="C65" s="171"/>
      <c r="D65" s="151"/>
      <c r="E65" s="152"/>
      <c r="F65" s="152"/>
      <c r="G65" s="170">
        <f>G8+G19+G29+G46+G57+G61</f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AE65">
        <f>SUMIF(L7:L63,AE64,G7:G63)</f>
        <v>0</v>
      </c>
      <c r="AF65">
        <f>SUMIF(L7:L63,AF64,G7:G63)</f>
        <v>0</v>
      </c>
      <c r="AG65" t="s">
        <v>201</v>
      </c>
    </row>
    <row r="66" spans="1:33">
      <c r="C66" s="175"/>
      <c r="D66" s="10"/>
      <c r="AG66" t="s">
        <v>202</v>
      </c>
    </row>
    <row r="67" spans="1:33">
      <c r="D67" s="10"/>
    </row>
    <row r="68" spans="1:33">
      <c r="D68" s="10"/>
    </row>
    <row r="69" spans="1:33">
      <c r="D69" s="10"/>
    </row>
    <row r="70" spans="1:33">
      <c r="D70" s="10"/>
    </row>
    <row r="71" spans="1:33">
      <c r="D71" s="10"/>
    </row>
    <row r="72" spans="1:33">
      <c r="D72" s="10"/>
    </row>
    <row r="73" spans="1:33">
      <c r="D73" s="10"/>
    </row>
    <row r="74" spans="1:33">
      <c r="D74" s="10"/>
    </row>
    <row r="75" spans="1:33">
      <c r="D75" s="10"/>
    </row>
    <row r="76" spans="1:33">
      <c r="D76" s="10"/>
    </row>
    <row r="77" spans="1:33">
      <c r="D77" s="10"/>
    </row>
    <row r="78" spans="1:33">
      <c r="D78" s="10"/>
    </row>
    <row r="79" spans="1:33">
      <c r="D79" s="10"/>
    </row>
    <row r="80" spans="1:33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9231" sheet="1"/>
  <mergeCells count="9">
    <mergeCell ref="C60:G60"/>
    <mergeCell ref="C10:G10"/>
    <mergeCell ref="C13:G13"/>
    <mergeCell ref="C31:G31"/>
    <mergeCell ref="C40:G40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landscape" r:id="rId1"/>
  <headerFooter alignWithMargins="0"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45" outlineLevelRow="1"/>
  <cols>
    <col min="1" max="1" width="3.3828125" customWidth="1"/>
    <col min="2" max="2" width="12.53515625" style="121" customWidth="1"/>
    <col min="3" max="3" width="63.3046875" style="121" customWidth="1"/>
    <col min="4" max="4" width="4.84375" customWidth="1"/>
    <col min="5" max="5" width="10.53515625" customWidth="1"/>
    <col min="6" max="6" width="9.84375" customWidth="1"/>
    <col min="7" max="7" width="12.69140625" customWidth="1"/>
    <col min="8" max="17" width="0" hidden="1" customWidth="1"/>
    <col min="18" max="18" width="6.84375" customWidth="1"/>
    <col min="20" max="24" width="0" hidden="1" customWidth="1"/>
    <col min="29" max="29" width="0" hidden="1" customWidth="1"/>
    <col min="31" max="41" width="0" hidden="1" customWidth="1"/>
    <col min="53" max="53" width="98.69140625" customWidth="1"/>
  </cols>
  <sheetData>
    <row r="1" spans="1:60" ht="15.75" customHeight="1">
      <c r="A1" s="235" t="s">
        <v>101</v>
      </c>
      <c r="B1" s="235"/>
      <c r="C1" s="235"/>
      <c r="D1" s="235"/>
      <c r="E1" s="235"/>
      <c r="F1" s="235"/>
      <c r="G1" s="235"/>
      <c r="AG1" t="s">
        <v>102</v>
      </c>
    </row>
    <row r="2" spans="1:60" ht="25" customHeight="1">
      <c r="A2" s="139" t="s">
        <v>7</v>
      </c>
      <c r="B2" s="49" t="s">
        <v>44</v>
      </c>
      <c r="C2" s="236" t="s">
        <v>45</v>
      </c>
      <c r="D2" s="237"/>
      <c r="E2" s="237"/>
      <c r="F2" s="237"/>
      <c r="G2" s="238"/>
      <c r="AG2" t="s">
        <v>103</v>
      </c>
    </row>
    <row r="3" spans="1:60" ht="25" customHeight="1">
      <c r="A3" s="139" t="s">
        <v>8</v>
      </c>
      <c r="B3" s="49" t="s">
        <v>56</v>
      </c>
      <c r="C3" s="236" t="s">
        <v>57</v>
      </c>
      <c r="D3" s="237"/>
      <c r="E3" s="237"/>
      <c r="F3" s="237"/>
      <c r="G3" s="238"/>
      <c r="AC3" s="121" t="s">
        <v>103</v>
      </c>
      <c r="AG3" t="s">
        <v>104</v>
      </c>
    </row>
    <row r="4" spans="1:60" ht="25" customHeight="1">
      <c r="A4" s="140" t="s">
        <v>9</v>
      </c>
      <c r="B4" s="141" t="s">
        <v>53</v>
      </c>
      <c r="C4" s="239" t="s">
        <v>51</v>
      </c>
      <c r="D4" s="240"/>
      <c r="E4" s="240"/>
      <c r="F4" s="240"/>
      <c r="G4" s="241"/>
      <c r="AG4" t="s">
        <v>105</v>
      </c>
    </row>
    <row r="5" spans="1:60">
      <c r="D5" s="10"/>
    </row>
    <row r="6" spans="1:60" ht="37.299999999999997">
      <c r="A6" s="142" t="s">
        <v>106</v>
      </c>
      <c r="B6" s="144" t="s">
        <v>107</v>
      </c>
      <c r="C6" s="144" t="s">
        <v>108</v>
      </c>
      <c r="D6" s="143" t="s">
        <v>109</v>
      </c>
      <c r="E6" s="142" t="s">
        <v>110</v>
      </c>
      <c r="F6" s="142" t="s">
        <v>111</v>
      </c>
      <c r="G6" s="142" t="s">
        <v>29</v>
      </c>
      <c r="H6" s="145" t="s">
        <v>30</v>
      </c>
      <c r="I6" s="145" t="s">
        <v>112</v>
      </c>
      <c r="J6" s="145" t="s">
        <v>31</v>
      </c>
      <c r="K6" s="145" t="s">
        <v>113</v>
      </c>
      <c r="L6" s="145" t="s">
        <v>114</v>
      </c>
      <c r="M6" s="145" t="s">
        <v>115</v>
      </c>
      <c r="N6" s="145" t="s">
        <v>116</v>
      </c>
      <c r="O6" s="145" t="s">
        <v>117</v>
      </c>
      <c r="P6" s="145" t="s">
        <v>118</v>
      </c>
      <c r="Q6" s="145" t="s">
        <v>119</v>
      </c>
      <c r="R6" s="145" t="s">
        <v>120</v>
      </c>
      <c r="S6" s="145" t="s">
        <v>121</v>
      </c>
      <c r="T6" s="145" t="s">
        <v>122</v>
      </c>
      <c r="U6" s="145" t="s">
        <v>123</v>
      </c>
      <c r="V6" s="145" t="s">
        <v>124</v>
      </c>
      <c r="W6" s="145" t="s">
        <v>125</v>
      </c>
      <c r="X6" s="145" t="s">
        <v>126</v>
      </c>
    </row>
    <row r="7" spans="1:60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>
      <c r="A8" s="149" t="s">
        <v>127</v>
      </c>
      <c r="B8" s="150" t="s">
        <v>73</v>
      </c>
      <c r="C8" s="171" t="s">
        <v>74</v>
      </c>
      <c r="D8" s="159"/>
      <c r="E8" s="160"/>
      <c r="F8" s="161"/>
      <c r="G8" s="161">
        <f>SUMIF(AG9:AG14,"&lt;&gt;NOR",G9:G14)</f>
        <v>0</v>
      </c>
      <c r="H8" s="161"/>
      <c r="I8" s="161">
        <f>SUM(I9:I14)</f>
        <v>0</v>
      </c>
      <c r="J8" s="161"/>
      <c r="K8" s="161">
        <f>SUM(K9:K14)</f>
        <v>0</v>
      </c>
      <c r="L8" s="161"/>
      <c r="M8" s="161">
        <f>SUM(M9:M14)</f>
        <v>0</v>
      </c>
      <c r="N8" s="161"/>
      <c r="O8" s="161">
        <f>SUM(O9:O14)</f>
        <v>0.06</v>
      </c>
      <c r="P8" s="161"/>
      <c r="Q8" s="161">
        <f>SUM(Q9:Q14)</f>
        <v>0</v>
      </c>
      <c r="R8" s="161"/>
      <c r="S8" s="161"/>
      <c r="T8" s="162"/>
      <c r="U8" s="158"/>
      <c r="V8" s="158">
        <f>SUM(V9:V14)</f>
        <v>0</v>
      </c>
      <c r="W8" s="158"/>
      <c r="X8" s="158"/>
      <c r="AG8" t="s">
        <v>128</v>
      </c>
    </row>
    <row r="9" spans="1:60" ht="20.6" outlineLevel="1">
      <c r="A9" s="163">
        <v>1</v>
      </c>
      <c r="B9" s="164" t="s">
        <v>50</v>
      </c>
      <c r="C9" s="172" t="s">
        <v>357</v>
      </c>
      <c r="D9" s="165" t="s">
        <v>269</v>
      </c>
      <c r="E9" s="166">
        <v>0.8</v>
      </c>
      <c r="F9" s="167"/>
      <c r="G9" s="168">
        <f>ROUND(E9*F9,2)</f>
        <v>0</v>
      </c>
      <c r="H9" s="167"/>
      <c r="I9" s="168">
        <f>ROUND(E9*H9,2)</f>
        <v>0</v>
      </c>
      <c r="J9" s="167"/>
      <c r="K9" s="168">
        <f>ROUND(E9*J9,2)</f>
        <v>0</v>
      </c>
      <c r="L9" s="168">
        <v>21</v>
      </c>
      <c r="M9" s="168">
        <f>G9*(1+L9/100)</f>
        <v>0</v>
      </c>
      <c r="N9" s="168">
        <v>0</v>
      </c>
      <c r="O9" s="168">
        <f>ROUND(E9*N9,2)</f>
        <v>0</v>
      </c>
      <c r="P9" s="168">
        <v>0</v>
      </c>
      <c r="Q9" s="168">
        <f>ROUND(E9*P9,2)</f>
        <v>0</v>
      </c>
      <c r="R9" s="168"/>
      <c r="S9" s="168" t="s">
        <v>196</v>
      </c>
      <c r="T9" s="169" t="s">
        <v>197</v>
      </c>
      <c r="U9" s="155">
        <v>0</v>
      </c>
      <c r="V9" s="155">
        <f>ROUND(E9*U9,2)</f>
        <v>0</v>
      </c>
      <c r="W9" s="155"/>
      <c r="X9" s="155" t="s">
        <v>134</v>
      </c>
      <c r="Y9" s="146"/>
      <c r="Z9" s="146"/>
      <c r="AA9" s="146"/>
      <c r="AB9" s="146"/>
      <c r="AC9" s="146"/>
      <c r="AD9" s="146"/>
      <c r="AE9" s="146"/>
      <c r="AF9" s="146"/>
      <c r="AG9" s="146" t="s">
        <v>135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>
      <c r="A10" s="153"/>
      <c r="B10" s="154"/>
      <c r="C10" s="173" t="s">
        <v>358</v>
      </c>
      <c r="D10" s="156"/>
      <c r="E10" s="157">
        <v>0.8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6"/>
      <c r="Z10" s="146"/>
      <c r="AA10" s="146"/>
      <c r="AB10" s="146"/>
      <c r="AC10" s="146"/>
      <c r="AD10" s="146"/>
      <c r="AE10" s="146"/>
      <c r="AF10" s="146"/>
      <c r="AG10" s="146" t="s">
        <v>137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20.6" outlineLevel="1">
      <c r="A11" s="163">
        <v>2</v>
      </c>
      <c r="B11" s="164" t="s">
        <v>54</v>
      </c>
      <c r="C11" s="172" t="s">
        <v>359</v>
      </c>
      <c r="D11" s="165" t="s">
        <v>305</v>
      </c>
      <c r="E11" s="166">
        <v>4</v>
      </c>
      <c r="F11" s="167"/>
      <c r="G11" s="168">
        <f>ROUND(E11*F11,2)</f>
        <v>0</v>
      </c>
      <c r="H11" s="167"/>
      <c r="I11" s="168">
        <f>ROUND(E11*H11,2)</f>
        <v>0</v>
      </c>
      <c r="J11" s="167"/>
      <c r="K11" s="168">
        <f>ROUND(E11*J11,2)</f>
        <v>0</v>
      </c>
      <c r="L11" s="168">
        <v>21</v>
      </c>
      <c r="M11" s="168">
        <f>G11*(1+L11/100)</f>
        <v>0</v>
      </c>
      <c r="N11" s="168">
        <v>0</v>
      </c>
      <c r="O11" s="168">
        <f>ROUND(E11*N11,2)</f>
        <v>0</v>
      </c>
      <c r="P11" s="168">
        <v>0</v>
      </c>
      <c r="Q11" s="168">
        <f>ROUND(E11*P11,2)</f>
        <v>0</v>
      </c>
      <c r="R11" s="168"/>
      <c r="S11" s="168" t="s">
        <v>196</v>
      </c>
      <c r="T11" s="169" t="s">
        <v>197</v>
      </c>
      <c r="U11" s="155">
        <v>0</v>
      </c>
      <c r="V11" s="155">
        <f>ROUND(E11*U11,2)</f>
        <v>0</v>
      </c>
      <c r="W11" s="155"/>
      <c r="X11" s="155" t="s">
        <v>134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135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>
      <c r="A12" s="163">
        <v>3</v>
      </c>
      <c r="B12" s="164" t="s">
        <v>56</v>
      </c>
      <c r="C12" s="172" t="s">
        <v>360</v>
      </c>
      <c r="D12" s="165" t="s">
        <v>305</v>
      </c>
      <c r="E12" s="166">
        <v>4</v>
      </c>
      <c r="F12" s="167"/>
      <c r="G12" s="168">
        <f>ROUND(E12*F12,2)</f>
        <v>0</v>
      </c>
      <c r="H12" s="167"/>
      <c r="I12" s="168">
        <f>ROUND(E12*H12,2)</f>
        <v>0</v>
      </c>
      <c r="J12" s="167"/>
      <c r="K12" s="168">
        <f>ROUND(E12*J12,2)</f>
        <v>0</v>
      </c>
      <c r="L12" s="168">
        <v>21</v>
      </c>
      <c r="M12" s="168">
        <f>G12*(1+L12/100)</f>
        <v>0</v>
      </c>
      <c r="N12" s="168">
        <v>0</v>
      </c>
      <c r="O12" s="168">
        <f>ROUND(E12*N12,2)</f>
        <v>0</v>
      </c>
      <c r="P12" s="168">
        <v>0</v>
      </c>
      <c r="Q12" s="168">
        <f>ROUND(E12*P12,2)</f>
        <v>0</v>
      </c>
      <c r="R12" s="168"/>
      <c r="S12" s="168" t="s">
        <v>196</v>
      </c>
      <c r="T12" s="169" t="s">
        <v>197</v>
      </c>
      <c r="U12" s="155">
        <v>0</v>
      </c>
      <c r="V12" s="155">
        <f>ROUND(E12*U12,2)</f>
        <v>0</v>
      </c>
      <c r="W12" s="155"/>
      <c r="X12" s="155" t="s">
        <v>134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135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>
      <c r="A13" s="163">
        <v>4</v>
      </c>
      <c r="B13" s="164" t="s">
        <v>361</v>
      </c>
      <c r="C13" s="172" t="s">
        <v>362</v>
      </c>
      <c r="D13" s="165" t="s">
        <v>186</v>
      </c>
      <c r="E13" s="166">
        <v>6.3600000000000004E-2</v>
      </c>
      <c r="F13" s="167"/>
      <c r="G13" s="168">
        <f>ROUND(E13*F13,2)</f>
        <v>0</v>
      </c>
      <c r="H13" s="167"/>
      <c r="I13" s="168">
        <f>ROUND(E13*H13,2)</f>
        <v>0</v>
      </c>
      <c r="J13" s="167"/>
      <c r="K13" s="168">
        <f>ROUND(E13*J13,2)</f>
        <v>0</v>
      </c>
      <c r="L13" s="168">
        <v>21</v>
      </c>
      <c r="M13" s="168">
        <f>G13*(1+L13/100)</f>
        <v>0</v>
      </c>
      <c r="N13" s="168">
        <v>1</v>
      </c>
      <c r="O13" s="168">
        <f>ROUND(E13*N13,2)</f>
        <v>0.06</v>
      </c>
      <c r="P13" s="168">
        <v>0</v>
      </c>
      <c r="Q13" s="168">
        <f>ROUND(E13*P13,2)</f>
        <v>0</v>
      </c>
      <c r="R13" s="168" t="s">
        <v>251</v>
      </c>
      <c r="S13" s="168" t="s">
        <v>133</v>
      </c>
      <c r="T13" s="169" t="s">
        <v>133</v>
      </c>
      <c r="U13" s="155">
        <v>0</v>
      </c>
      <c r="V13" s="155">
        <f>ROUND(E13*U13,2)</f>
        <v>0</v>
      </c>
      <c r="W13" s="155"/>
      <c r="X13" s="155" t="s">
        <v>252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297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>
      <c r="A14" s="153"/>
      <c r="B14" s="154"/>
      <c r="C14" s="173" t="s">
        <v>363</v>
      </c>
      <c r="D14" s="156"/>
      <c r="E14" s="157">
        <v>6.3600000000000004E-2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 t="s">
        <v>137</v>
      </c>
      <c r="AH14" s="146">
        <v>0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>
      <c r="A15" s="149" t="s">
        <v>127</v>
      </c>
      <c r="B15" s="150" t="s">
        <v>75</v>
      </c>
      <c r="C15" s="171" t="s">
        <v>76</v>
      </c>
      <c r="D15" s="159"/>
      <c r="E15" s="160"/>
      <c r="F15" s="161"/>
      <c r="G15" s="161">
        <f>SUMIF(AG16:AG16,"&lt;&gt;NOR",G16:G16)</f>
        <v>0</v>
      </c>
      <c r="H15" s="161"/>
      <c r="I15" s="161">
        <f>SUM(I16:I16)</f>
        <v>0</v>
      </c>
      <c r="J15" s="161"/>
      <c r="K15" s="161">
        <f>SUM(K16:K16)</f>
        <v>0</v>
      </c>
      <c r="L15" s="161"/>
      <c r="M15" s="161">
        <f>SUM(M16:M16)</f>
        <v>0</v>
      </c>
      <c r="N15" s="161"/>
      <c r="O15" s="161">
        <f>SUM(O16:O16)</f>
        <v>0</v>
      </c>
      <c r="P15" s="161"/>
      <c r="Q15" s="161">
        <f>SUM(Q16:Q16)</f>
        <v>0</v>
      </c>
      <c r="R15" s="161"/>
      <c r="S15" s="161"/>
      <c r="T15" s="162"/>
      <c r="U15" s="158"/>
      <c r="V15" s="158">
        <f>SUM(V16:V16)</f>
        <v>0</v>
      </c>
      <c r="W15" s="158"/>
      <c r="X15" s="158"/>
      <c r="AG15" t="s">
        <v>128</v>
      </c>
    </row>
    <row r="16" spans="1:60" outlineLevel="1">
      <c r="A16" s="163">
        <v>5</v>
      </c>
      <c r="B16" s="164" t="s">
        <v>58</v>
      </c>
      <c r="C16" s="172" t="s">
        <v>364</v>
      </c>
      <c r="D16" s="165" t="s">
        <v>305</v>
      </c>
      <c r="E16" s="166">
        <v>18</v>
      </c>
      <c r="F16" s="167"/>
      <c r="G16" s="168">
        <f>ROUND(E16*F16,2)</f>
        <v>0</v>
      </c>
      <c r="H16" s="167"/>
      <c r="I16" s="168">
        <f>ROUND(E16*H16,2)</f>
        <v>0</v>
      </c>
      <c r="J16" s="167"/>
      <c r="K16" s="168">
        <f>ROUND(E16*J16,2)</f>
        <v>0</v>
      </c>
      <c r="L16" s="168">
        <v>21</v>
      </c>
      <c r="M16" s="168">
        <f>G16*(1+L16/100)</f>
        <v>0</v>
      </c>
      <c r="N16" s="168">
        <v>0</v>
      </c>
      <c r="O16" s="168">
        <f>ROUND(E16*N16,2)</f>
        <v>0</v>
      </c>
      <c r="P16" s="168">
        <v>0</v>
      </c>
      <c r="Q16" s="168">
        <f>ROUND(E16*P16,2)</f>
        <v>0</v>
      </c>
      <c r="R16" s="168"/>
      <c r="S16" s="168" t="s">
        <v>196</v>
      </c>
      <c r="T16" s="169" t="s">
        <v>197</v>
      </c>
      <c r="U16" s="155">
        <v>0</v>
      </c>
      <c r="V16" s="155">
        <f>ROUND(E16*U16,2)</f>
        <v>0</v>
      </c>
      <c r="W16" s="155"/>
      <c r="X16" s="155" t="s">
        <v>134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135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>
      <c r="A17" s="149" t="s">
        <v>127</v>
      </c>
      <c r="B17" s="150" t="s">
        <v>77</v>
      </c>
      <c r="C17" s="171" t="s">
        <v>78</v>
      </c>
      <c r="D17" s="159"/>
      <c r="E17" s="160"/>
      <c r="F17" s="161"/>
      <c r="G17" s="161">
        <f>SUMIF(AG18:AG22,"&lt;&gt;NOR",G18:G22)</f>
        <v>0</v>
      </c>
      <c r="H17" s="161"/>
      <c r="I17" s="161">
        <f>SUM(I18:I22)</f>
        <v>0</v>
      </c>
      <c r="J17" s="161"/>
      <c r="K17" s="161">
        <f>SUM(K18:K22)</f>
        <v>0</v>
      </c>
      <c r="L17" s="161"/>
      <c r="M17" s="161">
        <f>SUM(M18:M22)</f>
        <v>0</v>
      </c>
      <c r="N17" s="161"/>
      <c r="O17" s="161">
        <f>SUM(O18:O22)</f>
        <v>4.24</v>
      </c>
      <c r="P17" s="161"/>
      <c r="Q17" s="161">
        <f>SUM(Q18:Q22)</f>
        <v>0</v>
      </c>
      <c r="R17" s="161"/>
      <c r="S17" s="161"/>
      <c r="T17" s="162"/>
      <c r="U17" s="158"/>
      <c r="V17" s="158">
        <f>SUM(V18:V22)</f>
        <v>152.42999999999998</v>
      </c>
      <c r="W17" s="158"/>
      <c r="X17" s="158"/>
      <c r="AG17" t="s">
        <v>128</v>
      </c>
    </row>
    <row r="18" spans="1:60" outlineLevel="1">
      <c r="A18" s="163">
        <v>6</v>
      </c>
      <c r="B18" s="164" t="s">
        <v>336</v>
      </c>
      <c r="C18" s="172" t="s">
        <v>337</v>
      </c>
      <c r="D18" s="165" t="s">
        <v>142</v>
      </c>
      <c r="E18" s="166">
        <v>0.76</v>
      </c>
      <c r="F18" s="167"/>
      <c r="G18" s="168">
        <f>ROUND(E18*F18,2)</f>
        <v>0</v>
      </c>
      <c r="H18" s="167"/>
      <c r="I18" s="168">
        <f>ROUND(E18*H18,2)</f>
        <v>0</v>
      </c>
      <c r="J18" s="167"/>
      <c r="K18" s="168">
        <f>ROUND(E18*J18,2)</f>
        <v>0</v>
      </c>
      <c r="L18" s="168">
        <v>21</v>
      </c>
      <c r="M18" s="168">
        <f>G18*(1+L18/100)</f>
        <v>0</v>
      </c>
      <c r="N18" s="168">
        <v>0.72753999999999996</v>
      </c>
      <c r="O18" s="168">
        <f>ROUND(E18*N18,2)</f>
        <v>0.55000000000000004</v>
      </c>
      <c r="P18" s="168">
        <v>0</v>
      </c>
      <c r="Q18" s="168">
        <f>ROUND(E18*P18,2)</f>
        <v>0</v>
      </c>
      <c r="R18" s="168" t="s">
        <v>153</v>
      </c>
      <c r="S18" s="168" t="s">
        <v>133</v>
      </c>
      <c r="T18" s="169" t="s">
        <v>133</v>
      </c>
      <c r="U18" s="155">
        <v>7.7869999999999999</v>
      </c>
      <c r="V18" s="155">
        <f>ROUND(E18*U18,2)</f>
        <v>5.92</v>
      </c>
      <c r="W18" s="155"/>
      <c r="X18" s="155" t="s">
        <v>134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135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21" outlineLevel="1">
      <c r="A19" s="153"/>
      <c r="B19" s="154"/>
      <c r="C19" s="233" t="s">
        <v>338</v>
      </c>
      <c r="D19" s="234"/>
      <c r="E19" s="234"/>
      <c r="F19" s="234"/>
      <c r="G19" s="234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46"/>
      <c r="Z19" s="146"/>
      <c r="AA19" s="146"/>
      <c r="AB19" s="146"/>
      <c r="AC19" s="146"/>
      <c r="AD19" s="146"/>
      <c r="AE19" s="146"/>
      <c r="AF19" s="146"/>
      <c r="AG19" s="146" t="s">
        <v>145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76" t="str">
        <f>C19</f>
        <v>a podlahy s dodáním hmot,,mostovka ze dřeva měkkého, podlaha lávky ze dřeva měkkého, podlaha lávky za dřeva tvrdého, dočasná dřevěná podlaha na provizorních mostech tl. do 5 cm ze dřeva měkkého,</v>
      </c>
      <c r="BB19" s="146"/>
      <c r="BC19" s="146"/>
      <c r="BD19" s="146"/>
      <c r="BE19" s="146"/>
      <c r="BF19" s="146"/>
      <c r="BG19" s="146"/>
      <c r="BH19" s="146"/>
    </row>
    <row r="20" spans="1:60" outlineLevel="1">
      <c r="A20" s="163">
        <v>7</v>
      </c>
      <c r="B20" s="164" t="s">
        <v>261</v>
      </c>
      <c r="C20" s="172" t="s">
        <v>262</v>
      </c>
      <c r="D20" s="165" t="s">
        <v>142</v>
      </c>
      <c r="E20" s="166">
        <v>5.7119999999999997</v>
      </c>
      <c r="F20" s="167"/>
      <c r="G20" s="168">
        <f>ROUND(E20*F20,2)</f>
        <v>0</v>
      </c>
      <c r="H20" s="167"/>
      <c r="I20" s="168">
        <f>ROUND(E20*H20,2)</f>
        <v>0</v>
      </c>
      <c r="J20" s="167"/>
      <c r="K20" s="168">
        <f>ROUND(E20*J20,2)</f>
        <v>0</v>
      </c>
      <c r="L20" s="168">
        <v>21</v>
      </c>
      <c r="M20" s="168">
        <f>G20*(1+L20/100)</f>
        <v>0</v>
      </c>
      <c r="N20" s="168">
        <v>0.64539000000000002</v>
      </c>
      <c r="O20" s="168">
        <f>ROUND(E20*N20,2)</f>
        <v>3.69</v>
      </c>
      <c r="P20" s="168">
        <v>0</v>
      </c>
      <c r="Q20" s="168">
        <f>ROUND(E20*P20,2)</f>
        <v>0</v>
      </c>
      <c r="R20" s="168" t="s">
        <v>153</v>
      </c>
      <c r="S20" s="168" t="s">
        <v>133</v>
      </c>
      <c r="T20" s="169" t="s">
        <v>133</v>
      </c>
      <c r="U20" s="155">
        <v>25.65</v>
      </c>
      <c r="V20" s="155">
        <f>ROUND(E20*U20,2)</f>
        <v>146.51</v>
      </c>
      <c r="W20" s="155"/>
      <c r="X20" s="155" t="s">
        <v>134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135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>
      <c r="A21" s="153"/>
      <c r="B21" s="154"/>
      <c r="C21" s="233" t="s">
        <v>263</v>
      </c>
      <c r="D21" s="234"/>
      <c r="E21" s="234"/>
      <c r="F21" s="234"/>
      <c r="G21" s="23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6"/>
      <c r="Z21" s="146"/>
      <c r="AA21" s="146"/>
      <c r="AB21" s="146"/>
      <c r="AC21" s="146"/>
      <c r="AD21" s="146"/>
      <c r="AE21" s="146"/>
      <c r="AF21" s="146"/>
      <c r="AG21" s="146" t="s">
        <v>145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76" t="str">
        <f>C21</f>
        <v>kolmých i šikmých pro jakékoliv rozpětí a třídu z nosníků trámových z měkkého dřeva, z nosníků roštových ze dvou nebo ze tří trámů,</v>
      </c>
      <c r="BB21" s="146"/>
      <c r="BC21" s="146"/>
      <c r="BD21" s="146"/>
      <c r="BE21" s="146"/>
      <c r="BF21" s="146"/>
      <c r="BG21" s="146"/>
      <c r="BH21" s="146"/>
    </row>
    <row r="22" spans="1:60" outlineLevel="1">
      <c r="A22" s="163">
        <v>8</v>
      </c>
      <c r="B22" s="164" t="s">
        <v>60</v>
      </c>
      <c r="C22" s="172" t="s">
        <v>268</v>
      </c>
      <c r="D22" s="165" t="s">
        <v>269</v>
      </c>
      <c r="E22" s="166">
        <v>5.7119999999999997</v>
      </c>
      <c r="F22" s="167"/>
      <c r="G22" s="168">
        <f>ROUND(E22*F22,2)</f>
        <v>0</v>
      </c>
      <c r="H22" s="167"/>
      <c r="I22" s="168">
        <f>ROUND(E22*H22,2)</f>
        <v>0</v>
      </c>
      <c r="J22" s="167"/>
      <c r="K22" s="168">
        <f>ROUND(E22*J22,2)</f>
        <v>0</v>
      </c>
      <c r="L22" s="168">
        <v>21</v>
      </c>
      <c r="M22" s="168">
        <f>G22*(1+L22/100)</f>
        <v>0</v>
      </c>
      <c r="N22" s="168">
        <v>0</v>
      </c>
      <c r="O22" s="168">
        <f>ROUND(E22*N22,2)</f>
        <v>0</v>
      </c>
      <c r="P22" s="168">
        <v>0</v>
      </c>
      <c r="Q22" s="168">
        <f>ROUND(E22*P22,2)</f>
        <v>0</v>
      </c>
      <c r="R22" s="168"/>
      <c r="S22" s="168" t="s">
        <v>196</v>
      </c>
      <c r="T22" s="169" t="s">
        <v>197</v>
      </c>
      <c r="U22" s="155">
        <v>0</v>
      </c>
      <c r="V22" s="155">
        <f>ROUND(E22*U22,2)</f>
        <v>0</v>
      </c>
      <c r="W22" s="155"/>
      <c r="X22" s="155" t="s">
        <v>134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135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>
      <c r="A23" s="149" t="s">
        <v>127</v>
      </c>
      <c r="B23" s="150" t="s">
        <v>66</v>
      </c>
      <c r="C23" s="171" t="s">
        <v>89</v>
      </c>
      <c r="D23" s="159"/>
      <c r="E23" s="160"/>
      <c r="F23" s="161"/>
      <c r="G23" s="161">
        <f>SUMIF(AG24:AG26,"&lt;&gt;NOR",G24:G26)</f>
        <v>0</v>
      </c>
      <c r="H23" s="161"/>
      <c r="I23" s="161">
        <f>SUM(I24:I26)</f>
        <v>0</v>
      </c>
      <c r="J23" s="161"/>
      <c r="K23" s="161">
        <f>SUM(K24:K26)</f>
        <v>0</v>
      </c>
      <c r="L23" s="161"/>
      <c r="M23" s="161">
        <f>SUM(M24:M26)</f>
        <v>0</v>
      </c>
      <c r="N23" s="161"/>
      <c r="O23" s="161">
        <f>SUM(O24:O26)</f>
        <v>0</v>
      </c>
      <c r="P23" s="161"/>
      <c r="Q23" s="161">
        <f>SUM(Q24:Q26)</f>
        <v>0</v>
      </c>
      <c r="R23" s="161"/>
      <c r="S23" s="161"/>
      <c r="T23" s="162"/>
      <c r="U23" s="158"/>
      <c r="V23" s="158">
        <f>SUM(V24:V26)</f>
        <v>4.78</v>
      </c>
      <c r="W23" s="158"/>
      <c r="X23" s="158"/>
      <c r="AG23" t="s">
        <v>128</v>
      </c>
    </row>
    <row r="24" spans="1:60" outlineLevel="1">
      <c r="A24" s="163">
        <v>9</v>
      </c>
      <c r="B24" s="164" t="s">
        <v>62</v>
      </c>
      <c r="C24" s="172" t="s">
        <v>352</v>
      </c>
      <c r="D24" s="165" t="s">
        <v>305</v>
      </c>
      <c r="E24" s="166">
        <v>1</v>
      </c>
      <c r="F24" s="167"/>
      <c r="G24" s="168">
        <f>ROUND(E24*F24,2)</f>
        <v>0</v>
      </c>
      <c r="H24" s="167"/>
      <c r="I24" s="168">
        <f>ROUND(E24*H24,2)</f>
        <v>0</v>
      </c>
      <c r="J24" s="167"/>
      <c r="K24" s="168">
        <f>ROUND(E24*J24,2)</f>
        <v>0</v>
      </c>
      <c r="L24" s="168">
        <v>21</v>
      </c>
      <c r="M24" s="168">
        <f>G24*(1+L24/100)</f>
        <v>0</v>
      </c>
      <c r="N24" s="168">
        <v>0</v>
      </c>
      <c r="O24" s="168">
        <f>ROUND(E24*N24,2)</f>
        <v>0</v>
      </c>
      <c r="P24" s="168">
        <v>0</v>
      </c>
      <c r="Q24" s="168">
        <f>ROUND(E24*P24,2)</f>
        <v>0</v>
      </c>
      <c r="R24" s="168"/>
      <c r="S24" s="168" t="s">
        <v>196</v>
      </c>
      <c r="T24" s="169" t="s">
        <v>197</v>
      </c>
      <c r="U24" s="155">
        <v>0</v>
      </c>
      <c r="V24" s="155">
        <f>ROUND(E24*U24,2)</f>
        <v>0</v>
      </c>
      <c r="W24" s="155"/>
      <c r="X24" s="155" t="s">
        <v>134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135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>
      <c r="A25" s="163">
        <v>10</v>
      </c>
      <c r="B25" s="164" t="s">
        <v>353</v>
      </c>
      <c r="C25" s="172" t="s">
        <v>354</v>
      </c>
      <c r="D25" s="165" t="s">
        <v>186</v>
      </c>
      <c r="E25" s="166">
        <v>4.3029999999999999</v>
      </c>
      <c r="F25" s="167"/>
      <c r="G25" s="168">
        <f>ROUND(E25*F25,2)</f>
        <v>0</v>
      </c>
      <c r="H25" s="167"/>
      <c r="I25" s="168">
        <f>ROUND(E25*H25,2)</f>
        <v>0</v>
      </c>
      <c r="J25" s="167"/>
      <c r="K25" s="168">
        <f>ROUND(E25*J25,2)</f>
        <v>0</v>
      </c>
      <c r="L25" s="168">
        <v>21</v>
      </c>
      <c r="M25" s="168">
        <f>G25*(1+L25/100)</f>
        <v>0</v>
      </c>
      <c r="N25" s="168">
        <v>0</v>
      </c>
      <c r="O25" s="168">
        <f>ROUND(E25*N25,2)</f>
        <v>0</v>
      </c>
      <c r="P25" s="168">
        <v>0</v>
      </c>
      <c r="Q25" s="168">
        <f>ROUND(E25*P25,2)</f>
        <v>0</v>
      </c>
      <c r="R25" s="168" t="s">
        <v>153</v>
      </c>
      <c r="S25" s="168" t="s">
        <v>133</v>
      </c>
      <c r="T25" s="169" t="s">
        <v>133</v>
      </c>
      <c r="U25" s="155">
        <v>1.1100000000000001</v>
      </c>
      <c r="V25" s="155">
        <f>ROUND(E25*U25,2)</f>
        <v>4.78</v>
      </c>
      <c r="W25" s="155"/>
      <c r="X25" s="155" t="s">
        <v>319</v>
      </c>
      <c r="Y25" s="146"/>
      <c r="Z25" s="146"/>
      <c r="AA25" s="146"/>
      <c r="AB25" s="146"/>
      <c r="AC25" s="146"/>
      <c r="AD25" s="146"/>
      <c r="AE25" s="146"/>
      <c r="AF25" s="146"/>
      <c r="AG25" s="146" t="s">
        <v>320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>
      <c r="A26" s="153"/>
      <c r="B26" s="154"/>
      <c r="C26" s="233" t="s">
        <v>355</v>
      </c>
      <c r="D26" s="234"/>
      <c r="E26" s="234"/>
      <c r="F26" s="234"/>
      <c r="G26" s="234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6"/>
      <c r="Z26" s="146"/>
      <c r="AA26" s="146"/>
      <c r="AB26" s="146"/>
      <c r="AC26" s="146"/>
      <c r="AD26" s="146"/>
      <c r="AE26" s="146"/>
      <c r="AF26" s="146"/>
      <c r="AG26" s="146" t="s">
        <v>145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>
      <c r="A27" s="149" t="s">
        <v>127</v>
      </c>
      <c r="B27" s="150" t="s">
        <v>94</v>
      </c>
      <c r="C27" s="171" t="s">
        <v>95</v>
      </c>
      <c r="D27" s="159"/>
      <c r="E27" s="160"/>
      <c r="F27" s="161"/>
      <c r="G27" s="161">
        <f>SUMIF(AG28:AG29,"&lt;&gt;NOR",G28:G29)</f>
        <v>0</v>
      </c>
      <c r="H27" s="161"/>
      <c r="I27" s="161">
        <f>SUM(I28:I29)</f>
        <v>0</v>
      </c>
      <c r="J27" s="161"/>
      <c r="K27" s="161">
        <f>SUM(K28:K29)</f>
        <v>0</v>
      </c>
      <c r="L27" s="161"/>
      <c r="M27" s="161">
        <f>SUM(M28:M29)</f>
        <v>0</v>
      </c>
      <c r="N27" s="161"/>
      <c r="O27" s="161">
        <f>SUM(O28:O29)</f>
        <v>0</v>
      </c>
      <c r="P27" s="161"/>
      <c r="Q27" s="161">
        <f>SUM(Q28:Q29)</f>
        <v>0</v>
      </c>
      <c r="R27" s="161"/>
      <c r="S27" s="161"/>
      <c r="T27" s="162"/>
      <c r="U27" s="158"/>
      <c r="V27" s="158">
        <f>SUM(V28:V29)</f>
        <v>0</v>
      </c>
      <c r="W27" s="158"/>
      <c r="X27" s="158"/>
      <c r="AG27" t="s">
        <v>128</v>
      </c>
    </row>
    <row r="28" spans="1:60" outlineLevel="1">
      <c r="A28" s="163">
        <v>11</v>
      </c>
      <c r="B28" s="164" t="s">
        <v>64</v>
      </c>
      <c r="C28" s="172" t="s">
        <v>323</v>
      </c>
      <c r="D28" s="165" t="s">
        <v>269</v>
      </c>
      <c r="E28" s="166">
        <v>6.4720000000000004</v>
      </c>
      <c r="F28" s="167"/>
      <c r="G28" s="168">
        <f>ROUND(E28*F28,2)</f>
        <v>0</v>
      </c>
      <c r="H28" s="167"/>
      <c r="I28" s="168">
        <f>ROUND(E28*H28,2)</f>
        <v>0</v>
      </c>
      <c r="J28" s="167"/>
      <c r="K28" s="168">
        <f>ROUND(E28*J28,2)</f>
        <v>0</v>
      </c>
      <c r="L28" s="168">
        <v>21</v>
      </c>
      <c r="M28" s="168">
        <f>G28*(1+L28/100)</f>
        <v>0</v>
      </c>
      <c r="N28" s="168">
        <v>0</v>
      </c>
      <c r="O28" s="168">
        <f>ROUND(E28*N28,2)</f>
        <v>0</v>
      </c>
      <c r="P28" s="168">
        <v>0</v>
      </c>
      <c r="Q28" s="168">
        <f>ROUND(E28*P28,2)</f>
        <v>0</v>
      </c>
      <c r="R28" s="168"/>
      <c r="S28" s="168" t="s">
        <v>196</v>
      </c>
      <c r="T28" s="169" t="s">
        <v>197</v>
      </c>
      <c r="U28" s="155">
        <v>0</v>
      </c>
      <c r="V28" s="155">
        <f>ROUND(E28*U28,2)</f>
        <v>0</v>
      </c>
      <c r="W28" s="155"/>
      <c r="X28" s="155" t="s">
        <v>134</v>
      </c>
      <c r="Y28" s="146"/>
      <c r="Z28" s="146"/>
      <c r="AA28" s="146"/>
      <c r="AB28" s="146"/>
      <c r="AC28" s="146"/>
      <c r="AD28" s="146"/>
      <c r="AE28" s="146"/>
      <c r="AF28" s="146"/>
      <c r="AG28" s="146" t="s">
        <v>135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>
      <c r="A29" s="153"/>
      <c r="B29" s="154"/>
      <c r="C29" s="173" t="s">
        <v>365</v>
      </c>
      <c r="D29" s="156"/>
      <c r="E29" s="157">
        <v>6.4720000000000004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46"/>
      <c r="Z29" s="146"/>
      <c r="AA29" s="146"/>
      <c r="AB29" s="146"/>
      <c r="AC29" s="146"/>
      <c r="AD29" s="146"/>
      <c r="AE29" s="146"/>
      <c r="AF29" s="146"/>
      <c r="AG29" s="146" t="s">
        <v>137</v>
      </c>
      <c r="AH29" s="146">
        <v>0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>
      <c r="A30" s="3"/>
      <c r="B30" s="4"/>
      <c r="C30" s="174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AE30">
        <v>15</v>
      </c>
      <c r="AF30">
        <v>21</v>
      </c>
      <c r="AG30" t="s">
        <v>114</v>
      </c>
    </row>
    <row r="31" spans="1:60">
      <c r="A31" s="149"/>
      <c r="B31" s="150" t="s">
        <v>29</v>
      </c>
      <c r="C31" s="171"/>
      <c r="D31" s="151"/>
      <c r="E31" s="152"/>
      <c r="F31" s="152"/>
      <c r="G31" s="170">
        <f>G8+G15+G17+G23+G27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AE31">
        <f>SUMIF(L7:L29,AE30,G7:G29)</f>
        <v>0</v>
      </c>
      <c r="AF31">
        <f>SUMIF(L7:L29,AF30,G7:G29)</f>
        <v>0</v>
      </c>
      <c r="AG31" t="s">
        <v>201</v>
      </c>
    </row>
    <row r="32" spans="1:60">
      <c r="C32" s="175"/>
      <c r="D32" s="10"/>
      <c r="AG32" t="s">
        <v>202</v>
      </c>
    </row>
    <row r="33" spans="4:4">
      <c r="D33" s="10"/>
    </row>
    <row r="34" spans="4:4">
      <c r="D34" s="10"/>
    </row>
    <row r="35" spans="4:4">
      <c r="D35" s="10"/>
    </row>
    <row r="36" spans="4:4">
      <c r="D36" s="10"/>
    </row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9231" sheet="1"/>
  <mergeCells count="7">
    <mergeCell ref="C19:G19"/>
    <mergeCell ref="C21:G21"/>
    <mergeCell ref="C26:G26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landscape" r:id="rId1"/>
  <headerFooter alignWithMargins="0"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45" outlineLevelRow="1"/>
  <cols>
    <col min="1" max="1" width="3.3828125" customWidth="1"/>
    <col min="2" max="2" width="12.53515625" style="121" customWidth="1"/>
    <col min="3" max="3" width="63.3046875" style="121" customWidth="1"/>
    <col min="4" max="4" width="4.84375" customWidth="1"/>
    <col min="5" max="5" width="10.53515625" customWidth="1"/>
    <col min="6" max="6" width="9.84375" customWidth="1"/>
    <col min="7" max="7" width="12.69140625" customWidth="1"/>
    <col min="8" max="17" width="0" hidden="1" customWidth="1"/>
    <col min="18" max="18" width="6.84375" customWidth="1"/>
    <col min="20" max="24" width="0" hidden="1" customWidth="1"/>
    <col min="29" max="29" width="0" hidden="1" customWidth="1"/>
    <col min="31" max="41" width="0" hidden="1" customWidth="1"/>
    <col min="53" max="53" width="98.69140625" customWidth="1"/>
  </cols>
  <sheetData>
    <row r="1" spans="1:60" ht="15.75" customHeight="1">
      <c r="A1" s="235" t="s">
        <v>101</v>
      </c>
      <c r="B1" s="235"/>
      <c r="C1" s="235"/>
      <c r="D1" s="235"/>
      <c r="E1" s="235"/>
      <c r="F1" s="235"/>
      <c r="G1" s="235"/>
      <c r="AG1" t="s">
        <v>102</v>
      </c>
    </row>
    <row r="2" spans="1:60" ht="25" customHeight="1">
      <c r="A2" s="139" t="s">
        <v>7</v>
      </c>
      <c r="B2" s="49" t="s">
        <v>44</v>
      </c>
      <c r="C2" s="236" t="s">
        <v>45</v>
      </c>
      <c r="D2" s="237"/>
      <c r="E2" s="237"/>
      <c r="F2" s="237"/>
      <c r="G2" s="238"/>
      <c r="AG2" t="s">
        <v>103</v>
      </c>
    </row>
    <row r="3" spans="1:60" ht="25" customHeight="1">
      <c r="A3" s="139" t="s">
        <v>8</v>
      </c>
      <c r="B3" s="49" t="s">
        <v>58</v>
      </c>
      <c r="C3" s="236" t="s">
        <v>59</v>
      </c>
      <c r="D3" s="237"/>
      <c r="E3" s="237"/>
      <c r="F3" s="237"/>
      <c r="G3" s="238"/>
      <c r="AC3" s="121" t="s">
        <v>103</v>
      </c>
      <c r="AG3" t="s">
        <v>104</v>
      </c>
    </row>
    <row r="4" spans="1:60" ht="25" customHeight="1">
      <c r="A4" s="140" t="s">
        <v>9</v>
      </c>
      <c r="B4" s="141" t="s">
        <v>53</v>
      </c>
      <c r="C4" s="239" t="s">
        <v>51</v>
      </c>
      <c r="D4" s="240"/>
      <c r="E4" s="240"/>
      <c r="F4" s="240"/>
      <c r="G4" s="241"/>
      <c r="AG4" t="s">
        <v>105</v>
      </c>
    </row>
    <row r="5" spans="1:60">
      <c r="D5" s="10"/>
    </row>
    <row r="6" spans="1:60" ht="37.299999999999997">
      <c r="A6" s="142" t="s">
        <v>106</v>
      </c>
      <c r="B6" s="144" t="s">
        <v>107</v>
      </c>
      <c r="C6" s="144" t="s">
        <v>108</v>
      </c>
      <c r="D6" s="143" t="s">
        <v>109</v>
      </c>
      <c r="E6" s="142" t="s">
        <v>110</v>
      </c>
      <c r="F6" s="142" t="s">
        <v>111</v>
      </c>
      <c r="G6" s="142" t="s">
        <v>29</v>
      </c>
      <c r="H6" s="145" t="s">
        <v>30</v>
      </c>
      <c r="I6" s="145" t="s">
        <v>112</v>
      </c>
      <c r="J6" s="145" t="s">
        <v>31</v>
      </c>
      <c r="K6" s="145" t="s">
        <v>113</v>
      </c>
      <c r="L6" s="145" t="s">
        <v>114</v>
      </c>
      <c r="M6" s="145" t="s">
        <v>115</v>
      </c>
      <c r="N6" s="145" t="s">
        <v>116</v>
      </c>
      <c r="O6" s="145" t="s">
        <v>117</v>
      </c>
      <c r="P6" s="145" t="s">
        <v>118</v>
      </c>
      <c r="Q6" s="145" t="s">
        <v>119</v>
      </c>
      <c r="R6" s="145" t="s">
        <v>120</v>
      </c>
      <c r="S6" s="145" t="s">
        <v>121</v>
      </c>
      <c r="T6" s="145" t="s">
        <v>122</v>
      </c>
      <c r="U6" s="145" t="s">
        <v>123</v>
      </c>
      <c r="V6" s="145" t="s">
        <v>124</v>
      </c>
      <c r="W6" s="145" t="s">
        <v>125</v>
      </c>
      <c r="X6" s="145" t="s">
        <v>126</v>
      </c>
    </row>
    <row r="7" spans="1:60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>
      <c r="A8" s="149" t="s">
        <v>127</v>
      </c>
      <c r="B8" s="150" t="s">
        <v>53</v>
      </c>
      <c r="C8" s="171" t="s">
        <v>72</v>
      </c>
      <c r="D8" s="159"/>
      <c r="E8" s="160"/>
      <c r="F8" s="161"/>
      <c r="G8" s="161">
        <f>SUMIF(AG9:AG21,"&lt;&gt;NOR",G9:G21)</f>
        <v>0</v>
      </c>
      <c r="H8" s="161"/>
      <c r="I8" s="161">
        <f>SUM(I9:I21)</f>
        <v>0</v>
      </c>
      <c r="J8" s="161"/>
      <c r="K8" s="161">
        <f>SUM(K9:K21)</f>
        <v>0</v>
      </c>
      <c r="L8" s="161"/>
      <c r="M8" s="161">
        <f>SUM(M9:M21)</f>
        <v>0</v>
      </c>
      <c r="N8" s="161"/>
      <c r="O8" s="161">
        <f>SUM(O9:O21)</f>
        <v>0</v>
      </c>
      <c r="P8" s="161"/>
      <c r="Q8" s="161">
        <f>SUM(Q9:Q21)</f>
        <v>0</v>
      </c>
      <c r="R8" s="161"/>
      <c r="S8" s="161"/>
      <c r="T8" s="162"/>
      <c r="U8" s="158"/>
      <c r="V8" s="158">
        <f>SUM(V9:V21)</f>
        <v>6.42</v>
      </c>
      <c r="W8" s="158"/>
      <c r="X8" s="158"/>
      <c r="AG8" t="s">
        <v>128</v>
      </c>
    </row>
    <row r="9" spans="1:60" outlineLevel="1">
      <c r="A9" s="163">
        <v>1</v>
      </c>
      <c r="B9" s="164" t="s">
        <v>366</v>
      </c>
      <c r="C9" s="172" t="s">
        <v>367</v>
      </c>
      <c r="D9" s="165" t="s">
        <v>142</v>
      </c>
      <c r="E9" s="166">
        <v>0.9</v>
      </c>
      <c r="F9" s="167"/>
      <c r="G9" s="168">
        <f>ROUND(E9*F9,2)</f>
        <v>0</v>
      </c>
      <c r="H9" s="167"/>
      <c r="I9" s="168">
        <f>ROUND(E9*H9,2)</f>
        <v>0</v>
      </c>
      <c r="J9" s="167"/>
      <c r="K9" s="168">
        <f>ROUND(E9*J9,2)</f>
        <v>0</v>
      </c>
      <c r="L9" s="168">
        <v>21</v>
      </c>
      <c r="M9" s="168">
        <f>G9*(1+L9/100)</f>
        <v>0</v>
      </c>
      <c r="N9" s="168">
        <v>0</v>
      </c>
      <c r="O9" s="168">
        <f>ROUND(E9*N9,2)</f>
        <v>0</v>
      </c>
      <c r="P9" s="168">
        <v>0</v>
      </c>
      <c r="Q9" s="168">
        <f>ROUND(E9*P9,2)</f>
        <v>0</v>
      </c>
      <c r="R9" s="168" t="s">
        <v>143</v>
      </c>
      <c r="S9" s="168" t="s">
        <v>133</v>
      </c>
      <c r="T9" s="169" t="s">
        <v>133</v>
      </c>
      <c r="U9" s="155">
        <v>0.1</v>
      </c>
      <c r="V9" s="155">
        <f>ROUND(E9*U9,2)</f>
        <v>0.09</v>
      </c>
      <c r="W9" s="155"/>
      <c r="X9" s="155" t="s">
        <v>134</v>
      </c>
      <c r="Y9" s="146"/>
      <c r="Z9" s="146"/>
      <c r="AA9" s="146"/>
      <c r="AB9" s="146"/>
      <c r="AC9" s="146"/>
      <c r="AD9" s="146"/>
      <c r="AE9" s="146"/>
      <c r="AF9" s="146"/>
      <c r="AG9" s="146" t="s">
        <v>211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>
      <c r="A10" s="153"/>
      <c r="B10" s="154"/>
      <c r="C10" s="233" t="s">
        <v>212</v>
      </c>
      <c r="D10" s="234"/>
      <c r="E10" s="234"/>
      <c r="F10" s="234"/>
      <c r="G10" s="23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6"/>
      <c r="Z10" s="146"/>
      <c r="AA10" s="146"/>
      <c r="AB10" s="146"/>
      <c r="AC10" s="146"/>
      <c r="AD10" s="146"/>
      <c r="AE10" s="146"/>
      <c r="AF10" s="146"/>
      <c r="AG10" s="146" t="s">
        <v>145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76" t="str">
        <f>C10</f>
        <v>nebo lesní půdy, s vodorovným přemístěním na hromady v místě upotřebení nebo na dočasné či trvalé skládky se složením</v>
      </c>
      <c r="BB10" s="146"/>
      <c r="BC10" s="146"/>
      <c r="BD10" s="146"/>
      <c r="BE10" s="146"/>
      <c r="BF10" s="146"/>
      <c r="BG10" s="146"/>
      <c r="BH10" s="146"/>
    </row>
    <row r="11" spans="1:60" outlineLevel="1">
      <c r="A11" s="153"/>
      <c r="B11" s="154"/>
      <c r="C11" s="173" t="s">
        <v>368</v>
      </c>
      <c r="D11" s="156"/>
      <c r="E11" s="157">
        <v>0.9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6"/>
      <c r="Z11" s="146"/>
      <c r="AA11" s="146"/>
      <c r="AB11" s="146"/>
      <c r="AC11" s="146"/>
      <c r="AD11" s="146"/>
      <c r="AE11" s="146"/>
      <c r="AF11" s="146"/>
      <c r="AG11" s="146" t="s">
        <v>137</v>
      </c>
      <c r="AH11" s="146">
        <v>0</v>
      </c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>
      <c r="A12" s="163">
        <v>2</v>
      </c>
      <c r="B12" s="164" t="s">
        <v>369</v>
      </c>
      <c r="C12" s="172" t="s">
        <v>370</v>
      </c>
      <c r="D12" s="165" t="s">
        <v>142</v>
      </c>
      <c r="E12" s="166">
        <v>0.85</v>
      </c>
      <c r="F12" s="167"/>
      <c r="G12" s="168">
        <f>ROUND(E12*F12,2)</f>
        <v>0</v>
      </c>
      <c r="H12" s="167"/>
      <c r="I12" s="168">
        <f>ROUND(E12*H12,2)</f>
        <v>0</v>
      </c>
      <c r="J12" s="167"/>
      <c r="K12" s="168">
        <f>ROUND(E12*J12,2)</f>
        <v>0</v>
      </c>
      <c r="L12" s="168">
        <v>21</v>
      </c>
      <c r="M12" s="168">
        <f>G12*(1+L12/100)</f>
        <v>0</v>
      </c>
      <c r="N12" s="168">
        <v>0</v>
      </c>
      <c r="O12" s="168">
        <f>ROUND(E12*N12,2)</f>
        <v>0</v>
      </c>
      <c r="P12" s="168">
        <v>0</v>
      </c>
      <c r="Q12" s="168">
        <f>ROUND(E12*P12,2)</f>
        <v>0</v>
      </c>
      <c r="R12" s="168" t="s">
        <v>143</v>
      </c>
      <c r="S12" s="168" t="s">
        <v>133</v>
      </c>
      <c r="T12" s="169" t="s">
        <v>133</v>
      </c>
      <c r="U12" s="155">
        <v>3.53</v>
      </c>
      <c r="V12" s="155">
        <f>ROUND(E12*U12,2)</f>
        <v>3</v>
      </c>
      <c r="W12" s="155"/>
      <c r="X12" s="155" t="s">
        <v>134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135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>
      <c r="A13" s="153"/>
      <c r="B13" s="154"/>
      <c r="C13" s="233" t="s">
        <v>225</v>
      </c>
      <c r="D13" s="234"/>
      <c r="E13" s="234"/>
      <c r="F13" s="234"/>
      <c r="G13" s="234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46"/>
      <c r="Z13" s="146"/>
      <c r="AA13" s="146"/>
      <c r="AB13" s="146"/>
      <c r="AC13" s="146"/>
      <c r="AD13" s="146"/>
      <c r="AE13" s="146"/>
      <c r="AF13" s="146"/>
      <c r="AG13" s="146" t="s">
        <v>145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>
      <c r="A14" s="153"/>
      <c r="B14" s="154"/>
      <c r="C14" s="173" t="s">
        <v>371</v>
      </c>
      <c r="D14" s="156"/>
      <c r="E14" s="157">
        <v>0.85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 t="s">
        <v>137</v>
      </c>
      <c r="AH14" s="146">
        <v>0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>
      <c r="A15" s="163">
        <v>3</v>
      </c>
      <c r="B15" s="164" t="s">
        <v>232</v>
      </c>
      <c r="C15" s="172" t="s">
        <v>233</v>
      </c>
      <c r="D15" s="165" t="s">
        <v>131</v>
      </c>
      <c r="E15" s="166">
        <v>10</v>
      </c>
      <c r="F15" s="167"/>
      <c r="G15" s="168">
        <f>ROUND(E15*F15,2)</f>
        <v>0</v>
      </c>
      <c r="H15" s="167"/>
      <c r="I15" s="168">
        <f>ROUND(E15*H15,2)</f>
        <v>0</v>
      </c>
      <c r="J15" s="167"/>
      <c r="K15" s="168">
        <f>ROUND(E15*J15,2)</f>
        <v>0</v>
      </c>
      <c r="L15" s="168">
        <v>21</v>
      </c>
      <c r="M15" s="168">
        <f>G15*(1+L15/100)</f>
        <v>0</v>
      </c>
      <c r="N15" s="168">
        <v>0</v>
      </c>
      <c r="O15" s="168">
        <f>ROUND(E15*N15,2)</f>
        <v>0</v>
      </c>
      <c r="P15" s="168">
        <v>0</v>
      </c>
      <c r="Q15" s="168">
        <f>ROUND(E15*P15,2)</f>
        <v>0</v>
      </c>
      <c r="R15" s="168" t="s">
        <v>234</v>
      </c>
      <c r="S15" s="168" t="s">
        <v>133</v>
      </c>
      <c r="T15" s="169" t="s">
        <v>133</v>
      </c>
      <c r="U15" s="155">
        <v>7.2999999999999995E-2</v>
      </c>
      <c r="V15" s="155">
        <f>ROUND(E15*U15,2)</f>
        <v>0.73</v>
      </c>
      <c r="W15" s="155"/>
      <c r="X15" s="155" t="s">
        <v>134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211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>
      <c r="A16" s="153"/>
      <c r="B16" s="154"/>
      <c r="C16" s="233" t="s">
        <v>235</v>
      </c>
      <c r="D16" s="234"/>
      <c r="E16" s="234"/>
      <c r="F16" s="234"/>
      <c r="G16" s="234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46"/>
      <c r="Z16" s="146"/>
      <c r="AA16" s="146"/>
      <c r="AB16" s="146"/>
      <c r="AC16" s="146"/>
      <c r="AD16" s="146"/>
      <c r="AE16" s="146"/>
      <c r="AF16" s="146"/>
      <c r="AG16" s="146" t="s">
        <v>145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20.6" outlineLevel="1">
      <c r="A17" s="163">
        <v>4</v>
      </c>
      <c r="B17" s="164" t="s">
        <v>372</v>
      </c>
      <c r="C17" s="172" t="s">
        <v>373</v>
      </c>
      <c r="D17" s="165" t="s">
        <v>131</v>
      </c>
      <c r="E17" s="166">
        <v>10</v>
      </c>
      <c r="F17" s="167"/>
      <c r="G17" s="168">
        <f>ROUND(E17*F17,2)</f>
        <v>0</v>
      </c>
      <c r="H17" s="167"/>
      <c r="I17" s="168">
        <f>ROUND(E17*H17,2)</f>
        <v>0</v>
      </c>
      <c r="J17" s="167"/>
      <c r="K17" s="168">
        <f>ROUND(E17*J17,2)</f>
        <v>0</v>
      </c>
      <c r="L17" s="168">
        <v>21</v>
      </c>
      <c r="M17" s="168">
        <f>G17*(1+L17/100)</f>
        <v>0</v>
      </c>
      <c r="N17" s="168">
        <v>0</v>
      </c>
      <c r="O17" s="168">
        <f>ROUND(E17*N17,2)</f>
        <v>0</v>
      </c>
      <c r="P17" s="168">
        <v>0</v>
      </c>
      <c r="Q17" s="168">
        <f>ROUND(E17*P17,2)</f>
        <v>0</v>
      </c>
      <c r="R17" s="168" t="s">
        <v>143</v>
      </c>
      <c r="S17" s="168" t="s">
        <v>133</v>
      </c>
      <c r="T17" s="169" t="s">
        <v>133</v>
      </c>
      <c r="U17" s="155">
        <v>0.26</v>
      </c>
      <c r="V17" s="155">
        <f>ROUND(E17*U17,2)</f>
        <v>2.6</v>
      </c>
      <c r="W17" s="155"/>
      <c r="X17" s="155" t="s">
        <v>134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135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>
      <c r="A18" s="153"/>
      <c r="B18" s="154"/>
      <c r="C18" s="233" t="s">
        <v>241</v>
      </c>
      <c r="D18" s="234"/>
      <c r="E18" s="234"/>
      <c r="F18" s="234"/>
      <c r="G18" s="234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6"/>
      <c r="Z18" s="146"/>
      <c r="AA18" s="146"/>
      <c r="AB18" s="146"/>
      <c r="AC18" s="146"/>
      <c r="AD18" s="146"/>
      <c r="AE18" s="146"/>
      <c r="AF18" s="146"/>
      <c r="AG18" s="146" t="s">
        <v>145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76" t="str">
        <f>C18</f>
        <v>s případným nutným přemístěním hromad nebo dočasných skládek na místo potřeby ze vzdálenosti do 30 m, ve svahu sklonu přes 1 : 5,</v>
      </c>
      <c r="BB18" s="146"/>
      <c r="BC18" s="146"/>
      <c r="BD18" s="146"/>
      <c r="BE18" s="146"/>
      <c r="BF18" s="146"/>
      <c r="BG18" s="146"/>
      <c r="BH18" s="146"/>
    </row>
    <row r="19" spans="1:60" outlineLevel="1">
      <c r="A19" s="153"/>
      <c r="B19" s="154"/>
      <c r="C19" s="173" t="s">
        <v>374</v>
      </c>
      <c r="D19" s="156"/>
      <c r="E19" s="157">
        <v>10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46"/>
      <c r="Z19" s="146"/>
      <c r="AA19" s="146"/>
      <c r="AB19" s="146"/>
      <c r="AC19" s="146"/>
      <c r="AD19" s="146"/>
      <c r="AE19" s="146"/>
      <c r="AF19" s="146"/>
      <c r="AG19" s="146" t="s">
        <v>137</v>
      </c>
      <c r="AH19" s="146">
        <v>0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>
      <c r="A20" s="163">
        <v>5</v>
      </c>
      <c r="B20" s="164" t="s">
        <v>248</v>
      </c>
      <c r="C20" s="172" t="s">
        <v>249</v>
      </c>
      <c r="D20" s="165" t="s">
        <v>250</v>
      </c>
      <c r="E20" s="166">
        <v>0.4</v>
      </c>
      <c r="F20" s="167"/>
      <c r="G20" s="168">
        <f>ROUND(E20*F20,2)</f>
        <v>0</v>
      </c>
      <c r="H20" s="167"/>
      <c r="I20" s="168">
        <f>ROUND(E20*H20,2)</f>
        <v>0</v>
      </c>
      <c r="J20" s="167"/>
      <c r="K20" s="168">
        <f>ROUND(E20*J20,2)</f>
        <v>0</v>
      </c>
      <c r="L20" s="168">
        <v>21</v>
      </c>
      <c r="M20" s="168">
        <f>G20*(1+L20/100)</f>
        <v>0</v>
      </c>
      <c r="N20" s="168">
        <v>1E-3</v>
      </c>
      <c r="O20" s="168">
        <f>ROUND(E20*N20,2)</f>
        <v>0</v>
      </c>
      <c r="P20" s="168">
        <v>0</v>
      </c>
      <c r="Q20" s="168">
        <f>ROUND(E20*P20,2)</f>
        <v>0</v>
      </c>
      <c r="R20" s="168" t="s">
        <v>251</v>
      </c>
      <c r="S20" s="168" t="s">
        <v>133</v>
      </c>
      <c r="T20" s="169" t="s">
        <v>133</v>
      </c>
      <c r="U20" s="155">
        <v>0</v>
      </c>
      <c r="V20" s="155">
        <f>ROUND(E20*U20,2)</f>
        <v>0</v>
      </c>
      <c r="W20" s="155"/>
      <c r="X20" s="155" t="s">
        <v>252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253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>
      <c r="A21" s="153"/>
      <c r="B21" s="154"/>
      <c r="C21" s="173" t="s">
        <v>375</v>
      </c>
      <c r="D21" s="156"/>
      <c r="E21" s="157">
        <v>0.4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6"/>
      <c r="Z21" s="146"/>
      <c r="AA21" s="146"/>
      <c r="AB21" s="146"/>
      <c r="AC21" s="146"/>
      <c r="AD21" s="146"/>
      <c r="AE21" s="146"/>
      <c r="AF21" s="146"/>
      <c r="AG21" s="146" t="s">
        <v>137</v>
      </c>
      <c r="AH21" s="146">
        <v>0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>
      <c r="A22" s="149" t="s">
        <v>127</v>
      </c>
      <c r="B22" s="150" t="s">
        <v>73</v>
      </c>
      <c r="C22" s="171" t="s">
        <v>74</v>
      </c>
      <c r="D22" s="159"/>
      <c r="E22" s="160"/>
      <c r="F22" s="161"/>
      <c r="G22" s="161">
        <f>SUMIF(AG23:AG31,"&lt;&gt;NOR",G23:G31)</f>
        <v>0</v>
      </c>
      <c r="H22" s="161"/>
      <c r="I22" s="161">
        <f>SUM(I23:I31)</f>
        <v>0</v>
      </c>
      <c r="J22" s="161"/>
      <c r="K22" s="161">
        <f>SUM(K23:K31)</f>
        <v>0</v>
      </c>
      <c r="L22" s="161"/>
      <c r="M22" s="161">
        <f>SUM(M23:M31)</f>
        <v>0</v>
      </c>
      <c r="N22" s="161"/>
      <c r="O22" s="161">
        <f>SUM(O23:O31)</f>
        <v>5.86</v>
      </c>
      <c r="P22" s="161"/>
      <c r="Q22" s="161">
        <f>SUM(Q23:Q31)</f>
        <v>0</v>
      </c>
      <c r="R22" s="161"/>
      <c r="S22" s="161"/>
      <c r="T22" s="162"/>
      <c r="U22" s="158"/>
      <c r="V22" s="158">
        <f>SUM(V23:V31)</f>
        <v>8.0400000000000009</v>
      </c>
      <c r="W22" s="158"/>
      <c r="X22" s="158"/>
      <c r="AG22" t="s">
        <v>128</v>
      </c>
    </row>
    <row r="23" spans="1:60" outlineLevel="1">
      <c r="A23" s="163">
        <v>6</v>
      </c>
      <c r="B23" s="164" t="s">
        <v>376</v>
      </c>
      <c r="C23" s="172" t="s">
        <v>377</v>
      </c>
      <c r="D23" s="165" t="s">
        <v>142</v>
      </c>
      <c r="E23" s="166">
        <v>2.1312500000000001</v>
      </c>
      <c r="F23" s="167"/>
      <c r="G23" s="168">
        <f>ROUND(E23*F23,2)</f>
        <v>0</v>
      </c>
      <c r="H23" s="167"/>
      <c r="I23" s="168">
        <f>ROUND(E23*H23,2)</f>
        <v>0</v>
      </c>
      <c r="J23" s="167"/>
      <c r="K23" s="168">
        <f>ROUND(E23*J23,2)</f>
        <v>0</v>
      </c>
      <c r="L23" s="168">
        <v>21</v>
      </c>
      <c r="M23" s="168">
        <f>G23*(1+L23/100)</f>
        <v>0</v>
      </c>
      <c r="N23" s="168">
        <v>2.5249999999999999</v>
      </c>
      <c r="O23" s="168">
        <f>ROUND(E23*N23,2)</f>
        <v>5.38</v>
      </c>
      <c r="P23" s="168">
        <v>0</v>
      </c>
      <c r="Q23" s="168">
        <f>ROUND(E23*P23,2)</f>
        <v>0</v>
      </c>
      <c r="R23" s="168" t="s">
        <v>378</v>
      </c>
      <c r="S23" s="168" t="s">
        <v>133</v>
      </c>
      <c r="T23" s="169" t="s">
        <v>133</v>
      </c>
      <c r="U23" s="155">
        <v>0.48</v>
      </c>
      <c r="V23" s="155">
        <f>ROUND(E23*U23,2)</f>
        <v>1.02</v>
      </c>
      <c r="W23" s="155"/>
      <c r="X23" s="155" t="s">
        <v>134</v>
      </c>
      <c r="Y23" s="146"/>
      <c r="Z23" s="146"/>
      <c r="AA23" s="146"/>
      <c r="AB23" s="146"/>
      <c r="AC23" s="146"/>
      <c r="AD23" s="146"/>
      <c r="AE23" s="146"/>
      <c r="AF23" s="146"/>
      <c r="AG23" s="146" t="s">
        <v>135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>
      <c r="A24" s="153"/>
      <c r="B24" s="154"/>
      <c r="C24" s="173" t="s">
        <v>379</v>
      </c>
      <c r="D24" s="156"/>
      <c r="E24" s="157">
        <v>2.1312500000000001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46"/>
      <c r="Z24" s="146"/>
      <c r="AA24" s="146"/>
      <c r="AB24" s="146"/>
      <c r="AC24" s="146"/>
      <c r="AD24" s="146"/>
      <c r="AE24" s="146"/>
      <c r="AF24" s="146"/>
      <c r="AG24" s="146" t="s">
        <v>137</v>
      </c>
      <c r="AH24" s="146">
        <v>0</v>
      </c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>
      <c r="A25" s="163">
        <v>7</v>
      </c>
      <c r="B25" s="164" t="s">
        <v>380</v>
      </c>
      <c r="C25" s="172" t="s">
        <v>381</v>
      </c>
      <c r="D25" s="165" t="s">
        <v>131</v>
      </c>
      <c r="E25" s="166">
        <v>5.125</v>
      </c>
      <c r="F25" s="167"/>
      <c r="G25" s="168">
        <f>ROUND(E25*F25,2)</f>
        <v>0</v>
      </c>
      <c r="H25" s="167"/>
      <c r="I25" s="168">
        <f>ROUND(E25*H25,2)</f>
        <v>0</v>
      </c>
      <c r="J25" s="167"/>
      <c r="K25" s="168">
        <f>ROUND(E25*J25,2)</f>
        <v>0</v>
      </c>
      <c r="L25" s="168">
        <v>21</v>
      </c>
      <c r="M25" s="168">
        <f>G25*(1+L25/100)</f>
        <v>0</v>
      </c>
      <c r="N25" s="168">
        <v>3.916E-2</v>
      </c>
      <c r="O25" s="168">
        <f>ROUND(E25*N25,2)</f>
        <v>0.2</v>
      </c>
      <c r="P25" s="168">
        <v>0</v>
      </c>
      <c r="Q25" s="168">
        <f>ROUND(E25*P25,2)</f>
        <v>0</v>
      </c>
      <c r="R25" s="168" t="s">
        <v>378</v>
      </c>
      <c r="S25" s="168" t="s">
        <v>133</v>
      </c>
      <c r="T25" s="169" t="s">
        <v>133</v>
      </c>
      <c r="U25" s="155">
        <v>1.05</v>
      </c>
      <c r="V25" s="155">
        <f>ROUND(E25*U25,2)</f>
        <v>5.38</v>
      </c>
      <c r="W25" s="155"/>
      <c r="X25" s="155" t="s">
        <v>134</v>
      </c>
      <c r="Y25" s="146"/>
      <c r="Z25" s="146"/>
      <c r="AA25" s="146"/>
      <c r="AB25" s="146"/>
      <c r="AC25" s="146"/>
      <c r="AD25" s="146"/>
      <c r="AE25" s="146"/>
      <c r="AF25" s="146"/>
      <c r="AG25" s="146" t="s">
        <v>135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21" outlineLevel="1">
      <c r="A26" s="153"/>
      <c r="B26" s="154"/>
      <c r="C26" s="233" t="s">
        <v>382</v>
      </c>
      <c r="D26" s="234"/>
      <c r="E26" s="234"/>
      <c r="F26" s="234"/>
      <c r="G26" s="234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6"/>
      <c r="Z26" s="146"/>
      <c r="AA26" s="146"/>
      <c r="AB26" s="146"/>
      <c r="AC26" s="146"/>
      <c r="AD26" s="146"/>
      <c r="AE26" s="146"/>
      <c r="AF26" s="146"/>
      <c r="AG26" s="146" t="s">
        <v>145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76" t="str">
        <f>C26</f>
        <v>svislé nebo šikmé (odkloněné), půdorysně přímé nebo zalomené, stěn základových pasů ve volných nebo zapažených jámách, rýhách, šachtách, včetně případných vzpěr,</v>
      </c>
      <c r="BB26" s="146"/>
      <c r="BC26" s="146"/>
      <c r="BD26" s="146"/>
      <c r="BE26" s="146"/>
      <c r="BF26" s="146"/>
      <c r="BG26" s="146"/>
      <c r="BH26" s="146"/>
    </row>
    <row r="27" spans="1:60" outlineLevel="1">
      <c r="A27" s="153"/>
      <c r="B27" s="154"/>
      <c r="C27" s="173" t="s">
        <v>383</v>
      </c>
      <c r="D27" s="156"/>
      <c r="E27" s="157">
        <v>5.125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46"/>
      <c r="Z27" s="146"/>
      <c r="AA27" s="146"/>
      <c r="AB27" s="146"/>
      <c r="AC27" s="146"/>
      <c r="AD27" s="146"/>
      <c r="AE27" s="146"/>
      <c r="AF27" s="146"/>
      <c r="AG27" s="146" t="s">
        <v>137</v>
      </c>
      <c r="AH27" s="146">
        <v>0</v>
      </c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>
      <c r="A28" s="163">
        <v>8</v>
      </c>
      <c r="B28" s="164" t="s">
        <v>384</v>
      </c>
      <c r="C28" s="172" t="s">
        <v>385</v>
      </c>
      <c r="D28" s="165" t="s">
        <v>131</v>
      </c>
      <c r="E28" s="166">
        <v>5.125</v>
      </c>
      <c r="F28" s="167"/>
      <c r="G28" s="168">
        <f>ROUND(E28*F28,2)</f>
        <v>0</v>
      </c>
      <c r="H28" s="167"/>
      <c r="I28" s="168">
        <f>ROUND(E28*H28,2)</f>
        <v>0</v>
      </c>
      <c r="J28" s="167"/>
      <c r="K28" s="168">
        <f>ROUND(E28*J28,2)</f>
        <v>0</v>
      </c>
      <c r="L28" s="168">
        <v>21</v>
      </c>
      <c r="M28" s="168">
        <f>G28*(1+L28/100)</f>
        <v>0</v>
      </c>
      <c r="N28" s="168">
        <v>0</v>
      </c>
      <c r="O28" s="168">
        <f>ROUND(E28*N28,2)</f>
        <v>0</v>
      </c>
      <c r="P28" s="168">
        <v>0</v>
      </c>
      <c r="Q28" s="168">
        <f>ROUND(E28*P28,2)</f>
        <v>0</v>
      </c>
      <c r="R28" s="168" t="s">
        <v>378</v>
      </c>
      <c r="S28" s="168" t="s">
        <v>133</v>
      </c>
      <c r="T28" s="169" t="s">
        <v>133</v>
      </c>
      <c r="U28" s="155">
        <v>0.32</v>
      </c>
      <c r="V28" s="155">
        <f>ROUND(E28*U28,2)</f>
        <v>1.64</v>
      </c>
      <c r="W28" s="155"/>
      <c r="X28" s="155" t="s">
        <v>134</v>
      </c>
      <c r="Y28" s="146"/>
      <c r="Z28" s="146"/>
      <c r="AA28" s="146"/>
      <c r="AB28" s="146"/>
      <c r="AC28" s="146"/>
      <c r="AD28" s="146"/>
      <c r="AE28" s="146"/>
      <c r="AF28" s="146"/>
      <c r="AG28" s="146" t="s">
        <v>135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21" outlineLevel="1">
      <c r="A29" s="153"/>
      <c r="B29" s="154"/>
      <c r="C29" s="233" t="s">
        <v>382</v>
      </c>
      <c r="D29" s="234"/>
      <c r="E29" s="234"/>
      <c r="F29" s="234"/>
      <c r="G29" s="23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46"/>
      <c r="Z29" s="146"/>
      <c r="AA29" s="146"/>
      <c r="AB29" s="146"/>
      <c r="AC29" s="146"/>
      <c r="AD29" s="146"/>
      <c r="AE29" s="146"/>
      <c r="AF29" s="146"/>
      <c r="AG29" s="146" t="s">
        <v>145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76" t="str">
        <f>C29</f>
        <v>svislé nebo šikmé (odkloněné), půdorysně přímé nebo zalomené, stěn základových pasů ve volných nebo zapažených jámách, rýhách, šachtách, včetně případných vzpěr,</v>
      </c>
      <c r="BB29" s="146"/>
      <c r="BC29" s="146"/>
      <c r="BD29" s="146"/>
      <c r="BE29" s="146"/>
      <c r="BF29" s="146"/>
      <c r="BG29" s="146"/>
      <c r="BH29" s="146"/>
    </row>
    <row r="30" spans="1:60" ht="20.6" outlineLevel="1">
      <c r="A30" s="163">
        <v>9</v>
      </c>
      <c r="B30" s="164" t="s">
        <v>50</v>
      </c>
      <c r="C30" s="172" t="s">
        <v>330</v>
      </c>
      <c r="D30" s="165" t="s">
        <v>305</v>
      </c>
      <c r="E30" s="166">
        <v>5</v>
      </c>
      <c r="F30" s="167"/>
      <c r="G30" s="168">
        <f>ROUND(E30*F30,2)</f>
        <v>0</v>
      </c>
      <c r="H30" s="167"/>
      <c r="I30" s="168">
        <f>ROUND(E30*H30,2)</f>
        <v>0</v>
      </c>
      <c r="J30" s="167"/>
      <c r="K30" s="168">
        <f>ROUND(E30*J30,2)</f>
        <v>0</v>
      </c>
      <c r="L30" s="168">
        <v>21</v>
      </c>
      <c r="M30" s="168">
        <f>G30*(1+L30/100)</f>
        <v>0</v>
      </c>
      <c r="N30" s="168">
        <v>0</v>
      </c>
      <c r="O30" s="168">
        <f>ROUND(E30*N30,2)</f>
        <v>0</v>
      </c>
      <c r="P30" s="168">
        <v>0</v>
      </c>
      <c r="Q30" s="168">
        <f>ROUND(E30*P30,2)</f>
        <v>0</v>
      </c>
      <c r="R30" s="168"/>
      <c r="S30" s="168" t="s">
        <v>196</v>
      </c>
      <c r="T30" s="169" t="s">
        <v>197</v>
      </c>
      <c r="U30" s="155">
        <v>0</v>
      </c>
      <c r="V30" s="155">
        <f>ROUND(E30*U30,2)</f>
        <v>0</v>
      </c>
      <c r="W30" s="155"/>
      <c r="X30" s="155" t="s">
        <v>134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135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>
      <c r="A31" s="163">
        <v>10</v>
      </c>
      <c r="B31" s="164" t="s">
        <v>334</v>
      </c>
      <c r="C31" s="172" t="s">
        <v>335</v>
      </c>
      <c r="D31" s="165" t="s">
        <v>312</v>
      </c>
      <c r="E31" s="166">
        <v>5</v>
      </c>
      <c r="F31" s="167"/>
      <c r="G31" s="168">
        <f>ROUND(E31*F31,2)</f>
        <v>0</v>
      </c>
      <c r="H31" s="167"/>
      <c r="I31" s="168">
        <f>ROUND(E31*H31,2)</f>
        <v>0</v>
      </c>
      <c r="J31" s="167"/>
      <c r="K31" s="168">
        <f>ROUND(E31*J31,2)</f>
        <v>0</v>
      </c>
      <c r="L31" s="168">
        <v>21</v>
      </c>
      <c r="M31" s="168">
        <f>G31*(1+L31/100)</f>
        <v>0</v>
      </c>
      <c r="N31" s="168">
        <v>5.5E-2</v>
      </c>
      <c r="O31" s="168">
        <f>ROUND(E31*N31,2)</f>
        <v>0.28000000000000003</v>
      </c>
      <c r="P31" s="168">
        <v>0</v>
      </c>
      <c r="Q31" s="168">
        <f>ROUND(E31*P31,2)</f>
        <v>0</v>
      </c>
      <c r="R31" s="168" t="s">
        <v>251</v>
      </c>
      <c r="S31" s="168" t="s">
        <v>133</v>
      </c>
      <c r="T31" s="169" t="s">
        <v>133</v>
      </c>
      <c r="U31" s="155">
        <v>0</v>
      </c>
      <c r="V31" s="155">
        <f>ROUND(E31*U31,2)</f>
        <v>0</v>
      </c>
      <c r="W31" s="155"/>
      <c r="X31" s="155" t="s">
        <v>252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297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>
      <c r="A32" s="149" t="s">
        <v>127</v>
      </c>
      <c r="B32" s="150" t="s">
        <v>75</v>
      </c>
      <c r="C32" s="171" t="s">
        <v>76</v>
      </c>
      <c r="D32" s="159"/>
      <c r="E32" s="160"/>
      <c r="F32" s="161"/>
      <c r="G32" s="161">
        <f>SUMIF(AG33:AG33,"&lt;&gt;NOR",G33:G33)</f>
        <v>0</v>
      </c>
      <c r="H32" s="161"/>
      <c r="I32" s="161">
        <f>SUM(I33:I33)</f>
        <v>0</v>
      </c>
      <c r="J32" s="161"/>
      <c r="K32" s="161">
        <f>SUM(K33:K33)</f>
        <v>0</v>
      </c>
      <c r="L32" s="161"/>
      <c r="M32" s="161">
        <f>SUM(M33:M33)</f>
        <v>0</v>
      </c>
      <c r="N32" s="161"/>
      <c r="O32" s="161">
        <f>SUM(O33:O33)</f>
        <v>0</v>
      </c>
      <c r="P32" s="161"/>
      <c r="Q32" s="161">
        <f>SUM(Q33:Q33)</f>
        <v>0</v>
      </c>
      <c r="R32" s="161"/>
      <c r="S32" s="161"/>
      <c r="T32" s="162"/>
      <c r="U32" s="158"/>
      <c r="V32" s="158">
        <f>SUM(V33:V33)</f>
        <v>0</v>
      </c>
      <c r="W32" s="158"/>
      <c r="X32" s="158"/>
      <c r="AG32" t="s">
        <v>128</v>
      </c>
    </row>
    <row r="33" spans="1:60" outlineLevel="1">
      <c r="A33" s="163">
        <v>11</v>
      </c>
      <c r="B33" s="164" t="s">
        <v>54</v>
      </c>
      <c r="C33" s="172" t="s">
        <v>364</v>
      </c>
      <c r="D33" s="165" t="s">
        <v>305</v>
      </c>
      <c r="E33" s="166">
        <v>11</v>
      </c>
      <c r="F33" s="167"/>
      <c r="G33" s="168">
        <f>ROUND(E33*F33,2)</f>
        <v>0</v>
      </c>
      <c r="H33" s="167"/>
      <c r="I33" s="168">
        <f>ROUND(E33*H33,2)</f>
        <v>0</v>
      </c>
      <c r="J33" s="167"/>
      <c r="K33" s="168">
        <f>ROUND(E33*J33,2)</f>
        <v>0</v>
      </c>
      <c r="L33" s="168">
        <v>21</v>
      </c>
      <c r="M33" s="168">
        <f>G33*(1+L33/100)</f>
        <v>0</v>
      </c>
      <c r="N33" s="168">
        <v>0</v>
      </c>
      <c r="O33" s="168">
        <f>ROUND(E33*N33,2)</f>
        <v>0</v>
      </c>
      <c r="P33" s="168">
        <v>0</v>
      </c>
      <c r="Q33" s="168">
        <f>ROUND(E33*P33,2)</f>
        <v>0</v>
      </c>
      <c r="R33" s="168"/>
      <c r="S33" s="168" t="s">
        <v>196</v>
      </c>
      <c r="T33" s="169" t="s">
        <v>197</v>
      </c>
      <c r="U33" s="155">
        <v>0</v>
      </c>
      <c r="V33" s="155">
        <f>ROUND(E33*U33,2)</f>
        <v>0</v>
      </c>
      <c r="W33" s="155"/>
      <c r="X33" s="155" t="s">
        <v>134</v>
      </c>
      <c r="Y33" s="146"/>
      <c r="Z33" s="146"/>
      <c r="AA33" s="146"/>
      <c r="AB33" s="146"/>
      <c r="AC33" s="146"/>
      <c r="AD33" s="146"/>
      <c r="AE33" s="146"/>
      <c r="AF33" s="146"/>
      <c r="AG33" s="146" t="s">
        <v>135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>
      <c r="A34" s="149" t="s">
        <v>127</v>
      </c>
      <c r="B34" s="150" t="s">
        <v>77</v>
      </c>
      <c r="C34" s="171" t="s">
        <v>78</v>
      </c>
      <c r="D34" s="159"/>
      <c r="E34" s="160"/>
      <c r="F34" s="161"/>
      <c r="G34" s="161">
        <f>SUMIF(AG35:AG39,"&lt;&gt;NOR",G35:G39)</f>
        <v>0</v>
      </c>
      <c r="H34" s="161"/>
      <c r="I34" s="161">
        <f>SUM(I35:I39)</f>
        <v>0</v>
      </c>
      <c r="J34" s="161"/>
      <c r="K34" s="161">
        <f>SUM(K35:K39)</f>
        <v>0</v>
      </c>
      <c r="L34" s="161"/>
      <c r="M34" s="161">
        <f>SUM(M35:M39)</f>
        <v>0</v>
      </c>
      <c r="N34" s="161"/>
      <c r="O34" s="161">
        <f>SUM(O35:O39)</f>
        <v>3.88</v>
      </c>
      <c r="P34" s="161"/>
      <c r="Q34" s="161">
        <f>SUM(Q35:Q39)</f>
        <v>0</v>
      </c>
      <c r="R34" s="161"/>
      <c r="S34" s="161"/>
      <c r="T34" s="162"/>
      <c r="U34" s="158"/>
      <c r="V34" s="158">
        <f>SUM(V35:V39)</f>
        <v>123.5</v>
      </c>
      <c r="W34" s="158"/>
      <c r="X34" s="158"/>
      <c r="AG34" t="s">
        <v>128</v>
      </c>
    </row>
    <row r="35" spans="1:60" outlineLevel="1">
      <c r="A35" s="163">
        <v>12</v>
      </c>
      <c r="B35" s="164" t="s">
        <v>336</v>
      </c>
      <c r="C35" s="172" t="s">
        <v>337</v>
      </c>
      <c r="D35" s="165" t="s">
        <v>142</v>
      </c>
      <c r="E35" s="166">
        <v>1.4550000000000001</v>
      </c>
      <c r="F35" s="167"/>
      <c r="G35" s="168">
        <f>ROUND(E35*F35,2)</f>
        <v>0</v>
      </c>
      <c r="H35" s="167"/>
      <c r="I35" s="168">
        <f>ROUND(E35*H35,2)</f>
        <v>0</v>
      </c>
      <c r="J35" s="167"/>
      <c r="K35" s="168">
        <f>ROUND(E35*J35,2)</f>
        <v>0</v>
      </c>
      <c r="L35" s="168">
        <v>21</v>
      </c>
      <c r="M35" s="168">
        <f>G35*(1+L35/100)</f>
        <v>0</v>
      </c>
      <c r="N35" s="168">
        <v>0.72753999999999996</v>
      </c>
      <c r="O35" s="168">
        <f>ROUND(E35*N35,2)</f>
        <v>1.06</v>
      </c>
      <c r="P35" s="168">
        <v>0</v>
      </c>
      <c r="Q35" s="168">
        <f>ROUND(E35*P35,2)</f>
        <v>0</v>
      </c>
      <c r="R35" s="168" t="s">
        <v>153</v>
      </c>
      <c r="S35" s="168" t="s">
        <v>133</v>
      </c>
      <c r="T35" s="169" t="s">
        <v>133</v>
      </c>
      <c r="U35" s="155">
        <v>7.7869999999999999</v>
      </c>
      <c r="V35" s="155">
        <f>ROUND(E35*U35,2)</f>
        <v>11.33</v>
      </c>
      <c r="W35" s="155"/>
      <c r="X35" s="155" t="s">
        <v>134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135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ht="21" outlineLevel="1">
      <c r="A36" s="153"/>
      <c r="B36" s="154"/>
      <c r="C36" s="233" t="s">
        <v>338</v>
      </c>
      <c r="D36" s="234"/>
      <c r="E36" s="234"/>
      <c r="F36" s="234"/>
      <c r="G36" s="234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46"/>
      <c r="Z36" s="146"/>
      <c r="AA36" s="146"/>
      <c r="AB36" s="146"/>
      <c r="AC36" s="146"/>
      <c r="AD36" s="146"/>
      <c r="AE36" s="146"/>
      <c r="AF36" s="146"/>
      <c r="AG36" s="146" t="s">
        <v>145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76" t="str">
        <f>C36</f>
        <v>a podlahy s dodáním hmot,,mostovka ze dřeva měkkého, podlaha lávky ze dřeva měkkého, podlaha lávky za dřeva tvrdého, dočasná dřevěná podlaha na provizorních mostech tl. do 5 cm ze dřeva měkkého,</v>
      </c>
      <c r="BB36" s="146"/>
      <c r="BC36" s="146"/>
      <c r="BD36" s="146"/>
      <c r="BE36" s="146"/>
      <c r="BF36" s="146"/>
      <c r="BG36" s="146"/>
      <c r="BH36" s="146"/>
    </row>
    <row r="37" spans="1:60" outlineLevel="1">
      <c r="A37" s="163">
        <v>13</v>
      </c>
      <c r="B37" s="164" t="s">
        <v>261</v>
      </c>
      <c r="C37" s="172" t="s">
        <v>262</v>
      </c>
      <c r="D37" s="165" t="s">
        <v>142</v>
      </c>
      <c r="E37" s="166">
        <v>4.3730000000000002</v>
      </c>
      <c r="F37" s="167"/>
      <c r="G37" s="168">
        <f>ROUND(E37*F37,2)</f>
        <v>0</v>
      </c>
      <c r="H37" s="167"/>
      <c r="I37" s="168">
        <f>ROUND(E37*H37,2)</f>
        <v>0</v>
      </c>
      <c r="J37" s="167"/>
      <c r="K37" s="168">
        <f>ROUND(E37*J37,2)</f>
        <v>0</v>
      </c>
      <c r="L37" s="168">
        <v>21</v>
      </c>
      <c r="M37" s="168">
        <f>G37*(1+L37/100)</f>
        <v>0</v>
      </c>
      <c r="N37" s="168">
        <v>0.64539000000000002</v>
      </c>
      <c r="O37" s="168">
        <f>ROUND(E37*N37,2)</f>
        <v>2.82</v>
      </c>
      <c r="P37" s="168">
        <v>0</v>
      </c>
      <c r="Q37" s="168">
        <f>ROUND(E37*P37,2)</f>
        <v>0</v>
      </c>
      <c r="R37" s="168" t="s">
        <v>153</v>
      </c>
      <c r="S37" s="168" t="s">
        <v>133</v>
      </c>
      <c r="T37" s="169" t="s">
        <v>133</v>
      </c>
      <c r="U37" s="155">
        <v>25.65</v>
      </c>
      <c r="V37" s="155">
        <f>ROUND(E37*U37,2)</f>
        <v>112.17</v>
      </c>
      <c r="W37" s="155"/>
      <c r="X37" s="155" t="s">
        <v>134</v>
      </c>
      <c r="Y37" s="146"/>
      <c r="Z37" s="146"/>
      <c r="AA37" s="146"/>
      <c r="AB37" s="146"/>
      <c r="AC37" s="146"/>
      <c r="AD37" s="146"/>
      <c r="AE37" s="146"/>
      <c r="AF37" s="146"/>
      <c r="AG37" s="146" t="s">
        <v>135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>
      <c r="A38" s="153"/>
      <c r="B38" s="154"/>
      <c r="C38" s="233" t="s">
        <v>263</v>
      </c>
      <c r="D38" s="234"/>
      <c r="E38" s="234"/>
      <c r="F38" s="234"/>
      <c r="G38" s="234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46"/>
      <c r="Z38" s="146"/>
      <c r="AA38" s="146"/>
      <c r="AB38" s="146"/>
      <c r="AC38" s="146"/>
      <c r="AD38" s="146"/>
      <c r="AE38" s="146"/>
      <c r="AF38" s="146"/>
      <c r="AG38" s="146" t="s">
        <v>145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76" t="str">
        <f>C38</f>
        <v>kolmých i šikmých pro jakékoliv rozpětí a třídu z nosníků trámových z měkkého dřeva, z nosníků roštových ze dvou nebo ze tří trámů,</v>
      </c>
      <c r="BB38" s="146"/>
      <c r="BC38" s="146"/>
      <c r="BD38" s="146"/>
      <c r="BE38" s="146"/>
      <c r="BF38" s="146"/>
      <c r="BG38" s="146"/>
      <c r="BH38" s="146"/>
    </row>
    <row r="39" spans="1:60" outlineLevel="1">
      <c r="A39" s="163">
        <v>14</v>
      </c>
      <c r="B39" s="164" t="s">
        <v>56</v>
      </c>
      <c r="C39" s="172" t="s">
        <v>268</v>
      </c>
      <c r="D39" s="165" t="s">
        <v>269</v>
      </c>
      <c r="E39" s="166">
        <v>4.3730000000000002</v>
      </c>
      <c r="F39" s="167"/>
      <c r="G39" s="168">
        <f>ROUND(E39*F39,2)</f>
        <v>0</v>
      </c>
      <c r="H39" s="167"/>
      <c r="I39" s="168">
        <f>ROUND(E39*H39,2)</f>
        <v>0</v>
      </c>
      <c r="J39" s="167"/>
      <c r="K39" s="168">
        <f>ROUND(E39*J39,2)</f>
        <v>0</v>
      </c>
      <c r="L39" s="168">
        <v>21</v>
      </c>
      <c r="M39" s="168">
        <f>G39*(1+L39/100)</f>
        <v>0</v>
      </c>
      <c r="N39" s="168">
        <v>0</v>
      </c>
      <c r="O39" s="168">
        <f>ROUND(E39*N39,2)</f>
        <v>0</v>
      </c>
      <c r="P39" s="168">
        <v>0</v>
      </c>
      <c r="Q39" s="168">
        <f>ROUND(E39*P39,2)</f>
        <v>0</v>
      </c>
      <c r="R39" s="168"/>
      <c r="S39" s="168" t="s">
        <v>196</v>
      </c>
      <c r="T39" s="169" t="s">
        <v>197</v>
      </c>
      <c r="U39" s="155">
        <v>0</v>
      </c>
      <c r="V39" s="155">
        <f>ROUND(E39*U39,2)</f>
        <v>0</v>
      </c>
      <c r="W39" s="155"/>
      <c r="X39" s="155" t="s">
        <v>134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135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>
      <c r="A40" s="149" t="s">
        <v>127</v>
      </c>
      <c r="B40" s="150" t="s">
        <v>66</v>
      </c>
      <c r="C40" s="171" t="s">
        <v>89</v>
      </c>
      <c r="D40" s="159"/>
      <c r="E40" s="160"/>
      <c r="F40" s="161"/>
      <c r="G40" s="161">
        <f>SUMIF(AG41:AG43,"&lt;&gt;NOR",G41:G43)</f>
        <v>0</v>
      </c>
      <c r="H40" s="161"/>
      <c r="I40" s="161">
        <f>SUM(I41:I43)</f>
        <v>0</v>
      </c>
      <c r="J40" s="161"/>
      <c r="K40" s="161">
        <f>SUM(K41:K43)</f>
        <v>0</v>
      </c>
      <c r="L40" s="161"/>
      <c r="M40" s="161">
        <f>SUM(M41:M43)</f>
        <v>0</v>
      </c>
      <c r="N40" s="161"/>
      <c r="O40" s="161">
        <f>SUM(O41:O43)</f>
        <v>0</v>
      </c>
      <c r="P40" s="161"/>
      <c r="Q40" s="161">
        <f>SUM(Q41:Q43)</f>
        <v>0</v>
      </c>
      <c r="R40" s="161"/>
      <c r="S40" s="161"/>
      <c r="T40" s="162"/>
      <c r="U40" s="158"/>
      <c r="V40" s="158">
        <f>SUM(V41:V43)</f>
        <v>10.81</v>
      </c>
      <c r="W40" s="158"/>
      <c r="X40" s="158"/>
      <c r="AG40" t="s">
        <v>128</v>
      </c>
    </row>
    <row r="41" spans="1:60" outlineLevel="1">
      <c r="A41" s="163">
        <v>15</v>
      </c>
      <c r="B41" s="164" t="s">
        <v>58</v>
      </c>
      <c r="C41" s="172" t="s">
        <v>352</v>
      </c>
      <c r="D41" s="165" t="s">
        <v>305</v>
      </c>
      <c r="E41" s="166">
        <v>1</v>
      </c>
      <c r="F41" s="167"/>
      <c r="G41" s="168">
        <f>ROUND(E41*F41,2)</f>
        <v>0</v>
      </c>
      <c r="H41" s="167"/>
      <c r="I41" s="168">
        <f>ROUND(E41*H41,2)</f>
        <v>0</v>
      </c>
      <c r="J41" s="167"/>
      <c r="K41" s="168">
        <f>ROUND(E41*J41,2)</f>
        <v>0</v>
      </c>
      <c r="L41" s="168">
        <v>21</v>
      </c>
      <c r="M41" s="168">
        <f>G41*(1+L41/100)</f>
        <v>0</v>
      </c>
      <c r="N41" s="168">
        <v>0</v>
      </c>
      <c r="O41" s="168">
        <f>ROUND(E41*N41,2)</f>
        <v>0</v>
      </c>
      <c r="P41" s="168">
        <v>0</v>
      </c>
      <c r="Q41" s="168">
        <f>ROUND(E41*P41,2)</f>
        <v>0</v>
      </c>
      <c r="R41" s="168"/>
      <c r="S41" s="168" t="s">
        <v>196</v>
      </c>
      <c r="T41" s="169" t="s">
        <v>197</v>
      </c>
      <c r="U41" s="155">
        <v>0</v>
      </c>
      <c r="V41" s="155">
        <f>ROUND(E41*U41,2)</f>
        <v>0</v>
      </c>
      <c r="W41" s="155"/>
      <c r="X41" s="155" t="s">
        <v>134</v>
      </c>
      <c r="Y41" s="146"/>
      <c r="Z41" s="146"/>
      <c r="AA41" s="146"/>
      <c r="AB41" s="146"/>
      <c r="AC41" s="146"/>
      <c r="AD41" s="146"/>
      <c r="AE41" s="146"/>
      <c r="AF41" s="146"/>
      <c r="AG41" s="146" t="s">
        <v>135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>
      <c r="A42" s="163">
        <v>16</v>
      </c>
      <c r="B42" s="164" t="s">
        <v>353</v>
      </c>
      <c r="C42" s="172" t="s">
        <v>354</v>
      </c>
      <c r="D42" s="165" t="s">
        <v>186</v>
      </c>
      <c r="E42" s="166">
        <v>9.7383600000000001</v>
      </c>
      <c r="F42" s="167"/>
      <c r="G42" s="168">
        <f>ROUND(E42*F42,2)</f>
        <v>0</v>
      </c>
      <c r="H42" s="167"/>
      <c r="I42" s="168">
        <f>ROUND(E42*H42,2)</f>
        <v>0</v>
      </c>
      <c r="J42" s="167"/>
      <c r="K42" s="168">
        <f>ROUND(E42*J42,2)</f>
        <v>0</v>
      </c>
      <c r="L42" s="168">
        <v>21</v>
      </c>
      <c r="M42" s="168">
        <f>G42*(1+L42/100)</f>
        <v>0</v>
      </c>
      <c r="N42" s="168">
        <v>0</v>
      </c>
      <c r="O42" s="168">
        <f>ROUND(E42*N42,2)</f>
        <v>0</v>
      </c>
      <c r="P42" s="168">
        <v>0</v>
      </c>
      <c r="Q42" s="168">
        <f>ROUND(E42*P42,2)</f>
        <v>0</v>
      </c>
      <c r="R42" s="168" t="s">
        <v>153</v>
      </c>
      <c r="S42" s="168" t="s">
        <v>133</v>
      </c>
      <c r="T42" s="169" t="s">
        <v>133</v>
      </c>
      <c r="U42" s="155">
        <v>1.1100000000000001</v>
      </c>
      <c r="V42" s="155">
        <f>ROUND(E42*U42,2)</f>
        <v>10.81</v>
      </c>
      <c r="W42" s="155"/>
      <c r="X42" s="155" t="s">
        <v>319</v>
      </c>
      <c r="Y42" s="146"/>
      <c r="Z42" s="146"/>
      <c r="AA42" s="146"/>
      <c r="AB42" s="146"/>
      <c r="AC42" s="146"/>
      <c r="AD42" s="146"/>
      <c r="AE42" s="146"/>
      <c r="AF42" s="146"/>
      <c r="AG42" s="146" t="s">
        <v>320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>
      <c r="A43" s="153"/>
      <c r="B43" s="154"/>
      <c r="C43" s="233" t="s">
        <v>355</v>
      </c>
      <c r="D43" s="234"/>
      <c r="E43" s="234"/>
      <c r="F43" s="234"/>
      <c r="G43" s="234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46"/>
      <c r="Z43" s="146"/>
      <c r="AA43" s="146"/>
      <c r="AB43" s="146"/>
      <c r="AC43" s="146"/>
      <c r="AD43" s="146"/>
      <c r="AE43" s="146"/>
      <c r="AF43" s="146"/>
      <c r="AG43" s="146" t="s">
        <v>145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>
      <c r="A44" s="149" t="s">
        <v>127</v>
      </c>
      <c r="B44" s="150" t="s">
        <v>94</v>
      </c>
      <c r="C44" s="171" t="s">
        <v>95</v>
      </c>
      <c r="D44" s="159"/>
      <c r="E44" s="160"/>
      <c r="F44" s="161"/>
      <c r="G44" s="161">
        <f>SUMIF(AG45:AG46,"&lt;&gt;NOR",G45:G46)</f>
        <v>0</v>
      </c>
      <c r="H44" s="161"/>
      <c r="I44" s="161">
        <f>SUM(I45:I46)</f>
        <v>0</v>
      </c>
      <c r="J44" s="161"/>
      <c r="K44" s="161">
        <f>SUM(K45:K46)</f>
        <v>0</v>
      </c>
      <c r="L44" s="161"/>
      <c r="M44" s="161">
        <f>SUM(M45:M46)</f>
        <v>0</v>
      </c>
      <c r="N44" s="161"/>
      <c r="O44" s="161">
        <f>SUM(O45:O46)</f>
        <v>0</v>
      </c>
      <c r="P44" s="161"/>
      <c r="Q44" s="161">
        <f>SUM(Q45:Q46)</f>
        <v>0</v>
      </c>
      <c r="R44" s="161"/>
      <c r="S44" s="161"/>
      <c r="T44" s="162"/>
      <c r="U44" s="158"/>
      <c r="V44" s="158">
        <f>SUM(V45:V46)</f>
        <v>0</v>
      </c>
      <c r="W44" s="158"/>
      <c r="X44" s="158"/>
      <c r="AG44" t="s">
        <v>128</v>
      </c>
    </row>
    <row r="45" spans="1:60" outlineLevel="1">
      <c r="A45" s="163">
        <v>17</v>
      </c>
      <c r="B45" s="164" t="s">
        <v>60</v>
      </c>
      <c r="C45" s="172" t="s">
        <v>323</v>
      </c>
      <c r="D45" s="165" t="s">
        <v>269</v>
      </c>
      <c r="E45" s="166">
        <v>5.8280000000000003</v>
      </c>
      <c r="F45" s="167"/>
      <c r="G45" s="168">
        <f>ROUND(E45*F45,2)</f>
        <v>0</v>
      </c>
      <c r="H45" s="167"/>
      <c r="I45" s="168">
        <f>ROUND(E45*H45,2)</f>
        <v>0</v>
      </c>
      <c r="J45" s="167"/>
      <c r="K45" s="168">
        <f>ROUND(E45*J45,2)</f>
        <v>0</v>
      </c>
      <c r="L45" s="168">
        <v>21</v>
      </c>
      <c r="M45" s="168">
        <f>G45*(1+L45/100)</f>
        <v>0</v>
      </c>
      <c r="N45" s="168">
        <v>0</v>
      </c>
      <c r="O45" s="168">
        <f>ROUND(E45*N45,2)</f>
        <v>0</v>
      </c>
      <c r="P45" s="168">
        <v>0</v>
      </c>
      <c r="Q45" s="168">
        <f>ROUND(E45*P45,2)</f>
        <v>0</v>
      </c>
      <c r="R45" s="168"/>
      <c r="S45" s="168" t="s">
        <v>196</v>
      </c>
      <c r="T45" s="169" t="s">
        <v>197</v>
      </c>
      <c r="U45" s="155">
        <v>0</v>
      </c>
      <c r="V45" s="155">
        <f>ROUND(E45*U45,2)</f>
        <v>0</v>
      </c>
      <c r="W45" s="155"/>
      <c r="X45" s="155" t="s">
        <v>134</v>
      </c>
      <c r="Y45" s="146"/>
      <c r="Z45" s="146"/>
      <c r="AA45" s="146"/>
      <c r="AB45" s="146"/>
      <c r="AC45" s="146"/>
      <c r="AD45" s="146"/>
      <c r="AE45" s="146"/>
      <c r="AF45" s="146"/>
      <c r="AG45" s="146" t="s">
        <v>135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>
      <c r="A46" s="153"/>
      <c r="B46" s="154"/>
      <c r="C46" s="173" t="s">
        <v>386</v>
      </c>
      <c r="D46" s="156"/>
      <c r="E46" s="157">
        <v>5.8280000000000003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46"/>
      <c r="Z46" s="146"/>
      <c r="AA46" s="146"/>
      <c r="AB46" s="146"/>
      <c r="AC46" s="146"/>
      <c r="AD46" s="146"/>
      <c r="AE46" s="146"/>
      <c r="AF46" s="146"/>
      <c r="AG46" s="146" t="s">
        <v>137</v>
      </c>
      <c r="AH46" s="146">
        <v>0</v>
      </c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>
      <c r="A47" s="3"/>
      <c r="B47" s="4"/>
      <c r="C47" s="174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AE47">
        <v>15</v>
      </c>
      <c r="AF47">
        <v>21</v>
      </c>
      <c r="AG47" t="s">
        <v>114</v>
      </c>
    </row>
    <row r="48" spans="1:60">
      <c r="A48" s="149"/>
      <c r="B48" s="150" t="s">
        <v>29</v>
      </c>
      <c r="C48" s="171"/>
      <c r="D48" s="151"/>
      <c r="E48" s="152"/>
      <c r="F48" s="152"/>
      <c r="G48" s="170">
        <f>G8+G22+G32+G34+G40+G44</f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AE48">
        <f>SUMIF(L7:L46,AE47,G7:G46)</f>
        <v>0</v>
      </c>
      <c r="AF48">
        <f>SUMIF(L7:L46,AF47,G7:G46)</f>
        <v>0</v>
      </c>
      <c r="AG48" t="s">
        <v>201</v>
      </c>
    </row>
    <row r="49" spans="3:33">
      <c r="C49" s="175"/>
      <c r="D49" s="10"/>
      <c r="AG49" t="s">
        <v>202</v>
      </c>
    </row>
    <row r="50" spans="3:33">
      <c r="D50" s="10"/>
    </row>
    <row r="51" spans="3:33">
      <c r="D51" s="10"/>
    </row>
    <row r="52" spans="3:33">
      <c r="D52" s="10"/>
    </row>
    <row r="53" spans="3:33">
      <c r="D53" s="10"/>
    </row>
    <row r="54" spans="3:33">
      <c r="D54" s="10"/>
    </row>
    <row r="55" spans="3:33">
      <c r="D55" s="10"/>
    </row>
    <row r="56" spans="3:33">
      <c r="D56" s="10"/>
    </row>
    <row r="57" spans="3:33">
      <c r="D57" s="10"/>
    </row>
    <row r="58" spans="3:33">
      <c r="D58" s="10"/>
    </row>
    <row r="59" spans="3:33">
      <c r="D59" s="10"/>
    </row>
    <row r="60" spans="3:33">
      <c r="D60" s="10"/>
    </row>
    <row r="61" spans="3:33">
      <c r="D61" s="10"/>
    </row>
    <row r="62" spans="3:33">
      <c r="D62" s="10"/>
    </row>
    <row r="63" spans="3:33">
      <c r="D63" s="10"/>
    </row>
    <row r="64" spans="3:33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9231" sheet="1"/>
  <mergeCells count="13">
    <mergeCell ref="A1:G1"/>
    <mergeCell ref="C2:G2"/>
    <mergeCell ref="C3:G3"/>
    <mergeCell ref="C4:G4"/>
    <mergeCell ref="C43:G43"/>
    <mergeCell ref="C26:G26"/>
    <mergeCell ref="C29:G29"/>
    <mergeCell ref="C36:G36"/>
    <mergeCell ref="C38:G38"/>
    <mergeCell ref="C10:G10"/>
    <mergeCell ref="C13:G13"/>
    <mergeCell ref="C16:G16"/>
    <mergeCell ref="C18:G18"/>
  </mergeCells>
  <phoneticPr fontId="17" type="noConversion"/>
  <pageMargins left="0.59055118110236204" right="0.196850393700787" top="0.984251969" bottom="0.984251969" header="0.4921259845" footer="0.4921259845"/>
  <pageSetup paperSize="9" orientation="landscape" r:id="rId1"/>
  <headerFooter alignWithMargins="0"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45" outlineLevelRow="1"/>
  <cols>
    <col min="1" max="1" width="3.3828125" customWidth="1"/>
    <col min="2" max="2" width="12.53515625" style="121" customWidth="1"/>
    <col min="3" max="3" width="63.3046875" style="121" customWidth="1"/>
    <col min="4" max="4" width="4.84375" customWidth="1"/>
    <col min="5" max="5" width="10.53515625" customWidth="1"/>
    <col min="6" max="6" width="9.84375" customWidth="1"/>
    <col min="7" max="7" width="12.69140625" customWidth="1"/>
    <col min="8" max="17" width="0" hidden="1" customWidth="1"/>
    <col min="18" max="18" width="6.84375" customWidth="1"/>
    <col min="20" max="24" width="0" hidden="1" customWidth="1"/>
    <col min="29" max="29" width="0" hidden="1" customWidth="1"/>
    <col min="31" max="41" width="0" hidden="1" customWidth="1"/>
    <col min="53" max="53" width="98.69140625" customWidth="1"/>
  </cols>
  <sheetData>
    <row r="1" spans="1:60" ht="15.75" customHeight="1">
      <c r="A1" s="235" t="s">
        <v>101</v>
      </c>
      <c r="B1" s="235"/>
      <c r="C1" s="235"/>
      <c r="D1" s="235"/>
      <c r="E1" s="235"/>
      <c r="F1" s="235"/>
      <c r="G1" s="235"/>
      <c r="AG1" t="s">
        <v>102</v>
      </c>
    </row>
    <row r="2" spans="1:60" ht="25" customHeight="1">
      <c r="A2" s="139" t="s">
        <v>7</v>
      </c>
      <c r="B2" s="49" t="s">
        <v>44</v>
      </c>
      <c r="C2" s="236" t="s">
        <v>45</v>
      </c>
      <c r="D2" s="237"/>
      <c r="E2" s="237"/>
      <c r="F2" s="237"/>
      <c r="G2" s="238"/>
      <c r="AG2" t="s">
        <v>103</v>
      </c>
    </row>
    <row r="3" spans="1:60" ht="25" customHeight="1">
      <c r="A3" s="139" t="s">
        <v>8</v>
      </c>
      <c r="B3" s="49" t="s">
        <v>60</v>
      </c>
      <c r="C3" s="236" t="s">
        <v>61</v>
      </c>
      <c r="D3" s="237"/>
      <c r="E3" s="237"/>
      <c r="F3" s="237"/>
      <c r="G3" s="238"/>
      <c r="AC3" s="121" t="s">
        <v>103</v>
      </c>
      <c r="AG3" t="s">
        <v>104</v>
      </c>
    </row>
    <row r="4" spans="1:60" ht="25" customHeight="1">
      <c r="A4" s="140" t="s">
        <v>9</v>
      </c>
      <c r="B4" s="141" t="s">
        <v>53</v>
      </c>
      <c r="C4" s="239" t="s">
        <v>51</v>
      </c>
      <c r="D4" s="240"/>
      <c r="E4" s="240"/>
      <c r="F4" s="240"/>
      <c r="G4" s="241"/>
      <c r="AG4" t="s">
        <v>105</v>
      </c>
    </row>
    <row r="5" spans="1:60">
      <c r="D5" s="10"/>
    </row>
    <row r="6" spans="1:60" ht="37.299999999999997">
      <c r="A6" s="142" t="s">
        <v>106</v>
      </c>
      <c r="B6" s="144" t="s">
        <v>107</v>
      </c>
      <c r="C6" s="144" t="s">
        <v>108</v>
      </c>
      <c r="D6" s="143" t="s">
        <v>109</v>
      </c>
      <c r="E6" s="142" t="s">
        <v>110</v>
      </c>
      <c r="F6" s="142" t="s">
        <v>111</v>
      </c>
      <c r="G6" s="142" t="s">
        <v>29</v>
      </c>
      <c r="H6" s="145" t="s">
        <v>30</v>
      </c>
      <c r="I6" s="145" t="s">
        <v>112</v>
      </c>
      <c r="J6" s="145" t="s">
        <v>31</v>
      </c>
      <c r="K6" s="145" t="s">
        <v>113</v>
      </c>
      <c r="L6" s="145" t="s">
        <v>114</v>
      </c>
      <c r="M6" s="145" t="s">
        <v>115</v>
      </c>
      <c r="N6" s="145" t="s">
        <v>116</v>
      </c>
      <c r="O6" s="145" t="s">
        <v>117</v>
      </c>
      <c r="P6" s="145" t="s">
        <v>118</v>
      </c>
      <c r="Q6" s="145" t="s">
        <v>119</v>
      </c>
      <c r="R6" s="145" t="s">
        <v>120</v>
      </c>
      <c r="S6" s="145" t="s">
        <v>121</v>
      </c>
      <c r="T6" s="145" t="s">
        <v>122</v>
      </c>
      <c r="U6" s="145" t="s">
        <v>123</v>
      </c>
      <c r="V6" s="145" t="s">
        <v>124</v>
      </c>
      <c r="W6" s="145" t="s">
        <v>125</v>
      </c>
      <c r="X6" s="145" t="s">
        <v>126</v>
      </c>
    </row>
    <row r="7" spans="1:60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>
      <c r="A8" s="149" t="s">
        <v>127</v>
      </c>
      <c r="B8" s="150" t="s">
        <v>53</v>
      </c>
      <c r="C8" s="171" t="s">
        <v>72</v>
      </c>
      <c r="D8" s="159"/>
      <c r="E8" s="160"/>
      <c r="F8" s="161"/>
      <c r="G8" s="161">
        <f>SUMIF(AG9:AG21,"&lt;&gt;NOR",G9:G21)</f>
        <v>0</v>
      </c>
      <c r="H8" s="161"/>
      <c r="I8" s="161">
        <f>SUM(I9:I21)</f>
        <v>0</v>
      </c>
      <c r="J8" s="161"/>
      <c r="K8" s="161">
        <f>SUM(K9:K21)</f>
        <v>0</v>
      </c>
      <c r="L8" s="161"/>
      <c r="M8" s="161">
        <f>SUM(M9:M21)</f>
        <v>0</v>
      </c>
      <c r="N8" s="161"/>
      <c r="O8" s="161">
        <f>SUM(O9:O21)</f>
        <v>0</v>
      </c>
      <c r="P8" s="161"/>
      <c r="Q8" s="161">
        <f>SUM(Q9:Q21)</f>
        <v>0</v>
      </c>
      <c r="R8" s="161"/>
      <c r="S8" s="161"/>
      <c r="T8" s="162"/>
      <c r="U8" s="158"/>
      <c r="V8" s="158">
        <f>SUM(V9:V21)</f>
        <v>7.3800000000000008</v>
      </c>
      <c r="W8" s="158"/>
      <c r="X8" s="158"/>
      <c r="AG8" t="s">
        <v>128</v>
      </c>
    </row>
    <row r="9" spans="1:60" outlineLevel="1">
      <c r="A9" s="163">
        <v>1</v>
      </c>
      <c r="B9" s="164" t="s">
        <v>366</v>
      </c>
      <c r="C9" s="172" t="s">
        <v>367</v>
      </c>
      <c r="D9" s="165" t="s">
        <v>142</v>
      </c>
      <c r="E9" s="166">
        <v>1.2</v>
      </c>
      <c r="F9" s="167"/>
      <c r="G9" s="168">
        <f>ROUND(E9*F9,2)</f>
        <v>0</v>
      </c>
      <c r="H9" s="167"/>
      <c r="I9" s="168">
        <f>ROUND(E9*H9,2)</f>
        <v>0</v>
      </c>
      <c r="J9" s="167"/>
      <c r="K9" s="168">
        <f>ROUND(E9*J9,2)</f>
        <v>0</v>
      </c>
      <c r="L9" s="168">
        <v>21</v>
      </c>
      <c r="M9" s="168">
        <f>G9*(1+L9/100)</f>
        <v>0</v>
      </c>
      <c r="N9" s="168">
        <v>0</v>
      </c>
      <c r="O9" s="168">
        <f>ROUND(E9*N9,2)</f>
        <v>0</v>
      </c>
      <c r="P9" s="168">
        <v>0</v>
      </c>
      <c r="Q9" s="168">
        <f>ROUND(E9*P9,2)</f>
        <v>0</v>
      </c>
      <c r="R9" s="168" t="s">
        <v>143</v>
      </c>
      <c r="S9" s="168" t="s">
        <v>133</v>
      </c>
      <c r="T9" s="169" t="s">
        <v>133</v>
      </c>
      <c r="U9" s="155">
        <v>0.1</v>
      </c>
      <c r="V9" s="155">
        <f>ROUND(E9*U9,2)</f>
        <v>0.12</v>
      </c>
      <c r="W9" s="155"/>
      <c r="X9" s="155" t="s">
        <v>134</v>
      </c>
      <c r="Y9" s="146"/>
      <c r="Z9" s="146"/>
      <c r="AA9" s="146"/>
      <c r="AB9" s="146"/>
      <c r="AC9" s="146"/>
      <c r="AD9" s="146"/>
      <c r="AE9" s="146"/>
      <c r="AF9" s="146"/>
      <c r="AG9" s="146" t="s">
        <v>211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>
      <c r="A10" s="153"/>
      <c r="B10" s="154"/>
      <c r="C10" s="233" t="s">
        <v>212</v>
      </c>
      <c r="D10" s="234"/>
      <c r="E10" s="234"/>
      <c r="F10" s="234"/>
      <c r="G10" s="23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6"/>
      <c r="Z10" s="146"/>
      <c r="AA10" s="146"/>
      <c r="AB10" s="146"/>
      <c r="AC10" s="146"/>
      <c r="AD10" s="146"/>
      <c r="AE10" s="146"/>
      <c r="AF10" s="146"/>
      <c r="AG10" s="146" t="s">
        <v>145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76" t="str">
        <f>C10</f>
        <v>nebo lesní půdy, s vodorovným přemístěním na hromady v místě upotřebení nebo na dočasné či trvalé skládky se složením</v>
      </c>
      <c r="BB10" s="146"/>
      <c r="BC10" s="146"/>
      <c r="BD10" s="146"/>
      <c r="BE10" s="146"/>
      <c r="BF10" s="146"/>
      <c r="BG10" s="146"/>
      <c r="BH10" s="146"/>
    </row>
    <row r="11" spans="1:60" outlineLevel="1">
      <c r="A11" s="153"/>
      <c r="B11" s="154"/>
      <c r="C11" s="173" t="s">
        <v>387</v>
      </c>
      <c r="D11" s="156"/>
      <c r="E11" s="157">
        <v>1.2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6"/>
      <c r="Z11" s="146"/>
      <c r="AA11" s="146"/>
      <c r="AB11" s="146"/>
      <c r="AC11" s="146"/>
      <c r="AD11" s="146"/>
      <c r="AE11" s="146"/>
      <c r="AF11" s="146"/>
      <c r="AG11" s="146" t="s">
        <v>137</v>
      </c>
      <c r="AH11" s="146">
        <v>0</v>
      </c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>
      <c r="A12" s="163">
        <v>2</v>
      </c>
      <c r="B12" s="164" t="s">
        <v>369</v>
      </c>
      <c r="C12" s="172" t="s">
        <v>370</v>
      </c>
      <c r="D12" s="165" t="s">
        <v>142</v>
      </c>
      <c r="E12" s="166">
        <v>0.8</v>
      </c>
      <c r="F12" s="167"/>
      <c r="G12" s="168">
        <f>ROUND(E12*F12,2)</f>
        <v>0</v>
      </c>
      <c r="H12" s="167"/>
      <c r="I12" s="168">
        <f>ROUND(E12*H12,2)</f>
        <v>0</v>
      </c>
      <c r="J12" s="167"/>
      <c r="K12" s="168">
        <f>ROUND(E12*J12,2)</f>
        <v>0</v>
      </c>
      <c r="L12" s="168">
        <v>21</v>
      </c>
      <c r="M12" s="168">
        <f>G12*(1+L12/100)</f>
        <v>0</v>
      </c>
      <c r="N12" s="168">
        <v>0</v>
      </c>
      <c r="O12" s="168">
        <f>ROUND(E12*N12,2)</f>
        <v>0</v>
      </c>
      <c r="P12" s="168">
        <v>0</v>
      </c>
      <c r="Q12" s="168">
        <f>ROUND(E12*P12,2)</f>
        <v>0</v>
      </c>
      <c r="R12" s="168" t="s">
        <v>143</v>
      </c>
      <c r="S12" s="168" t="s">
        <v>133</v>
      </c>
      <c r="T12" s="169" t="s">
        <v>133</v>
      </c>
      <c r="U12" s="155">
        <v>3.53</v>
      </c>
      <c r="V12" s="155">
        <f>ROUND(E12*U12,2)</f>
        <v>2.82</v>
      </c>
      <c r="W12" s="155"/>
      <c r="X12" s="155" t="s">
        <v>134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135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>
      <c r="A13" s="153"/>
      <c r="B13" s="154"/>
      <c r="C13" s="233" t="s">
        <v>225</v>
      </c>
      <c r="D13" s="234"/>
      <c r="E13" s="234"/>
      <c r="F13" s="234"/>
      <c r="G13" s="234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46"/>
      <c r="Z13" s="146"/>
      <c r="AA13" s="146"/>
      <c r="AB13" s="146"/>
      <c r="AC13" s="146"/>
      <c r="AD13" s="146"/>
      <c r="AE13" s="146"/>
      <c r="AF13" s="146"/>
      <c r="AG13" s="146" t="s">
        <v>145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>
      <c r="A14" s="153"/>
      <c r="B14" s="154"/>
      <c r="C14" s="173" t="s">
        <v>388</v>
      </c>
      <c r="D14" s="156"/>
      <c r="E14" s="157">
        <v>0.8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 t="s">
        <v>137</v>
      </c>
      <c r="AH14" s="146">
        <v>0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>
      <c r="A15" s="163">
        <v>3</v>
      </c>
      <c r="B15" s="164" t="s">
        <v>232</v>
      </c>
      <c r="C15" s="172" t="s">
        <v>233</v>
      </c>
      <c r="D15" s="165" t="s">
        <v>131</v>
      </c>
      <c r="E15" s="166">
        <v>13.333</v>
      </c>
      <c r="F15" s="167"/>
      <c r="G15" s="168">
        <f>ROUND(E15*F15,2)</f>
        <v>0</v>
      </c>
      <c r="H15" s="167"/>
      <c r="I15" s="168">
        <f>ROUND(E15*H15,2)</f>
        <v>0</v>
      </c>
      <c r="J15" s="167"/>
      <c r="K15" s="168">
        <f>ROUND(E15*J15,2)</f>
        <v>0</v>
      </c>
      <c r="L15" s="168">
        <v>21</v>
      </c>
      <c r="M15" s="168">
        <f>G15*(1+L15/100)</f>
        <v>0</v>
      </c>
      <c r="N15" s="168">
        <v>0</v>
      </c>
      <c r="O15" s="168">
        <f>ROUND(E15*N15,2)</f>
        <v>0</v>
      </c>
      <c r="P15" s="168">
        <v>0</v>
      </c>
      <c r="Q15" s="168">
        <f>ROUND(E15*P15,2)</f>
        <v>0</v>
      </c>
      <c r="R15" s="168" t="s">
        <v>234</v>
      </c>
      <c r="S15" s="168" t="s">
        <v>133</v>
      </c>
      <c r="T15" s="169" t="s">
        <v>133</v>
      </c>
      <c r="U15" s="155">
        <v>7.2999999999999995E-2</v>
      </c>
      <c r="V15" s="155">
        <f>ROUND(E15*U15,2)</f>
        <v>0.97</v>
      </c>
      <c r="W15" s="155"/>
      <c r="X15" s="155" t="s">
        <v>134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211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>
      <c r="A16" s="153"/>
      <c r="B16" s="154"/>
      <c r="C16" s="233" t="s">
        <v>235</v>
      </c>
      <c r="D16" s="234"/>
      <c r="E16" s="234"/>
      <c r="F16" s="234"/>
      <c r="G16" s="234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46"/>
      <c r="Z16" s="146"/>
      <c r="AA16" s="146"/>
      <c r="AB16" s="146"/>
      <c r="AC16" s="146"/>
      <c r="AD16" s="146"/>
      <c r="AE16" s="146"/>
      <c r="AF16" s="146"/>
      <c r="AG16" s="146" t="s">
        <v>145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20.6" outlineLevel="1">
      <c r="A17" s="163">
        <v>4</v>
      </c>
      <c r="B17" s="164" t="s">
        <v>372</v>
      </c>
      <c r="C17" s="172" t="s">
        <v>373</v>
      </c>
      <c r="D17" s="165" t="s">
        <v>131</v>
      </c>
      <c r="E17" s="166">
        <v>13.33333</v>
      </c>
      <c r="F17" s="167"/>
      <c r="G17" s="168">
        <f>ROUND(E17*F17,2)</f>
        <v>0</v>
      </c>
      <c r="H17" s="167"/>
      <c r="I17" s="168">
        <f>ROUND(E17*H17,2)</f>
        <v>0</v>
      </c>
      <c r="J17" s="167"/>
      <c r="K17" s="168">
        <f>ROUND(E17*J17,2)</f>
        <v>0</v>
      </c>
      <c r="L17" s="168">
        <v>21</v>
      </c>
      <c r="M17" s="168">
        <f>G17*(1+L17/100)</f>
        <v>0</v>
      </c>
      <c r="N17" s="168">
        <v>0</v>
      </c>
      <c r="O17" s="168">
        <f>ROUND(E17*N17,2)</f>
        <v>0</v>
      </c>
      <c r="P17" s="168">
        <v>0</v>
      </c>
      <c r="Q17" s="168">
        <f>ROUND(E17*P17,2)</f>
        <v>0</v>
      </c>
      <c r="R17" s="168" t="s">
        <v>143</v>
      </c>
      <c r="S17" s="168" t="s">
        <v>133</v>
      </c>
      <c r="T17" s="169" t="s">
        <v>133</v>
      </c>
      <c r="U17" s="155">
        <v>0.26</v>
      </c>
      <c r="V17" s="155">
        <f>ROUND(E17*U17,2)</f>
        <v>3.47</v>
      </c>
      <c r="W17" s="155"/>
      <c r="X17" s="155" t="s">
        <v>134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135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>
      <c r="A18" s="153"/>
      <c r="B18" s="154"/>
      <c r="C18" s="233" t="s">
        <v>241</v>
      </c>
      <c r="D18" s="234"/>
      <c r="E18" s="234"/>
      <c r="F18" s="234"/>
      <c r="G18" s="234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6"/>
      <c r="Z18" s="146"/>
      <c r="AA18" s="146"/>
      <c r="AB18" s="146"/>
      <c r="AC18" s="146"/>
      <c r="AD18" s="146"/>
      <c r="AE18" s="146"/>
      <c r="AF18" s="146"/>
      <c r="AG18" s="146" t="s">
        <v>145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76" t="str">
        <f>C18</f>
        <v>s případným nutným přemístěním hromad nebo dočasných skládek na místo potřeby ze vzdálenosti do 30 m, ve svahu sklonu přes 1 : 5,</v>
      </c>
      <c r="BB18" s="146"/>
      <c r="BC18" s="146"/>
      <c r="BD18" s="146"/>
      <c r="BE18" s="146"/>
      <c r="BF18" s="146"/>
      <c r="BG18" s="146"/>
      <c r="BH18" s="146"/>
    </row>
    <row r="19" spans="1:60" outlineLevel="1">
      <c r="A19" s="153"/>
      <c r="B19" s="154"/>
      <c r="C19" s="173" t="s">
        <v>389</v>
      </c>
      <c r="D19" s="156"/>
      <c r="E19" s="157">
        <v>13.33333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46"/>
      <c r="Z19" s="146"/>
      <c r="AA19" s="146"/>
      <c r="AB19" s="146"/>
      <c r="AC19" s="146"/>
      <c r="AD19" s="146"/>
      <c r="AE19" s="146"/>
      <c r="AF19" s="146"/>
      <c r="AG19" s="146" t="s">
        <v>137</v>
      </c>
      <c r="AH19" s="146">
        <v>0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>
      <c r="A20" s="163">
        <v>5</v>
      </c>
      <c r="B20" s="164" t="s">
        <v>248</v>
      </c>
      <c r="C20" s="172" t="s">
        <v>249</v>
      </c>
      <c r="D20" s="165" t="s">
        <v>250</v>
      </c>
      <c r="E20" s="166">
        <v>0.53320000000000001</v>
      </c>
      <c r="F20" s="167"/>
      <c r="G20" s="168">
        <f>ROUND(E20*F20,2)</f>
        <v>0</v>
      </c>
      <c r="H20" s="167"/>
      <c r="I20" s="168">
        <f>ROUND(E20*H20,2)</f>
        <v>0</v>
      </c>
      <c r="J20" s="167"/>
      <c r="K20" s="168">
        <f>ROUND(E20*J20,2)</f>
        <v>0</v>
      </c>
      <c r="L20" s="168">
        <v>21</v>
      </c>
      <c r="M20" s="168">
        <f>G20*(1+L20/100)</f>
        <v>0</v>
      </c>
      <c r="N20" s="168">
        <v>1E-3</v>
      </c>
      <c r="O20" s="168">
        <f>ROUND(E20*N20,2)</f>
        <v>0</v>
      </c>
      <c r="P20" s="168">
        <v>0</v>
      </c>
      <c r="Q20" s="168">
        <f>ROUND(E20*P20,2)</f>
        <v>0</v>
      </c>
      <c r="R20" s="168" t="s">
        <v>251</v>
      </c>
      <c r="S20" s="168" t="s">
        <v>133</v>
      </c>
      <c r="T20" s="169" t="s">
        <v>133</v>
      </c>
      <c r="U20" s="155">
        <v>0</v>
      </c>
      <c r="V20" s="155">
        <f>ROUND(E20*U20,2)</f>
        <v>0</v>
      </c>
      <c r="W20" s="155"/>
      <c r="X20" s="155" t="s">
        <v>252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253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>
      <c r="A21" s="153"/>
      <c r="B21" s="154"/>
      <c r="C21" s="173" t="s">
        <v>390</v>
      </c>
      <c r="D21" s="156"/>
      <c r="E21" s="157">
        <v>0.53320000000000001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6"/>
      <c r="Z21" s="146"/>
      <c r="AA21" s="146"/>
      <c r="AB21" s="146"/>
      <c r="AC21" s="146"/>
      <c r="AD21" s="146"/>
      <c r="AE21" s="146"/>
      <c r="AF21" s="146"/>
      <c r="AG21" s="146" t="s">
        <v>137</v>
      </c>
      <c r="AH21" s="146">
        <v>0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>
      <c r="A22" s="149" t="s">
        <v>127</v>
      </c>
      <c r="B22" s="150" t="s">
        <v>73</v>
      </c>
      <c r="C22" s="171" t="s">
        <v>74</v>
      </c>
      <c r="D22" s="159"/>
      <c r="E22" s="160"/>
      <c r="F22" s="161"/>
      <c r="G22" s="161">
        <f>SUMIF(AG23:AG29,"&lt;&gt;NOR",G23:G29)</f>
        <v>0</v>
      </c>
      <c r="H22" s="161"/>
      <c r="I22" s="161">
        <f>SUM(I23:I29)</f>
        <v>0</v>
      </c>
      <c r="J22" s="161"/>
      <c r="K22" s="161">
        <f>SUM(K23:K29)</f>
        <v>0</v>
      </c>
      <c r="L22" s="161"/>
      <c r="M22" s="161">
        <f>SUM(M23:M29)</f>
        <v>0</v>
      </c>
      <c r="N22" s="161"/>
      <c r="O22" s="161">
        <f>SUM(O23:O29)</f>
        <v>8.6199999999999992</v>
      </c>
      <c r="P22" s="161"/>
      <c r="Q22" s="161">
        <f>SUM(Q23:Q29)</f>
        <v>0</v>
      </c>
      <c r="R22" s="161"/>
      <c r="S22" s="161"/>
      <c r="T22" s="162"/>
      <c r="U22" s="158"/>
      <c r="V22" s="158">
        <f>SUM(V23:V29)</f>
        <v>11.860000000000001</v>
      </c>
      <c r="W22" s="158"/>
      <c r="X22" s="158"/>
      <c r="AG22" t="s">
        <v>128</v>
      </c>
    </row>
    <row r="23" spans="1:60" outlineLevel="1">
      <c r="A23" s="163">
        <v>6</v>
      </c>
      <c r="B23" s="164" t="s">
        <v>376</v>
      </c>
      <c r="C23" s="172" t="s">
        <v>377</v>
      </c>
      <c r="D23" s="165" t="s">
        <v>142</v>
      </c>
      <c r="E23" s="166">
        <v>3.3</v>
      </c>
      <c r="F23" s="167"/>
      <c r="G23" s="168">
        <f>ROUND(E23*F23,2)</f>
        <v>0</v>
      </c>
      <c r="H23" s="167"/>
      <c r="I23" s="168">
        <f>ROUND(E23*H23,2)</f>
        <v>0</v>
      </c>
      <c r="J23" s="167"/>
      <c r="K23" s="168">
        <f>ROUND(E23*J23,2)</f>
        <v>0</v>
      </c>
      <c r="L23" s="168">
        <v>21</v>
      </c>
      <c r="M23" s="168">
        <f>G23*(1+L23/100)</f>
        <v>0</v>
      </c>
      <c r="N23" s="168">
        <v>2.5249999999999999</v>
      </c>
      <c r="O23" s="168">
        <f>ROUND(E23*N23,2)</f>
        <v>8.33</v>
      </c>
      <c r="P23" s="168">
        <v>0</v>
      </c>
      <c r="Q23" s="168">
        <f>ROUND(E23*P23,2)</f>
        <v>0</v>
      </c>
      <c r="R23" s="168" t="s">
        <v>378</v>
      </c>
      <c r="S23" s="168" t="s">
        <v>133</v>
      </c>
      <c r="T23" s="169" t="s">
        <v>133</v>
      </c>
      <c r="U23" s="155">
        <v>0.48</v>
      </c>
      <c r="V23" s="155">
        <f>ROUND(E23*U23,2)</f>
        <v>1.58</v>
      </c>
      <c r="W23" s="155"/>
      <c r="X23" s="155" t="s">
        <v>134</v>
      </c>
      <c r="Y23" s="146"/>
      <c r="Z23" s="146"/>
      <c r="AA23" s="146"/>
      <c r="AB23" s="146"/>
      <c r="AC23" s="146"/>
      <c r="AD23" s="146"/>
      <c r="AE23" s="146"/>
      <c r="AF23" s="146"/>
      <c r="AG23" s="146" t="s">
        <v>135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>
      <c r="A24" s="153"/>
      <c r="B24" s="154"/>
      <c r="C24" s="173" t="s">
        <v>391</v>
      </c>
      <c r="D24" s="156"/>
      <c r="E24" s="157">
        <v>3.3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46"/>
      <c r="Z24" s="146"/>
      <c r="AA24" s="146"/>
      <c r="AB24" s="146"/>
      <c r="AC24" s="146"/>
      <c r="AD24" s="146"/>
      <c r="AE24" s="146"/>
      <c r="AF24" s="146"/>
      <c r="AG24" s="146" t="s">
        <v>137</v>
      </c>
      <c r="AH24" s="146">
        <v>0</v>
      </c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>
      <c r="A25" s="163">
        <v>7</v>
      </c>
      <c r="B25" s="164" t="s">
        <v>380</v>
      </c>
      <c r="C25" s="172" t="s">
        <v>381</v>
      </c>
      <c r="D25" s="165" t="s">
        <v>131</v>
      </c>
      <c r="E25" s="166">
        <v>7.5</v>
      </c>
      <c r="F25" s="167"/>
      <c r="G25" s="168">
        <f>ROUND(E25*F25,2)</f>
        <v>0</v>
      </c>
      <c r="H25" s="167"/>
      <c r="I25" s="168">
        <f>ROUND(E25*H25,2)</f>
        <v>0</v>
      </c>
      <c r="J25" s="167"/>
      <c r="K25" s="168">
        <f>ROUND(E25*J25,2)</f>
        <v>0</v>
      </c>
      <c r="L25" s="168">
        <v>21</v>
      </c>
      <c r="M25" s="168">
        <f>G25*(1+L25/100)</f>
        <v>0</v>
      </c>
      <c r="N25" s="168">
        <v>3.916E-2</v>
      </c>
      <c r="O25" s="168">
        <f>ROUND(E25*N25,2)</f>
        <v>0.28999999999999998</v>
      </c>
      <c r="P25" s="168">
        <v>0</v>
      </c>
      <c r="Q25" s="168">
        <f>ROUND(E25*P25,2)</f>
        <v>0</v>
      </c>
      <c r="R25" s="168" t="s">
        <v>378</v>
      </c>
      <c r="S25" s="168" t="s">
        <v>133</v>
      </c>
      <c r="T25" s="169" t="s">
        <v>133</v>
      </c>
      <c r="U25" s="155">
        <v>1.05</v>
      </c>
      <c r="V25" s="155">
        <f>ROUND(E25*U25,2)</f>
        <v>7.88</v>
      </c>
      <c r="W25" s="155"/>
      <c r="X25" s="155" t="s">
        <v>134</v>
      </c>
      <c r="Y25" s="146"/>
      <c r="Z25" s="146"/>
      <c r="AA25" s="146"/>
      <c r="AB25" s="146"/>
      <c r="AC25" s="146"/>
      <c r="AD25" s="146"/>
      <c r="AE25" s="146"/>
      <c r="AF25" s="146"/>
      <c r="AG25" s="146" t="s">
        <v>135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21" outlineLevel="1">
      <c r="A26" s="153"/>
      <c r="B26" s="154"/>
      <c r="C26" s="233" t="s">
        <v>382</v>
      </c>
      <c r="D26" s="234"/>
      <c r="E26" s="234"/>
      <c r="F26" s="234"/>
      <c r="G26" s="234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6"/>
      <c r="Z26" s="146"/>
      <c r="AA26" s="146"/>
      <c r="AB26" s="146"/>
      <c r="AC26" s="146"/>
      <c r="AD26" s="146"/>
      <c r="AE26" s="146"/>
      <c r="AF26" s="146"/>
      <c r="AG26" s="146" t="s">
        <v>145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76" t="str">
        <f>C26</f>
        <v>svislé nebo šikmé (odkloněné), půdorysně přímé nebo zalomené, stěn základových pasů ve volných nebo zapažených jámách, rýhách, šachtách, včetně případných vzpěr,</v>
      </c>
      <c r="BB26" s="146"/>
      <c r="BC26" s="146"/>
      <c r="BD26" s="146"/>
      <c r="BE26" s="146"/>
      <c r="BF26" s="146"/>
      <c r="BG26" s="146"/>
      <c r="BH26" s="146"/>
    </row>
    <row r="27" spans="1:60" outlineLevel="1">
      <c r="A27" s="153"/>
      <c r="B27" s="154"/>
      <c r="C27" s="173" t="s">
        <v>392</v>
      </c>
      <c r="D27" s="156"/>
      <c r="E27" s="157">
        <v>7.5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46"/>
      <c r="Z27" s="146"/>
      <c r="AA27" s="146"/>
      <c r="AB27" s="146"/>
      <c r="AC27" s="146"/>
      <c r="AD27" s="146"/>
      <c r="AE27" s="146"/>
      <c r="AF27" s="146"/>
      <c r="AG27" s="146" t="s">
        <v>137</v>
      </c>
      <c r="AH27" s="146">
        <v>0</v>
      </c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>
      <c r="A28" s="163">
        <v>8</v>
      </c>
      <c r="B28" s="164" t="s">
        <v>384</v>
      </c>
      <c r="C28" s="172" t="s">
        <v>385</v>
      </c>
      <c r="D28" s="165" t="s">
        <v>131</v>
      </c>
      <c r="E28" s="166">
        <v>7.5</v>
      </c>
      <c r="F28" s="167"/>
      <c r="G28" s="168">
        <f>ROUND(E28*F28,2)</f>
        <v>0</v>
      </c>
      <c r="H28" s="167"/>
      <c r="I28" s="168">
        <f>ROUND(E28*H28,2)</f>
        <v>0</v>
      </c>
      <c r="J28" s="167"/>
      <c r="K28" s="168">
        <f>ROUND(E28*J28,2)</f>
        <v>0</v>
      </c>
      <c r="L28" s="168">
        <v>21</v>
      </c>
      <c r="M28" s="168">
        <f>G28*(1+L28/100)</f>
        <v>0</v>
      </c>
      <c r="N28" s="168">
        <v>0</v>
      </c>
      <c r="O28" s="168">
        <f>ROUND(E28*N28,2)</f>
        <v>0</v>
      </c>
      <c r="P28" s="168">
        <v>0</v>
      </c>
      <c r="Q28" s="168">
        <f>ROUND(E28*P28,2)</f>
        <v>0</v>
      </c>
      <c r="R28" s="168" t="s">
        <v>378</v>
      </c>
      <c r="S28" s="168" t="s">
        <v>133</v>
      </c>
      <c r="T28" s="169" t="s">
        <v>133</v>
      </c>
      <c r="U28" s="155">
        <v>0.32</v>
      </c>
      <c r="V28" s="155">
        <f>ROUND(E28*U28,2)</f>
        <v>2.4</v>
      </c>
      <c r="W28" s="155"/>
      <c r="X28" s="155" t="s">
        <v>134</v>
      </c>
      <c r="Y28" s="146"/>
      <c r="Z28" s="146"/>
      <c r="AA28" s="146"/>
      <c r="AB28" s="146"/>
      <c r="AC28" s="146"/>
      <c r="AD28" s="146"/>
      <c r="AE28" s="146"/>
      <c r="AF28" s="146"/>
      <c r="AG28" s="146" t="s">
        <v>135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21" outlineLevel="1">
      <c r="A29" s="153"/>
      <c r="B29" s="154"/>
      <c r="C29" s="233" t="s">
        <v>382</v>
      </c>
      <c r="D29" s="234"/>
      <c r="E29" s="234"/>
      <c r="F29" s="234"/>
      <c r="G29" s="23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46"/>
      <c r="Z29" s="146"/>
      <c r="AA29" s="146"/>
      <c r="AB29" s="146"/>
      <c r="AC29" s="146"/>
      <c r="AD29" s="146"/>
      <c r="AE29" s="146"/>
      <c r="AF29" s="146"/>
      <c r="AG29" s="146" t="s">
        <v>145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76" t="str">
        <f>C29</f>
        <v>svislé nebo šikmé (odkloněné), půdorysně přímé nebo zalomené, stěn základových pasů ve volných nebo zapažených jámách, rýhách, šachtách, včetně případných vzpěr,</v>
      </c>
      <c r="BB29" s="146"/>
      <c r="BC29" s="146"/>
      <c r="BD29" s="146"/>
      <c r="BE29" s="146"/>
      <c r="BF29" s="146"/>
      <c r="BG29" s="146"/>
      <c r="BH29" s="146"/>
    </row>
    <row r="30" spans="1:60">
      <c r="A30" s="149" t="s">
        <v>127</v>
      </c>
      <c r="B30" s="150" t="s">
        <v>77</v>
      </c>
      <c r="C30" s="171" t="s">
        <v>78</v>
      </c>
      <c r="D30" s="159"/>
      <c r="E30" s="160"/>
      <c r="F30" s="161"/>
      <c r="G30" s="161">
        <f>SUMIF(AG31:AG35,"&lt;&gt;NOR",G31:G35)</f>
        <v>0</v>
      </c>
      <c r="H30" s="161"/>
      <c r="I30" s="161">
        <f>SUM(I31:I35)</f>
        <v>0</v>
      </c>
      <c r="J30" s="161"/>
      <c r="K30" s="161">
        <f>SUM(K31:K35)</f>
        <v>0</v>
      </c>
      <c r="L30" s="161"/>
      <c r="M30" s="161">
        <f>SUM(M31:M35)</f>
        <v>0</v>
      </c>
      <c r="N30" s="161"/>
      <c r="O30" s="161">
        <f>SUM(O31:O35)</f>
        <v>5.7299999999999995</v>
      </c>
      <c r="P30" s="161"/>
      <c r="Q30" s="161">
        <f>SUM(Q31:Q35)</f>
        <v>0</v>
      </c>
      <c r="R30" s="161"/>
      <c r="S30" s="161"/>
      <c r="T30" s="162"/>
      <c r="U30" s="158"/>
      <c r="V30" s="158">
        <f>SUM(V31:V35)</f>
        <v>185.45</v>
      </c>
      <c r="W30" s="158"/>
      <c r="X30" s="158"/>
      <c r="AG30" t="s">
        <v>128</v>
      </c>
    </row>
    <row r="31" spans="1:60" outlineLevel="1">
      <c r="A31" s="163">
        <v>9</v>
      </c>
      <c r="B31" s="164" t="s">
        <v>336</v>
      </c>
      <c r="C31" s="172" t="s">
        <v>337</v>
      </c>
      <c r="D31" s="165" t="s">
        <v>142</v>
      </c>
      <c r="E31" s="166">
        <v>2</v>
      </c>
      <c r="F31" s="167"/>
      <c r="G31" s="168">
        <f>ROUND(E31*F31,2)</f>
        <v>0</v>
      </c>
      <c r="H31" s="167"/>
      <c r="I31" s="168">
        <f>ROUND(E31*H31,2)</f>
        <v>0</v>
      </c>
      <c r="J31" s="167"/>
      <c r="K31" s="168">
        <f>ROUND(E31*J31,2)</f>
        <v>0</v>
      </c>
      <c r="L31" s="168">
        <v>21</v>
      </c>
      <c r="M31" s="168">
        <f>G31*(1+L31/100)</f>
        <v>0</v>
      </c>
      <c r="N31" s="168">
        <v>0.72753999999999996</v>
      </c>
      <c r="O31" s="168">
        <f>ROUND(E31*N31,2)</f>
        <v>1.46</v>
      </c>
      <c r="P31" s="168">
        <v>0</v>
      </c>
      <c r="Q31" s="168">
        <f>ROUND(E31*P31,2)</f>
        <v>0</v>
      </c>
      <c r="R31" s="168" t="s">
        <v>153</v>
      </c>
      <c r="S31" s="168" t="s">
        <v>133</v>
      </c>
      <c r="T31" s="169" t="s">
        <v>133</v>
      </c>
      <c r="U31" s="155">
        <v>7.7869999999999999</v>
      </c>
      <c r="V31" s="155">
        <f>ROUND(E31*U31,2)</f>
        <v>15.57</v>
      </c>
      <c r="W31" s="155"/>
      <c r="X31" s="155" t="s">
        <v>134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135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21" outlineLevel="1">
      <c r="A32" s="153"/>
      <c r="B32" s="154"/>
      <c r="C32" s="233" t="s">
        <v>338</v>
      </c>
      <c r="D32" s="234"/>
      <c r="E32" s="234"/>
      <c r="F32" s="234"/>
      <c r="G32" s="234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46"/>
      <c r="Z32" s="146"/>
      <c r="AA32" s="146"/>
      <c r="AB32" s="146"/>
      <c r="AC32" s="146"/>
      <c r="AD32" s="146"/>
      <c r="AE32" s="146"/>
      <c r="AF32" s="146"/>
      <c r="AG32" s="146" t="s">
        <v>145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76" t="str">
        <f>C32</f>
        <v>a podlahy s dodáním hmot,,mostovka ze dřeva měkkého, podlaha lávky ze dřeva měkkého, podlaha lávky za dřeva tvrdého, dočasná dřevěná podlaha na provizorních mostech tl. do 5 cm ze dřeva měkkého,</v>
      </c>
      <c r="BB32" s="146"/>
      <c r="BC32" s="146"/>
      <c r="BD32" s="146"/>
      <c r="BE32" s="146"/>
      <c r="BF32" s="146"/>
      <c r="BG32" s="146"/>
      <c r="BH32" s="146"/>
    </row>
    <row r="33" spans="1:60" outlineLevel="1">
      <c r="A33" s="163">
        <v>10</v>
      </c>
      <c r="B33" s="164" t="s">
        <v>261</v>
      </c>
      <c r="C33" s="172" t="s">
        <v>262</v>
      </c>
      <c r="D33" s="165" t="s">
        <v>142</v>
      </c>
      <c r="E33" s="166">
        <v>6.6230000000000002</v>
      </c>
      <c r="F33" s="167"/>
      <c r="G33" s="168">
        <f>ROUND(E33*F33,2)</f>
        <v>0</v>
      </c>
      <c r="H33" s="167"/>
      <c r="I33" s="168">
        <f>ROUND(E33*H33,2)</f>
        <v>0</v>
      </c>
      <c r="J33" s="167"/>
      <c r="K33" s="168">
        <f>ROUND(E33*J33,2)</f>
        <v>0</v>
      </c>
      <c r="L33" s="168">
        <v>21</v>
      </c>
      <c r="M33" s="168">
        <f>G33*(1+L33/100)</f>
        <v>0</v>
      </c>
      <c r="N33" s="168">
        <v>0.64539000000000002</v>
      </c>
      <c r="O33" s="168">
        <f>ROUND(E33*N33,2)</f>
        <v>4.2699999999999996</v>
      </c>
      <c r="P33" s="168">
        <v>0</v>
      </c>
      <c r="Q33" s="168">
        <f>ROUND(E33*P33,2)</f>
        <v>0</v>
      </c>
      <c r="R33" s="168" t="s">
        <v>153</v>
      </c>
      <c r="S33" s="168" t="s">
        <v>133</v>
      </c>
      <c r="T33" s="169" t="s">
        <v>133</v>
      </c>
      <c r="U33" s="155">
        <v>25.65</v>
      </c>
      <c r="V33" s="155">
        <f>ROUND(E33*U33,2)</f>
        <v>169.88</v>
      </c>
      <c r="W33" s="155"/>
      <c r="X33" s="155" t="s">
        <v>134</v>
      </c>
      <c r="Y33" s="146"/>
      <c r="Z33" s="146"/>
      <c r="AA33" s="146"/>
      <c r="AB33" s="146"/>
      <c r="AC33" s="146"/>
      <c r="AD33" s="146"/>
      <c r="AE33" s="146"/>
      <c r="AF33" s="146"/>
      <c r="AG33" s="146" t="s">
        <v>135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>
      <c r="A34" s="153"/>
      <c r="B34" s="154"/>
      <c r="C34" s="233" t="s">
        <v>263</v>
      </c>
      <c r="D34" s="234"/>
      <c r="E34" s="234"/>
      <c r="F34" s="234"/>
      <c r="G34" s="234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46"/>
      <c r="Z34" s="146"/>
      <c r="AA34" s="146"/>
      <c r="AB34" s="146"/>
      <c r="AC34" s="146"/>
      <c r="AD34" s="146"/>
      <c r="AE34" s="146"/>
      <c r="AF34" s="146"/>
      <c r="AG34" s="146" t="s">
        <v>145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76" t="str">
        <f>C34</f>
        <v>kolmých i šikmých pro jakékoliv rozpětí a třídu z nosníků trámových z měkkého dřeva, z nosníků roštových ze dvou nebo ze tří trámů,</v>
      </c>
      <c r="BB34" s="146"/>
      <c r="BC34" s="146"/>
      <c r="BD34" s="146"/>
      <c r="BE34" s="146"/>
      <c r="BF34" s="146"/>
      <c r="BG34" s="146"/>
      <c r="BH34" s="146"/>
    </row>
    <row r="35" spans="1:60" outlineLevel="1">
      <c r="A35" s="163">
        <v>11</v>
      </c>
      <c r="B35" s="164" t="s">
        <v>50</v>
      </c>
      <c r="C35" s="172" t="s">
        <v>268</v>
      </c>
      <c r="D35" s="165" t="s">
        <v>269</v>
      </c>
      <c r="E35" s="166">
        <v>6.6230000000000002</v>
      </c>
      <c r="F35" s="167"/>
      <c r="G35" s="168">
        <f>ROUND(E35*F35,2)</f>
        <v>0</v>
      </c>
      <c r="H35" s="167"/>
      <c r="I35" s="168">
        <f>ROUND(E35*H35,2)</f>
        <v>0</v>
      </c>
      <c r="J35" s="167"/>
      <c r="K35" s="168">
        <f>ROUND(E35*J35,2)</f>
        <v>0</v>
      </c>
      <c r="L35" s="168">
        <v>21</v>
      </c>
      <c r="M35" s="168">
        <f>G35*(1+L35/100)</f>
        <v>0</v>
      </c>
      <c r="N35" s="168">
        <v>0</v>
      </c>
      <c r="O35" s="168">
        <f>ROUND(E35*N35,2)</f>
        <v>0</v>
      </c>
      <c r="P35" s="168">
        <v>0</v>
      </c>
      <c r="Q35" s="168">
        <f>ROUND(E35*P35,2)</f>
        <v>0</v>
      </c>
      <c r="R35" s="168"/>
      <c r="S35" s="168" t="s">
        <v>196</v>
      </c>
      <c r="T35" s="169" t="s">
        <v>197</v>
      </c>
      <c r="U35" s="155">
        <v>0</v>
      </c>
      <c r="V35" s="155">
        <f>ROUND(E35*U35,2)</f>
        <v>0</v>
      </c>
      <c r="W35" s="155"/>
      <c r="X35" s="155" t="s">
        <v>134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135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>
      <c r="A36" s="149" t="s">
        <v>127</v>
      </c>
      <c r="B36" s="150" t="s">
        <v>66</v>
      </c>
      <c r="C36" s="171" t="s">
        <v>89</v>
      </c>
      <c r="D36" s="159"/>
      <c r="E36" s="160"/>
      <c r="F36" s="161"/>
      <c r="G36" s="161">
        <f>SUMIF(AG37:AG39,"&lt;&gt;NOR",G37:G39)</f>
        <v>0</v>
      </c>
      <c r="H36" s="161"/>
      <c r="I36" s="161">
        <f>SUM(I37:I39)</f>
        <v>0</v>
      </c>
      <c r="J36" s="161"/>
      <c r="K36" s="161">
        <f>SUM(K37:K39)</f>
        <v>0</v>
      </c>
      <c r="L36" s="161"/>
      <c r="M36" s="161">
        <f>SUM(M37:M39)</f>
        <v>0</v>
      </c>
      <c r="N36" s="161"/>
      <c r="O36" s="161">
        <f>SUM(O37:O39)</f>
        <v>0</v>
      </c>
      <c r="P36" s="161"/>
      <c r="Q36" s="161">
        <f>SUM(Q37:Q39)</f>
        <v>0</v>
      </c>
      <c r="R36" s="161"/>
      <c r="S36" s="161"/>
      <c r="T36" s="162"/>
      <c r="U36" s="158"/>
      <c r="V36" s="158">
        <f>SUM(V37:V39)</f>
        <v>15.94</v>
      </c>
      <c r="W36" s="158"/>
      <c r="X36" s="158"/>
      <c r="AG36" t="s">
        <v>128</v>
      </c>
    </row>
    <row r="37" spans="1:60" outlineLevel="1">
      <c r="A37" s="163">
        <v>12</v>
      </c>
      <c r="B37" s="164" t="s">
        <v>54</v>
      </c>
      <c r="C37" s="172" t="s">
        <v>352</v>
      </c>
      <c r="D37" s="165" t="s">
        <v>305</v>
      </c>
      <c r="E37" s="166">
        <v>1</v>
      </c>
      <c r="F37" s="167"/>
      <c r="G37" s="168">
        <f>ROUND(E37*F37,2)</f>
        <v>0</v>
      </c>
      <c r="H37" s="167"/>
      <c r="I37" s="168">
        <f>ROUND(E37*H37,2)</f>
        <v>0</v>
      </c>
      <c r="J37" s="167"/>
      <c r="K37" s="168">
        <f>ROUND(E37*J37,2)</f>
        <v>0</v>
      </c>
      <c r="L37" s="168">
        <v>21</v>
      </c>
      <c r="M37" s="168">
        <f>G37*(1+L37/100)</f>
        <v>0</v>
      </c>
      <c r="N37" s="168">
        <v>0</v>
      </c>
      <c r="O37" s="168">
        <f>ROUND(E37*N37,2)</f>
        <v>0</v>
      </c>
      <c r="P37" s="168">
        <v>0</v>
      </c>
      <c r="Q37" s="168">
        <f>ROUND(E37*P37,2)</f>
        <v>0</v>
      </c>
      <c r="R37" s="168"/>
      <c r="S37" s="168" t="s">
        <v>196</v>
      </c>
      <c r="T37" s="169" t="s">
        <v>197</v>
      </c>
      <c r="U37" s="155">
        <v>0</v>
      </c>
      <c r="V37" s="155">
        <f>ROUND(E37*U37,2)</f>
        <v>0</v>
      </c>
      <c r="W37" s="155"/>
      <c r="X37" s="155" t="s">
        <v>134</v>
      </c>
      <c r="Y37" s="146"/>
      <c r="Z37" s="146"/>
      <c r="AA37" s="146"/>
      <c r="AB37" s="146"/>
      <c r="AC37" s="146"/>
      <c r="AD37" s="146"/>
      <c r="AE37" s="146"/>
      <c r="AF37" s="146"/>
      <c r="AG37" s="146" t="s">
        <v>135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>
      <c r="A38" s="163">
        <v>13</v>
      </c>
      <c r="B38" s="164" t="s">
        <v>353</v>
      </c>
      <c r="C38" s="172" t="s">
        <v>354</v>
      </c>
      <c r="D38" s="165" t="s">
        <v>186</v>
      </c>
      <c r="E38" s="166">
        <v>14.35623</v>
      </c>
      <c r="F38" s="167"/>
      <c r="G38" s="168">
        <f>ROUND(E38*F38,2)</f>
        <v>0</v>
      </c>
      <c r="H38" s="167"/>
      <c r="I38" s="168">
        <f>ROUND(E38*H38,2)</f>
        <v>0</v>
      </c>
      <c r="J38" s="167"/>
      <c r="K38" s="168">
        <f>ROUND(E38*J38,2)</f>
        <v>0</v>
      </c>
      <c r="L38" s="168">
        <v>21</v>
      </c>
      <c r="M38" s="168">
        <f>G38*(1+L38/100)</f>
        <v>0</v>
      </c>
      <c r="N38" s="168">
        <v>0</v>
      </c>
      <c r="O38" s="168">
        <f>ROUND(E38*N38,2)</f>
        <v>0</v>
      </c>
      <c r="P38" s="168">
        <v>0</v>
      </c>
      <c r="Q38" s="168">
        <f>ROUND(E38*P38,2)</f>
        <v>0</v>
      </c>
      <c r="R38" s="168" t="s">
        <v>153</v>
      </c>
      <c r="S38" s="168" t="s">
        <v>133</v>
      </c>
      <c r="T38" s="169" t="s">
        <v>133</v>
      </c>
      <c r="U38" s="155">
        <v>1.1100000000000001</v>
      </c>
      <c r="V38" s="155">
        <f>ROUND(E38*U38,2)</f>
        <v>15.94</v>
      </c>
      <c r="W38" s="155"/>
      <c r="X38" s="155" t="s">
        <v>319</v>
      </c>
      <c r="Y38" s="146"/>
      <c r="Z38" s="146"/>
      <c r="AA38" s="146"/>
      <c r="AB38" s="146"/>
      <c r="AC38" s="146"/>
      <c r="AD38" s="146"/>
      <c r="AE38" s="146"/>
      <c r="AF38" s="146"/>
      <c r="AG38" s="146" t="s">
        <v>320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>
      <c r="A39" s="153"/>
      <c r="B39" s="154"/>
      <c r="C39" s="233" t="s">
        <v>355</v>
      </c>
      <c r="D39" s="234"/>
      <c r="E39" s="234"/>
      <c r="F39" s="234"/>
      <c r="G39" s="234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46"/>
      <c r="Z39" s="146"/>
      <c r="AA39" s="146"/>
      <c r="AB39" s="146"/>
      <c r="AC39" s="146"/>
      <c r="AD39" s="146"/>
      <c r="AE39" s="146"/>
      <c r="AF39" s="146"/>
      <c r="AG39" s="146" t="s">
        <v>145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>
      <c r="A40" s="149" t="s">
        <v>127</v>
      </c>
      <c r="B40" s="150" t="s">
        <v>94</v>
      </c>
      <c r="C40" s="171" t="s">
        <v>95</v>
      </c>
      <c r="D40" s="159"/>
      <c r="E40" s="160"/>
      <c r="F40" s="161"/>
      <c r="G40" s="161">
        <f>SUMIF(AG41:AG42,"&lt;&gt;NOR",G41:G42)</f>
        <v>0</v>
      </c>
      <c r="H40" s="161"/>
      <c r="I40" s="161">
        <f>SUM(I41:I42)</f>
        <v>0</v>
      </c>
      <c r="J40" s="161"/>
      <c r="K40" s="161">
        <f>SUM(K41:K42)</f>
        <v>0</v>
      </c>
      <c r="L40" s="161"/>
      <c r="M40" s="161">
        <f>SUM(M41:M42)</f>
        <v>0</v>
      </c>
      <c r="N40" s="161"/>
      <c r="O40" s="161">
        <f>SUM(O41:O42)</f>
        <v>0</v>
      </c>
      <c r="P40" s="161"/>
      <c r="Q40" s="161">
        <f>SUM(Q41:Q42)</f>
        <v>0</v>
      </c>
      <c r="R40" s="161"/>
      <c r="S40" s="161"/>
      <c r="T40" s="162"/>
      <c r="U40" s="158"/>
      <c r="V40" s="158">
        <f>SUM(V41:V42)</f>
        <v>0</v>
      </c>
      <c r="W40" s="158"/>
      <c r="X40" s="158"/>
      <c r="AG40" t="s">
        <v>128</v>
      </c>
    </row>
    <row r="41" spans="1:60" outlineLevel="1">
      <c r="A41" s="163">
        <v>14</v>
      </c>
      <c r="B41" s="164" t="s">
        <v>56</v>
      </c>
      <c r="C41" s="172" t="s">
        <v>323</v>
      </c>
      <c r="D41" s="165" t="s">
        <v>269</v>
      </c>
      <c r="E41" s="166">
        <v>8.6229999999999993</v>
      </c>
      <c r="F41" s="167"/>
      <c r="G41" s="168">
        <f>ROUND(E41*F41,2)</f>
        <v>0</v>
      </c>
      <c r="H41" s="167"/>
      <c r="I41" s="168">
        <f>ROUND(E41*H41,2)</f>
        <v>0</v>
      </c>
      <c r="J41" s="167"/>
      <c r="K41" s="168">
        <f>ROUND(E41*J41,2)</f>
        <v>0</v>
      </c>
      <c r="L41" s="168">
        <v>21</v>
      </c>
      <c r="M41" s="168">
        <f>G41*(1+L41/100)</f>
        <v>0</v>
      </c>
      <c r="N41" s="168">
        <v>0</v>
      </c>
      <c r="O41" s="168">
        <f>ROUND(E41*N41,2)</f>
        <v>0</v>
      </c>
      <c r="P41" s="168">
        <v>0</v>
      </c>
      <c r="Q41" s="168">
        <f>ROUND(E41*P41,2)</f>
        <v>0</v>
      </c>
      <c r="R41" s="168"/>
      <c r="S41" s="168" t="s">
        <v>196</v>
      </c>
      <c r="T41" s="169" t="s">
        <v>197</v>
      </c>
      <c r="U41" s="155">
        <v>0</v>
      </c>
      <c r="V41" s="155">
        <f>ROUND(E41*U41,2)</f>
        <v>0</v>
      </c>
      <c r="W41" s="155"/>
      <c r="X41" s="155" t="s">
        <v>134</v>
      </c>
      <c r="Y41" s="146"/>
      <c r="Z41" s="146"/>
      <c r="AA41" s="146"/>
      <c r="AB41" s="146"/>
      <c r="AC41" s="146"/>
      <c r="AD41" s="146"/>
      <c r="AE41" s="146"/>
      <c r="AF41" s="146"/>
      <c r="AG41" s="146" t="s">
        <v>135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>
      <c r="A42" s="153"/>
      <c r="B42" s="154"/>
      <c r="C42" s="173" t="s">
        <v>393</v>
      </c>
      <c r="D42" s="156"/>
      <c r="E42" s="157">
        <v>8.6229999999999993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6"/>
      <c r="Z42" s="146"/>
      <c r="AA42" s="146"/>
      <c r="AB42" s="146"/>
      <c r="AC42" s="146"/>
      <c r="AD42" s="146"/>
      <c r="AE42" s="146"/>
      <c r="AF42" s="146"/>
      <c r="AG42" s="146" t="s">
        <v>137</v>
      </c>
      <c r="AH42" s="146">
        <v>0</v>
      </c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>
      <c r="A43" s="3"/>
      <c r="B43" s="4"/>
      <c r="C43" s="174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AE43">
        <v>15</v>
      </c>
      <c r="AF43">
        <v>21</v>
      </c>
      <c r="AG43" t="s">
        <v>114</v>
      </c>
    </row>
    <row r="44" spans="1:60">
      <c r="A44" s="149"/>
      <c r="B44" s="150" t="s">
        <v>29</v>
      </c>
      <c r="C44" s="171"/>
      <c r="D44" s="151"/>
      <c r="E44" s="152"/>
      <c r="F44" s="152"/>
      <c r="G44" s="170">
        <f>G8+G22+G30+G36+G40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AE44">
        <f>SUMIF(L7:L42,AE43,G7:G42)</f>
        <v>0</v>
      </c>
      <c r="AF44">
        <f>SUMIF(L7:L42,AF43,G7:G42)</f>
        <v>0</v>
      </c>
      <c r="AG44" t="s">
        <v>201</v>
      </c>
    </row>
    <row r="45" spans="1:60">
      <c r="C45" s="175"/>
      <c r="D45" s="10"/>
      <c r="AG45" t="s">
        <v>202</v>
      </c>
    </row>
    <row r="46" spans="1:60">
      <c r="D46" s="10"/>
    </row>
    <row r="47" spans="1:60">
      <c r="D47" s="10"/>
    </row>
    <row r="48" spans="1:60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9231" sheet="1"/>
  <mergeCells count="13">
    <mergeCell ref="A1:G1"/>
    <mergeCell ref="C2:G2"/>
    <mergeCell ref="C3:G3"/>
    <mergeCell ref="C4:G4"/>
    <mergeCell ref="C39:G39"/>
    <mergeCell ref="C26:G26"/>
    <mergeCell ref="C29:G29"/>
    <mergeCell ref="C32:G32"/>
    <mergeCell ref="C34:G34"/>
    <mergeCell ref="C10:G10"/>
    <mergeCell ref="C13:G13"/>
    <mergeCell ref="C16:G16"/>
    <mergeCell ref="C18:G18"/>
  </mergeCells>
  <phoneticPr fontId="17" type="noConversion"/>
  <pageMargins left="0.59055118110236204" right="0.196850393700787" top="0.984251969" bottom="0.984251969" header="0.4921259845" footer="0.4921259845"/>
  <pageSetup paperSize="9" orientation="landscape" r:id="rId1"/>
  <headerFooter alignWithMargins="0"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64</vt:i4>
      </vt:variant>
    </vt:vector>
  </HeadingPairs>
  <TitlesOfParts>
    <vt:vector size="76" baseType="lpstr">
      <vt:lpstr>Pokyny pro vyplnění</vt:lpstr>
      <vt:lpstr>Stavba</vt:lpstr>
      <vt:lpstr>VzorPolozky</vt:lpstr>
      <vt:lpstr>00 01 Pol</vt:lpstr>
      <vt:lpstr>01 1 Pol</vt:lpstr>
      <vt:lpstr>02 1 Pol</vt:lpstr>
      <vt:lpstr>03 1 Pol</vt:lpstr>
      <vt:lpstr>04 1 Pol</vt:lpstr>
      <vt:lpstr>05 1 Pol</vt:lpstr>
      <vt:lpstr>06 1 Pol</vt:lpstr>
      <vt:lpstr>07 1 Pol</vt:lpstr>
      <vt:lpstr>99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01 Pol'!Názvy_tisku</vt:lpstr>
      <vt:lpstr>'01 1 Pol'!Názvy_tisku</vt:lpstr>
      <vt:lpstr>'02 1 Pol'!Názvy_tisku</vt:lpstr>
      <vt:lpstr>'03 1 Pol'!Názvy_tisku</vt:lpstr>
      <vt:lpstr>'04 1 Pol'!Názvy_tisku</vt:lpstr>
      <vt:lpstr>'05 1 Pol'!Názvy_tisku</vt:lpstr>
      <vt:lpstr>'06 1 Pol'!Názvy_tisku</vt:lpstr>
      <vt:lpstr>'07 1 Pol'!Názvy_tisku</vt:lpstr>
      <vt:lpstr>'99 1 Pol'!Názvy_tisku</vt:lpstr>
      <vt:lpstr>oadresa</vt:lpstr>
      <vt:lpstr>Stavba!Objednatel</vt:lpstr>
      <vt:lpstr>Stavba!Objekt</vt:lpstr>
      <vt:lpstr>'00 01 Pol'!Oblast_tisku</vt:lpstr>
      <vt:lpstr>'01 1 Pol'!Oblast_tisku</vt:lpstr>
      <vt:lpstr>'02 1 Pol'!Oblast_tisku</vt:lpstr>
      <vt:lpstr>'03 1 Pol'!Oblast_tisku</vt:lpstr>
      <vt:lpstr>'04 1 Pol'!Oblast_tisku</vt:lpstr>
      <vt:lpstr>'05 1 Pol'!Oblast_tisku</vt:lpstr>
      <vt:lpstr>'06 1 Pol'!Oblast_tisku</vt:lpstr>
      <vt:lpstr>'07 1 Pol'!Oblast_tisku</vt:lpstr>
      <vt:lpstr>'99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Honza</cp:lastModifiedBy>
  <cp:lastPrinted>2019-03-19T12:27:02Z</cp:lastPrinted>
  <dcterms:created xsi:type="dcterms:W3CDTF">2009-04-08T07:15:50Z</dcterms:created>
  <dcterms:modified xsi:type="dcterms:W3CDTF">2019-11-27T06:43:09Z</dcterms:modified>
</cp:coreProperties>
</file>