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dislav Houzar\Disk Google\VHS Sdílené\STAVBY\A_Rozpracované\Zdar n S_Parkoviste_2021_Purkynova\PDF Parkoviště Purkyňova\CN\Rozpočet FIN_upravený\"/>
    </mc:Choice>
  </mc:AlternateContent>
  <xr:revisionPtr revIDLastSave="0" documentId="13_ncr:1_{B3421C66-4837-4E1D-99E8-C23A6CD317B5}" xr6:coauthVersionLast="46" xr6:coauthVersionMax="46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Pol'!$A$1:$X$96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9" i="12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5" i="12"/>
  <c r="G8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4" i="12"/>
  <c r="I34" i="12"/>
  <c r="K34" i="12"/>
  <c r="O34" i="12"/>
  <c r="Q34" i="12"/>
  <c r="V34" i="12"/>
  <c r="G36" i="12"/>
  <c r="M36" i="12" s="1"/>
  <c r="I36" i="12"/>
  <c r="K36" i="12"/>
  <c r="O36" i="12"/>
  <c r="Q36" i="12"/>
  <c r="Q31" i="12" s="1"/>
  <c r="V36" i="12"/>
  <c r="G38" i="12"/>
  <c r="M38" i="12" s="1"/>
  <c r="I38" i="12"/>
  <c r="K38" i="12"/>
  <c r="K31" i="12" s="1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O71" i="12"/>
  <c r="V71" i="12"/>
  <c r="G72" i="12"/>
  <c r="M72" i="12" s="1"/>
  <c r="M71" i="12" s="1"/>
  <c r="I72" i="12"/>
  <c r="I71" i="12" s="1"/>
  <c r="K72" i="12"/>
  <c r="K71" i="12" s="1"/>
  <c r="O72" i="12"/>
  <c r="Q72" i="12"/>
  <c r="Q71" i="12" s="1"/>
  <c r="V72" i="12"/>
  <c r="G74" i="12"/>
  <c r="M74" i="12" s="1"/>
  <c r="I74" i="12"/>
  <c r="K74" i="12"/>
  <c r="O74" i="12"/>
  <c r="Q74" i="12"/>
  <c r="V74" i="12"/>
  <c r="G75" i="12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V73" i="12" s="1"/>
  <c r="G81" i="12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AE86" i="12"/>
  <c r="F40" i="1" s="1"/>
  <c r="I20" i="1"/>
  <c r="I18" i="1"/>
  <c r="I17" i="1"/>
  <c r="M25" i="12" l="1"/>
  <c r="I49" i="1"/>
  <c r="I80" i="12"/>
  <c r="I73" i="12"/>
  <c r="O73" i="12"/>
  <c r="G71" i="12"/>
  <c r="I52" i="1" s="1"/>
  <c r="O49" i="12"/>
  <c r="G31" i="12"/>
  <c r="I50" i="1" s="1"/>
  <c r="V8" i="12"/>
  <c r="I8" i="12"/>
  <c r="F39" i="1"/>
  <c r="F41" i="1"/>
  <c r="Q80" i="12"/>
  <c r="G80" i="12"/>
  <c r="I54" i="1" s="1"/>
  <c r="I19" i="1" s="1"/>
  <c r="K73" i="12"/>
  <c r="Q73" i="12"/>
  <c r="I49" i="12"/>
  <c r="I31" i="12"/>
  <c r="O31" i="12"/>
  <c r="AF86" i="12"/>
  <c r="Q8" i="12"/>
  <c r="O80" i="12"/>
  <c r="K49" i="12"/>
  <c r="Q49" i="12"/>
  <c r="O8" i="12"/>
  <c r="V80" i="12"/>
  <c r="K80" i="12"/>
  <c r="G73" i="12"/>
  <c r="I53" i="1" s="1"/>
  <c r="G49" i="12"/>
  <c r="I51" i="1" s="1"/>
  <c r="V49" i="12"/>
  <c r="V31" i="12"/>
  <c r="K8" i="12"/>
  <c r="M81" i="12"/>
  <c r="M80" i="12" s="1"/>
  <c r="M75" i="12"/>
  <c r="M73" i="12" s="1"/>
  <c r="M53" i="12"/>
  <c r="M49" i="12" s="1"/>
  <c r="M34" i="12"/>
  <c r="M31" i="12" s="1"/>
  <c r="M19" i="12"/>
  <c r="M8" i="12" s="1"/>
  <c r="J28" i="1"/>
  <c r="J26" i="1"/>
  <c r="G38" i="1"/>
  <c r="F38" i="1"/>
  <c r="J23" i="1"/>
  <c r="J24" i="1"/>
  <c r="J25" i="1"/>
  <c r="J27" i="1"/>
  <c r="E24" i="1"/>
  <c r="E26" i="1"/>
  <c r="F42" i="1" l="1"/>
  <c r="I55" i="1"/>
  <c r="I16" i="1"/>
  <c r="I21" i="1" s="1"/>
  <c r="G40" i="1"/>
  <c r="H40" i="1" s="1"/>
  <c r="I40" i="1" s="1"/>
  <c r="G41" i="1"/>
  <c r="G39" i="1"/>
  <c r="G42" i="1" s="1"/>
  <c r="G25" i="1" s="1"/>
  <c r="A25" i="1" s="1"/>
  <c r="H41" i="1"/>
  <c r="I41" i="1" s="1"/>
  <c r="G86" i="12"/>
  <c r="A26" i="1" l="1"/>
  <c r="G26" i="1"/>
  <c r="J54" i="1"/>
  <c r="J52" i="1"/>
  <c r="J49" i="1"/>
  <c r="J50" i="1"/>
  <c r="J51" i="1"/>
  <c r="J53" i="1"/>
  <c r="H39" i="1"/>
  <c r="G23" i="1"/>
  <c r="A23" i="1" s="1"/>
  <c r="G28" i="1"/>
  <c r="J55" i="1" l="1"/>
  <c r="I39" i="1"/>
  <c r="I42" i="1" s="1"/>
  <c r="H42" i="1"/>
  <c r="G24" i="1"/>
  <c r="A27" i="1" s="1"/>
  <c r="A24" i="1"/>
  <c r="G29" i="1" l="1"/>
  <c r="G27" i="1" s="1"/>
  <c r="A29" i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doube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<sst xmlns="http://schemas.openxmlformats.org/spreadsheetml/2006/main" count="514" uniqueCount="228">
  <si>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</si>
  <si>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</si>
  <si>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</si>
  <si>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</si>
  <si>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</si>
  <si>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</si>
  <si>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</si>
  <si>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</si>
  <si>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</si>
  <si>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</si>
  <si>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</si>
  <si>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</si>
  <si>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</si>
  <si>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</si>
  <si>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</si>
  <si>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</si>
  <si>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</si>
  <si>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</si>
  <si>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</si>
  <si>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</si>
  <si>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</si>
  <si>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</si>
  <si>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</si>
  <si>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</si>
  <si>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</si>
  <si>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</si>
  <si>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</si>
  <si>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</si>
  <si>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</si>
  <si>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</si>
  <si>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</si>
  <si>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</si>
  <si>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</si>
  <si>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</si>
  <si>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</si>
  <si>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</si>
  <si>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</si>
  <si>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</si>
  <si>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</si>
  <si>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</si>
  <si>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</si>
  <si>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</si>
  <si>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</si>
  <si>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</si>
  <si>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Parkovací stání A</t>
  </si>
  <si>
    <t>Objekt</t>
  </si>
  <si>
    <t>Objekt:</t>
  </si>
  <si>
    <t>Rozpočet:</t>
  </si>
  <si>
    <t>Parkovací stání ul. Purkyňova, Žďár nad Sázavou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</si>
  <si>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</si>
  <si>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</si>
  <si>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</si>
  <si>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</si>
  <si>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</si>
  <si>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</si>
  <si>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</si>
  <si>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</si>
  <si>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</si>
  <si>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</t>
  </si>
  <si>
    <t>Ostatní konstrukce, bourání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</si>
  <si>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</si>
  <si>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</si>
  <si>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</si>
  <si>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</si>
  <si>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</si>
  <si>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</si>
  <si>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</si>
  <si>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</si>
  <si>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</si>
  <si>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</si>
  <si>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</si>
  <si>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</si>
  <si>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</si>
  <si>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</si>
  <si>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</si>
  <si>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</si>
  <si>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</si>
  <si>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</si>
  <si>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</si>
  <si>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</si>
  <si>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</si>
  <si>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</si>
  <si>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</si>
  <si>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</si>
  <si>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</si>
  <si>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</si>
  <si>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</si>
  <si>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</si>
  <si>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</si>
  <si>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</si>
  <si>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</si>
  <si>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</si>
  <si>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</si>
  <si>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</si>
  <si>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111301111R00</t>
  </si>
  <si>
    <t>Sejmutí drnu tl. do 10 cm, s přemístěním do 50 m</t>
  </si>
  <si>
    <t>m2</t>
  </si>
  <si>
    <t>RTS 21/ I</t>
  </si>
  <si>
    <t>Práce</t>
  </si>
  <si>
    <t>POL1_1</t>
  </si>
  <si>
    <t>30*4</t>
  </si>
  <si>
    <t>VV</t>
  </si>
  <si>
    <t>113106121R00</t>
  </si>
  <si>
    <t>Rozebrání dlažeb z betonových dlaždic na sucho</t>
  </si>
  <si>
    <t>chodník u parkoviště : 30*1,5</t>
  </si>
  <si>
    <t>chodník mimo parkoviště : 25*1,5</t>
  </si>
  <si>
    <t>113202111R00</t>
  </si>
  <si>
    <t>Vytrhání obrub krajníků obrubníků stojatých</t>
  </si>
  <si>
    <t>m</t>
  </si>
  <si>
    <t>obrubník silniční : 30</t>
  </si>
  <si>
    <t>obrubník chodníkový : 30</t>
  </si>
  <si>
    <t>přídlažba : 30</t>
  </si>
  <si>
    <t>obrubník chodníkový mimo parkoviště : 25</t>
  </si>
  <si>
    <t>113107630R00</t>
  </si>
  <si>
    <t>Odstranění podkladu nad 50 m2,kam.drcené tl.30 cm</t>
  </si>
  <si>
    <t>122201101R00</t>
  </si>
  <si>
    <t>Odkopávky nezapažené v hor. 3 do 100 m3</t>
  </si>
  <si>
    <t>m3</t>
  </si>
  <si>
    <t>pod parkovištěm - chodník : 30*1,5*0,2</t>
  </si>
  <si>
    <t>pod parkovištěm - zeleň : (30+0,3+0,3)*(3,45+0,3)*0,5</t>
  </si>
  <si>
    <t>162701105R00</t>
  </si>
  <si>
    <t>Vodorovné přemístění do 10000 m výkopku/sypaniny z horniny tř. 1 až 4</t>
  </si>
  <si>
    <t>199000002R00</t>
  </si>
  <si>
    <t>Poplatek za skládku horniny 1- 4</t>
  </si>
  <si>
    <t>POL1_</t>
  </si>
  <si>
    <t>181101102R00</t>
  </si>
  <si>
    <t>Úprava pláně v zářezech v hor. 1-4, se zhutněním</t>
  </si>
  <si>
    <t>(30+0,3+0,3)*(4,95+0,3+0,3)</t>
  </si>
  <si>
    <t>181300010RA0</t>
  </si>
  <si>
    <t>Terénní úpravy</t>
  </si>
  <si>
    <t>Agregovaná položka</t>
  </si>
  <si>
    <t>POL2_</t>
  </si>
  <si>
    <t>terénní úpravy - předpoklad : 80</t>
  </si>
  <si>
    <t>564801112R00</t>
  </si>
  <si>
    <t>Podklad ze štěrkodrtě ŠD tl 40 mm</t>
  </si>
  <si>
    <t>parkoviště - dlažba : 30*4,95</t>
  </si>
  <si>
    <t>564851111R00</t>
  </si>
  <si>
    <t>Podklad ze štěrkodrtě ŠD tl 150 mm</t>
  </si>
  <si>
    <t>564861111R00</t>
  </si>
  <si>
    <t>Podklad ze štěrkodrtě ŠD tl 200 mm</t>
  </si>
  <si>
    <t>parkoviště vč. rozšíření podkladu pod obruby a přídlažbu : (30+0,3+0,3)*(4,95+0,3+0,3)</t>
  </si>
  <si>
    <t>596215048R00</t>
  </si>
  <si>
    <t>Příplatek za více barev dlažby tl. 8 cm, do drtě</t>
  </si>
  <si>
    <t>7*0,2*7</t>
  </si>
  <si>
    <t>596215040R00</t>
  </si>
  <si>
    <t>Kladení zámkové dlažby tl. 8 cm do drtě tl. 4 cm</t>
  </si>
  <si>
    <t>30*4,95</t>
  </si>
  <si>
    <t>59245030R</t>
  </si>
  <si>
    <t>dlažba skladebná betonová 200x200x80mm přírodní</t>
  </si>
  <si>
    <t>SPCM</t>
  </si>
  <si>
    <t>Specifikace</t>
  </si>
  <si>
    <t>POL3_0</t>
  </si>
  <si>
    <t>(148,5-9,8)*1,05</t>
  </si>
  <si>
    <t>59245264R</t>
  </si>
  <si>
    <t>dlažba skladebná betonová 200x200x80mm barevná - distanční</t>
  </si>
  <si>
    <t>POL3_</t>
  </si>
  <si>
    <t>9,8*1,05</t>
  </si>
  <si>
    <t>596291113R00</t>
  </si>
  <si>
    <t xml:space="preserve">Řezání zámkové dlažby tl. 80 mm </t>
  </si>
  <si>
    <t>předpoklad : 30+7</t>
  </si>
  <si>
    <t>599141111R00</t>
  </si>
  <si>
    <t>Vyplnění spár živičnou zálivkou mezi stávajicí komunikací a novou přídlažbou</t>
  </si>
  <si>
    <t>914001125R00</t>
  </si>
  <si>
    <t>Osazení svislé dopr.značky na sloupek nebo konzolu</t>
  </si>
  <si>
    <t>kus</t>
  </si>
  <si>
    <t>914001111R00</t>
  </si>
  <si>
    <t>Osazení sloupku svislé doprav.značky, bet.základ</t>
  </si>
  <si>
    <t>404459509R</t>
  </si>
  <si>
    <t>Sloupek Fe pr.70 pozinkovaný, l= 3500 mm</t>
  </si>
  <si>
    <t>404459534R</t>
  </si>
  <si>
    <t>Svorka upínací US na sloupek pr. 60 nebo 70 mm</t>
  </si>
  <si>
    <t>40445256RX</t>
  </si>
  <si>
    <t>dodávka dopravních značek. IP 12 a E13</t>
  </si>
  <si>
    <t>Vlastní</t>
  </si>
  <si>
    <t>Indiv</t>
  </si>
  <si>
    <t>917862111R00</t>
  </si>
  <si>
    <t>Osazení stojat. obrub.bet. s opěrou,lože z C 12/15</t>
  </si>
  <si>
    <t>30+30+7+7</t>
  </si>
  <si>
    <t>59217010R</t>
  </si>
  <si>
    <t>Obrubník silniční betonový 150x250x1000 mm přírodní</t>
  </si>
  <si>
    <t>30*1,05</t>
  </si>
  <si>
    <t>59217420R</t>
  </si>
  <si>
    <t>Obrubník chodníkový 1000/100/200 přírodní</t>
  </si>
  <si>
    <t>(30+7+7)*1,05</t>
  </si>
  <si>
    <t>917932121R00</t>
  </si>
  <si>
    <t>Osazení betonové prefa přídlažby do lože z C16/20</t>
  </si>
  <si>
    <t>919735112R00</t>
  </si>
  <si>
    <t>Řezání stávajícího živičného krytu hl do 100 mm</t>
  </si>
  <si>
    <t>592162116R</t>
  </si>
  <si>
    <t>Přídlažba silniční nízká  ABK 50/25/8 přírodní</t>
  </si>
  <si>
    <t>30*2*1,05</t>
  </si>
  <si>
    <t>918101111R00</t>
  </si>
  <si>
    <t>Lože pod obrubníky nebo obruby dlažeb z C 12/15</t>
  </si>
  <si>
    <t>74*0,07</t>
  </si>
  <si>
    <t>30*0,03</t>
  </si>
  <si>
    <t>915311112R00</t>
  </si>
  <si>
    <t>Předformátované vodorovné dopravní značení dopravní značky do 2 m2</t>
  </si>
  <si>
    <t>99901</t>
  </si>
  <si>
    <t>Ochrana sloupu D + M</t>
  </si>
  <si>
    <t>kpl</t>
  </si>
  <si>
    <t>99902</t>
  </si>
  <si>
    <t>Zajištění svahu - betonové tvárnice bude upřesněno při výstabě</t>
  </si>
  <si>
    <t>998223011R00</t>
  </si>
  <si>
    <t>Přesun hmot, pozemní komunikace, kryt dlážděný</t>
  </si>
  <si>
    <t>t</t>
  </si>
  <si>
    <t>979081111R00</t>
  </si>
  <si>
    <t>Odvoz suti a vybour. hmot na skládku do 1 km</t>
  </si>
  <si>
    <t>979081121R00</t>
  </si>
  <si>
    <t>Příplatek k odvozu za každý další 1 km</t>
  </si>
  <si>
    <t>96,885*5</t>
  </si>
  <si>
    <t>979999997R00</t>
  </si>
  <si>
    <t>Poplatek za skládku suti - kamenivo</t>
  </si>
  <si>
    <t>979990103R00</t>
  </si>
  <si>
    <t xml:space="preserve">Poplatek za skládku suti - beton </t>
  </si>
  <si>
    <t>96,885-54,45</t>
  </si>
  <si>
    <t>011002000</t>
  </si>
  <si>
    <t>Průzkumné práce - zkoušky únosnosti pláně, vytyčení IS</t>
  </si>
  <si>
    <t>sou</t>
  </si>
  <si>
    <t>012002000</t>
  </si>
  <si>
    <t>Geodetické práce, vytyčení stavby, zaměření skutečného stavu, geometrický plán</t>
  </si>
  <si>
    <t>030001000</t>
  </si>
  <si>
    <t>Zařízení staveniště</t>
  </si>
  <si>
    <t>072002000</t>
  </si>
  <si>
    <t>Silniční provoz- dopravní značení na staveništi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</si>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</sst>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7" t="s">
        <v>24</v>
      </c>
      <c r="C2" s="78"/>
      <c r="D2" s="79"/>
      <c r="E2" s="231" t="s">
        <v>48</v>
      </c>
      <c r="F2" s="232"/>
      <c r="G2" s="232"/>
      <c r="H2" s="232"/>
      <c r="I2" s="232"/>
      <c r="J2" s="233"/>
      <c r="O2" s="1"/>
    </row>
    <row r="3" spans="1:15" ht="27" customHeight="1" x14ac:dyDescent="0.25">
      <c r="A3" s="2"/>
      <c r="B3" s="80" t="s">
        <v>46</v>
      </c>
      <c r="C3" s="78"/>
      <c r="D3" s="81"/>
      <c r="E3" s="234"/>
      <c r="F3" s="235"/>
      <c r="G3" s="235"/>
      <c r="H3" s="235"/>
      <c r="I3" s="235"/>
      <c r="J3" s="236"/>
    </row>
    <row r="4" spans="1:15" ht="23.25" customHeight="1" x14ac:dyDescent="0.25">
      <c r="A4" s="76">
        <v>458</v>
      </c>
      <c r="B4" s="82" t="s">
        <v>47</v>
      </c>
      <c r="C4" s="83"/>
      <c r="D4" s="84"/>
      <c r="E4" s="214" t="s">
        <v>44</v>
      </c>
      <c r="F4" s="215"/>
      <c r="G4" s="215"/>
      <c r="H4" s="215"/>
      <c r="I4" s="215"/>
      <c r="J4" s="216"/>
    </row>
    <row r="5" spans="1:15" ht="24" customHeight="1" x14ac:dyDescent="0.25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8"/>
      <c r="E11" s="238"/>
      <c r="F11" s="238"/>
      <c r="G11" s="238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3"/>
      <c r="E12" s="213"/>
      <c r="F12" s="213"/>
      <c r="G12" s="213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SUMIF(F49:F54,A16,I49:I54)+SUMIF(F49:F54,"PSU",I49:I54)</f>
        <v>0</v>
      </c>
      <c r="J16" s="204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SUMIF(F49:F54,A17,I49:I54)</f>
        <v>0</v>
      </c>
      <c r="J17" s="204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SUMIF(F49:F54,A18,I49:I54)</f>
        <v>0</v>
      </c>
      <c r="J18" s="204"/>
    </row>
    <row r="19" spans="1:10" ht="23.25" customHeight="1" x14ac:dyDescent="0.25">
      <c r="A19" s="139" t="s">
        <v>65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SUMIF(F49:F54,A19,I49:I54)</f>
        <v>0</v>
      </c>
      <c r="J19" s="204"/>
    </row>
    <row r="20" spans="1:10" ht="23.25" customHeight="1" x14ac:dyDescent="0.25">
      <c r="A20" s="139" t="s">
        <v>66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SUMIF(F49:F54,A20,I49:I54)</f>
        <v>0</v>
      </c>
      <c r="J20" s="204"/>
    </row>
    <row r="21" spans="1:10" ht="23.25" customHeight="1" x14ac:dyDescent="0.25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7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7">
        <f>A27</f>
        <v>0</v>
      </c>
      <c r="H29" s="207"/>
      <c r="I29" s="207"/>
      <c r="J29" s="120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5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49</v>
      </c>
      <c r="C39" s="192"/>
      <c r="D39" s="192"/>
      <c r="E39" s="192"/>
      <c r="F39" s="100">
        <f>'01 01 Pol'!AE86</f>
        <v>0</v>
      </c>
      <c r="G39" s="101">
        <f>'01 01 Pol'!AF86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43</v>
      </c>
      <c r="C40" s="193" t="s">
        <v>45</v>
      </c>
      <c r="D40" s="193"/>
      <c r="E40" s="193"/>
      <c r="F40" s="105">
        <f>'01 01 Pol'!AE86</f>
        <v>0</v>
      </c>
      <c r="G40" s="106">
        <f>'01 01 Pol'!AF86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43</v>
      </c>
      <c r="C41" s="192" t="s">
        <v>44</v>
      </c>
      <c r="D41" s="192"/>
      <c r="E41" s="192"/>
      <c r="F41" s="109">
        <f>'01 01 Pol'!AE86</f>
        <v>0</v>
      </c>
      <c r="G41" s="102">
        <f>'01 01 Pol'!AF86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94" t="s">
        <v>50</v>
      </c>
      <c r="C42" s="195"/>
      <c r="D42" s="195"/>
      <c r="E42" s="19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hidden="1" x14ac:dyDescent="0.3">
      <c r="B46" s="121" t="s">
        <v>52</v>
      </c>
    </row>
    <row r="47" spans="1:10" hidden="1" x14ac:dyDescent="0.25"/>
    <row r="48" spans="1:10" ht="25.5" hidden="1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hidden="1" customHeight="1" x14ac:dyDescent="0.25">
      <c r="A49" s="124"/>
      <c r="B49" s="129" t="s">
        <v>54</v>
      </c>
      <c r="C49" s="190" t="s">
        <v>55</v>
      </c>
      <c r="D49" s="191"/>
      <c r="E49" s="191"/>
      <c r="F49" s="137" t="s">
        <v>26</v>
      </c>
      <c r="G49" s="130"/>
      <c r="H49" s="130"/>
      <c r="I49" s="130">
        <f>'01 01 Pol'!G8</f>
        <v>0</v>
      </c>
      <c r="J49" s="135" t="str">
        <f>IF(I55=0,"",I49/I55*100)</f>
        <v/>
      </c>
    </row>
    <row r="50" spans="1:10" ht="36.75" hidden="1" customHeight="1" x14ac:dyDescent="0.25">
      <c r="A50" s="124"/>
      <c r="B50" s="129" t="s">
        <v>56</v>
      </c>
      <c r="C50" s="190" t="s">
        <v>57</v>
      </c>
      <c r="D50" s="191"/>
      <c r="E50" s="191"/>
      <c r="F50" s="137" t="s">
        <v>26</v>
      </c>
      <c r="G50" s="130"/>
      <c r="H50" s="130"/>
      <c r="I50" s="130">
        <f>'01 01 Pol'!G31</f>
        <v>0</v>
      </c>
      <c r="J50" s="135" t="str">
        <f>IF(I55=0,"",I50/I55*100)</f>
        <v/>
      </c>
    </row>
    <row r="51" spans="1:10" ht="36.75" hidden="1" customHeight="1" x14ac:dyDescent="0.25">
      <c r="A51" s="124"/>
      <c r="B51" s="129" t="s">
        <v>58</v>
      </c>
      <c r="C51" s="190" t="s">
        <v>59</v>
      </c>
      <c r="D51" s="191"/>
      <c r="E51" s="191"/>
      <c r="F51" s="137" t="s">
        <v>26</v>
      </c>
      <c r="G51" s="130"/>
      <c r="H51" s="130"/>
      <c r="I51" s="130">
        <f>'01 01 Pol'!G49</f>
        <v>0</v>
      </c>
      <c r="J51" s="135" t="str">
        <f>IF(I55=0,"",I51/I55*100)</f>
        <v/>
      </c>
    </row>
    <row r="52" spans="1:10" ht="36.75" hidden="1" customHeight="1" x14ac:dyDescent="0.25">
      <c r="A52" s="124"/>
      <c r="B52" s="129" t="s">
        <v>60</v>
      </c>
      <c r="C52" s="190" t="s">
        <v>61</v>
      </c>
      <c r="D52" s="191"/>
      <c r="E52" s="191"/>
      <c r="F52" s="137" t="s">
        <v>26</v>
      </c>
      <c r="G52" s="130"/>
      <c r="H52" s="130"/>
      <c r="I52" s="130">
        <f>'01 01 Pol'!G71</f>
        <v>0</v>
      </c>
      <c r="J52" s="135" t="str">
        <f>IF(I55=0,"",I52/I55*100)</f>
        <v/>
      </c>
    </row>
    <row r="53" spans="1:10" ht="36.75" hidden="1" customHeight="1" x14ac:dyDescent="0.25">
      <c r="A53" s="124"/>
      <c r="B53" s="129" t="s">
        <v>62</v>
      </c>
      <c r="C53" s="190" t="s">
        <v>63</v>
      </c>
      <c r="D53" s="191"/>
      <c r="E53" s="191"/>
      <c r="F53" s="137" t="s">
        <v>64</v>
      </c>
      <c r="G53" s="130"/>
      <c r="H53" s="130"/>
      <c r="I53" s="130">
        <f>'01 01 Pol'!G73</f>
        <v>0</v>
      </c>
      <c r="J53" s="135" t="str">
        <f>IF(I55=0,"",I53/I55*100)</f>
        <v/>
      </c>
    </row>
    <row r="54" spans="1:10" ht="36.75" hidden="1" customHeight="1" x14ac:dyDescent="0.25">
      <c r="A54" s="124"/>
      <c r="B54" s="129" t="s">
        <v>65</v>
      </c>
      <c r="C54" s="190" t="s">
        <v>29</v>
      </c>
      <c r="D54" s="191"/>
      <c r="E54" s="191"/>
      <c r="F54" s="137" t="s">
        <v>65</v>
      </c>
      <c r="G54" s="130"/>
      <c r="H54" s="130"/>
      <c r="I54" s="130">
        <f>'01 01 Pol'!G80</f>
        <v>0</v>
      </c>
      <c r="J54" s="135" t="str">
        <f>IF(I55=0,"",I54/I55*100)</f>
        <v/>
      </c>
    </row>
    <row r="55" spans="1:10" ht="25.5" hidden="1" customHeight="1" x14ac:dyDescent="0.25">
      <c r="A55" s="125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7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8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9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10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84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6" t="s">
        <v>7</v>
      </c>
      <c r="B1" s="246"/>
      <c r="C1" s="246"/>
      <c r="D1" s="246"/>
      <c r="E1" s="246"/>
      <c r="F1" s="246"/>
      <c r="G1" s="246"/>
      <c r="AG1" t="s">
        <v>67</v>
      </c>
    </row>
    <row r="2" spans="1:60" ht="25.05" customHeight="1" x14ac:dyDescent="0.25">
      <c r="A2" s="140" t="s">
        <v>8</v>
      </c>
      <c r="B2" s="49"/>
      <c r="C2" s="247" t="s">
        <v>48</v>
      </c>
      <c r="D2" s="248"/>
      <c r="E2" s="248"/>
      <c r="F2" s="248"/>
      <c r="G2" s="249"/>
      <c r="AG2" t="s">
        <v>68</v>
      </c>
    </row>
    <row r="3" spans="1:60" ht="25.05" customHeight="1" x14ac:dyDescent="0.25">
      <c r="A3" s="140"/>
      <c r="B3" s="49"/>
      <c r="C3" s="247"/>
      <c r="D3" s="248"/>
      <c r="E3" s="248"/>
      <c r="F3" s="248"/>
      <c r="G3" s="249"/>
      <c r="AC3" s="122" t="s">
        <v>68</v>
      </c>
      <c r="AG3" t="s">
        <v>69</v>
      </c>
    </row>
    <row r="4" spans="1:60" ht="25.05" customHeight="1" x14ac:dyDescent="0.25">
      <c r="A4" s="141" t="s">
        <v>10</v>
      </c>
      <c r="B4" s="142"/>
      <c r="C4" s="250" t="s">
        <v>44</v>
      </c>
      <c r="D4" s="251"/>
      <c r="E4" s="251"/>
      <c r="F4" s="251"/>
      <c r="G4" s="252"/>
      <c r="AG4" t="s">
        <v>70</v>
      </c>
    </row>
    <row r="5" spans="1:60" x14ac:dyDescent="0.25">
      <c r="D5" s="10"/>
    </row>
    <row r="6" spans="1:60" ht="39.6" x14ac:dyDescent="0.25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31</v>
      </c>
      <c r="H6" s="147" t="s">
        <v>32</v>
      </c>
      <c r="I6" s="147" t="s">
        <v>77</v>
      </c>
      <c r="J6" s="147" t="s">
        <v>33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1" t="s">
        <v>92</v>
      </c>
      <c r="B8" s="162" t="s">
        <v>54</v>
      </c>
      <c r="C8" s="182" t="s">
        <v>55</v>
      </c>
      <c r="D8" s="163"/>
      <c r="E8" s="164"/>
      <c r="F8" s="165"/>
      <c r="G8" s="165">
        <f>SUMIF(AG9:AG30,"&lt;&gt;NOR",G9:G30)</f>
        <v>0</v>
      </c>
      <c r="H8" s="165"/>
      <c r="I8" s="165">
        <f>SUM(I9:I30)</f>
        <v>437.6</v>
      </c>
      <c r="J8" s="165"/>
      <c r="K8" s="165">
        <f>SUM(K9:K30)</f>
        <v>89787.909999999989</v>
      </c>
      <c r="L8" s="165"/>
      <c r="M8" s="165">
        <f>SUM(M9:M30)</f>
        <v>0</v>
      </c>
      <c r="N8" s="165"/>
      <c r="O8" s="165">
        <f>SUM(O9:O30)</f>
        <v>0</v>
      </c>
      <c r="P8" s="165"/>
      <c r="Q8" s="166">
        <f>SUM(Q9:Q30)</f>
        <v>96.89</v>
      </c>
      <c r="R8" s="160"/>
      <c r="S8" s="160"/>
      <c r="T8" s="160"/>
      <c r="U8" s="160"/>
      <c r="V8" s="160">
        <f>SUM(V9:V30)</f>
        <v>110.72</v>
      </c>
      <c r="W8" s="160"/>
      <c r="X8" s="160"/>
      <c r="AG8" t="s">
        <v>93</v>
      </c>
    </row>
    <row r="9" spans="1:60" outlineLevel="1" x14ac:dyDescent="0.25">
      <c r="A9" s="167">
        <v>1</v>
      </c>
      <c r="B9" s="168" t="s">
        <v>94</v>
      </c>
      <c r="C9" s="183" t="s">
        <v>95</v>
      </c>
      <c r="D9" s="169" t="s">
        <v>96</v>
      </c>
      <c r="E9" s="170">
        <v>120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77.5</v>
      </c>
      <c r="K9" s="172">
        <f>ROUND(E9*J9,2)</f>
        <v>9300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3">
        <f>ROUND(E9*P9,2)</f>
        <v>0</v>
      </c>
      <c r="R9" s="157"/>
      <c r="S9" s="157" t="s">
        <v>97</v>
      </c>
      <c r="T9" s="157" t="s">
        <v>97</v>
      </c>
      <c r="U9" s="157">
        <v>0.20899999999999999</v>
      </c>
      <c r="V9" s="157">
        <f>ROUND(E9*U9,2)</f>
        <v>25.08</v>
      </c>
      <c r="W9" s="157"/>
      <c r="X9" s="157" t="s">
        <v>98</v>
      </c>
      <c r="Y9" s="148"/>
      <c r="Z9" s="148"/>
      <c r="AA9" s="148"/>
      <c r="AB9" s="148"/>
      <c r="AC9" s="148"/>
      <c r="AD9" s="148"/>
      <c r="AE9" s="148"/>
      <c r="AF9" s="148"/>
      <c r="AG9" s="148" t="s">
        <v>99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55"/>
      <c r="B10" s="156"/>
      <c r="C10" s="184" t="s">
        <v>100</v>
      </c>
      <c r="D10" s="158"/>
      <c r="E10" s="159">
        <v>120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101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67">
        <v>2</v>
      </c>
      <c r="B11" s="168" t="s">
        <v>102</v>
      </c>
      <c r="C11" s="183" t="s">
        <v>103</v>
      </c>
      <c r="D11" s="169" t="s">
        <v>96</v>
      </c>
      <c r="E11" s="170">
        <v>82.5</v>
      </c>
      <c r="F11" s="171"/>
      <c r="G11" s="172">
        <f>ROUND(E11*F11,2)</f>
        <v>0</v>
      </c>
      <c r="H11" s="171">
        <v>0</v>
      </c>
      <c r="I11" s="172">
        <f>ROUND(E11*H11,2)</f>
        <v>0</v>
      </c>
      <c r="J11" s="171">
        <v>60.8</v>
      </c>
      <c r="K11" s="172">
        <f>ROUND(E11*J11,2)</f>
        <v>5016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0.13800000000000001</v>
      </c>
      <c r="Q11" s="173">
        <f>ROUND(E11*P11,2)</f>
        <v>11.39</v>
      </c>
      <c r="R11" s="157"/>
      <c r="S11" s="157" t="s">
        <v>97</v>
      </c>
      <c r="T11" s="157" t="s">
        <v>97</v>
      </c>
      <c r="U11" s="157">
        <v>0.16</v>
      </c>
      <c r="V11" s="157">
        <f>ROUND(E11*U11,2)</f>
        <v>13.2</v>
      </c>
      <c r="W11" s="157"/>
      <c r="X11" s="157" t="s">
        <v>98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55"/>
      <c r="B12" s="156"/>
      <c r="C12" s="184" t="s">
        <v>104</v>
      </c>
      <c r="D12" s="158"/>
      <c r="E12" s="159">
        <v>45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101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84" t="s">
        <v>105</v>
      </c>
      <c r="D13" s="158"/>
      <c r="E13" s="159">
        <v>37.5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101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67">
        <v>3</v>
      </c>
      <c r="B14" s="168" t="s">
        <v>106</v>
      </c>
      <c r="C14" s="183" t="s">
        <v>107</v>
      </c>
      <c r="D14" s="169" t="s">
        <v>108</v>
      </c>
      <c r="E14" s="170">
        <v>115</v>
      </c>
      <c r="F14" s="171"/>
      <c r="G14" s="172">
        <f>ROUND(E14*F14,2)</f>
        <v>0</v>
      </c>
      <c r="H14" s="171">
        <v>0</v>
      </c>
      <c r="I14" s="172">
        <f>ROUND(E14*H14,2)</f>
        <v>0</v>
      </c>
      <c r="J14" s="171">
        <v>85.8</v>
      </c>
      <c r="K14" s="172">
        <f>ROUND(E14*J14,2)</f>
        <v>9867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0.27</v>
      </c>
      <c r="Q14" s="173">
        <f>ROUND(E14*P14,2)</f>
        <v>31.05</v>
      </c>
      <c r="R14" s="157"/>
      <c r="S14" s="157" t="s">
        <v>97</v>
      </c>
      <c r="T14" s="157" t="s">
        <v>97</v>
      </c>
      <c r="U14" s="157">
        <v>0.12</v>
      </c>
      <c r="V14" s="157">
        <f>ROUND(E14*U14,2)</f>
        <v>13.8</v>
      </c>
      <c r="W14" s="157"/>
      <c r="X14" s="157" t="s">
        <v>98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4" t="s">
        <v>109</v>
      </c>
      <c r="D15" s="158"/>
      <c r="E15" s="159">
        <v>30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101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4" t="s">
        <v>110</v>
      </c>
      <c r="D16" s="158"/>
      <c r="E16" s="159">
        <v>30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101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184" t="s">
        <v>111</v>
      </c>
      <c r="D17" s="158"/>
      <c r="E17" s="159">
        <v>30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101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55"/>
      <c r="B18" s="156"/>
      <c r="C18" s="184" t="s">
        <v>112</v>
      </c>
      <c r="D18" s="158"/>
      <c r="E18" s="159">
        <v>25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101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67">
        <v>4</v>
      </c>
      <c r="B19" s="168" t="s">
        <v>113</v>
      </c>
      <c r="C19" s="183" t="s">
        <v>114</v>
      </c>
      <c r="D19" s="169" t="s">
        <v>96</v>
      </c>
      <c r="E19" s="170">
        <v>82.5</v>
      </c>
      <c r="F19" s="171"/>
      <c r="G19" s="172">
        <f>ROUND(E19*F19,2)</f>
        <v>0</v>
      </c>
      <c r="H19" s="171">
        <v>0</v>
      </c>
      <c r="I19" s="172">
        <f>ROUND(E19*H19,2)</f>
        <v>0</v>
      </c>
      <c r="J19" s="171">
        <v>70.3</v>
      </c>
      <c r="K19" s="172">
        <f>ROUND(E19*J19,2)</f>
        <v>5799.75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0.66</v>
      </c>
      <c r="Q19" s="173">
        <f>ROUND(E19*P19,2)</f>
        <v>54.45</v>
      </c>
      <c r="R19" s="157"/>
      <c r="S19" s="157" t="s">
        <v>97</v>
      </c>
      <c r="T19" s="157" t="s">
        <v>97</v>
      </c>
      <c r="U19" s="157">
        <v>0.11899999999999999</v>
      </c>
      <c r="V19" s="157">
        <f>ROUND(E19*U19,2)</f>
        <v>9.82</v>
      </c>
      <c r="W19" s="157"/>
      <c r="X19" s="157" t="s">
        <v>98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55"/>
      <c r="B20" s="156"/>
      <c r="C20" s="184" t="s">
        <v>104</v>
      </c>
      <c r="D20" s="158"/>
      <c r="E20" s="159">
        <v>45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101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184" t="s">
        <v>105</v>
      </c>
      <c r="D21" s="158"/>
      <c r="E21" s="159">
        <v>37.5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101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67">
        <v>5</v>
      </c>
      <c r="B22" s="168" t="s">
        <v>115</v>
      </c>
      <c r="C22" s="183" t="s">
        <v>116</v>
      </c>
      <c r="D22" s="169" t="s">
        <v>117</v>
      </c>
      <c r="E22" s="170">
        <v>66.375</v>
      </c>
      <c r="F22" s="171"/>
      <c r="G22" s="172">
        <f>ROUND(E22*F22,2)</f>
        <v>0</v>
      </c>
      <c r="H22" s="171">
        <v>0</v>
      </c>
      <c r="I22" s="172">
        <f>ROUND(E22*H22,2)</f>
        <v>0</v>
      </c>
      <c r="J22" s="171">
        <v>188</v>
      </c>
      <c r="K22" s="172">
        <f>ROUND(E22*J22,2)</f>
        <v>12478.5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3">
        <f>ROUND(E22*P22,2)</f>
        <v>0</v>
      </c>
      <c r="R22" s="157"/>
      <c r="S22" s="157" t="s">
        <v>97</v>
      </c>
      <c r="T22" s="157" t="s">
        <v>97</v>
      </c>
      <c r="U22" s="157">
        <v>0.36799999999999999</v>
      </c>
      <c r="V22" s="157">
        <f>ROUND(E22*U22,2)</f>
        <v>24.43</v>
      </c>
      <c r="W22" s="157"/>
      <c r="X22" s="157" t="s">
        <v>98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55"/>
      <c r="B23" s="156"/>
      <c r="C23" s="184" t="s">
        <v>118</v>
      </c>
      <c r="D23" s="158"/>
      <c r="E23" s="159">
        <v>9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101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84" t="s">
        <v>119</v>
      </c>
      <c r="D24" s="158"/>
      <c r="E24" s="159">
        <v>57.375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101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0.399999999999999" outlineLevel="1" x14ac:dyDescent="0.25">
      <c r="A25" s="174">
        <v>6</v>
      </c>
      <c r="B25" s="175" t="s">
        <v>120</v>
      </c>
      <c r="C25" s="185" t="s">
        <v>121</v>
      </c>
      <c r="D25" s="176" t="s">
        <v>117</v>
      </c>
      <c r="E25" s="177">
        <v>66.375</v>
      </c>
      <c r="F25" s="178"/>
      <c r="G25" s="179">
        <f>ROUND(E25*F25,2)</f>
        <v>0</v>
      </c>
      <c r="H25" s="178">
        <v>0</v>
      </c>
      <c r="I25" s="179">
        <f>ROUND(E25*H25,2)</f>
        <v>0</v>
      </c>
      <c r="J25" s="178">
        <v>262.5</v>
      </c>
      <c r="K25" s="179">
        <f>ROUND(E25*J25,2)</f>
        <v>17423.439999999999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80">
        <f>ROUND(E25*P25,2)</f>
        <v>0</v>
      </c>
      <c r="R25" s="157"/>
      <c r="S25" s="157" t="s">
        <v>97</v>
      </c>
      <c r="T25" s="157" t="s">
        <v>97</v>
      </c>
      <c r="U25" s="157">
        <v>1.0999999999999999E-2</v>
      </c>
      <c r="V25" s="157">
        <f>ROUND(E25*U25,2)</f>
        <v>0.73</v>
      </c>
      <c r="W25" s="157"/>
      <c r="X25" s="157" t="s">
        <v>98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74">
        <v>7</v>
      </c>
      <c r="B26" s="175" t="s">
        <v>122</v>
      </c>
      <c r="C26" s="185" t="s">
        <v>123</v>
      </c>
      <c r="D26" s="176" t="s">
        <v>117</v>
      </c>
      <c r="E26" s="177">
        <v>66.375</v>
      </c>
      <c r="F26" s="178"/>
      <c r="G26" s="179">
        <f>ROUND(E26*F26,2)</f>
        <v>0</v>
      </c>
      <c r="H26" s="178">
        <v>0</v>
      </c>
      <c r="I26" s="179">
        <f>ROUND(E26*H26,2)</f>
        <v>0</v>
      </c>
      <c r="J26" s="178">
        <v>277.5</v>
      </c>
      <c r="K26" s="179">
        <f>ROUND(E26*J26,2)</f>
        <v>18419.060000000001</v>
      </c>
      <c r="L26" s="179">
        <v>21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80">
        <f>ROUND(E26*P26,2)</f>
        <v>0</v>
      </c>
      <c r="R26" s="157"/>
      <c r="S26" s="157" t="s">
        <v>97</v>
      </c>
      <c r="T26" s="157" t="s">
        <v>97</v>
      </c>
      <c r="U26" s="157">
        <v>0</v>
      </c>
      <c r="V26" s="157">
        <f>ROUND(E26*U26,2)</f>
        <v>0</v>
      </c>
      <c r="W26" s="157"/>
      <c r="X26" s="157" t="s">
        <v>98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67">
        <v>8</v>
      </c>
      <c r="B27" s="168" t="s">
        <v>125</v>
      </c>
      <c r="C27" s="183" t="s">
        <v>126</v>
      </c>
      <c r="D27" s="169" t="s">
        <v>96</v>
      </c>
      <c r="E27" s="170">
        <v>169.83</v>
      </c>
      <c r="F27" s="171"/>
      <c r="G27" s="172">
        <f>ROUND(E27*F27,2)</f>
        <v>0</v>
      </c>
      <c r="H27" s="171">
        <v>0</v>
      </c>
      <c r="I27" s="172">
        <f>ROUND(E27*H27,2)</f>
        <v>0</v>
      </c>
      <c r="J27" s="171">
        <v>13.2</v>
      </c>
      <c r="K27" s="172">
        <f>ROUND(E27*J27,2)</f>
        <v>2241.7600000000002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3">
        <f>ROUND(E27*P27,2)</f>
        <v>0</v>
      </c>
      <c r="R27" s="157"/>
      <c r="S27" s="157" t="s">
        <v>97</v>
      </c>
      <c r="T27" s="157" t="s">
        <v>97</v>
      </c>
      <c r="U27" s="157">
        <v>1.7999999999999999E-2</v>
      </c>
      <c r="V27" s="157">
        <f>ROUND(E27*U27,2)</f>
        <v>3.06</v>
      </c>
      <c r="W27" s="157"/>
      <c r="X27" s="157" t="s">
        <v>98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184" t="s">
        <v>127</v>
      </c>
      <c r="D28" s="158"/>
      <c r="E28" s="159">
        <v>169.83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101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67">
        <v>9</v>
      </c>
      <c r="B29" s="168" t="s">
        <v>128</v>
      </c>
      <c r="C29" s="183" t="s">
        <v>129</v>
      </c>
      <c r="D29" s="169" t="s">
        <v>96</v>
      </c>
      <c r="E29" s="170">
        <v>80</v>
      </c>
      <c r="F29" s="171"/>
      <c r="G29" s="172">
        <f>ROUND(E29*F29,2)</f>
        <v>0</v>
      </c>
      <c r="H29" s="171">
        <v>5.47</v>
      </c>
      <c r="I29" s="172">
        <f>ROUND(E29*H29,2)</f>
        <v>437.6</v>
      </c>
      <c r="J29" s="171">
        <v>115.53</v>
      </c>
      <c r="K29" s="172">
        <f>ROUND(E29*J29,2)</f>
        <v>9242.4</v>
      </c>
      <c r="L29" s="172">
        <v>21</v>
      </c>
      <c r="M29" s="172">
        <f>G29*(1+L29/100)</f>
        <v>0</v>
      </c>
      <c r="N29" s="172">
        <v>3.0000000000000001E-5</v>
      </c>
      <c r="O29" s="172">
        <f>ROUND(E29*N29,2)</f>
        <v>0</v>
      </c>
      <c r="P29" s="172">
        <v>0</v>
      </c>
      <c r="Q29" s="173">
        <f>ROUND(E29*P29,2)</f>
        <v>0</v>
      </c>
      <c r="R29" s="157"/>
      <c r="S29" s="157" t="s">
        <v>97</v>
      </c>
      <c r="T29" s="157" t="s">
        <v>97</v>
      </c>
      <c r="U29" s="157">
        <v>0.25752000000000003</v>
      </c>
      <c r="V29" s="157">
        <f>ROUND(E29*U29,2)</f>
        <v>20.6</v>
      </c>
      <c r="W29" s="157"/>
      <c r="X29" s="157" t="s">
        <v>130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131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184" t="s">
        <v>132</v>
      </c>
      <c r="D30" s="158"/>
      <c r="E30" s="159">
        <v>80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101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5">
      <c r="A31" s="161" t="s">
        <v>92</v>
      </c>
      <c r="B31" s="162" t="s">
        <v>56</v>
      </c>
      <c r="C31" s="182" t="s">
        <v>57</v>
      </c>
      <c r="D31" s="163"/>
      <c r="E31" s="164"/>
      <c r="F31" s="165"/>
      <c r="G31" s="165">
        <f>SUMIF(AG32:AG48,"&lt;&gt;NOR",G32:G48)</f>
        <v>0</v>
      </c>
      <c r="H31" s="165"/>
      <c r="I31" s="165">
        <f>SUM(I32:I48)</f>
        <v>129904.28000000001</v>
      </c>
      <c r="J31" s="165"/>
      <c r="K31" s="165">
        <f>SUM(K32:K48)</f>
        <v>56553.61</v>
      </c>
      <c r="L31" s="165"/>
      <c r="M31" s="165">
        <f>SUM(M32:M48)</f>
        <v>0</v>
      </c>
      <c r="N31" s="165"/>
      <c r="O31" s="165">
        <f>SUM(O32:O48)</f>
        <v>184.07</v>
      </c>
      <c r="P31" s="165"/>
      <c r="Q31" s="166">
        <f>SUM(Q32:Q48)</f>
        <v>0</v>
      </c>
      <c r="R31" s="160"/>
      <c r="S31" s="160"/>
      <c r="T31" s="160"/>
      <c r="U31" s="160"/>
      <c r="V31" s="160">
        <f>SUM(V32:V48)</f>
        <v>102.99</v>
      </c>
      <c r="W31" s="160"/>
      <c r="X31" s="160"/>
      <c r="AG31" t="s">
        <v>93</v>
      </c>
    </row>
    <row r="32" spans="1:60" outlineLevel="1" x14ac:dyDescent="0.25">
      <c r="A32" s="167">
        <v>10</v>
      </c>
      <c r="B32" s="168" t="s">
        <v>133</v>
      </c>
      <c r="C32" s="183" t="s">
        <v>134</v>
      </c>
      <c r="D32" s="169" t="s">
        <v>96</v>
      </c>
      <c r="E32" s="170">
        <v>148.5</v>
      </c>
      <c r="F32" s="171"/>
      <c r="G32" s="172">
        <f>ROUND(E32*F32,2)</f>
        <v>0</v>
      </c>
      <c r="H32" s="171">
        <v>37.659999999999997</v>
      </c>
      <c r="I32" s="172">
        <f>ROUND(E32*H32,2)</f>
        <v>5592.51</v>
      </c>
      <c r="J32" s="171">
        <v>23.04</v>
      </c>
      <c r="K32" s="172">
        <f>ROUND(E32*J32,2)</f>
        <v>3421.44</v>
      </c>
      <c r="L32" s="172">
        <v>21</v>
      </c>
      <c r="M32" s="172">
        <f>G32*(1+L32/100)</f>
        <v>0</v>
      </c>
      <c r="N32" s="172">
        <v>0.1008</v>
      </c>
      <c r="O32" s="172">
        <f>ROUND(E32*N32,2)</f>
        <v>14.97</v>
      </c>
      <c r="P32" s="172">
        <v>0</v>
      </c>
      <c r="Q32" s="173">
        <f>ROUND(E32*P32,2)</f>
        <v>0</v>
      </c>
      <c r="R32" s="157"/>
      <c r="S32" s="157" t="s">
        <v>97</v>
      </c>
      <c r="T32" s="157" t="s">
        <v>97</v>
      </c>
      <c r="U32" s="157">
        <v>0.03</v>
      </c>
      <c r="V32" s="157">
        <f>ROUND(E32*U32,2)</f>
        <v>4.46</v>
      </c>
      <c r="W32" s="157"/>
      <c r="X32" s="157" t="s">
        <v>98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184" t="s">
        <v>135</v>
      </c>
      <c r="D33" s="158"/>
      <c r="E33" s="159">
        <v>148.5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101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67">
        <v>11</v>
      </c>
      <c r="B34" s="168" t="s">
        <v>136</v>
      </c>
      <c r="C34" s="183" t="s">
        <v>137</v>
      </c>
      <c r="D34" s="169" t="s">
        <v>96</v>
      </c>
      <c r="E34" s="170">
        <v>148.5</v>
      </c>
      <c r="F34" s="171"/>
      <c r="G34" s="172">
        <f>ROUND(E34*F34,2)</f>
        <v>0</v>
      </c>
      <c r="H34" s="171">
        <v>152.59</v>
      </c>
      <c r="I34" s="172">
        <f>ROUND(E34*H34,2)</f>
        <v>22659.62</v>
      </c>
      <c r="J34" s="171">
        <v>25.91</v>
      </c>
      <c r="K34" s="172">
        <f>ROUND(E34*J34,2)</f>
        <v>3847.64</v>
      </c>
      <c r="L34" s="172">
        <v>21</v>
      </c>
      <c r="M34" s="172">
        <f>G34*(1+L34/100)</f>
        <v>0</v>
      </c>
      <c r="N34" s="172">
        <v>0.378</v>
      </c>
      <c r="O34" s="172">
        <f>ROUND(E34*N34,2)</f>
        <v>56.13</v>
      </c>
      <c r="P34" s="172">
        <v>0</v>
      </c>
      <c r="Q34" s="173">
        <f>ROUND(E34*P34,2)</f>
        <v>0</v>
      </c>
      <c r="R34" s="157"/>
      <c r="S34" s="157" t="s">
        <v>97</v>
      </c>
      <c r="T34" s="157" t="s">
        <v>97</v>
      </c>
      <c r="U34" s="157">
        <v>0.03</v>
      </c>
      <c r="V34" s="157">
        <f>ROUND(E34*U34,2)</f>
        <v>4.46</v>
      </c>
      <c r="W34" s="157"/>
      <c r="X34" s="157" t="s">
        <v>98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184" t="s">
        <v>135</v>
      </c>
      <c r="D35" s="158"/>
      <c r="E35" s="159">
        <v>148.5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101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67">
        <v>12</v>
      </c>
      <c r="B36" s="168" t="s">
        <v>138</v>
      </c>
      <c r="C36" s="183" t="s">
        <v>139</v>
      </c>
      <c r="D36" s="169" t="s">
        <v>96</v>
      </c>
      <c r="E36" s="170">
        <v>169.83</v>
      </c>
      <c r="F36" s="171"/>
      <c r="G36" s="172">
        <f>ROUND(E36*F36,2)</f>
        <v>0</v>
      </c>
      <c r="H36" s="171">
        <v>178.02</v>
      </c>
      <c r="I36" s="172">
        <f>ROUND(E36*H36,2)</f>
        <v>30233.14</v>
      </c>
      <c r="J36" s="171">
        <v>29.98</v>
      </c>
      <c r="K36" s="172">
        <f>ROUND(E36*J36,2)</f>
        <v>5091.5</v>
      </c>
      <c r="L36" s="172">
        <v>21</v>
      </c>
      <c r="M36" s="172">
        <f>G36*(1+L36/100)</f>
        <v>0</v>
      </c>
      <c r="N36" s="172">
        <v>0.441</v>
      </c>
      <c r="O36" s="172">
        <f>ROUND(E36*N36,2)</f>
        <v>74.900000000000006</v>
      </c>
      <c r="P36" s="172">
        <v>0</v>
      </c>
      <c r="Q36" s="173">
        <f>ROUND(E36*P36,2)</f>
        <v>0</v>
      </c>
      <c r="R36" s="157"/>
      <c r="S36" s="157" t="s">
        <v>97</v>
      </c>
      <c r="T36" s="157" t="s">
        <v>97</v>
      </c>
      <c r="U36" s="157">
        <v>0.03</v>
      </c>
      <c r="V36" s="157">
        <f>ROUND(E36*U36,2)</f>
        <v>5.09</v>
      </c>
      <c r="W36" s="157"/>
      <c r="X36" s="157" t="s">
        <v>98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0.399999999999999" outlineLevel="1" x14ac:dyDescent="0.25">
      <c r="A37" s="155"/>
      <c r="B37" s="156"/>
      <c r="C37" s="184" t="s">
        <v>140</v>
      </c>
      <c r="D37" s="158"/>
      <c r="E37" s="159">
        <v>169.83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101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67">
        <v>13</v>
      </c>
      <c r="B38" s="168" t="s">
        <v>141</v>
      </c>
      <c r="C38" s="183" t="s">
        <v>142</v>
      </c>
      <c r="D38" s="169" t="s">
        <v>96</v>
      </c>
      <c r="E38" s="170">
        <v>9.8000000000000007</v>
      </c>
      <c r="F38" s="171"/>
      <c r="G38" s="172">
        <f>ROUND(E38*F38,2)</f>
        <v>0</v>
      </c>
      <c r="H38" s="171">
        <v>0</v>
      </c>
      <c r="I38" s="172">
        <f>ROUND(E38*H38,2)</f>
        <v>0</v>
      </c>
      <c r="J38" s="171">
        <v>29</v>
      </c>
      <c r="K38" s="172">
        <f>ROUND(E38*J38,2)</f>
        <v>284.2</v>
      </c>
      <c r="L38" s="172">
        <v>21</v>
      </c>
      <c r="M38" s="172">
        <f>G38*(1+L38/100)</f>
        <v>0</v>
      </c>
      <c r="N38" s="172">
        <v>0</v>
      </c>
      <c r="O38" s="172">
        <f>ROUND(E38*N38,2)</f>
        <v>0</v>
      </c>
      <c r="P38" s="172">
        <v>0</v>
      </c>
      <c r="Q38" s="173">
        <f>ROUND(E38*P38,2)</f>
        <v>0</v>
      </c>
      <c r="R38" s="157"/>
      <c r="S38" s="157" t="s">
        <v>97</v>
      </c>
      <c r="T38" s="157" t="s">
        <v>97</v>
      </c>
      <c r="U38" s="157">
        <v>0.06</v>
      </c>
      <c r="V38" s="157">
        <f>ROUND(E38*U38,2)</f>
        <v>0.59</v>
      </c>
      <c r="W38" s="157"/>
      <c r="X38" s="157" t="s">
        <v>98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55"/>
      <c r="B39" s="156"/>
      <c r="C39" s="184" t="s">
        <v>143</v>
      </c>
      <c r="D39" s="158"/>
      <c r="E39" s="159">
        <v>9.8000000000000007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101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67">
        <v>14</v>
      </c>
      <c r="B40" s="168" t="s">
        <v>144</v>
      </c>
      <c r="C40" s="183" t="s">
        <v>145</v>
      </c>
      <c r="D40" s="169" t="s">
        <v>96</v>
      </c>
      <c r="E40" s="170">
        <v>148.5</v>
      </c>
      <c r="F40" s="171"/>
      <c r="G40" s="172">
        <f>ROUND(E40*F40,2)</f>
        <v>0</v>
      </c>
      <c r="H40" s="171">
        <v>39.409999999999997</v>
      </c>
      <c r="I40" s="172">
        <f>ROUND(E40*H40,2)</f>
        <v>5852.39</v>
      </c>
      <c r="J40" s="171">
        <v>234.59</v>
      </c>
      <c r="K40" s="172">
        <f>ROUND(E40*J40,2)</f>
        <v>34836.620000000003</v>
      </c>
      <c r="L40" s="172">
        <v>21</v>
      </c>
      <c r="M40" s="172">
        <f>G40*(1+L40/100)</f>
        <v>0</v>
      </c>
      <c r="N40" s="172">
        <v>7.3899999999999993E-2</v>
      </c>
      <c r="O40" s="172">
        <f>ROUND(E40*N40,2)</f>
        <v>10.97</v>
      </c>
      <c r="P40" s="172">
        <v>0</v>
      </c>
      <c r="Q40" s="173">
        <f>ROUND(E40*P40,2)</f>
        <v>0</v>
      </c>
      <c r="R40" s="157"/>
      <c r="S40" s="157" t="s">
        <v>97</v>
      </c>
      <c r="T40" s="157" t="s">
        <v>97</v>
      </c>
      <c r="U40" s="157">
        <v>0.47799999999999998</v>
      </c>
      <c r="V40" s="157">
        <f>ROUND(E40*U40,2)</f>
        <v>70.98</v>
      </c>
      <c r="W40" s="157"/>
      <c r="X40" s="157" t="s">
        <v>98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184" t="s">
        <v>146</v>
      </c>
      <c r="D41" s="158"/>
      <c r="E41" s="159">
        <v>148.5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101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67">
        <v>15</v>
      </c>
      <c r="B42" s="168" t="s">
        <v>147</v>
      </c>
      <c r="C42" s="183" t="s">
        <v>148</v>
      </c>
      <c r="D42" s="169" t="s">
        <v>96</v>
      </c>
      <c r="E42" s="170">
        <v>145.63499999999999</v>
      </c>
      <c r="F42" s="171"/>
      <c r="G42" s="172">
        <f>ROUND(E42*F42,2)</f>
        <v>0</v>
      </c>
      <c r="H42" s="171">
        <v>398</v>
      </c>
      <c r="I42" s="172">
        <f>ROUND(E42*H42,2)</f>
        <v>57962.73</v>
      </c>
      <c r="J42" s="171">
        <v>0</v>
      </c>
      <c r="K42" s="172">
        <f>ROUND(E42*J42,2)</f>
        <v>0</v>
      </c>
      <c r="L42" s="172">
        <v>21</v>
      </c>
      <c r="M42" s="172">
        <f>G42*(1+L42/100)</f>
        <v>0</v>
      </c>
      <c r="N42" s="172">
        <v>0.17280000000000001</v>
      </c>
      <c r="O42" s="172">
        <f>ROUND(E42*N42,2)</f>
        <v>25.17</v>
      </c>
      <c r="P42" s="172">
        <v>0</v>
      </c>
      <c r="Q42" s="173">
        <f>ROUND(E42*P42,2)</f>
        <v>0</v>
      </c>
      <c r="R42" s="157" t="s">
        <v>149</v>
      </c>
      <c r="S42" s="157" t="s">
        <v>97</v>
      </c>
      <c r="T42" s="157" t="s">
        <v>97</v>
      </c>
      <c r="U42" s="157">
        <v>0</v>
      </c>
      <c r="V42" s="157">
        <f>ROUND(E42*U42,2)</f>
        <v>0</v>
      </c>
      <c r="W42" s="157"/>
      <c r="X42" s="157" t="s">
        <v>150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151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55"/>
      <c r="B43" s="156"/>
      <c r="C43" s="184" t="s">
        <v>152</v>
      </c>
      <c r="D43" s="158"/>
      <c r="E43" s="159">
        <v>145.63499999999999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101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399999999999999" outlineLevel="1" x14ac:dyDescent="0.25">
      <c r="A44" s="167">
        <v>16</v>
      </c>
      <c r="B44" s="168" t="s">
        <v>153</v>
      </c>
      <c r="C44" s="183" t="s">
        <v>154</v>
      </c>
      <c r="D44" s="169" t="s">
        <v>96</v>
      </c>
      <c r="E44" s="170">
        <v>10.29</v>
      </c>
      <c r="F44" s="171"/>
      <c r="G44" s="172">
        <f>ROUND(E44*F44,2)</f>
        <v>0</v>
      </c>
      <c r="H44" s="171">
        <v>540</v>
      </c>
      <c r="I44" s="172">
        <f>ROUND(E44*H44,2)</f>
        <v>5556.6</v>
      </c>
      <c r="J44" s="171">
        <v>0</v>
      </c>
      <c r="K44" s="172">
        <f>ROUND(E44*J44,2)</f>
        <v>0</v>
      </c>
      <c r="L44" s="172">
        <v>21</v>
      </c>
      <c r="M44" s="172">
        <f>G44*(1+L44/100)</f>
        <v>0</v>
      </c>
      <c r="N44" s="172">
        <v>0.17599999999999999</v>
      </c>
      <c r="O44" s="172">
        <f>ROUND(E44*N44,2)</f>
        <v>1.81</v>
      </c>
      <c r="P44" s="172">
        <v>0</v>
      </c>
      <c r="Q44" s="173">
        <f>ROUND(E44*P44,2)</f>
        <v>0</v>
      </c>
      <c r="R44" s="157" t="s">
        <v>149</v>
      </c>
      <c r="S44" s="157" t="s">
        <v>97</v>
      </c>
      <c r="T44" s="157" t="s">
        <v>97</v>
      </c>
      <c r="U44" s="157">
        <v>0</v>
      </c>
      <c r="V44" s="157">
        <f>ROUND(E44*U44,2)</f>
        <v>0</v>
      </c>
      <c r="W44" s="157"/>
      <c r="X44" s="157" t="s">
        <v>150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155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184" t="s">
        <v>156</v>
      </c>
      <c r="D45" s="158"/>
      <c r="E45" s="159">
        <v>10.29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101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67">
        <v>17</v>
      </c>
      <c r="B46" s="168" t="s">
        <v>157</v>
      </c>
      <c r="C46" s="183" t="s">
        <v>158</v>
      </c>
      <c r="D46" s="169" t="s">
        <v>108</v>
      </c>
      <c r="E46" s="170">
        <v>37</v>
      </c>
      <c r="F46" s="171"/>
      <c r="G46" s="172">
        <f>ROUND(E46*F46,2)</f>
        <v>0</v>
      </c>
      <c r="H46" s="171">
        <v>14.37</v>
      </c>
      <c r="I46" s="172">
        <f>ROUND(E46*H46,2)</f>
        <v>531.69000000000005</v>
      </c>
      <c r="J46" s="171">
        <v>230.13</v>
      </c>
      <c r="K46" s="172">
        <f>ROUND(E46*J46,2)</f>
        <v>8514.81</v>
      </c>
      <c r="L46" s="172">
        <v>21</v>
      </c>
      <c r="M46" s="172">
        <f>G46*(1+L46/100)</f>
        <v>0</v>
      </c>
      <c r="N46" s="172">
        <v>3.6000000000000002E-4</v>
      </c>
      <c r="O46" s="172">
        <f>ROUND(E46*N46,2)</f>
        <v>0.01</v>
      </c>
      <c r="P46" s="172">
        <v>0</v>
      </c>
      <c r="Q46" s="173">
        <f>ROUND(E46*P46,2)</f>
        <v>0</v>
      </c>
      <c r="R46" s="157"/>
      <c r="S46" s="157" t="s">
        <v>97</v>
      </c>
      <c r="T46" s="157" t="s">
        <v>97</v>
      </c>
      <c r="U46" s="157">
        <v>0.43</v>
      </c>
      <c r="V46" s="157">
        <f>ROUND(E46*U46,2)</f>
        <v>15.91</v>
      </c>
      <c r="W46" s="157"/>
      <c r="X46" s="157" t="s">
        <v>98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124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55"/>
      <c r="B47" s="156"/>
      <c r="C47" s="184" t="s">
        <v>159</v>
      </c>
      <c r="D47" s="158"/>
      <c r="E47" s="159">
        <v>37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101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0.399999999999999" outlineLevel="1" x14ac:dyDescent="0.25">
      <c r="A48" s="174">
        <v>18</v>
      </c>
      <c r="B48" s="175" t="s">
        <v>160</v>
      </c>
      <c r="C48" s="185" t="s">
        <v>161</v>
      </c>
      <c r="D48" s="176" t="s">
        <v>108</v>
      </c>
      <c r="E48" s="177">
        <v>30</v>
      </c>
      <c r="F48" s="178"/>
      <c r="G48" s="179">
        <f>ROUND(E48*F48,2)</f>
        <v>0</v>
      </c>
      <c r="H48" s="178">
        <v>50.52</v>
      </c>
      <c r="I48" s="179">
        <f>ROUND(E48*H48,2)</f>
        <v>1515.6</v>
      </c>
      <c r="J48" s="178">
        <v>18.579999999999998</v>
      </c>
      <c r="K48" s="179">
        <f>ROUND(E48*J48,2)</f>
        <v>557.4</v>
      </c>
      <c r="L48" s="179">
        <v>21</v>
      </c>
      <c r="M48" s="179">
        <f>G48*(1+L48/100)</f>
        <v>0</v>
      </c>
      <c r="N48" s="179">
        <v>3.5999999999999999E-3</v>
      </c>
      <c r="O48" s="179">
        <f>ROUND(E48*N48,2)</f>
        <v>0.11</v>
      </c>
      <c r="P48" s="179">
        <v>0</v>
      </c>
      <c r="Q48" s="180">
        <f>ROUND(E48*P48,2)</f>
        <v>0</v>
      </c>
      <c r="R48" s="157"/>
      <c r="S48" s="157" t="s">
        <v>97</v>
      </c>
      <c r="T48" s="157" t="s">
        <v>97</v>
      </c>
      <c r="U48" s="157">
        <v>0.05</v>
      </c>
      <c r="V48" s="157">
        <f>ROUND(E48*U48,2)</f>
        <v>1.5</v>
      </c>
      <c r="W48" s="157"/>
      <c r="X48" s="157" t="s">
        <v>98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99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5">
      <c r="A49" s="161" t="s">
        <v>92</v>
      </c>
      <c r="B49" s="162" t="s">
        <v>58</v>
      </c>
      <c r="C49" s="182" t="s">
        <v>59</v>
      </c>
      <c r="D49" s="163"/>
      <c r="E49" s="164"/>
      <c r="F49" s="165"/>
      <c r="G49" s="165">
        <f>SUMIF(AG50:AG70,"&lt;&gt;NOR",G50:G70)</f>
        <v>0</v>
      </c>
      <c r="H49" s="165"/>
      <c r="I49" s="165">
        <f>SUM(I50:I70)</f>
        <v>49929.02</v>
      </c>
      <c r="J49" s="165"/>
      <c r="K49" s="165">
        <f>SUM(K50:K70)</f>
        <v>58065.58</v>
      </c>
      <c r="L49" s="165"/>
      <c r="M49" s="165">
        <f>SUM(M50:M70)</f>
        <v>0</v>
      </c>
      <c r="N49" s="165"/>
      <c r="O49" s="165">
        <f>SUM(O50:O70)</f>
        <v>37.44</v>
      </c>
      <c r="P49" s="165"/>
      <c r="Q49" s="166">
        <f>SUM(Q50:Q70)</f>
        <v>0</v>
      </c>
      <c r="R49" s="160"/>
      <c r="S49" s="160"/>
      <c r="T49" s="160"/>
      <c r="U49" s="160"/>
      <c r="V49" s="160">
        <f>SUM(V50:V70)</f>
        <v>39.03</v>
      </c>
      <c r="W49" s="160"/>
      <c r="X49" s="160"/>
      <c r="AG49" t="s">
        <v>93</v>
      </c>
    </row>
    <row r="50" spans="1:60" outlineLevel="1" x14ac:dyDescent="0.25">
      <c r="A50" s="174">
        <v>19</v>
      </c>
      <c r="B50" s="175" t="s">
        <v>162</v>
      </c>
      <c r="C50" s="185" t="s">
        <v>163</v>
      </c>
      <c r="D50" s="176" t="s">
        <v>164</v>
      </c>
      <c r="E50" s="177">
        <v>2</v>
      </c>
      <c r="F50" s="178"/>
      <c r="G50" s="179">
        <f t="shared" ref="G50:G55" si="0">ROUND(E50*F50,2)</f>
        <v>0</v>
      </c>
      <c r="H50" s="178">
        <v>114.41</v>
      </c>
      <c r="I50" s="179">
        <f t="shared" ref="I50:I55" si="1">ROUND(E50*H50,2)</f>
        <v>228.82</v>
      </c>
      <c r="J50" s="178">
        <v>84.59</v>
      </c>
      <c r="K50" s="179">
        <f t="shared" ref="K50:K55" si="2">ROUND(E50*J50,2)</f>
        <v>169.18</v>
      </c>
      <c r="L50" s="179">
        <v>21</v>
      </c>
      <c r="M50" s="179">
        <f t="shared" ref="M50:M55" si="3">G50*(1+L50/100)</f>
        <v>0</v>
      </c>
      <c r="N50" s="179">
        <v>0</v>
      </c>
      <c r="O50" s="179">
        <f t="shared" ref="O50:O55" si="4">ROUND(E50*N50,2)</f>
        <v>0</v>
      </c>
      <c r="P50" s="179">
        <v>0</v>
      </c>
      <c r="Q50" s="180">
        <f t="shared" ref="Q50:Q55" si="5">ROUND(E50*P50,2)</f>
        <v>0</v>
      </c>
      <c r="R50" s="157"/>
      <c r="S50" s="157" t="s">
        <v>97</v>
      </c>
      <c r="T50" s="157" t="s">
        <v>97</v>
      </c>
      <c r="U50" s="157">
        <v>0.2</v>
      </c>
      <c r="V50" s="157">
        <f t="shared" ref="V50:V55" si="6">ROUND(E50*U50,2)</f>
        <v>0.4</v>
      </c>
      <c r="W50" s="157"/>
      <c r="X50" s="157" t="s">
        <v>98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99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74">
        <v>20</v>
      </c>
      <c r="B51" s="175" t="s">
        <v>165</v>
      </c>
      <c r="C51" s="185" t="s">
        <v>166</v>
      </c>
      <c r="D51" s="176" t="s">
        <v>164</v>
      </c>
      <c r="E51" s="177">
        <v>1</v>
      </c>
      <c r="F51" s="178"/>
      <c r="G51" s="179">
        <f t="shared" si="0"/>
        <v>0</v>
      </c>
      <c r="H51" s="178">
        <v>343.03</v>
      </c>
      <c r="I51" s="179">
        <f t="shared" si="1"/>
        <v>343.03</v>
      </c>
      <c r="J51" s="178">
        <v>345.97</v>
      </c>
      <c r="K51" s="179">
        <f t="shared" si="2"/>
        <v>345.97</v>
      </c>
      <c r="L51" s="179">
        <v>21</v>
      </c>
      <c r="M51" s="179">
        <f t="shared" si="3"/>
        <v>0</v>
      </c>
      <c r="N51" s="179">
        <v>0.25080000000000002</v>
      </c>
      <c r="O51" s="179">
        <f t="shared" si="4"/>
        <v>0.25</v>
      </c>
      <c r="P51" s="179">
        <v>0</v>
      </c>
      <c r="Q51" s="180">
        <f t="shared" si="5"/>
        <v>0</v>
      </c>
      <c r="R51" s="157"/>
      <c r="S51" s="157" t="s">
        <v>97</v>
      </c>
      <c r="T51" s="157" t="s">
        <v>97</v>
      </c>
      <c r="U51" s="157">
        <v>0.81799999999999995</v>
      </c>
      <c r="V51" s="157">
        <f t="shared" si="6"/>
        <v>0.82</v>
      </c>
      <c r="W51" s="157"/>
      <c r="X51" s="157" t="s">
        <v>98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99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74">
        <v>21</v>
      </c>
      <c r="B52" s="175" t="s">
        <v>167</v>
      </c>
      <c r="C52" s="185" t="s">
        <v>168</v>
      </c>
      <c r="D52" s="176" t="s">
        <v>164</v>
      </c>
      <c r="E52" s="177">
        <v>1</v>
      </c>
      <c r="F52" s="178"/>
      <c r="G52" s="179">
        <f t="shared" si="0"/>
        <v>0</v>
      </c>
      <c r="H52" s="178">
        <v>516</v>
      </c>
      <c r="I52" s="179">
        <f t="shared" si="1"/>
        <v>516</v>
      </c>
      <c r="J52" s="178">
        <v>0</v>
      </c>
      <c r="K52" s="179">
        <f t="shared" si="2"/>
        <v>0</v>
      </c>
      <c r="L52" s="179">
        <v>21</v>
      </c>
      <c r="M52" s="179">
        <f t="shared" si="3"/>
        <v>0</v>
      </c>
      <c r="N52" s="179">
        <v>0</v>
      </c>
      <c r="O52" s="179">
        <f t="shared" si="4"/>
        <v>0</v>
      </c>
      <c r="P52" s="179">
        <v>0</v>
      </c>
      <c r="Q52" s="180">
        <f t="shared" si="5"/>
        <v>0</v>
      </c>
      <c r="R52" s="157" t="s">
        <v>149</v>
      </c>
      <c r="S52" s="157" t="s">
        <v>97</v>
      </c>
      <c r="T52" s="157" t="s">
        <v>97</v>
      </c>
      <c r="U52" s="157">
        <v>0</v>
      </c>
      <c r="V52" s="157">
        <f t="shared" si="6"/>
        <v>0</v>
      </c>
      <c r="W52" s="157"/>
      <c r="X52" s="157" t="s">
        <v>150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151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74">
        <v>22</v>
      </c>
      <c r="B53" s="175" t="s">
        <v>169</v>
      </c>
      <c r="C53" s="185" t="s">
        <v>170</v>
      </c>
      <c r="D53" s="176" t="s">
        <v>164</v>
      </c>
      <c r="E53" s="177">
        <v>4</v>
      </c>
      <c r="F53" s="178"/>
      <c r="G53" s="179">
        <f t="shared" si="0"/>
        <v>0</v>
      </c>
      <c r="H53" s="178">
        <v>57.1</v>
      </c>
      <c r="I53" s="179">
        <f t="shared" si="1"/>
        <v>228.4</v>
      </c>
      <c r="J53" s="178">
        <v>0</v>
      </c>
      <c r="K53" s="179">
        <f t="shared" si="2"/>
        <v>0</v>
      </c>
      <c r="L53" s="179">
        <v>21</v>
      </c>
      <c r="M53" s="179">
        <f t="shared" si="3"/>
        <v>0</v>
      </c>
      <c r="N53" s="179">
        <v>0</v>
      </c>
      <c r="O53" s="179">
        <f t="shared" si="4"/>
        <v>0</v>
      </c>
      <c r="P53" s="179">
        <v>0</v>
      </c>
      <c r="Q53" s="180">
        <f t="shared" si="5"/>
        <v>0</v>
      </c>
      <c r="R53" s="157" t="s">
        <v>149</v>
      </c>
      <c r="S53" s="157" t="s">
        <v>97</v>
      </c>
      <c r="T53" s="157" t="s">
        <v>97</v>
      </c>
      <c r="U53" s="157">
        <v>0</v>
      </c>
      <c r="V53" s="157">
        <f t="shared" si="6"/>
        <v>0</v>
      </c>
      <c r="W53" s="157"/>
      <c r="X53" s="157" t="s">
        <v>150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151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74">
        <v>23</v>
      </c>
      <c r="B54" s="175" t="s">
        <v>171</v>
      </c>
      <c r="C54" s="185" t="s">
        <v>172</v>
      </c>
      <c r="D54" s="176" t="s">
        <v>164</v>
      </c>
      <c r="E54" s="177">
        <v>1</v>
      </c>
      <c r="F54" s="178"/>
      <c r="G54" s="179">
        <f t="shared" si="0"/>
        <v>0</v>
      </c>
      <c r="H54" s="178">
        <v>2000</v>
      </c>
      <c r="I54" s="179">
        <f t="shared" si="1"/>
        <v>2000</v>
      </c>
      <c r="J54" s="178">
        <v>0</v>
      </c>
      <c r="K54" s="179">
        <f t="shared" si="2"/>
        <v>0</v>
      </c>
      <c r="L54" s="179">
        <v>21</v>
      </c>
      <c r="M54" s="179">
        <f t="shared" si="3"/>
        <v>0</v>
      </c>
      <c r="N54" s="179">
        <v>0</v>
      </c>
      <c r="O54" s="179">
        <f t="shared" si="4"/>
        <v>0</v>
      </c>
      <c r="P54" s="179">
        <v>0</v>
      </c>
      <c r="Q54" s="180">
        <f t="shared" si="5"/>
        <v>0</v>
      </c>
      <c r="R54" s="157"/>
      <c r="S54" s="157" t="s">
        <v>173</v>
      </c>
      <c r="T54" s="157" t="s">
        <v>174</v>
      </c>
      <c r="U54" s="157">
        <v>0</v>
      </c>
      <c r="V54" s="157">
        <f t="shared" si="6"/>
        <v>0</v>
      </c>
      <c r="W54" s="157"/>
      <c r="X54" s="157" t="s">
        <v>150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151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67">
        <v>24</v>
      </c>
      <c r="B55" s="168" t="s">
        <v>175</v>
      </c>
      <c r="C55" s="183" t="s">
        <v>176</v>
      </c>
      <c r="D55" s="169" t="s">
        <v>108</v>
      </c>
      <c r="E55" s="170">
        <v>74</v>
      </c>
      <c r="F55" s="171"/>
      <c r="G55" s="172">
        <f t="shared" si="0"/>
        <v>0</v>
      </c>
      <c r="H55" s="171">
        <v>165.67</v>
      </c>
      <c r="I55" s="172">
        <f t="shared" si="1"/>
        <v>12259.58</v>
      </c>
      <c r="J55" s="171">
        <v>126.33</v>
      </c>
      <c r="K55" s="172">
        <f t="shared" si="2"/>
        <v>9348.42</v>
      </c>
      <c r="L55" s="172">
        <v>21</v>
      </c>
      <c r="M55" s="172">
        <f t="shared" si="3"/>
        <v>0</v>
      </c>
      <c r="N55" s="172">
        <v>0.188</v>
      </c>
      <c r="O55" s="172">
        <f t="shared" si="4"/>
        <v>13.91</v>
      </c>
      <c r="P55" s="172">
        <v>0</v>
      </c>
      <c r="Q55" s="173">
        <f t="shared" si="5"/>
        <v>0</v>
      </c>
      <c r="R55" s="157"/>
      <c r="S55" s="157" t="s">
        <v>97</v>
      </c>
      <c r="T55" s="157" t="s">
        <v>97</v>
      </c>
      <c r="U55" s="157">
        <v>0.27200000000000002</v>
      </c>
      <c r="V55" s="157">
        <f t="shared" si="6"/>
        <v>20.13</v>
      </c>
      <c r="W55" s="157"/>
      <c r="X55" s="157" t="s">
        <v>98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99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184" t="s">
        <v>177</v>
      </c>
      <c r="D56" s="158"/>
      <c r="E56" s="159">
        <v>74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101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67">
        <v>25</v>
      </c>
      <c r="B57" s="168" t="s">
        <v>178</v>
      </c>
      <c r="C57" s="183" t="s">
        <v>179</v>
      </c>
      <c r="D57" s="169" t="s">
        <v>164</v>
      </c>
      <c r="E57" s="170">
        <v>31.5</v>
      </c>
      <c r="F57" s="171"/>
      <c r="G57" s="172">
        <f>ROUND(E57*F57,2)</f>
        <v>0</v>
      </c>
      <c r="H57" s="171">
        <v>170</v>
      </c>
      <c r="I57" s="172">
        <f>ROUND(E57*H57,2)</f>
        <v>5355</v>
      </c>
      <c r="J57" s="171">
        <v>0</v>
      </c>
      <c r="K57" s="172">
        <f>ROUND(E57*J57,2)</f>
        <v>0</v>
      </c>
      <c r="L57" s="172">
        <v>21</v>
      </c>
      <c r="M57" s="172">
        <f>G57*(1+L57/100)</f>
        <v>0</v>
      </c>
      <c r="N57" s="172">
        <v>8.1970000000000001E-2</v>
      </c>
      <c r="O57" s="172">
        <f>ROUND(E57*N57,2)</f>
        <v>2.58</v>
      </c>
      <c r="P57" s="172">
        <v>0</v>
      </c>
      <c r="Q57" s="173">
        <f>ROUND(E57*P57,2)</f>
        <v>0</v>
      </c>
      <c r="R57" s="157" t="s">
        <v>149</v>
      </c>
      <c r="S57" s="157" t="s">
        <v>97</v>
      </c>
      <c r="T57" s="157" t="s">
        <v>97</v>
      </c>
      <c r="U57" s="157">
        <v>0</v>
      </c>
      <c r="V57" s="157">
        <f>ROUND(E57*U57,2)</f>
        <v>0</v>
      </c>
      <c r="W57" s="157"/>
      <c r="X57" s="157" t="s">
        <v>150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151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184" t="s">
        <v>180</v>
      </c>
      <c r="D58" s="158"/>
      <c r="E58" s="159">
        <v>31.5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101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67">
        <v>26</v>
      </c>
      <c r="B59" s="168" t="s">
        <v>181</v>
      </c>
      <c r="C59" s="183" t="s">
        <v>182</v>
      </c>
      <c r="D59" s="169" t="s">
        <v>164</v>
      </c>
      <c r="E59" s="170">
        <v>46.2</v>
      </c>
      <c r="F59" s="171"/>
      <c r="G59" s="172">
        <f>ROUND(E59*F59,2)</f>
        <v>0</v>
      </c>
      <c r="H59" s="171">
        <v>126.5</v>
      </c>
      <c r="I59" s="172">
        <f>ROUND(E59*H59,2)</f>
        <v>5844.3</v>
      </c>
      <c r="J59" s="171">
        <v>0</v>
      </c>
      <c r="K59" s="172">
        <f>ROUND(E59*J59,2)</f>
        <v>0</v>
      </c>
      <c r="L59" s="172">
        <v>21</v>
      </c>
      <c r="M59" s="172">
        <f>G59*(1+L59/100)</f>
        <v>0</v>
      </c>
      <c r="N59" s="172">
        <v>4.5999999999999999E-2</v>
      </c>
      <c r="O59" s="172">
        <f>ROUND(E59*N59,2)</f>
        <v>2.13</v>
      </c>
      <c r="P59" s="172">
        <v>0</v>
      </c>
      <c r="Q59" s="173">
        <f>ROUND(E59*P59,2)</f>
        <v>0</v>
      </c>
      <c r="R59" s="157" t="s">
        <v>149</v>
      </c>
      <c r="S59" s="157" t="s">
        <v>97</v>
      </c>
      <c r="T59" s="157" t="s">
        <v>97</v>
      </c>
      <c r="U59" s="157">
        <v>0</v>
      </c>
      <c r="V59" s="157">
        <f>ROUND(E59*U59,2)</f>
        <v>0</v>
      </c>
      <c r="W59" s="157"/>
      <c r="X59" s="157" t="s">
        <v>150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151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55"/>
      <c r="B60" s="156"/>
      <c r="C60" s="184" t="s">
        <v>183</v>
      </c>
      <c r="D60" s="158"/>
      <c r="E60" s="159">
        <v>46.2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101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4">
        <v>27</v>
      </c>
      <c r="B61" s="175" t="s">
        <v>184</v>
      </c>
      <c r="C61" s="185" t="s">
        <v>185</v>
      </c>
      <c r="D61" s="176" t="s">
        <v>108</v>
      </c>
      <c r="E61" s="177">
        <v>30</v>
      </c>
      <c r="F61" s="178"/>
      <c r="G61" s="179">
        <f>ROUND(E61*F61,2)</f>
        <v>0</v>
      </c>
      <c r="H61" s="178">
        <v>54.72</v>
      </c>
      <c r="I61" s="179">
        <f>ROUND(E61*H61,2)</f>
        <v>1641.6</v>
      </c>
      <c r="J61" s="178">
        <v>119.28</v>
      </c>
      <c r="K61" s="179">
        <f>ROUND(E61*J61,2)</f>
        <v>3578.4</v>
      </c>
      <c r="L61" s="179">
        <v>21</v>
      </c>
      <c r="M61" s="179">
        <f>G61*(1+L61/100)</f>
        <v>0</v>
      </c>
      <c r="N61" s="179">
        <v>5.9049999999999998E-2</v>
      </c>
      <c r="O61" s="179">
        <f>ROUND(E61*N61,2)</f>
        <v>1.77</v>
      </c>
      <c r="P61" s="179">
        <v>0</v>
      </c>
      <c r="Q61" s="180">
        <f>ROUND(E61*P61,2)</f>
        <v>0</v>
      </c>
      <c r="R61" s="157"/>
      <c r="S61" s="157" t="s">
        <v>97</v>
      </c>
      <c r="T61" s="157" t="s">
        <v>97</v>
      </c>
      <c r="U61" s="157">
        <v>0.26</v>
      </c>
      <c r="V61" s="157">
        <f>ROUND(E61*U61,2)</f>
        <v>7.8</v>
      </c>
      <c r="W61" s="157"/>
      <c r="X61" s="157" t="s">
        <v>98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99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74">
        <v>28</v>
      </c>
      <c r="B62" s="175" t="s">
        <v>186</v>
      </c>
      <c r="C62" s="185" t="s">
        <v>187</v>
      </c>
      <c r="D62" s="176" t="s">
        <v>108</v>
      </c>
      <c r="E62" s="177">
        <v>30</v>
      </c>
      <c r="F62" s="178"/>
      <c r="G62" s="179">
        <f>ROUND(E62*F62,2)</f>
        <v>0</v>
      </c>
      <c r="H62" s="178">
        <v>46.79</v>
      </c>
      <c r="I62" s="179">
        <f>ROUND(E62*H62,2)</f>
        <v>1403.7</v>
      </c>
      <c r="J62" s="178">
        <v>30.51</v>
      </c>
      <c r="K62" s="179">
        <f>ROUND(E62*J62,2)</f>
        <v>915.3</v>
      </c>
      <c r="L62" s="179">
        <v>21</v>
      </c>
      <c r="M62" s="179">
        <f>G62*(1+L62/100)</f>
        <v>0</v>
      </c>
      <c r="N62" s="179">
        <v>0</v>
      </c>
      <c r="O62" s="179">
        <f>ROUND(E62*N62,2)</f>
        <v>0</v>
      </c>
      <c r="P62" s="179">
        <v>0</v>
      </c>
      <c r="Q62" s="180">
        <f>ROUND(E62*P62,2)</f>
        <v>0</v>
      </c>
      <c r="R62" s="157"/>
      <c r="S62" s="157" t="s">
        <v>97</v>
      </c>
      <c r="T62" s="157" t="s">
        <v>97</v>
      </c>
      <c r="U62" s="157">
        <v>3.6999999999999998E-2</v>
      </c>
      <c r="V62" s="157">
        <f>ROUND(E62*U62,2)</f>
        <v>1.1100000000000001</v>
      </c>
      <c r="W62" s="157"/>
      <c r="X62" s="157" t="s">
        <v>98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99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67">
        <v>29</v>
      </c>
      <c r="B63" s="168" t="s">
        <v>188</v>
      </c>
      <c r="C63" s="183" t="s">
        <v>189</v>
      </c>
      <c r="D63" s="169" t="s">
        <v>164</v>
      </c>
      <c r="E63" s="170">
        <v>63</v>
      </c>
      <c r="F63" s="171"/>
      <c r="G63" s="172">
        <f>ROUND(E63*F63,2)</f>
        <v>0</v>
      </c>
      <c r="H63" s="171">
        <v>72.7</v>
      </c>
      <c r="I63" s="172">
        <f>ROUND(E63*H63,2)</f>
        <v>4580.1000000000004</v>
      </c>
      <c r="J63" s="171">
        <v>0</v>
      </c>
      <c r="K63" s="172">
        <f>ROUND(E63*J63,2)</f>
        <v>0</v>
      </c>
      <c r="L63" s="172">
        <v>21</v>
      </c>
      <c r="M63" s="172">
        <f>G63*(1+L63/100)</f>
        <v>0</v>
      </c>
      <c r="N63" s="172">
        <v>2.3E-2</v>
      </c>
      <c r="O63" s="172">
        <f>ROUND(E63*N63,2)</f>
        <v>1.45</v>
      </c>
      <c r="P63" s="172">
        <v>0</v>
      </c>
      <c r="Q63" s="173">
        <f>ROUND(E63*P63,2)</f>
        <v>0</v>
      </c>
      <c r="R63" s="157" t="s">
        <v>149</v>
      </c>
      <c r="S63" s="157" t="s">
        <v>97</v>
      </c>
      <c r="T63" s="157" t="s">
        <v>97</v>
      </c>
      <c r="U63" s="157">
        <v>0</v>
      </c>
      <c r="V63" s="157">
        <f>ROUND(E63*U63,2)</f>
        <v>0</v>
      </c>
      <c r="W63" s="157"/>
      <c r="X63" s="157" t="s">
        <v>150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/>
      <c r="B64" s="156"/>
      <c r="C64" s="184" t="s">
        <v>190</v>
      </c>
      <c r="D64" s="158"/>
      <c r="E64" s="159">
        <v>63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101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67">
        <v>30</v>
      </c>
      <c r="B65" s="168" t="s">
        <v>191</v>
      </c>
      <c r="C65" s="183" t="s">
        <v>192</v>
      </c>
      <c r="D65" s="169" t="s">
        <v>117</v>
      </c>
      <c r="E65" s="170">
        <v>6.08</v>
      </c>
      <c r="F65" s="171"/>
      <c r="G65" s="172">
        <f>ROUND(E65*F65,2)</f>
        <v>0</v>
      </c>
      <c r="H65" s="171">
        <v>2225.08</v>
      </c>
      <c r="I65" s="172">
        <f>ROUND(E65*H65,2)</f>
        <v>13528.49</v>
      </c>
      <c r="J65" s="171">
        <v>609.91999999999996</v>
      </c>
      <c r="K65" s="172">
        <f>ROUND(E65*J65,2)</f>
        <v>3708.31</v>
      </c>
      <c r="L65" s="172">
        <v>21</v>
      </c>
      <c r="M65" s="172">
        <f>G65*(1+L65/100)</f>
        <v>0</v>
      </c>
      <c r="N65" s="172">
        <v>2.5249999999999999</v>
      </c>
      <c r="O65" s="172">
        <f>ROUND(E65*N65,2)</f>
        <v>15.35</v>
      </c>
      <c r="P65" s="172">
        <v>0</v>
      </c>
      <c r="Q65" s="173">
        <f>ROUND(E65*P65,2)</f>
        <v>0</v>
      </c>
      <c r="R65" s="157"/>
      <c r="S65" s="157" t="s">
        <v>97</v>
      </c>
      <c r="T65" s="157" t="s">
        <v>97</v>
      </c>
      <c r="U65" s="157">
        <v>1.4419999999999999</v>
      </c>
      <c r="V65" s="157">
        <f>ROUND(E65*U65,2)</f>
        <v>8.77</v>
      </c>
      <c r="W65" s="157"/>
      <c r="X65" s="157" t="s">
        <v>98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55"/>
      <c r="B66" s="156"/>
      <c r="C66" s="184" t="s">
        <v>193</v>
      </c>
      <c r="D66" s="158"/>
      <c r="E66" s="159">
        <v>5.18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101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55"/>
      <c r="B67" s="156"/>
      <c r="C67" s="184" t="s">
        <v>194</v>
      </c>
      <c r="D67" s="158"/>
      <c r="E67" s="159">
        <v>0.9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101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0.399999999999999" outlineLevel="1" x14ac:dyDescent="0.25">
      <c r="A68" s="174">
        <v>31</v>
      </c>
      <c r="B68" s="175" t="s">
        <v>195</v>
      </c>
      <c r="C68" s="185" t="s">
        <v>196</v>
      </c>
      <c r="D68" s="176" t="s">
        <v>164</v>
      </c>
      <c r="E68" s="177">
        <v>1</v>
      </c>
      <c r="F68" s="178"/>
      <c r="G68" s="179">
        <f>ROUND(E68*F68,2)</f>
        <v>0</v>
      </c>
      <c r="H68" s="178">
        <v>2000</v>
      </c>
      <c r="I68" s="179">
        <f>ROUND(E68*H68,2)</f>
        <v>2000</v>
      </c>
      <c r="J68" s="178">
        <v>0</v>
      </c>
      <c r="K68" s="179">
        <f>ROUND(E68*J68,2)</f>
        <v>0</v>
      </c>
      <c r="L68" s="179">
        <v>21</v>
      </c>
      <c r="M68" s="179">
        <f>G68*(1+L68/100)</f>
        <v>0</v>
      </c>
      <c r="N68" s="179">
        <v>0</v>
      </c>
      <c r="O68" s="179">
        <f>ROUND(E68*N68,2)</f>
        <v>0</v>
      </c>
      <c r="P68" s="179">
        <v>0</v>
      </c>
      <c r="Q68" s="180">
        <f>ROUND(E68*P68,2)</f>
        <v>0</v>
      </c>
      <c r="R68" s="157"/>
      <c r="S68" s="157" t="s">
        <v>173</v>
      </c>
      <c r="T68" s="157" t="s">
        <v>174</v>
      </c>
      <c r="U68" s="157">
        <v>0</v>
      </c>
      <c r="V68" s="157">
        <f>ROUND(E68*U68,2)</f>
        <v>0</v>
      </c>
      <c r="W68" s="157"/>
      <c r="X68" s="157" t="s">
        <v>150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74">
        <v>32</v>
      </c>
      <c r="B69" s="175" t="s">
        <v>197</v>
      </c>
      <c r="C69" s="185" t="s">
        <v>198</v>
      </c>
      <c r="D69" s="176" t="s">
        <v>199</v>
      </c>
      <c r="E69" s="177">
        <v>1</v>
      </c>
      <c r="F69" s="178"/>
      <c r="G69" s="179">
        <f>ROUND(E69*F69,2)</f>
        <v>0</v>
      </c>
      <c r="H69" s="178">
        <v>0</v>
      </c>
      <c r="I69" s="179">
        <f>ROUND(E69*H69,2)</f>
        <v>0</v>
      </c>
      <c r="J69" s="178">
        <v>15000</v>
      </c>
      <c r="K69" s="179">
        <f>ROUND(E69*J69,2)</f>
        <v>15000</v>
      </c>
      <c r="L69" s="179">
        <v>21</v>
      </c>
      <c r="M69" s="179">
        <f>G69*(1+L69/100)</f>
        <v>0</v>
      </c>
      <c r="N69" s="179">
        <v>0</v>
      </c>
      <c r="O69" s="179">
        <f>ROUND(E69*N69,2)</f>
        <v>0</v>
      </c>
      <c r="P69" s="179">
        <v>0</v>
      </c>
      <c r="Q69" s="180">
        <f>ROUND(E69*P69,2)</f>
        <v>0</v>
      </c>
      <c r="R69" s="157"/>
      <c r="S69" s="157" t="s">
        <v>173</v>
      </c>
      <c r="T69" s="157" t="s">
        <v>174</v>
      </c>
      <c r="U69" s="157">
        <v>0</v>
      </c>
      <c r="V69" s="157">
        <f>ROUND(E69*U69,2)</f>
        <v>0</v>
      </c>
      <c r="W69" s="157"/>
      <c r="X69" s="157" t="s">
        <v>98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124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0.399999999999999" outlineLevel="1" x14ac:dyDescent="0.25">
      <c r="A70" s="174">
        <v>33</v>
      </c>
      <c r="B70" s="175" t="s">
        <v>200</v>
      </c>
      <c r="C70" s="185" t="s">
        <v>201</v>
      </c>
      <c r="D70" s="176" t="s">
        <v>199</v>
      </c>
      <c r="E70" s="177">
        <v>1</v>
      </c>
      <c r="F70" s="178"/>
      <c r="G70" s="179">
        <f>ROUND(E70*F70,2)</f>
        <v>0</v>
      </c>
      <c r="H70" s="178">
        <v>0</v>
      </c>
      <c r="I70" s="179">
        <f>ROUND(E70*H70,2)</f>
        <v>0</v>
      </c>
      <c r="J70" s="178">
        <v>25000</v>
      </c>
      <c r="K70" s="179">
        <f>ROUND(E70*J70,2)</f>
        <v>25000</v>
      </c>
      <c r="L70" s="179">
        <v>21</v>
      </c>
      <c r="M70" s="179">
        <f>G70*(1+L70/100)</f>
        <v>0</v>
      </c>
      <c r="N70" s="179">
        <v>0</v>
      </c>
      <c r="O70" s="179">
        <f>ROUND(E70*N70,2)</f>
        <v>0</v>
      </c>
      <c r="P70" s="179">
        <v>0</v>
      </c>
      <c r="Q70" s="180">
        <f>ROUND(E70*P70,2)</f>
        <v>0</v>
      </c>
      <c r="R70" s="157"/>
      <c r="S70" s="157" t="s">
        <v>173</v>
      </c>
      <c r="T70" s="157" t="s">
        <v>174</v>
      </c>
      <c r="U70" s="157">
        <v>0</v>
      </c>
      <c r="V70" s="157">
        <f>ROUND(E70*U70,2)</f>
        <v>0</v>
      </c>
      <c r="W70" s="157"/>
      <c r="X70" s="157" t="s">
        <v>98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5">
      <c r="A71" s="161" t="s">
        <v>92</v>
      </c>
      <c r="B71" s="162" t="s">
        <v>60</v>
      </c>
      <c r="C71" s="182" t="s">
        <v>61</v>
      </c>
      <c r="D71" s="163"/>
      <c r="E71" s="164"/>
      <c r="F71" s="165"/>
      <c r="G71" s="165">
        <f>SUMIF(AG72:AG72,"&lt;&gt;NOR",G72:G72)</f>
        <v>0</v>
      </c>
      <c r="H71" s="165"/>
      <c r="I71" s="165">
        <f>SUM(I72:I72)</f>
        <v>0</v>
      </c>
      <c r="J71" s="165"/>
      <c r="K71" s="165">
        <f>SUM(K72:K72)</f>
        <v>48844.5</v>
      </c>
      <c r="L71" s="165"/>
      <c r="M71" s="165">
        <f>SUM(M72:M72)</f>
        <v>0</v>
      </c>
      <c r="N71" s="165"/>
      <c r="O71" s="165">
        <f>SUM(O72:O72)</f>
        <v>0</v>
      </c>
      <c r="P71" s="165"/>
      <c r="Q71" s="166">
        <f>SUM(Q72:Q72)</f>
        <v>0</v>
      </c>
      <c r="R71" s="160"/>
      <c r="S71" s="160"/>
      <c r="T71" s="160"/>
      <c r="U71" s="160"/>
      <c r="V71" s="160">
        <f>SUM(V72:V72)</f>
        <v>86.39</v>
      </c>
      <c r="W71" s="160"/>
      <c r="X71" s="160"/>
      <c r="AG71" t="s">
        <v>93</v>
      </c>
    </row>
    <row r="72" spans="1:60" outlineLevel="1" x14ac:dyDescent="0.25">
      <c r="A72" s="174">
        <v>34</v>
      </c>
      <c r="B72" s="175" t="s">
        <v>202</v>
      </c>
      <c r="C72" s="185" t="s">
        <v>203</v>
      </c>
      <c r="D72" s="176" t="s">
        <v>204</v>
      </c>
      <c r="E72" s="177">
        <v>221.517</v>
      </c>
      <c r="F72" s="178"/>
      <c r="G72" s="179">
        <f>ROUND(E72*F72,2)</f>
        <v>0</v>
      </c>
      <c r="H72" s="178">
        <v>0</v>
      </c>
      <c r="I72" s="179">
        <f>ROUND(E72*H72,2)</f>
        <v>0</v>
      </c>
      <c r="J72" s="178">
        <v>220.5</v>
      </c>
      <c r="K72" s="179">
        <f>ROUND(E72*J72,2)</f>
        <v>48844.5</v>
      </c>
      <c r="L72" s="179">
        <v>21</v>
      </c>
      <c r="M72" s="179">
        <f>G72*(1+L72/100)</f>
        <v>0</v>
      </c>
      <c r="N72" s="179">
        <v>0</v>
      </c>
      <c r="O72" s="179">
        <f>ROUND(E72*N72,2)</f>
        <v>0</v>
      </c>
      <c r="P72" s="179">
        <v>0</v>
      </c>
      <c r="Q72" s="180">
        <f>ROUND(E72*P72,2)</f>
        <v>0</v>
      </c>
      <c r="R72" s="157"/>
      <c r="S72" s="157" t="s">
        <v>97</v>
      </c>
      <c r="T72" s="157" t="s">
        <v>97</v>
      </c>
      <c r="U72" s="157">
        <v>0.39</v>
      </c>
      <c r="V72" s="157">
        <f>ROUND(E72*U72,2)</f>
        <v>86.39</v>
      </c>
      <c r="W72" s="157"/>
      <c r="X72" s="157" t="s">
        <v>98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99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x14ac:dyDescent="0.25">
      <c r="A73" s="161" t="s">
        <v>92</v>
      </c>
      <c r="B73" s="162" t="s">
        <v>62</v>
      </c>
      <c r="C73" s="182" t="s">
        <v>63</v>
      </c>
      <c r="D73" s="163"/>
      <c r="E73" s="164"/>
      <c r="F73" s="165"/>
      <c r="G73" s="165">
        <f>SUMIF(AG74:AG79,"&lt;&gt;NOR",G74:G79)</f>
        <v>0</v>
      </c>
      <c r="H73" s="165"/>
      <c r="I73" s="165">
        <f>SUM(I74:I79)</f>
        <v>0</v>
      </c>
      <c r="J73" s="165"/>
      <c r="K73" s="165">
        <f>SUM(K74:K79)</f>
        <v>52472.789999999994</v>
      </c>
      <c r="L73" s="165"/>
      <c r="M73" s="165">
        <f>SUM(M74:M79)</f>
        <v>0</v>
      </c>
      <c r="N73" s="165"/>
      <c r="O73" s="165">
        <f>SUM(O74:O79)</f>
        <v>0</v>
      </c>
      <c r="P73" s="165"/>
      <c r="Q73" s="166">
        <f>SUM(Q74:Q79)</f>
        <v>0</v>
      </c>
      <c r="R73" s="160"/>
      <c r="S73" s="160"/>
      <c r="T73" s="160"/>
      <c r="U73" s="160"/>
      <c r="V73" s="160">
        <f>SUM(V74:V79)</f>
        <v>47.47</v>
      </c>
      <c r="W73" s="160"/>
      <c r="X73" s="160"/>
      <c r="AG73" t="s">
        <v>93</v>
      </c>
    </row>
    <row r="74" spans="1:60" outlineLevel="1" x14ac:dyDescent="0.25">
      <c r="A74" s="174">
        <v>35</v>
      </c>
      <c r="B74" s="175" t="s">
        <v>205</v>
      </c>
      <c r="C74" s="185" t="s">
        <v>206</v>
      </c>
      <c r="D74" s="176" t="s">
        <v>204</v>
      </c>
      <c r="E74" s="177">
        <v>96.885000000000005</v>
      </c>
      <c r="F74" s="178"/>
      <c r="G74" s="179">
        <f>ROUND(E74*F74,2)</f>
        <v>0</v>
      </c>
      <c r="H74" s="178">
        <v>0</v>
      </c>
      <c r="I74" s="179">
        <f>ROUND(E74*H74,2)</f>
        <v>0</v>
      </c>
      <c r="J74" s="178">
        <v>226</v>
      </c>
      <c r="K74" s="179">
        <f>ROUND(E74*J74,2)</f>
        <v>21896.01</v>
      </c>
      <c r="L74" s="179">
        <v>21</v>
      </c>
      <c r="M74" s="179">
        <f>G74*(1+L74/100)</f>
        <v>0</v>
      </c>
      <c r="N74" s="179">
        <v>0</v>
      </c>
      <c r="O74" s="179">
        <f>ROUND(E74*N74,2)</f>
        <v>0</v>
      </c>
      <c r="P74" s="179">
        <v>0</v>
      </c>
      <c r="Q74" s="180">
        <f>ROUND(E74*P74,2)</f>
        <v>0</v>
      </c>
      <c r="R74" s="157"/>
      <c r="S74" s="157" t="s">
        <v>97</v>
      </c>
      <c r="T74" s="157" t="s">
        <v>97</v>
      </c>
      <c r="U74" s="157">
        <v>0.49</v>
      </c>
      <c r="V74" s="157">
        <f>ROUND(E74*U74,2)</f>
        <v>47.47</v>
      </c>
      <c r="W74" s="157"/>
      <c r="X74" s="157" t="s">
        <v>98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99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67">
        <v>36</v>
      </c>
      <c r="B75" s="168" t="s">
        <v>207</v>
      </c>
      <c r="C75" s="183" t="s">
        <v>208</v>
      </c>
      <c r="D75" s="169" t="s">
        <v>204</v>
      </c>
      <c r="E75" s="170">
        <v>484.42500000000001</v>
      </c>
      <c r="F75" s="171"/>
      <c r="G75" s="172">
        <f>ROUND(E75*F75,2)</f>
        <v>0</v>
      </c>
      <c r="H75" s="171">
        <v>0</v>
      </c>
      <c r="I75" s="172">
        <f>ROUND(E75*H75,2)</f>
        <v>0</v>
      </c>
      <c r="J75" s="171">
        <v>15.6</v>
      </c>
      <c r="K75" s="172">
        <f>ROUND(E75*J75,2)</f>
        <v>7557.03</v>
      </c>
      <c r="L75" s="172">
        <v>21</v>
      </c>
      <c r="M75" s="172">
        <f>G75*(1+L75/100)</f>
        <v>0</v>
      </c>
      <c r="N75" s="172">
        <v>0</v>
      </c>
      <c r="O75" s="172">
        <f>ROUND(E75*N75,2)</f>
        <v>0</v>
      </c>
      <c r="P75" s="172">
        <v>0</v>
      </c>
      <c r="Q75" s="173">
        <f>ROUND(E75*P75,2)</f>
        <v>0</v>
      </c>
      <c r="R75" s="157"/>
      <c r="S75" s="157" t="s">
        <v>97</v>
      </c>
      <c r="T75" s="157" t="s">
        <v>97</v>
      </c>
      <c r="U75" s="157">
        <v>0</v>
      </c>
      <c r="V75" s="157">
        <f>ROUND(E75*U75,2)</f>
        <v>0</v>
      </c>
      <c r="W75" s="157"/>
      <c r="X75" s="157" t="s">
        <v>98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99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55"/>
      <c r="B76" s="156"/>
      <c r="C76" s="184" t="s">
        <v>209</v>
      </c>
      <c r="D76" s="158"/>
      <c r="E76" s="159">
        <v>484.42500000000001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101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74">
        <v>37</v>
      </c>
      <c r="B77" s="175" t="s">
        <v>210</v>
      </c>
      <c r="C77" s="185" t="s">
        <v>211</v>
      </c>
      <c r="D77" s="176" t="s">
        <v>204</v>
      </c>
      <c r="E77" s="177">
        <v>54.45</v>
      </c>
      <c r="F77" s="178"/>
      <c r="G77" s="179">
        <f>ROUND(E77*F77,2)</f>
        <v>0</v>
      </c>
      <c r="H77" s="178">
        <v>0</v>
      </c>
      <c r="I77" s="179">
        <f>ROUND(E77*H77,2)</f>
        <v>0</v>
      </c>
      <c r="J77" s="178">
        <v>150</v>
      </c>
      <c r="K77" s="179">
        <f>ROUND(E77*J77,2)</f>
        <v>8167.5</v>
      </c>
      <c r="L77" s="179">
        <v>21</v>
      </c>
      <c r="M77" s="179">
        <f>G77*(1+L77/100)</f>
        <v>0</v>
      </c>
      <c r="N77" s="179">
        <v>0</v>
      </c>
      <c r="O77" s="179">
        <f>ROUND(E77*N77,2)</f>
        <v>0</v>
      </c>
      <c r="P77" s="179">
        <v>0</v>
      </c>
      <c r="Q77" s="180">
        <f>ROUND(E77*P77,2)</f>
        <v>0</v>
      </c>
      <c r="R77" s="157"/>
      <c r="S77" s="157" t="s">
        <v>97</v>
      </c>
      <c r="T77" s="157" t="s">
        <v>174</v>
      </c>
      <c r="U77" s="157">
        <v>0</v>
      </c>
      <c r="V77" s="157">
        <f>ROUND(E77*U77,2)</f>
        <v>0</v>
      </c>
      <c r="W77" s="157"/>
      <c r="X77" s="157" t="s">
        <v>98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67">
        <v>38</v>
      </c>
      <c r="B78" s="168" t="s">
        <v>212</v>
      </c>
      <c r="C78" s="183" t="s">
        <v>213</v>
      </c>
      <c r="D78" s="169" t="s">
        <v>204</v>
      </c>
      <c r="E78" s="170">
        <v>42.435000000000002</v>
      </c>
      <c r="F78" s="171"/>
      <c r="G78" s="172">
        <f>ROUND(E78*F78,2)</f>
        <v>0</v>
      </c>
      <c r="H78" s="171">
        <v>0</v>
      </c>
      <c r="I78" s="172">
        <f>ROUND(E78*H78,2)</f>
        <v>0</v>
      </c>
      <c r="J78" s="171">
        <v>350</v>
      </c>
      <c r="K78" s="172">
        <f>ROUND(E78*J78,2)</f>
        <v>14852.25</v>
      </c>
      <c r="L78" s="172">
        <v>21</v>
      </c>
      <c r="M78" s="172">
        <f>G78*(1+L78/100)</f>
        <v>0</v>
      </c>
      <c r="N78" s="172">
        <v>0</v>
      </c>
      <c r="O78" s="172">
        <f>ROUND(E78*N78,2)</f>
        <v>0</v>
      </c>
      <c r="P78" s="172">
        <v>0</v>
      </c>
      <c r="Q78" s="173">
        <f>ROUND(E78*P78,2)</f>
        <v>0</v>
      </c>
      <c r="R78" s="157"/>
      <c r="S78" s="157" t="s">
        <v>97</v>
      </c>
      <c r="T78" s="157" t="s">
        <v>174</v>
      </c>
      <c r="U78" s="157">
        <v>0</v>
      </c>
      <c r="V78" s="157">
        <f>ROUND(E78*U78,2)</f>
        <v>0</v>
      </c>
      <c r="W78" s="157"/>
      <c r="X78" s="157" t="s">
        <v>98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184" t="s">
        <v>214</v>
      </c>
      <c r="D79" s="158"/>
      <c r="E79" s="159">
        <v>42.435000000000002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101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5">
      <c r="A80" s="161" t="s">
        <v>92</v>
      </c>
      <c r="B80" s="162" t="s">
        <v>65</v>
      </c>
      <c r="C80" s="182" t="s">
        <v>29</v>
      </c>
      <c r="D80" s="163"/>
      <c r="E80" s="164"/>
      <c r="F80" s="165"/>
      <c r="G80" s="165">
        <f>SUMIF(AG81:AG84,"&lt;&gt;NOR",G81:G84)</f>
        <v>0</v>
      </c>
      <c r="H80" s="165"/>
      <c r="I80" s="165">
        <f>SUM(I81:I84)</f>
        <v>0</v>
      </c>
      <c r="J80" s="165"/>
      <c r="K80" s="165">
        <f>SUM(K81:K84)</f>
        <v>50000</v>
      </c>
      <c r="L80" s="165"/>
      <c r="M80" s="165">
        <f>SUM(M81:M84)</f>
        <v>0</v>
      </c>
      <c r="N80" s="165"/>
      <c r="O80" s="165">
        <f>SUM(O81:O84)</f>
        <v>0</v>
      </c>
      <c r="P80" s="165"/>
      <c r="Q80" s="166">
        <f>SUM(Q81:Q84)</f>
        <v>0</v>
      </c>
      <c r="R80" s="160"/>
      <c r="S80" s="160"/>
      <c r="T80" s="160"/>
      <c r="U80" s="160"/>
      <c r="V80" s="160">
        <f>SUM(V81:V84)</f>
        <v>0</v>
      </c>
      <c r="W80" s="160"/>
      <c r="X80" s="160"/>
      <c r="AG80" t="s">
        <v>93</v>
      </c>
    </row>
    <row r="81" spans="1:60" outlineLevel="1" x14ac:dyDescent="0.25">
      <c r="A81" s="174">
        <v>39</v>
      </c>
      <c r="B81" s="175" t="s">
        <v>215</v>
      </c>
      <c r="C81" s="185" t="s">
        <v>216</v>
      </c>
      <c r="D81" s="176" t="s">
        <v>217</v>
      </c>
      <c r="E81" s="177">
        <v>1</v>
      </c>
      <c r="F81" s="178"/>
      <c r="G81" s="179">
        <f>ROUND(E81*F81,2)</f>
        <v>0</v>
      </c>
      <c r="H81" s="178">
        <v>0</v>
      </c>
      <c r="I81" s="179">
        <f>ROUND(E81*H81,2)</f>
        <v>0</v>
      </c>
      <c r="J81" s="178">
        <v>5000</v>
      </c>
      <c r="K81" s="179">
        <f>ROUND(E81*J81,2)</f>
        <v>5000</v>
      </c>
      <c r="L81" s="179">
        <v>21</v>
      </c>
      <c r="M81" s="179">
        <f>G81*(1+L81/100)</f>
        <v>0</v>
      </c>
      <c r="N81" s="179">
        <v>0</v>
      </c>
      <c r="O81" s="179">
        <f>ROUND(E81*N81,2)</f>
        <v>0</v>
      </c>
      <c r="P81" s="179">
        <v>0</v>
      </c>
      <c r="Q81" s="180">
        <f>ROUND(E81*P81,2)</f>
        <v>0</v>
      </c>
      <c r="R81" s="157"/>
      <c r="S81" s="157" t="s">
        <v>173</v>
      </c>
      <c r="T81" s="157" t="s">
        <v>174</v>
      </c>
      <c r="U81" s="157">
        <v>0</v>
      </c>
      <c r="V81" s="157">
        <f>ROUND(E81*U81,2)</f>
        <v>0</v>
      </c>
      <c r="W81" s="157"/>
      <c r="X81" s="157" t="s">
        <v>98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99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0.399999999999999" outlineLevel="1" x14ac:dyDescent="0.25">
      <c r="A82" s="174">
        <v>40</v>
      </c>
      <c r="B82" s="175" t="s">
        <v>218</v>
      </c>
      <c r="C82" s="185" t="s">
        <v>219</v>
      </c>
      <c r="D82" s="176" t="s">
        <v>217</v>
      </c>
      <c r="E82" s="177">
        <v>1</v>
      </c>
      <c r="F82" s="178"/>
      <c r="G82" s="179">
        <f>ROUND(E82*F82,2)</f>
        <v>0</v>
      </c>
      <c r="H82" s="178">
        <v>0</v>
      </c>
      <c r="I82" s="179">
        <f>ROUND(E82*H82,2)</f>
        <v>0</v>
      </c>
      <c r="J82" s="178">
        <v>25000</v>
      </c>
      <c r="K82" s="179">
        <f>ROUND(E82*J82,2)</f>
        <v>25000</v>
      </c>
      <c r="L82" s="179">
        <v>21</v>
      </c>
      <c r="M82" s="179">
        <f>G82*(1+L82/100)</f>
        <v>0</v>
      </c>
      <c r="N82" s="179">
        <v>0</v>
      </c>
      <c r="O82" s="179">
        <f>ROUND(E82*N82,2)</f>
        <v>0</v>
      </c>
      <c r="P82" s="179">
        <v>0</v>
      </c>
      <c r="Q82" s="180">
        <f>ROUND(E82*P82,2)</f>
        <v>0</v>
      </c>
      <c r="R82" s="157"/>
      <c r="S82" s="157" t="s">
        <v>173</v>
      </c>
      <c r="T82" s="157" t="s">
        <v>174</v>
      </c>
      <c r="U82" s="157">
        <v>0</v>
      </c>
      <c r="V82" s="157">
        <f>ROUND(E82*U82,2)</f>
        <v>0</v>
      </c>
      <c r="W82" s="157"/>
      <c r="X82" s="157" t="s">
        <v>98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99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74">
        <v>41</v>
      </c>
      <c r="B83" s="175" t="s">
        <v>220</v>
      </c>
      <c r="C83" s="185" t="s">
        <v>221</v>
      </c>
      <c r="D83" s="176" t="s">
        <v>217</v>
      </c>
      <c r="E83" s="177">
        <v>1</v>
      </c>
      <c r="F83" s="178"/>
      <c r="G83" s="179">
        <f>ROUND(E83*F83,2)</f>
        <v>0</v>
      </c>
      <c r="H83" s="178">
        <v>0</v>
      </c>
      <c r="I83" s="179">
        <f>ROUND(E83*H83,2)</f>
        <v>0</v>
      </c>
      <c r="J83" s="178">
        <v>15000</v>
      </c>
      <c r="K83" s="179">
        <f>ROUND(E83*J83,2)</f>
        <v>15000</v>
      </c>
      <c r="L83" s="179">
        <v>21</v>
      </c>
      <c r="M83" s="179">
        <f>G83*(1+L83/100)</f>
        <v>0</v>
      </c>
      <c r="N83" s="179">
        <v>0</v>
      </c>
      <c r="O83" s="179">
        <f>ROUND(E83*N83,2)</f>
        <v>0</v>
      </c>
      <c r="P83" s="179">
        <v>0</v>
      </c>
      <c r="Q83" s="180">
        <f>ROUND(E83*P83,2)</f>
        <v>0</v>
      </c>
      <c r="R83" s="157"/>
      <c r="S83" s="157" t="s">
        <v>173</v>
      </c>
      <c r="T83" s="157" t="s">
        <v>174</v>
      </c>
      <c r="U83" s="157">
        <v>0</v>
      </c>
      <c r="V83" s="157">
        <f>ROUND(E83*U83,2)</f>
        <v>0</v>
      </c>
      <c r="W83" s="157"/>
      <c r="X83" s="157" t="s">
        <v>98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99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67">
        <v>42</v>
      </c>
      <c r="B84" s="168" t="s">
        <v>222</v>
      </c>
      <c r="C84" s="183" t="s">
        <v>223</v>
      </c>
      <c r="D84" s="169" t="s">
        <v>217</v>
      </c>
      <c r="E84" s="170">
        <v>1</v>
      </c>
      <c r="F84" s="171"/>
      <c r="G84" s="172">
        <f>ROUND(E84*F84,2)</f>
        <v>0</v>
      </c>
      <c r="H84" s="171">
        <v>0</v>
      </c>
      <c r="I84" s="172">
        <f>ROUND(E84*H84,2)</f>
        <v>0</v>
      </c>
      <c r="J84" s="171">
        <v>5000</v>
      </c>
      <c r="K84" s="172">
        <f>ROUND(E84*J84,2)</f>
        <v>5000</v>
      </c>
      <c r="L84" s="172">
        <v>21</v>
      </c>
      <c r="M84" s="172">
        <f>G84*(1+L84/100)</f>
        <v>0</v>
      </c>
      <c r="N84" s="172">
        <v>0</v>
      </c>
      <c r="O84" s="172">
        <f>ROUND(E84*N84,2)</f>
        <v>0</v>
      </c>
      <c r="P84" s="172">
        <v>0</v>
      </c>
      <c r="Q84" s="173">
        <f>ROUND(E84*P84,2)</f>
        <v>0</v>
      </c>
      <c r="R84" s="157"/>
      <c r="S84" s="157" t="s">
        <v>173</v>
      </c>
      <c r="T84" s="157" t="s">
        <v>174</v>
      </c>
      <c r="U84" s="157">
        <v>0</v>
      </c>
      <c r="V84" s="157">
        <f>ROUND(E84*U84,2)</f>
        <v>0</v>
      </c>
      <c r="W84" s="157"/>
      <c r="X84" s="157" t="s">
        <v>98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99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5">
      <c r="A85" s="3"/>
      <c r="B85" s="4"/>
      <c r="C85" s="186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v>15</v>
      </c>
      <c r="AF85">
        <v>21</v>
      </c>
      <c r="AG85" t="s">
        <v>79</v>
      </c>
    </row>
    <row r="86" spans="1:60" x14ac:dyDescent="0.25">
      <c r="A86" s="151"/>
      <c r="B86" s="152" t="s">
        <v>31</v>
      </c>
      <c r="C86" s="187"/>
      <c r="D86" s="153"/>
      <c r="E86" s="154"/>
      <c r="F86" s="154"/>
      <c r="G86" s="181">
        <f>G8+G31+G49+G71+G73+G80</f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f>SUMIF(L7:L84,AE85,G7:G84)</f>
        <v>0</v>
      </c>
      <c r="AF86">
        <f>SUMIF(L7:L84,AF85,G7:G84)</f>
        <v>0</v>
      </c>
      <c r="AG86" t="s">
        <v>224</v>
      </c>
    </row>
    <row r="87" spans="1:60" x14ac:dyDescent="0.25">
      <c r="A87" s="3"/>
      <c r="B87" s="4"/>
      <c r="C87" s="186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5">
      <c r="A88" s="3"/>
      <c r="B88" s="4"/>
      <c r="C88" s="186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5">
      <c r="A89" s="253" t="s">
        <v>225</v>
      </c>
      <c r="B89" s="253"/>
      <c r="C89" s="254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5">
      <c r="A90" s="255"/>
      <c r="B90" s="256"/>
      <c r="C90" s="257"/>
      <c r="D90" s="256"/>
      <c r="E90" s="256"/>
      <c r="F90" s="256"/>
      <c r="G90" s="25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G90" t="s">
        <v>226</v>
      </c>
    </row>
    <row r="91" spans="1:60" x14ac:dyDescent="0.25">
      <c r="A91" s="259"/>
      <c r="B91" s="260"/>
      <c r="C91" s="261"/>
      <c r="D91" s="260"/>
      <c r="E91" s="260"/>
      <c r="F91" s="260"/>
      <c r="G91" s="26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5">
      <c r="A92" s="259"/>
      <c r="B92" s="260"/>
      <c r="C92" s="261"/>
      <c r="D92" s="260"/>
      <c r="E92" s="260"/>
      <c r="F92" s="260"/>
      <c r="G92" s="26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5">
      <c r="A93" s="259"/>
      <c r="B93" s="260"/>
      <c r="C93" s="261"/>
      <c r="D93" s="260"/>
      <c r="E93" s="260"/>
      <c r="F93" s="260"/>
      <c r="G93" s="26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5">
      <c r="A94" s="263"/>
      <c r="B94" s="264"/>
      <c r="C94" s="265"/>
      <c r="D94" s="264"/>
      <c r="E94" s="264"/>
      <c r="F94" s="264"/>
      <c r="G94" s="266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5">
      <c r="A95" s="3"/>
      <c r="B95" s="4"/>
      <c r="C95" s="18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5">
      <c r="C96" s="188"/>
      <c r="D96" s="10"/>
      <c r="AG96" t="s">
        <v>227</v>
      </c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2021-03-24T20:17:55Z</dcterms:modified>
</cp:coreProperties>
</file>