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Pozemní komunikace" sheetId="2" r:id="rId2"/>
    <sheet name="SO 301 - Odvodnění pozemn..." sheetId="3" r:id="rId3"/>
    <sheet name="SO 302 - Hloubková drenáž" sheetId="4" r:id="rId4"/>
    <sheet name="SO 401 - Veřejmé osvětlení" sheetId="5" r:id="rId5"/>
    <sheet name="SO 501 - Plynovod" sheetId="6" r:id="rId6"/>
    <sheet name="SO 801 - Vegetační úpravy" sheetId="7" r:id="rId7"/>
    <sheet name="SO 802 - Mobiliář" sheetId="8" r:id="rId8"/>
    <sheet name="SO 803.00 - Ostatní a ved..." sheetId="9" r:id="rId9"/>
    <sheet name="SO 803.01 - Zemní rozvadě..." sheetId="10" r:id="rId10"/>
    <sheet name="SO 803.02 - Zemní rozvadě..." sheetId="11" r:id="rId11"/>
    <sheet name="SO 803.03 - Připojení nn" sheetId="12" r:id="rId12"/>
    <sheet name="Pokyny pro vyplnění" sheetId="13" r:id="rId13"/>
  </sheets>
  <definedNames>
    <definedName name="_xlnm.Print_Area" localSheetId="0">'Rekapitulace stavby'!$D$4:$AO$36,'Rekapitulace stavby'!$C$42:$AQ$67</definedName>
    <definedName name="_xlnm._FilterDatabase" localSheetId="1" hidden="1">'SO 101 - Pozemní komunikace'!$C$94:$K$357</definedName>
    <definedName name="_xlnm.Print_Area" localSheetId="1">'SO 101 - Pozemní komunikace'!$C$4:$J$39,'SO 101 - Pozemní komunikace'!$C$45:$J$76,'SO 101 - Pozemní komunikace'!$C$82:$J$357</definedName>
    <definedName name="_xlnm._FilterDatabase" localSheetId="2" hidden="1">'SO 301 - Odvodnění pozemn...'!$C$86:$K$232</definedName>
    <definedName name="_xlnm.Print_Area" localSheetId="2">'SO 301 - Odvodnění pozemn...'!$C$4:$J$39,'SO 301 - Odvodnění pozemn...'!$C$45:$J$68,'SO 301 - Odvodnění pozemn...'!$C$74:$J$232</definedName>
    <definedName name="_xlnm._FilterDatabase" localSheetId="3" hidden="1">'SO 302 - Hloubková drenáž'!$C$82:$K$175</definedName>
    <definedName name="_xlnm.Print_Area" localSheetId="3">'SO 302 - Hloubková drenáž'!$C$4:$J$39,'SO 302 - Hloubková drenáž'!$C$45:$J$64,'SO 302 - Hloubková drenáž'!$C$70:$J$175</definedName>
    <definedName name="_xlnm._FilterDatabase" localSheetId="4" hidden="1">'SO 401 - Veřejmé osvětlení'!$C$92:$K$146</definedName>
    <definedName name="_xlnm.Print_Area" localSheetId="4">'SO 401 - Veřejmé osvětlení'!$C$4:$J$39,'SO 401 - Veřejmé osvětlení'!$C$45:$J$74,'SO 401 - Veřejmé osvětlení'!$C$80:$J$146</definedName>
    <definedName name="_xlnm._FilterDatabase" localSheetId="5" hidden="1">'SO 501 - Plynovod'!$C$88:$K$245</definedName>
    <definedName name="_xlnm.Print_Area" localSheetId="5">'SO 501 - Plynovod'!$C$4:$J$39,'SO 501 - Plynovod'!$C$45:$J$70,'SO 501 - Plynovod'!$C$76:$J$245</definedName>
    <definedName name="_xlnm._FilterDatabase" localSheetId="6" hidden="1">'SO 801 - Vegetační úpravy'!$C$85:$K$123</definedName>
    <definedName name="_xlnm.Print_Area" localSheetId="6">'SO 801 - Vegetační úpravy'!$C$4:$J$39,'SO 801 - Vegetační úpravy'!$C$45:$J$67,'SO 801 - Vegetační úpravy'!$C$73:$J$123</definedName>
    <definedName name="_xlnm._FilterDatabase" localSheetId="7" hidden="1">'SO 802 - Mobiliář'!$C$86:$K$151</definedName>
    <definedName name="_xlnm.Print_Area" localSheetId="7">'SO 802 - Mobiliář'!$C$4:$J$39,'SO 802 - Mobiliář'!$C$45:$J$68,'SO 802 - Mobiliář'!$C$74:$J$151</definedName>
    <definedName name="_xlnm._FilterDatabase" localSheetId="8" hidden="1">'SO 803.00 - Ostatní a ved...'!$C$86:$K$109</definedName>
    <definedName name="_xlnm.Print_Area" localSheetId="8">'SO 803.00 - Ostatní a ved...'!$C$4:$J$41,'SO 803.00 - Ostatní a ved...'!$C$47:$J$66,'SO 803.00 - Ostatní a ved...'!$C$72:$J$109</definedName>
    <definedName name="_xlnm._FilterDatabase" localSheetId="9" hidden="1">'SO 803.01 - Zemní rozvadě...'!$C$93:$K$194</definedName>
    <definedName name="_xlnm.Print_Area" localSheetId="9">'SO 803.01 - Zemní rozvadě...'!$C$4:$J$41,'SO 803.01 - Zemní rozvadě...'!$C$47:$J$73,'SO 803.01 - Zemní rozvadě...'!$C$79:$J$194</definedName>
    <definedName name="_xlnm._FilterDatabase" localSheetId="10" hidden="1">'SO 803.02 - Zemní rozvadě...'!$C$88:$K$158</definedName>
    <definedName name="_xlnm.Print_Area" localSheetId="10">'SO 803.02 - Zemní rozvadě...'!$C$4:$J$41,'SO 803.02 - Zemní rozvadě...'!$C$47:$J$68,'SO 803.02 - Zemní rozvadě...'!$C$74:$J$158</definedName>
    <definedName name="_xlnm._FilterDatabase" localSheetId="11" hidden="1">'SO 803.03 - Připojení nn'!$C$89:$K$103</definedName>
    <definedName name="_xlnm.Print_Area" localSheetId="11">'SO 803.03 - Připojení nn'!$C$4:$J$41,'SO 803.03 - Připojení nn'!$C$47:$J$69,'SO 803.03 - Připojení nn'!$C$75:$J$103</definedName>
    <definedName name="_xlnm.Print_Area" localSheetId="12">'Pokyny pro vyplnění'!$B$2:$K$71,'Pokyny pro vyplnění'!$B$74:$K$118,'Pokyny pro vyplnění'!$B$121:$K$161,'Pokyny pro vyplnění'!$B$164:$K$218</definedName>
    <definedName name="_xlnm.Print_Titles" localSheetId="0">'Rekapitulace stavby'!$52:$52</definedName>
    <definedName name="_xlnm.Print_Titles" localSheetId="1">'SO 101 - Pozemní komunikace'!$94:$94</definedName>
    <definedName name="_xlnm.Print_Titles" localSheetId="2">'SO 301 - Odvodnění pozemn...'!$86:$86</definedName>
    <definedName name="_xlnm.Print_Titles" localSheetId="3">'SO 302 - Hloubková drenáž'!$82:$82</definedName>
    <definedName name="_xlnm.Print_Titles" localSheetId="4">'SO 401 - Veřejmé osvětlení'!$92:$92</definedName>
    <definedName name="_xlnm.Print_Titles" localSheetId="5">'SO 501 - Plynovod'!$88:$88</definedName>
    <definedName name="_xlnm.Print_Titles" localSheetId="6">'SO 801 - Vegetační úpravy'!$85:$85</definedName>
    <definedName name="_xlnm.Print_Titles" localSheetId="7">'SO 802 - Mobiliář'!$86:$86</definedName>
    <definedName name="_xlnm.Print_Titles" localSheetId="8">'SO 803.00 - Ostatní a ved...'!$86:$86</definedName>
    <definedName name="_xlnm.Print_Titles" localSheetId="9">'SO 803.01 - Zemní rozvadě...'!$93:$93</definedName>
    <definedName name="_xlnm.Print_Titles" localSheetId="10">'SO 803.02 - Zemní rozvadě...'!$88:$88</definedName>
    <definedName name="_xlnm.Print_Titles" localSheetId="11">'SO 803.03 - Připojení nn'!$89:$89</definedName>
  </definedNames>
  <calcPr fullCalcOnLoad="1"/>
</workbook>
</file>

<file path=xl/sharedStrings.xml><?xml version="1.0" encoding="utf-8"?>
<sst xmlns="http://schemas.openxmlformats.org/spreadsheetml/2006/main" count="12969" uniqueCount="1869">
  <si>
    <t>Export Komplet</t>
  </si>
  <si>
    <t>VZ</t>
  </si>
  <si>
    <t>2.0</t>
  </si>
  <si>
    <t>ZAMOK</t>
  </si>
  <si>
    <t>False</t>
  </si>
  <si>
    <t>{c8162f0f-e036-493d-b60b-bbd882921488}</t>
  </si>
  <si>
    <t>0,01</t>
  </si>
  <si>
    <t>21</t>
  </si>
  <si>
    <t>15</t>
  </si>
  <si>
    <t>REKAPITULACE STAVBY</t>
  </si>
  <si>
    <t>v ---  níže se nacházejí doplnkové a pomocné údaje k sestavám  --- v</t>
  </si>
  <si>
    <t>Návod na vyplnění</t>
  </si>
  <si>
    <t>0,001</t>
  </si>
  <si>
    <t>Kód:</t>
  </si>
  <si>
    <t>201203</t>
  </si>
  <si>
    <t>Měnit lze pouze buňky se žlutým podbarvením!
1) v Rekapitulaci stavby vyplňte údaje o Uchazeči (přenesou se do ostatních sestav i v jiných listech)
2) na vybraných listech vyplňte v sestavě Soupis prací ceny u položek</t>
  </si>
  <si>
    <t>Stavba:</t>
  </si>
  <si>
    <t>NÁDRAŽNÍ,MĚSTSKÁ TŘÍDA - ČÁST I</t>
  </si>
  <si>
    <t>KSO:</t>
  </si>
  <si>
    <t/>
  </si>
  <si>
    <t>CC-CZ:</t>
  </si>
  <si>
    <t>Místo:</t>
  </si>
  <si>
    <t>Žďár nas Sázavou</t>
  </si>
  <si>
    <t>Datum:</t>
  </si>
  <si>
    <t>8. 12. 2020</t>
  </si>
  <si>
    <t>Zadavatel:</t>
  </si>
  <si>
    <t>IČ:</t>
  </si>
  <si>
    <t>00295841</t>
  </si>
  <si>
    <t>Město Žďár nad Sázavou</t>
  </si>
  <si>
    <t>DIČ:</t>
  </si>
  <si>
    <t>CZ00295841</t>
  </si>
  <si>
    <t>Uchazeč:</t>
  </si>
  <si>
    <t>Vyplň údaj</t>
  </si>
  <si>
    <t>Projektant:</t>
  </si>
  <si>
    <t>75613611</t>
  </si>
  <si>
    <t>GRIMM Architekti</t>
  </si>
  <si>
    <t>CZ 7608244776</t>
  </si>
  <si>
    <t>True</t>
  </si>
  <si>
    <t>Zpracovatel:</t>
  </si>
  <si>
    <t>1580765</t>
  </si>
  <si>
    <t>Ivan Mezera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</si>
  <si>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</si>
  <si>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</si>
  <si>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</si>
  <si>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</si>
  <si>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</si>
  <si>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</si>
  <si>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</si>
  <si>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</si>
  <si>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</si>
  <si>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</si>
  <si>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</si>
  <si>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</si>
  <si>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</si>
  <si>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</si>
  <si>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</si>
  <si>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</si>
  <si>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</si>
  <si>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</si>
  <si>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</si>
  <si>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</si>
  <si>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</si>
  <si>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</si>
  <si>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</si>
  <si>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</si>
  <si>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</si>
  <si>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</si>
  <si>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</si>
  <si>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</si>
  <si>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</si>
  <si>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</si>
  <si>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</si>
  <si>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</si>
  <si>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</si>
  <si>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</si>
  <si>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</si>
  <si>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</si>
  <si>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</si>
  <si>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</si>
  <si>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</si>
  <si>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</si>
  <si>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</si>
  <si>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</si>
  <si>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Pozemní komunikace</t>
  </si>
  <si>
    <t>STA</t>
  </si>
  <si>
    <t>1</t>
  </si>
  <si>
    <t>{45f25cff-5496-482d-a9b6-c1798abdf1e0}</t>
  </si>
  <si>
    <t>2</t>
  </si>
  <si>
    <t>SO 301</t>
  </si>
  <si>
    <t>Odvodnění pozemní komunikace</t>
  </si>
  <si>
    <t>{df521c5e-802e-437c-9c2e-0247b0fcba9e}</t>
  </si>
  <si>
    <t>SO 302</t>
  </si>
  <si>
    <t>Hloubková drenáž</t>
  </si>
  <si>
    <t>{2d8bbae3-1445-46a7-a979-8f53d7ce4322}</t>
  </si>
  <si>
    <t>SO 401</t>
  </si>
  <si>
    <t>Veřejmé osvětlení</t>
  </si>
  <si>
    <t>{708f0876-eaa2-4d37-a32f-1f877e02a914}</t>
  </si>
  <si>
    <t>SO 501</t>
  </si>
  <si>
    <t>Plynovod</t>
  </si>
  <si>
    <t>{13324b4f-9dbc-46bf-bbd0-a8f56c121c4d}</t>
  </si>
  <si>
    <t>SO 801</t>
  </si>
  <si>
    <t>Vegetační úpravy</t>
  </si>
  <si>
    <t>{d4eb34cc-8b04-4f26-a47f-27b38811f7ce}</t>
  </si>
  <si>
    <t>SO 802</t>
  </si>
  <si>
    <t>Mobiliář</t>
  </si>
  <si>
    <t>{b84af8fc-5a52-4b48-8916-4bbd712b73f2}</t>
  </si>
  <si>
    <t>SO 803</t>
  </si>
  <si>
    <t>Zemní rozvaděč</t>
  </si>
  <si>
    <t>{e0803cf5-1965-4deb-9dba-8449271b0674}</t>
  </si>
  <si>
    <t>SO 803.00</t>
  </si>
  <si>
    <t>Ostatní a vedlejší  náklady</t>
  </si>
  <si>
    <t>Soupis</t>
  </si>
  <si>
    <t>{2761b58e-b8b3-4f06-896b-aaacdc856ba4}</t>
  </si>
  <si>
    <t>SO 803.01</t>
  </si>
  <si>
    <t>Zemní rozvaděč - vodovodní přípojka</t>
  </si>
  <si>
    <t>{eaa22fc5-fea7-4b2a-b9d0-c7a1e9002471}</t>
  </si>
  <si>
    <t>SO 803.02</t>
  </si>
  <si>
    <t>Zemní rozvaděč - kanalizační přípojka</t>
  </si>
  <si>
    <t>{f5b1e384-eaa0-4cd8-8032-922acc9fc75f}</t>
  </si>
  <si>
    <t>SO 803.03</t>
  </si>
  <si>
    <t>Připojení nn</t>
  </si>
  <si>
    <t>{008b00d1-c3f7-4bd3-a1db-dd13542bf549}</t>
  </si>
  <si>
    <t>KRYCÍ LIST SOUPISU PRACÍ</t>
  </si>
  <si>
    <t>Objekt:</t>
  </si>
  <si>
    <t>SO 101 - Pozemní komunikace</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</si>
  <si>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</si>
  <si>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</si>
  <si>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</si>
  <si>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</si>
  <si>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</si>
  <si>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</si>
  <si>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</si>
  <si>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</si>
  <si>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</si>
  <si>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</si>
  <si>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96 - Bourání konstrukcí</t>
  </si>
  <si>
    <t xml:space="preserve">    997 - Přesun sutě</t>
  </si>
  <si>
    <t xml:space="preserve">    998 - Přesun hmot</t>
  </si>
  <si>
    <t>PSV - Práce a dodávky PSV</t>
  </si>
  <si>
    <t xml:space="preserve">    711 - Izolace proti vodě, vlhkosti a plynům</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</si>
  <si>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</si>
  <si>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</si>
  <si>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</si>
  <si>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</si>
  <si>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 - ZOV</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</si>
  <si>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</si>
  <si>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</si>
  <si>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</si>
  <si>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</si>
  <si>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</si>
  <si>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</si>
  <si>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</si>
  <si>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</si>
  <si>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</si>
  <si>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</si>
  <si>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</si>
  <si>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</si>
  <si>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</si>
  <si>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</si>
  <si>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</si>
  <si>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</si>
  <si>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</si>
  <si>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</si>
  <si>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122251106</t>
  </si>
  <si>
    <t>Odkopávky a prokopávky nezapažené strojně v hornině třídy těžitelnosti I skupiny 3 přes 1 000 do 5 000 m3</t>
  </si>
  <si>
    <t>m3</t>
  </si>
  <si>
    <t>4</t>
  </si>
  <si>
    <t>-1278422419</t>
  </si>
  <si>
    <t>P</t>
  </si>
  <si>
    <t>Poznámka k položce:
měřeno digitálně v DWG</t>
  </si>
  <si>
    <t>VV</t>
  </si>
  <si>
    <t>542,53</t>
  </si>
  <si>
    <t>"výměna aktivní zóny"</t>
  </si>
  <si>
    <t>1560,24</t>
  </si>
  <si>
    <t>Součet</t>
  </si>
  <si>
    <t>162651112</t>
  </si>
  <si>
    <t>Vodorovné přemístění výkopku nebo sypaniny po suchu na obvyklém dopravním prostředku, bez naložení výkopku, avšak se složením bez rozhrnutí z horniny třídy těžitelnosti I skupiny 1 až 3 na vzdálenost přes 4 000 do 5 000 m</t>
  </si>
  <si>
    <t>1908758308</t>
  </si>
  <si>
    <t>Poznámka k položce:
vzdálenost odvozu je orientační, určí uchazeč dle svých kapacit</t>
  </si>
  <si>
    <t>2102,77</t>
  </si>
  <si>
    <t>3</t>
  </si>
  <si>
    <t>171201231</t>
  </si>
  <si>
    <t>Poplatek za uložení stavebního odpadu na recyklační skládce (skládkovné) zeminy a kamení zatříděného do Katalogu odpadů pod kódem 17 05 04</t>
  </si>
  <si>
    <t>t</t>
  </si>
  <si>
    <t>115416344</t>
  </si>
  <si>
    <t>2102,77*1,8 "Přepočtené koeficientem množství</t>
  </si>
  <si>
    <t>181951112</t>
  </si>
  <si>
    <t>Úprava pláně vyrovnáním výškových rozdílů strojně v hornině třídy těžitelnosti I, skupiny 1 až 3 se zhutněním</t>
  </si>
  <si>
    <t>m2</t>
  </si>
  <si>
    <t>-421090136</t>
  </si>
  <si>
    <t>923,97-7,23</t>
  </si>
  <si>
    <t>1910,57+111,86</t>
  </si>
  <si>
    <t>Vodorovné konstrukce</t>
  </si>
  <si>
    <t>5</t>
  </si>
  <si>
    <t>451317777</t>
  </si>
  <si>
    <t>Podklad nebo lože pod dlažbu (přídlažbu) v ploše vodorovné nebo ve sklonu do 1:5, tloušťky od 50 do 100 mm z betonu prostého</t>
  </si>
  <si>
    <t>-127245833</t>
  </si>
  <si>
    <t>"přídlažba u zástavby"</t>
  </si>
  <si>
    <t>(180,05+192,8)*0,3</t>
  </si>
  <si>
    <t>Komunikace pozemní</t>
  </si>
  <si>
    <t>6</t>
  </si>
  <si>
    <t>564851111</t>
  </si>
  <si>
    <t>Podklad ze štěrkodrti ŠD s rozprostřením a zhutněním, po zhutnění tl. 150 mm</t>
  </si>
  <si>
    <t>-836916475</t>
  </si>
  <si>
    <t>pro dočasné opatření</t>
  </si>
  <si>
    <t>91,5</t>
  </si>
  <si>
    <t>7</t>
  </si>
  <si>
    <t>564871112</t>
  </si>
  <si>
    <t>Podklad ze štěrkodrti ŠD s rozprostřením a zhutněním, po zhutnění tl. 260 mm</t>
  </si>
  <si>
    <t>-12166057</t>
  </si>
  <si>
    <t>8</t>
  </si>
  <si>
    <t>564871115</t>
  </si>
  <si>
    <t>Podklad ze štěrkodrti ŠD s rozprostřením a zhutněním, po zhutnění tl. 290 mm</t>
  </si>
  <si>
    <t>1704734869</t>
  </si>
  <si>
    <t>"vozovka"</t>
  </si>
  <si>
    <t>852,62+71,35-7,23</t>
  </si>
  <si>
    <t>9</t>
  </si>
  <si>
    <t>564962113</t>
  </si>
  <si>
    <t>Podklad z mechanicky zpevněného kameniva MZK (minerální beton) s rozprostřením a s hutněním, po zhutnění tl. 220 mm</t>
  </si>
  <si>
    <t>-1301864355</t>
  </si>
  <si>
    <t>852,62-7,23</t>
  </si>
  <si>
    <t>"dlážděné plochy"</t>
  </si>
  <si>
    <t>1910,57</t>
  </si>
  <si>
    <t>10</t>
  </si>
  <si>
    <t>564971315</t>
  </si>
  <si>
    <t>Podklad nebo podsyp z betonového recyklátu s rozprostřením a zhutněním, po zhutnění tl. 250 mm</t>
  </si>
  <si>
    <t>493332662</t>
  </si>
  <si>
    <t>Poznámka k položce:
vhodný materiál bude vybrán po dohodě mezi zhotovitelem, projektantem a investorem</t>
  </si>
  <si>
    <t>"výměna aktivní zóny, dvě vrstvy - tl. celkem 500 mm"</t>
  </si>
  <si>
    <t>3120,48*2</t>
  </si>
  <si>
    <t>11</t>
  </si>
  <si>
    <t>591411111</t>
  </si>
  <si>
    <t>Kladení dlažby z mozaiky komunikací pro pěší s vyplněním spár, s dvojím beraněním a se smetením přebytečného materiálu na vzdálenost do 3 m jednobarevné, s ložem tl. do 40 mm z kameniva</t>
  </si>
  <si>
    <t>-1502956869</t>
  </si>
  <si>
    <t>"vozovka - kostka drobná, kladení do vějíře"</t>
  </si>
  <si>
    <t>30,03+798,82</t>
  </si>
  <si>
    <t>12</t>
  </si>
  <si>
    <t>M</t>
  </si>
  <si>
    <t>58381007</t>
  </si>
  <si>
    <t>kostka dlažební žula drobná 8/10</t>
  </si>
  <si>
    <t>986681477</t>
  </si>
  <si>
    <t>"vozovka - kladení do vějíře"</t>
  </si>
  <si>
    <t>828,85*1,01 "Přepočtené koeficientem množství</t>
  </si>
  <si>
    <t>13</t>
  </si>
  <si>
    <t>591442111</t>
  </si>
  <si>
    <t>Kladení dlažby z mozaiky komunikací pro pěší s vyplněním spár, s dvojím beraněním a se smetením přebytečného materiálu na vzdálenost do 3 m dvoubarevné a vícebarevné, s ložem tl. do 40 mm z cementové malty</t>
  </si>
  <si>
    <t>-434534295</t>
  </si>
  <si>
    <t>14</t>
  </si>
  <si>
    <t>58381004</t>
  </si>
  <si>
    <t>kostka dlažební mozaika žula 4/6 tř 1 barva MIX</t>
  </si>
  <si>
    <t>-454252345</t>
  </si>
  <si>
    <t>111,855*1,02 "Přepočtené koeficientem množství</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</si>
  <si>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</si>
  <si>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</si>
  <si>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-1480852630</t>
  </si>
  <si>
    <t>"stávající bezbariérová - reliéfní polymerbet. dl."</t>
  </si>
  <si>
    <t>25,69</t>
  </si>
  <si>
    <t xml:space="preserve">"nová hladká dl. pro lemování bezbariérové dl." </t>
  </si>
  <si>
    <t>7,79</t>
  </si>
  <si>
    <t>16</t>
  </si>
  <si>
    <t>583_deska_PB.2</t>
  </si>
  <si>
    <t>dlaždice hladké z polymerbetonu 255x255 tl 6 cm barva světlá</t>
  </si>
  <si>
    <t>-2113877779</t>
  </si>
  <si>
    <t>Poznámka k položce:
Pevnost  v  tlaku                                  &gt;80,0 MPa
Pevnost v tahu za ohybu                        &gt; 18,0 MPa
Pevnost v tahu                                     &gt; 12,0 MPa
Modul pružnosti                                   15 000 MPa
Spec. hmotnost                                    2 200 – 2 240 kg/m3
Odolnost obrusu podle Böhma cm2 / cm2  pod 0,15
Součinitel mrazuvzdornosti T150            0,99 – 1,00
Odolnost posypovým solím                     neomezená
Odolnost atmosférickým vlivům              neomezená
Součinitel teplotní roztažnosti                6,16 . 10-5 /°C
Nasákavost                                         pod 0,05 %
Součinitel tření                          &gt; 0,6</t>
  </si>
  <si>
    <t>"přídlažba z hladké dlažby"</t>
  </si>
  <si>
    <t>7,79*1,03 "Přepočtené koeficientem množství</t>
  </si>
  <si>
    <t>17</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</si>
  <si>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</si>
  <si>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</si>
  <si>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-1192468118</t>
  </si>
  <si>
    <t>"nová kamenná reliéfní dl. "</t>
  </si>
  <si>
    <t>3,21+4+4,82</t>
  </si>
  <si>
    <t>18</t>
  </si>
  <si>
    <t>583_deska_K.0</t>
  </si>
  <si>
    <t>deska "varovný pás" dlažební žula 39,7x39,7 tl 6cm (např. TAKTIL CZECHGRANITE QUADRA) přírodní</t>
  </si>
  <si>
    <t>-976911294</t>
  </si>
  <si>
    <t>Poznámka k položce:
žulové dlažební desky se speciální hmatovou úpravou pro osoby se zrakovým postižením určené pro signální a varovné pasy zřizované v exteriéru. 
Technické vlastnosti  TAKTIL CZECHGRANITE QUADRA:
Pevnost v tlaku (vzorek suchý/nasáklý vodou/zmrazený):   
&gt;170,0 MPa / &gt; 164,0 MPa / &gt; 147,0 MPa 
Pevnost v tahu za ohybu (vzorek suchý/nasáklý vodou/zmrazený): 
&gt; 13,0 MPa / &gt; 12,2 MPa / &gt; 10,8 MPa 
Objemová hmotnost:
&gt; 2670 kg/m3 
Odolnost obrusu podle Böhma: pod 1,35 mm
Odolnost posypovým solím: bez úbytku
Odolnost atmosférickým vlivům: neomezená 
Nasákavost hmotnostní: pod 0,19 % 
Protiskluznost: NPD</t>
  </si>
  <si>
    <t>12,03*1,03 "Přepočtené koeficientem množství</t>
  </si>
  <si>
    <t>19</t>
  </si>
  <si>
    <t>596811312</t>
  </si>
  <si>
    <t>Kladení velkoformátové dlažby pozemních komunikací a komunikací pro pěší s ložem z kameniva tl. 40 mm, s vyplněním spár, s hutněním, vibrováním a se smetením přebytečného materiálu tl. do 100 mm, velikosti dlaždic do 0,5 m2, pro plochy přes 300 m2</t>
  </si>
  <si>
    <t>1755692414</t>
  </si>
  <si>
    <t>56,19+58,97+1045,52+720,17</t>
  </si>
  <si>
    <t>20</t>
  </si>
  <si>
    <t>58381335.R</t>
  </si>
  <si>
    <t>deska dlažební řezaná žula tl 80mm do 0,48m2</t>
  </si>
  <si>
    <t>366398206</t>
  </si>
  <si>
    <t>Poznámka k položce:
Rozměry:
I. 40x50 cm
II. 40x40 cm
III. 40x30 cm
IV. 40x 20 cm</t>
  </si>
  <si>
    <t>"nová dl."</t>
  </si>
  <si>
    <t>1880,85</t>
  </si>
  <si>
    <t>"stávající dl." -164,38*0,75</t>
  </si>
  <si>
    <t>1757,565*1,02 "Přepočtené koeficientem množství</t>
  </si>
  <si>
    <t>Trubní vedení</t>
  </si>
  <si>
    <t>899331111</t>
  </si>
  <si>
    <t>Výšková úprava uličního vstupu nebo vpusti do 200 mm zvýšením poklopu</t>
  </si>
  <si>
    <t>kus</t>
  </si>
  <si>
    <t>200321150</t>
  </si>
  <si>
    <t>22</t>
  </si>
  <si>
    <t>899431111</t>
  </si>
  <si>
    <t>Výšková úprava uličního vstupu nebo vpusti do 200 mm zvýšením krycího hrnce, šoupěte nebo hydrantu bez úpravy armatur</t>
  </si>
  <si>
    <t>378485319</t>
  </si>
  <si>
    <t>Ostatní konstrukce a práce, bourání</t>
  </si>
  <si>
    <t>23</t>
  </si>
  <si>
    <t>914111121</t>
  </si>
  <si>
    <t>Montáž svislé dopravní značky základní velikosti do 2 m2 objímkami na sloupky nebo konzoly</t>
  </si>
  <si>
    <t>-1973004043</t>
  </si>
  <si>
    <t>1+2+2</t>
  </si>
  <si>
    <t>24</t>
  </si>
  <si>
    <t>40445627</t>
  </si>
  <si>
    <t>informativní značky provozní IP14-IP29, IP31 1000x1500mm</t>
  </si>
  <si>
    <t>-967031829</t>
  </si>
  <si>
    <t>"IZ8a" 1</t>
  </si>
  <si>
    <t>"IZ6a" 2</t>
  </si>
  <si>
    <t>"IZ6b" 2</t>
  </si>
  <si>
    <t>25</t>
  </si>
  <si>
    <t>914511112</t>
  </si>
  <si>
    <t>Montáž sloupku dopravních značek délky do 3,5 m do hliníkové patky</t>
  </si>
  <si>
    <t>-1570614111</t>
  </si>
  <si>
    <t>2+2+2</t>
  </si>
  <si>
    <t>26</t>
  </si>
  <si>
    <t>40445225</t>
  </si>
  <si>
    <t>sloupek pro dopravní značku Zn D 60mm v 3,5m</t>
  </si>
  <si>
    <t>1795185243</t>
  </si>
  <si>
    <t>27</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</si>
  <si>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</si>
  <si>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</si>
  <si>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m</t>
  </si>
  <si>
    <t>-961226790</t>
  </si>
  <si>
    <t>"2 řádky"</t>
  </si>
  <si>
    <t>(178,64+1,35+1,37+175,4-3,22)*2</t>
  </si>
  <si>
    <t>28</t>
  </si>
  <si>
    <t>304427155</t>
  </si>
  <si>
    <t>(178,64+1,35+1,37+175,4-3,22)*2*0,1</t>
  </si>
  <si>
    <t>70,708*1,021 "Přepočtené koeficientem množství</t>
  </si>
  <si>
    <t>29</t>
  </si>
  <si>
    <t>916241213</t>
  </si>
  <si>
    <t>Osazení obrubníku kamenného se zřízením lože, s vyplněním a zatřením spár cementovou maltou stojatého s boční opěrou z betonu prostého, do lože z betonu prostého</t>
  </si>
  <si>
    <t>-1232933147</t>
  </si>
  <si>
    <t>186,45+8,72+9+9,06+183,4</t>
  </si>
  <si>
    <t>-(6,92+6,29)</t>
  </si>
  <si>
    <t>30</t>
  </si>
  <si>
    <t>58380004</t>
  </si>
  <si>
    <t>obrubník kamenný žulový přímý 250x200mm</t>
  </si>
  <si>
    <t>-1479237901</t>
  </si>
  <si>
    <t>-(3,15+3,14+3,14+3,14)</t>
  </si>
  <si>
    <t>Mezisoučet</t>
  </si>
  <si>
    <t>-(6,92)</t>
  </si>
  <si>
    <t>377,14*1,01 "Přepočtené koeficientem množství</t>
  </si>
  <si>
    <t>31</t>
  </si>
  <si>
    <t>58380424</t>
  </si>
  <si>
    <t>obrubník kamenný žulový obloukový R 1-3m 250x200mm</t>
  </si>
  <si>
    <t>-946580023</t>
  </si>
  <si>
    <t>"R2 m"</t>
  </si>
  <si>
    <t>(3,15+3,14+3,14+3,14)</t>
  </si>
  <si>
    <t>-(6,29)</t>
  </si>
  <si>
    <t>6,28*1,01 "Přepočtené koeficientem množství</t>
  </si>
  <si>
    <t>32</t>
  </si>
  <si>
    <t>919726123</t>
  </si>
  <si>
    <t>Geotextilie netkaná pro ochranu, separaci nebo filtraci měrná hmotnost přes 300 do 500 g/m2</t>
  </si>
  <si>
    <t>17432741</t>
  </si>
  <si>
    <t>91,5*1,15 "Přepočtené koeficientem množství</t>
  </si>
  <si>
    <t>33</t>
  </si>
  <si>
    <t>966007123</t>
  </si>
  <si>
    <t>Odstranění vodorovného dopravního značení frézováním značeného plastem plošného</t>
  </si>
  <si>
    <t>289844409</t>
  </si>
  <si>
    <t>"nalepovací  hmatový pás"</t>
  </si>
  <si>
    <t>12,44</t>
  </si>
  <si>
    <t>34</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</si>
  <si>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</si>
  <si>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</si>
  <si>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1902506139</t>
  </si>
  <si>
    <t>164,38+25,69</t>
  </si>
  <si>
    <t>35</t>
  </si>
  <si>
    <t>Rošt</t>
  </si>
  <si>
    <t>Výměna stávajícího pororoštu vč. rámu 60 x 60 cm</t>
  </si>
  <si>
    <t>-386693169</t>
  </si>
  <si>
    <t>96</t>
  </si>
  <si>
    <t>Bourání konstrukcí</t>
  </si>
  <si>
    <t>36</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</si>
  <si>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</si>
  <si>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</si>
  <si>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593899421</t>
  </si>
  <si>
    <t>"bezbariérová dl. - bude znovu použita"</t>
  </si>
  <si>
    <t>3,66+3,07+5,62+4+9,34</t>
  </si>
  <si>
    <t>"plošná dl. zcela zníčená - odvoz"</t>
  </si>
  <si>
    <t>(177,95+174,46)*0,25</t>
  </si>
  <si>
    <t>37</t>
  </si>
  <si>
    <t>113106122</t>
  </si>
  <si>
    <t>Rozebrání dlažeb komunikací pro pěší s přemístěním hmot na skládku na vzdálenost do 3 m nebo s naložením na dopravní prostředek s ložem z kameniva nebo živice a s jakoukoliv výplní spár ručně z kamenných dlaždic nebo desek</t>
  </si>
  <si>
    <t>398056324</t>
  </si>
  <si>
    <t>kamenná plošná dl. - 3/4 použít zpět</t>
  </si>
  <si>
    <t>58,97+56,19+59,18</t>
  </si>
  <si>
    <t>-9,96</t>
  </si>
  <si>
    <t>38</t>
  </si>
  <si>
    <t>113106161</t>
  </si>
  <si>
    <t>Rozebrání dlažeb a dílců vozovek a ploch s přemístěním hmot na skládku na vzdálenost do 3 m nebo s naložením na dopravní prostředek, s jakoukoliv výplní spár ručně z drobných kostek nebo odseků s ložem z kameniva</t>
  </si>
  <si>
    <t>-1762332637</t>
  </si>
  <si>
    <t>24,84+30*1,5</t>
  </si>
  <si>
    <t>-1,2</t>
  </si>
  <si>
    <t>-12,65</t>
  </si>
  <si>
    <t>39</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</si>
  <si>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</si>
  <si>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</si>
  <si>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-445384925</t>
  </si>
  <si>
    <t>"odstranění dočasného opatření"</t>
  </si>
  <si>
    <t>40</t>
  </si>
  <si>
    <t>113107222</t>
  </si>
  <si>
    <t>Odstranění podkladů nebo krytů strojně plochy jednotlivě přes 200 m2 s přemístěním hmot na skládku na vzdálenost do 20 m nebo s naložením na dopravní prostředek z kameniva hrubého drceného, o tl. vrstvy přes 100 do 200 mm</t>
  </si>
  <si>
    <t>-2000093612</t>
  </si>
  <si>
    <t>"zásypy rýh, celková tl. do 600 mm" 484,1+337,66</t>
  </si>
  <si>
    <t>41</t>
  </si>
  <si>
    <t>113107223</t>
  </si>
  <si>
    <t>Odstranění podkladů nebo krytů strojně plochy jednotlivě přes 200 m2 s přemístěním hmot na skládku na vzdálenost do 20 m nebo s naložením na dopravní prostředek z kameniva hrubého drceného, o tl. vrstvy přes 200 do 300 mm</t>
  </si>
  <si>
    <t>1488745704</t>
  </si>
  <si>
    <t xml:space="preserve">"tl. 250 mm" </t>
  </si>
  <si>
    <t>564,11+632,27</t>
  </si>
  <si>
    <t>-(184,24+9,96+1,2)</t>
  </si>
  <si>
    <t>42</t>
  </si>
  <si>
    <t>113107224</t>
  </si>
  <si>
    <t>Odstranění podkladů nebo krytů strojně plochy jednotlivě přes 200 m2 s přemístěním hmot na skládku na vzdálenost do 20 m nebo s naložením na dopravní prostředek z kameniva hrubého drceného, o tl. vrstvy přes 300 do 400 mm</t>
  </si>
  <si>
    <t>1711622857</t>
  </si>
  <si>
    <t>1677,89</t>
  </si>
  <si>
    <t>-626,36</t>
  </si>
  <si>
    <t>43</t>
  </si>
  <si>
    <t>113107241</t>
  </si>
  <si>
    <t>Odstranění podkladů nebo krytů strojně plochy jednotlivě přes 200 m2 s přemístěním hmot na skládku na vzdálenost do 20 m nebo s naložením na dopravní prostředek živičných, o tl. vrstvy do 50 mm</t>
  </si>
  <si>
    <t>-1545692651</t>
  </si>
  <si>
    <t>-184,24</t>
  </si>
  <si>
    <t>44</t>
  </si>
  <si>
    <t>113107243</t>
  </si>
  <si>
    <t>Odstranění podkladů nebo krytů strojně plochy jednotlivě přes 200 m2 s přemístěním hmot na skládku na vzdálenost do 20 m nebo s naložením na dopravní prostředek živičných, o tl. vrstvy přes 100 do 150 mm</t>
  </si>
  <si>
    <t>86240878</t>
  </si>
  <si>
    <t>45</t>
  </si>
  <si>
    <t>113202111</t>
  </si>
  <si>
    <t>Vytrhání obrub s vybouráním lože, s přemístěním hmot na skládku na vzdálenost do 3 m nebo s naložením na dopravní prostředek z krajníků nebo obrubníků stojatých</t>
  </si>
  <si>
    <t>-1723329570</t>
  </si>
  <si>
    <t>"kamenná obruba"</t>
  </si>
  <si>
    <t>177,95+174,46+7,67+1,68</t>
  </si>
  <si>
    <t>-13,48</t>
  </si>
  <si>
    <t>46</t>
  </si>
  <si>
    <t>113311121</t>
  </si>
  <si>
    <t>Odstranění geosyntetik s uložením na vzdálenost do 20 m nebo naložením na dopravní prostředek geotextilie</t>
  </si>
  <si>
    <t>-1174394217</t>
  </si>
  <si>
    <t>"dočasné opatření"</t>
  </si>
  <si>
    <t>91,5*1,15</t>
  </si>
  <si>
    <t>47</t>
  </si>
  <si>
    <t>966006132</t>
  </si>
  <si>
    <t>Odstranění dopravních nebo orientačních značek se sloupkem s uložením hmot na vzdálenost do 20 m nebo s naložením na dopravní prostředek, se zásypem jam a jeho zhutněním s betonovou patkou</t>
  </si>
  <si>
    <t>1803795347</t>
  </si>
  <si>
    <t>48</t>
  </si>
  <si>
    <t>966006211</t>
  </si>
  <si>
    <t>Odstranění (demontáž) svislých dopravních značek s odklizením materiálu na skládku na vzdálenost do 20 m nebo s naložením na dopravní prostředek ze sloupů, sloupků nebo konzol</t>
  </si>
  <si>
    <t>1901808436</t>
  </si>
  <si>
    <t>997</t>
  </si>
  <si>
    <t>Přesun sutě</t>
  </si>
  <si>
    <t>49</t>
  </si>
  <si>
    <t>997221551</t>
  </si>
  <si>
    <t>Vodorovná doprava suti bez naložení, ale se složením a s hrubým urovnáním ze sypkých materiálů, na vzdálenost do 1 km</t>
  </si>
  <si>
    <t>-100032797</t>
  </si>
  <si>
    <t>"podklad na skládku"</t>
  </si>
  <si>
    <t>440,431+1086,508+238,31+26,535</t>
  </si>
  <si>
    <t>55,99*(0,32-0,222)</t>
  </si>
  <si>
    <t>50</t>
  </si>
  <si>
    <t>997221559</t>
  </si>
  <si>
    <t>Vodorovná doprava suti bez naložení, ale se složením a s hrubým urovnáním Příplatek k ceně za každý další i započatý 1 km přes 1 km</t>
  </si>
  <si>
    <t>1715858886</t>
  </si>
  <si>
    <t>"podklad" (1797,271)*4</t>
  </si>
  <si>
    <t>51</t>
  </si>
  <si>
    <t>997221561</t>
  </si>
  <si>
    <t>Vodorovná doprava suti bez naložení, ale se složením a s hrubým urovnáním z kusových materiálů, na vzdálenost do 1 km</t>
  </si>
  <si>
    <t>1275381226</t>
  </si>
  <si>
    <t>"asfalt na skládku" 99,19+332,283</t>
  </si>
  <si>
    <t>"beton a obruby" 71,397+0,41</t>
  </si>
  <si>
    <t>"betonová dl. na skládku" 88,103*0,255</t>
  </si>
  <si>
    <t>"kamenná dl. na skládku" 164,38*0,25*0,35</t>
  </si>
  <si>
    <t>"žulové kostky na skládku investora bez poplatku" 55,99*0,222</t>
  </si>
  <si>
    <t>52</t>
  </si>
  <si>
    <t>997221569</t>
  </si>
  <si>
    <t>1812245675</t>
  </si>
  <si>
    <t>"asfalt na skládku" (99,19+332,283)*4</t>
  </si>
  <si>
    <t>"beton a obruby" (71,397+0,41)*4</t>
  </si>
  <si>
    <t>"betonová dl. na skládku"( 88,103*0,255)*4</t>
  </si>
  <si>
    <t>"kamenná dl. na skládku" (164,38*0,25*0,35)*4</t>
  </si>
  <si>
    <t>"žulové kostky na skládku investora bez poplatku" (55,99*0,222)</t>
  </si>
  <si>
    <t>53</t>
  </si>
  <si>
    <t>997221861</t>
  </si>
  <si>
    <t>Poplatek za uložení stavebního odpadu na recyklační skládce (skládkovné) z prostého betonu zatříděného do Katalogu odpadů pod kódem 17 01 01</t>
  </si>
  <si>
    <t>-823816409</t>
  </si>
  <si>
    <t>"betonová dl. " 88,103*0,255</t>
  </si>
  <si>
    <t>"kamenná dl. " 164,38*0,25*0,35</t>
  </si>
  <si>
    <t>54</t>
  </si>
  <si>
    <t>997221873</t>
  </si>
  <si>
    <t>-1451117891</t>
  </si>
  <si>
    <t>"podklad" 1797,271</t>
  </si>
  <si>
    <t>55</t>
  </si>
  <si>
    <t>997221875</t>
  </si>
  <si>
    <t>Poplatek za uložení stavebního odpadu na recyklační skládce (skládkovné) asfaltového bez obsahu dehtu zatříděného do Katalogu odpadů pod kódem 17 03 02</t>
  </si>
  <si>
    <t>86030901</t>
  </si>
  <si>
    <t>Poznámka k položce:
znovuzískaná asfaltová směs musí být zatříděna v souladu s vyhláškou č. 130/2019. Po prokázání že směs neobsahuje nebezpečné látky (dehet) bude stanoveno její další využítí, buď jako vedlejší produkt se zatříděním podle této vyhlášky, nebo jako odpadní produkt pro uložení na skládce. Po tomto stanovení bude případně upravena jednotková cena této položky.</t>
  </si>
  <si>
    <t>99,19+332,283</t>
  </si>
  <si>
    <t>998</t>
  </si>
  <si>
    <t>Přesun hmot</t>
  </si>
  <si>
    <t>56</t>
  </si>
  <si>
    <t>998223011</t>
  </si>
  <si>
    <t>Přesun hmot pro pozemní komunikace s krytem dlážděným dopravní vzdálenost do 200 m jakékoliv délky objektu</t>
  </si>
  <si>
    <t>-476565335</t>
  </si>
  <si>
    <t>PSV</t>
  </si>
  <si>
    <t>Práce a dodávky PSV</t>
  </si>
  <si>
    <t>711</t>
  </si>
  <si>
    <t>Izolace proti vodě, vlhkosti a plynům</t>
  </si>
  <si>
    <t>57</t>
  </si>
  <si>
    <t>711161212</t>
  </si>
  <si>
    <t>Izolace proti zemní vlhkosti a beztlakové vodě nopovými fóliemi na ploše svislé S vrstva ochranná, odvětrávací a drenážní výška nopku 8,0 mm, tl. fólie do 0,6 mm</t>
  </si>
  <si>
    <t>-1495103890</t>
  </si>
  <si>
    <t>180,05+192,8</t>
  </si>
  <si>
    <t>372,85*1,05 "Přepočtené koeficientem množství</t>
  </si>
  <si>
    <t>58</t>
  </si>
  <si>
    <t>998711101</t>
  </si>
  <si>
    <t>Přesun hmot pro izolace proti vodě, vlhkosti a plynům stanovený z hmotnosti přesunovaného materiálu vodorovná dopravní vzdálenost do 50 m v objektech výšky do 6 m</t>
  </si>
  <si>
    <t>808357237</t>
  </si>
  <si>
    <t>VRN</t>
  </si>
  <si>
    <t>Vedlejší rozpočtové náklady</t>
  </si>
  <si>
    <t>VRN1</t>
  </si>
  <si>
    <t>Průzkumné, geodetické a projektové práce</t>
  </si>
  <si>
    <t>59</t>
  </si>
  <si>
    <t>012203000</t>
  </si>
  <si>
    <t>Geodetické práce při provádění stavby</t>
  </si>
  <si>
    <t>soubor</t>
  </si>
  <si>
    <t>1024</t>
  </si>
  <si>
    <t>2083437121</t>
  </si>
  <si>
    <t>VRN3</t>
  </si>
  <si>
    <t>Zařízení staveniště</t>
  </si>
  <si>
    <t>60</t>
  </si>
  <si>
    <t>030001000</t>
  </si>
  <si>
    <t>-1973432278</t>
  </si>
  <si>
    <t>VRN4</t>
  </si>
  <si>
    <t>Inženýrská činnost</t>
  </si>
  <si>
    <t>61</t>
  </si>
  <si>
    <t>043154000</t>
  </si>
  <si>
    <t>Zkoušky hutnicí</t>
  </si>
  <si>
    <t>kpl</t>
  </si>
  <si>
    <t>-1995686402</t>
  </si>
  <si>
    <t>Poznámka k položce:
na celou stavbu</t>
  </si>
  <si>
    <t>VRN7</t>
  </si>
  <si>
    <t>Provozní vlivy - ZOV</t>
  </si>
  <si>
    <t>62</t>
  </si>
  <si>
    <t>913121111</t>
  </si>
  <si>
    <t>Montáž a demontáž dočasných dopravních značek kompletních značek vč. podstavce a sloupku základních</t>
  </si>
  <si>
    <t>-2034573862</t>
  </si>
  <si>
    <t>"B1+E13" 2+2</t>
  </si>
  <si>
    <t>"A22+E13" 4+4</t>
  </si>
  <si>
    <t>63</t>
  </si>
  <si>
    <t>913121211</t>
  </si>
  <si>
    <t>Montáž a demontáž dočasných dopravních značek Příplatek za první a každý další den použití dočasných dopravních značek k ceně 12-1111</t>
  </si>
  <si>
    <t>-1412706317</t>
  </si>
  <si>
    <t>"B1+E13" (2+2)*(14*7)</t>
  </si>
  <si>
    <t>"A22+E13" (4+4)*(14*7)</t>
  </si>
  <si>
    <t>64</t>
  </si>
  <si>
    <t>913211113</t>
  </si>
  <si>
    <t>Montáž a demontáž dočasných dopravních zábran reflexních, šířky 3 m</t>
  </si>
  <si>
    <t>1094825427</t>
  </si>
  <si>
    <t>"Z2" 2</t>
  </si>
  <si>
    <t>65</t>
  </si>
  <si>
    <t>913211213</t>
  </si>
  <si>
    <t>Montáž a demontáž dočasných dopravních zábran Příplatek za první a každý další den použití dočasných dopravních zábran k ceně 21-1113</t>
  </si>
  <si>
    <t>201084263</t>
  </si>
  <si>
    <t>"Z2" 2*(14*7)</t>
  </si>
  <si>
    <t>SO 301 - Odvodnění pozemní komunikace</t>
  </si>
  <si>
    <t>1 - Zemní práce</t>
  </si>
  <si>
    <t>4 - Vodorovné konstrukce</t>
  </si>
  <si>
    <t>5 - Komunikace</t>
  </si>
  <si>
    <t>8 - Trubní vedení</t>
  </si>
  <si>
    <t>91 - Doplňující práce na komunikaci</t>
  </si>
  <si>
    <t>99 - Staveništní přesun hmot</t>
  </si>
  <si>
    <t>D96 - Přesuny suti a vybouraných hmot</t>
  </si>
  <si>
    <t>721 - Vnitřní kanalizace</t>
  </si>
  <si>
    <t>113107650R00</t>
  </si>
  <si>
    <t>Odstranění podkladu nad 50 m2,kam.drcené tl.50 cm</t>
  </si>
  <si>
    <t>-1842015913</t>
  </si>
  <si>
    <t>1,2*(21,0-(0,775*4))</t>
  </si>
  <si>
    <t>1,55*1,55*4</t>
  </si>
  <si>
    <t>113108410R00</t>
  </si>
  <si>
    <t>Odstranění asfaltové vrstvy pl.nad 50 m2, tl.10 cm</t>
  </si>
  <si>
    <t>1704542059</t>
  </si>
  <si>
    <t>131201201R00</t>
  </si>
  <si>
    <t>Hloubení zapažených jam v hor.3 do 100 m3</t>
  </si>
  <si>
    <t>-333796895</t>
  </si>
  <si>
    <t>131301201R00</t>
  </si>
  <si>
    <t>Hloubení zapažených jam v hor.4 do 100 m3</t>
  </si>
  <si>
    <t>1380233821</t>
  </si>
  <si>
    <t>131401201R00</t>
  </si>
  <si>
    <t>Hloubení zapažených jam v hor.5 do 100 m3</t>
  </si>
  <si>
    <t>-215892705</t>
  </si>
  <si>
    <t>132201212R00</t>
  </si>
  <si>
    <t>Hloubení rýh š.do 200 cm hor.3 do 1000m3,STROJNĚ</t>
  </si>
  <si>
    <t>835887022</t>
  </si>
  <si>
    <t>132301212R00</t>
  </si>
  <si>
    <t>Hloubení rýh š.do 200 cm hor.4 do 1000 m3, STROJNĚ</t>
  </si>
  <si>
    <t>1268233527</t>
  </si>
  <si>
    <t>132401211R00</t>
  </si>
  <si>
    <t>Hloubení rýh šířky do 200 cm v hor.5, STROJNĚ</t>
  </si>
  <si>
    <t>-2008958493</t>
  </si>
  <si>
    <t>138401201R00</t>
  </si>
  <si>
    <t>Dolamování rýh ve vrstvě do 0,5 m v hor.5</t>
  </si>
  <si>
    <t>-1353219588</t>
  </si>
  <si>
    <t>(1,12391+0,90405)*0,1</t>
  </si>
  <si>
    <t>151101101R00</t>
  </si>
  <si>
    <t>Pažení a rozepření stěn rýh - příložné - hl.do 2 m</t>
  </si>
  <si>
    <t>-1572863704</t>
  </si>
  <si>
    <t>(1,44+1,29)/2*7,8*2</t>
  </si>
  <si>
    <t>151101111R00</t>
  </si>
  <si>
    <t>Odstranění pažení stěn rýh - příložné - hl. do 2 m</t>
  </si>
  <si>
    <t>1057411369</t>
  </si>
  <si>
    <t>161101101R00</t>
  </si>
  <si>
    <t>Svislé přemístění výkopku z hor.1-4 do 2,5 m</t>
  </si>
  <si>
    <t>-1317112207</t>
  </si>
  <si>
    <t>24,35128+11,98831</t>
  </si>
  <si>
    <t>(19,58775+9,64320)*0,5</t>
  </si>
  <si>
    <t>161101151R00</t>
  </si>
  <si>
    <t>Svislé přemístění výkopku z hor.5-7 do 2,5 m</t>
  </si>
  <si>
    <t>-1969061214</t>
  </si>
  <si>
    <t>1,12391</t>
  </si>
  <si>
    <t>0,90405*0,5</t>
  </si>
  <si>
    <t>162601102R00</t>
  </si>
  <si>
    <t>Vodorovné přemístění výkopku z hor.1-4 do 5000 m</t>
  </si>
  <si>
    <t>2035231363</t>
  </si>
  <si>
    <t>162701105R00</t>
  </si>
  <si>
    <t>Vodorovné přemístění výkopku z hor.1-4 do 10000 m</t>
  </si>
  <si>
    <t>999244941</t>
  </si>
  <si>
    <t>162701109R00</t>
  </si>
  <si>
    <t>Příplatek k vod. přemístění hor.1-4 za další 1 km</t>
  </si>
  <si>
    <t>1030242651</t>
  </si>
  <si>
    <t>17,54684*8</t>
  </si>
  <si>
    <t>162701155R00</t>
  </si>
  <si>
    <t>Vodorovné přemístění výkopku z hor.5-7 do 10000 m</t>
  </si>
  <si>
    <t>143977778</t>
  </si>
  <si>
    <t>1,12391+0,90405</t>
  </si>
  <si>
    <t>162701159R00</t>
  </si>
  <si>
    <t>Příplatek k vod. přemístění hor.5-7 za další 1 km</t>
  </si>
  <si>
    <t>79606800</t>
  </si>
  <si>
    <t>2,02796*8</t>
  </si>
  <si>
    <t>167101102R00</t>
  </si>
  <si>
    <t>Nakládání výkopku z hor.1-4 v množství nad 100 m3</t>
  </si>
  <si>
    <t>1126645199</t>
  </si>
  <si>
    <t>171201101R00</t>
  </si>
  <si>
    <t>Uložení sypaniny do násypů nezhutněných</t>
  </si>
  <si>
    <t>-388300795</t>
  </si>
  <si>
    <t>174101101R00</t>
  </si>
  <si>
    <t>Zásyp jam, rýh, šachet se zhutněním</t>
  </si>
  <si>
    <t>-1310600265</t>
  </si>
  <si>
    <t>24,35128+11,98831+1,12391</t>
  </si>
  <si>
    <t>19,58775+9,64320+0,90405</t>
  </si>
  <si>
    <t>-19,57480</t>
  </si>
  <si>
    <t>175101101R00</t>
  </si>
  <si>
    <t>Obsyp potrubí bez prohození sypaniny</t>
  </si>
  <si>
    <t>84588637</t>
  </si>
  <si>
    <t>((1,2*0,436)-0,0272)*21,0</t>
  </si>
  <si>
    <t>199000002R00</t>
  </si>
  <si>
    <t>Poplatek za skládku horniny 1- 4</t>
  </si>
  <si>
    <t>-1355050928</t>
  </si>
  <si>
    <t>199000003R00</t>
  </si>
  <si>
    <t>Poplatek za skládku horniny 5 - 7</t>
  </si>
  <si>
    <t>1498302051</t>
  </si>
  <si>
    <t>58337332R</t>
  </si>
  <si>
    <t>Štěrkopísek frakce 0-22 C</t>
  </si>
  <si>
    <t>-1994441395</t>
  </si>
  <si>
    <t>10,416*1,7*1,01</t>
  </si>
  <si>
    <t>451573111R00</t>
  </si>
  <si>
    <t>Lože pod potrubí ze štěrkopísku do 63 mm</t>
  </si>
  <si>
    <t>-1688912980</t>
  </si>
  <si>
    <t>1,89*0,1*14</t>
  </si>
  <si>
    <t>452312131R00</t>
  </si>
  <si>
    <t>Sedlové lože pod potrubí z betonu C 12/15</t>
  </si>
  <si>
    <t>1437706933</t>
  </si>
  <si>
    <t>1,2*0,15*21,0</t>
  </si>
  <si>
    <t>Komunikace</t>
  </si>
  <si>
    <t>564851112R00</t>
  </si>
  <si>
    <t>Podklad ze štěrkodrti po zhutnění tloušťky 16 cm</t>
  </si>
  <si>
    <t>-1004478878</t>
  </si>
  <si>
    <t>31,09</t>
  </si>
  <si>
    <t>564861111R00</t>
  </si>
  <si>
    <t>Podklad ze štěrkodrti po zhutnění tloušťky 20 cm</t>
  </si>
  <si>
    <t>-1170846971</t>
  </si>
  <si>
    <t>31,09*2</t>
  </si>
  <si>
    <t>831312121R00</t>
  </si>
  <si>
    <t>Montáž trub kameninových, pryž. kroužek, DN 150</t>
  </si>
  <si>
    <t>305536310</t>
  </si>
  <si>
    <t>837312221R00</t>
  </si>
  <si>
    <t>Montáž tvarov. kamenin. jednoos. pryž. kr. DN 150</t>
  </si>
  <si>
    <t>545876764</t>
  </si>
  <si>
    <t>871313121R00</t>
  </si>
  <si>
    <t>Montáž trub z plastu, gumový kroužek, DN 150</t>
  </si>
  <si>
    <t>-626284848</t>
  </si>
  <si>
    <t>0,5*6</t>
  </si>
  <si>
    <t>877313123R00</t>
  </si>
  <si>
    <t>Montáž tvarovek jednoos. plast. gum.kroužek DN 150</t>
  </si>
  <si>
    <t>-1856128433</t>
  </si>
  <si>
    <t>892571111R00</t>
  </si>
  <si>
    <t>Zkouška těsnosti kanalizace DN do 200, vodou</t>
  </si>
  <si>
    <t>1934769991</t>
  </si>
  <si>
    <t>895941111R00</t>
  </si>
  <si>
    <t>Zřízení vpusti uliční z dílců typ UV - 50 normální</t>
  </si>
  <si>
    <t>-1863761611</t>
  </si>
  <si>
    <t>899201111R00</t>
  </si>
  <si>
    <t>Osazení mříží litinových s rámem do 50kg</t>
  </si>
  <si>
    <t>-352715346</t>
  </si>
  <si>
    <t>28614500.AR</t>
  </si>
  <si>
    <t>TTrubka PP SN10 hladká DN160/1000</t>
  </si>
  <si>
    <t>1808960864</t>
  </si>
  <si>
    <t>(6*0,5)/1,0*1,015</t>
  </si>
  <si>
    <t>28651852.AR</t>
  </si>
  <si>
    <t>Kus zakonč. přechod kamenin. hrdlo plast KGUSM 160</t>
  </si>
  <si>
    <t>-809107534</t>
  </si>
  <si>
    <t>6*1,015</t>
  </si>
  <si>
    <t>55243093R</t>
  </si>
  <si>
    <t>Mříž vtoková litinová C250 300x500 mm s pantem</t>
  </si>
  <si>
    <t>-1752263381</t>
  </si>
  <si>
    <t>55343922R</t>
  </si>
  <si>
    <t>UC3 kalový koš pozink vysoký oválný 395/255/575</t>
  </si>
  <si>
    <t>107956109</t>
  </si>
  <si>
    <t>14*1,01</t>
  </si>
  <si>
    <t>592238510R</t>
  </si>
  <si>
    <t>TBV-Q 450/300/2a dno bez výtoku - kalová prohlubeň</t>
  </si>
  <si>
    <t>884539113</t>
  </si>
  <si>
    <t>59223860R</t>
  </si>
  <si>
    <t>TBV-Q 450/195/6b skruž středová</t>
  </si>
  <si>
    <t>215966912</t>
  </si>
  <si>
    <t>4*1,01</t>
  </si>
  <si>
    <t>59223862R</t>
  </si>
  <si>
    <t>TBV-Q 450/295/6a skruž středová</t>
  </si>
  <si>
    <t>221071165</t>
  </si>
  <si>
    <t>5922386321R</t>
  </si>
  <si>
    <t>TBV-Q 450/350/3a PVC skruž střed. s otvorem DN 150</t>
  </si>
  <si>
    <t>1898470442</t>
  </si>
  <si>
    <t>10*1,01</t>
  </si>
  <si>
    <t>5922386326R1</t>
  </si>
  <si>
    <t>TBV-Q 450/570/3z DN 150 skruž se sifonem PVC DN 150</t>
  </si>
  <si>
    <t>1166896090</t>
  </si>
  <si>
    <t>59224302R</t>
  </si>
  <si>
    <t>Prstenec vyrovnávací TBV-Q 10b/60</t>
  </si>
  <si>
    <t>403751743</t>
  </si>
  <si>
    <t>59224311R</t>
  </si>
  <si>
    <t>Díl přechodový TBV-Q 11/325</t>
  </si>
  <si>
    <t>1603223415</t>
  </si>
  <si>
    <t>59710675R</t>
  </si>
  <si>
    <t>Trouba kameninová hrdlová DN 150, l=1,50 m, FN 34 hrdlo L, spojovací systém F</t>
  </si>
  <si>
    <t>-717821666</t>
  </si>
  <si>
    <t>21,0*1,015</t>
  </si>
  <si>
    <t>597109450R</t>
  </si>
  <si>
    <t>Koleno hrdlové 30° kamenina DN 150, FN 34 spojovací systém F</t>
  </si>
  <si>
    <t>-536119798</t>
  </si>
  <si>
    <t>8*1,015</t>
  </si>
  <si>
    <t>59710956R</t>
  </si>
  <si>
    <t>Koleno hrdlové 90° kamenina DN 150, FN 34 spojovací systém F</t>
  </si>
  <si>
    <t>1088251847</t>
  </si>
  <si>
    <t>4*1,015</t>
  </si>
  <si>
    <t>91</t>
  </si>
  <si>
    <t>Doplňující práce na komunikaci</t>
  </si>
  <si>
    <t>919735112R00</t>
  </si>
  <si>
    <t>Řezání stávajícího živičného krytu tl. 5 - 10 cm</t>
  </si>
  <si>
    <t>-1867711318</t>
  </si>
  <si>
    <t>(21,0-(0,775*4))*2</t>
  </si>
  <si>
    <t>1,55*4*4</t>
  </si>
  <si>
    <t>1,2*2</t>
  </si>
  <si>
    <t>99</t>
  </si>
  <si>
    <t>Staveništní přesun hmot</t>
  </si>
  <si>
    <t>998275101R00</t>
  </si>
  <si>
    <t>Přesun hmot, kanalizace kameninové, otevřený výkop</t>
  </si>
  <si>
    <t>-2100296174</t>
  </si>
  <si>
    <t>D96</t>
  </si>
  <si>
    <t>Přesuny suti a vybouraných hmot</t>
  </si>
  <si>
    <t>979082213R00</t>
  </si>
  <si>
    <t>Vodorovná doprava suti po suchu do 1 km</t>
  </si>
  <si>
    <t>-508859336</t>
  </si>
  <si>
    <t>979082219R00</t>
  </si>
  <si>
    <t>Příplatek za dopravu suti po suchu za další 1 km</t>
  </si>
  <si>
    <t>-1916632736</t>
  </si>
  <si>
    <t>979093111R00</t>
  </si>
  <si>
    <t>Uložení suti na skládku bez zhutnění</t>
  </si>
  <si>
    <t>819582680</t>
  </si>
  <si>
    <t>979990113T00</t>
  </si>
  <si>
    <t>Poplatek za skládku - živice</t>
  </si>
  <si>
    <t>-837354394</t>
  </si>
  <si>
    <t>979990114T00</t>
  </si>
  <si>
    <t>Poplatek za skládku - štěrky</t>
  </si>
  <si>
    <t>862180284</t>
  </si>
  <si>
    <t>721</t>
  </si>
  <si>
    <t>Vnitřní kanalizace</t>
  </si>
  <si>
    <t>721110917R00</t>
  </si>
  <si>
    <t>Oprava-propojení dosavadního potrubí kamenin DN150</t>
  </si>
  <si>
    <t>-488161456</t>
  </si>
  <si>
    <t>721140916R01</t>
  </si>
  <si>
    <t>Oprava-propoj.dosavadního potrubí litinového</t>
  </si>
  <si>
    <t>-1925238226</t>
  </si>
  <si>
    <t>721140926R01</t>
  </si>
  <si>
    <t>Oprava potrubí litinového, krácení trub</t>
  </si>
  <si>
    <t>1682969490</t>
  </si>
  <si>
    <t>721140935R00</t>
  </si>
  <si>
    <t>Oprava - přechod z plastových trub na litinu DN100</t>
  </si>
  <si>
    <t>1063264854</t>
  </si>
  <si>
    <t>721141195R00</t>
  </si>
  <si>
    <t>Dodávka a montáž potrubí z litinových trub odpadního DN 100</t>
  </si>
  <si>
    <t>-630668211</t>
  </si>
  <si>
    <t>721176242R00</t>
  </si>
  <si>
    <t>Potrubí KG dešťové (svislé) D 110 x 3,2 mm</t>
  </si>
  <si>
    <t>-1853547300</t>
  </si>
  <si>
    <t>23*0,5</t>
  </si>
  <si>
    <t>721176244R00</t>
  </si>
  <si>
    <t>Potrubí KG dešťové (svislé) D 160 x 4,0 mm</t>
  </si>
  <si>
    <t>1728358794</t>
  </si>
  <si>
    <t>23*1,0</t>
  </si>
  <si>
    <t>721242116R01</t>
  </si>
  <si>
    <t>Lapač střešních splavenin litinový - průměr dle stáv.střešního svodu</t>
  </si>
  <si>
    <t>1265978316</t>
  </si>
  <si>
    <t>66</t>
  </si>
  <si>
    <t>998721101R00</t>
  </si>
  <si>
    <t>Přesun hmot pro vnitřní kanalizaci, výšky do 6 m</t>
  </si>
  <si>
    <t>1678055027</t>
  </si>
  <si>
    <t>SO 302 - Hloubková drenáž</t>
  </si>
  <si>
    <t>2 - Základy a zvláštní zakládání</t>
  </si>
  <si>
    <t>119001411R00</t>
  </si>
  <si>
    <t>Dočasné zajištění beton.a plast. potrubí do DN 200</t>
  </si>
  <si>
    <t>1471682532</t>
  </si>
  <si>
    <t>2*1,4</t>
  </si>
  <si>
    <t>120001101R00</t>
  </si>
  <si>
    <t>Příplatek za ztížení vykopávky v blízkosti vedení</t>
  </si>
  <si>
    <t>2107864728</t>
  </si>
  <si>
    <t>1,4*1,0*0,1*23</t>
  </si>
  <si>
    <t>449735329</t>
  </si>
  <si>
    <t>-931155121</t>
  </si>
  <si>
    <t>837967670</t>
  </si>
  <si>
    <t>132501211R00</t>
  </si>
  <si>
    <t>Hloubení rýh šířky do 200 cm v hor.6, STROJNĚ</t>
  </si>
  <si>
    <t>1348121735</t>
  </si>
  <si>
    <t>-494442211</t>
  </si>
  <si>
    <t>1,14422*0,1</t>
  </si>
  <si>
    <t>138501201R00</t>
  </si>
  <si>
    <t>Dolamování rýh ve vrstvě do 0,5 m v hor.6</t>
  </si>
  <si>
    <t>-1015624046</t>
  </si>
  <si>
    <t>151101102R00</t>
  </si>
  <si>
    <t>Pažení a rozepření stěn rýh - příložné - hl.do 4 m</t>
  </si>
  <si>
    <t>-631015315</t>
  </si>
  <si>
    <t>0,1*(137,7-28,1)</t>
  </si>
  <si>
    <t>0,27*(137,7-28,1)</t>
  </si>
  <si>
    <t>151101112R00</t>
  </si>
  <si>
    <t>Odstranění pažení stěn rýh - příložné - hl. do 4 m</t>
  </si>
  <si>
    <t>1164242047</t>
  </si>
  <si>
    <t>40,5520</t>
  </si>
  <si>
    <t>-99705989</t>
  </si>
  <si>
    <t>(9,53520+7,24676)*0,5</t>
  </si>
  <si>
    <t>-1908015697</t>
  </si>
  <si>
    <t>(1,14422+1,14422)*0,5</t>
  </si>
  <si>
    <t>-1407597748</t>
  </si>
  <si>
    <t>-1662166036</t>
  </si>
  <si>
    <t>22,71842*8</t>
  </si>
  <si>
    <t>-1209906035</t>
  </si>
  <si>
    <t>1,14422+1,14422</t>
  </si>
  <si>
    <t>1665653557</t>
  </si>
  <si>
    <t>2,28844*8</t>
  </si>
  <si>
    <t>-1974551076</t>
  </si>
  <si>
    <t>22,71842+2,28844</t>
  </si>
  <si>
    <t>-559855767</t>
  </si>
  <si>
    <t>1632981112</t>
  </si>
  <si>
    <t>Základy a zvláštní zakládání</t>
  </si>
  <si>
    <t>212561111R00</t>
  </si>
  <si>
    <t>Výplň odvodňov. trativodů kam. hrubě drcen. 16 mm</t>
  </si>
  <si>
    <t>878977426</t>
  </si>
  <si>
    <t>1,4*0,1*137,7</t>
  </si>
  <si>
    <t>0,2*0,17*137,7</t>
  </si>
  <si>
    <t>-0,0078*137,7</t>
  </si>
  <si>
    <t>212971110R00</t>
  </si>
  <si>
    <t>Opláštění trativodů z geotext., do sklonu 1:2,5</t>
  </si>
  <si>
    <t>-548062926</t>
  </si>
  <si>
    <t>(0,1+1,4+0,17+0,27)*137,7</t>
  </si>
  <si>
    <t>69366198R</t>
  </si>
  <si>
    <t>Geotextilie FILTEK 300 g/m2 š. 200cm 100% PP</t>
  </si>
  <si>
    <t>789412171</t>
  </si>
  <si>
    <t>267,1380*1,015</t>
  </si>
  <si>
    <t>871318111R00</t>
  </si>
  <si>
    <t>Kladení drenážního potrubí z plastických hmot</t>
  </si>
  <si>
    <t>-1279382154</t>
  </si>
  <si>
    <t>-1691843912</t>
  </si>
  <si>
    <t>894432112R00</t>
  </si>
  <si>
    <t>Osazení plastové šachty revizní prům.425 mm, Wavin</t>
  </si>
  <si>
    <t>1799173842</t>
  </si>
  <si>
    <t>899101111R00</t>
  </si>
  <si>
    <t>Osazení poklopu s rámem do 50 kg</t>
  </si>
  <si>
    <t>660277592</t>
  </si>
  <si>
    <t>286139911R1</t>
  </si>
  <si>
    <t>Trubka drenážní PE-HD DN 100 SN8, perforovaná 220st.-6,0m uvnitř hladká, vně profilovaná</t>
  </si>
  <si>
    <t>ks</t>
  </si>
  <si>
    <t>-254785335</t>
  </si>
  <si>
    <t>137,7/6,0*1,015</t>
  </si>
  <si>
    <t>28651830.AR</t>
  </si>
  <si>
    <t>Zátka hrdla kanalizační KGM DN 100 PVC</t>
  </si>
  <si>
    <t>-339898550</t>
  </si>
  <si>
    <t>1*1,015</t>
  </si>
  <si>
    <t>286572001R1</t>
  </si>
  <si>
    <t>Spojka drenážní PE-HD DN 100, dvojité hrdlo</t>
  </si>
  <si>
    <t>-455335089</t>
  </si>
  <si>
    <t>24*1,015</t>
  </si>
  <si>
    <t>286572021R1</t>
  </si>
  <si>
    <t>Přechod na KG PE-HD DN 100 drenážní</t>
  </si>
  <si>
    <t>106587111</t>
  </si>
  <si>
    <t>5*1,015</t>
  </si>
  <si>
    <t>286572231R1</t>
  </si>
  <si>
    <t>Koleno PE-HD DN 100 45 st. drenážní</t>
  </si>
  <si>
    <t>691350742</t>
  </si>
  <si>
    <t>2*1,015</t>
  </si>
  <si>
    <t>286971492R</t>
  </si>
  <si>
    <t>Roura šachtová korugovaná bez hrdla 400/3000 mm RŠ DN400</t>
  </si>
  <si>
    <t>-410344944</t>
  </si>
  <si>
    <t>3*1,015</t>
  </si>
  <si>
    <t>286971495R</t>
  </si>
  <si>
    <t>Roura šachtová bez hrdla a těsnění 315/375 mm teleskopická</t>
  </si>
  <si>
    <t>243779849</t>
  </si>
  <si>
    <t>286971601R</t>
  </si>
  <si>
    <t>Manžeta těsnicí redukční 400/315 pro korug. rouru RŠ DN400</t>
  </si>
  <si>
    <t>958222301</t>
  </si>
  <si>
    <t>28697190R</t>
  </si>
  <si>
    <t>Dno šachetní Wavin PP DN 400/110 mm KG přímé T1 RŠ DN400</t>
  </si>
  <si>
    <t>1779997403</t>
  </si>
  <si>
    <t>55243060.AR</t>
  </si>
  <si>
    <t>Poklop litina 315/40 t plný, šedá litina Wavin do teleskopu</t>
  </si>
  <si>
    <t>-352287602</t>
  </si>
  <si>
    <t>998276101R00</t>
  </si>
  <si>
    <t>Přesun hmot, trubní vedení plastová, otevř. výkop</t>
  </si>
  <si>
    <t>1827354421</t>
  </si>
  <si>
    <t>SO 401 - Veřejmé osvětlení</t>
  </si>
  <si>
    <t>D1 - KABEL SILOVÝ, IZOLACE PVC</t>
  </si>
  <si>
    <t>D2 - TRUBKY PVC</t>
  </si>
  <si>
    <t>D3 - UKONČENÍ KABELŮ A VODIČŮ</t>
  </si>
  <si>
    <t>D4 - UZEMNĚNÍ A POSPOJOVÁNÍ</t>
  </si>
  <si>
    <t>D5 - STOŽÁRY</t>
  </si>
  <si>
    <t>D6 - STOŽÁROVÉ SVORKOVNICE</t>
  </si>
  <si>
    <t>D7 - SVÍTIDLA</t>
  </si>
  <si>
    <t xml:space="preserve">D8 - ÚPRAVA ROZVÁDĚČE </t>
  </si>
  <si>
    <t>D9 - DEMONTÁŽE</t>
  </si>
  <si>
    <t>D10 - STAVEBNÍ  A ZEMNÍ PRÁCE</t>
  </si>
  <si>
    <t>D11 - HODINOVÉ ZÚČTOVACÍ SAZBY</t>
  </si>
  <si>
    <t>D12 - OSTATNÍ PROFESE</t>
  </si>
  <si>
    <t>D1</t>
  </si>
  <si>
    <t>KABEL SILOVÝ, IZOLACE PVC</t>
  </si>
  <si>
    <t>Pol15</t>
  </si>
  <si>
    <t>CYKY-J 3x1.5, volně</t>
  </si>
  <si>
    <t>Pol16</t>
  </si>
  <si>
    <t>CYKY-J 4x10, volně</t>
  </si>
  <si>
    <t>D2</t>
  </si>
  <si>
    <t>TRUBKY PVC</t>
  </si>
  <si>
    <t>Pol3</t>
  </si>
  <si>
    <t>Ochranná ohebná plastová trubka ke stožárům prům 75, volně</t>
  </si>
  <si>
    <t>Pol4</t>
  </si>
  <si>
    <t>Ochranná ohebná dvouplášťová trubka prům 110, volně</t>
  </si>
  <si>
    <t>D3</t>
  </si>
  <si>
    <t>UKONČENÍ KABELŮ A VODIČŮ</t>
  </si>
  <si>
    <t>Pol39</t>
  </si>
  <si>
    <t>3x1,5 až 4 mm2</t>
  </si>
  <si>
    <t>Pol42</t>
  </si>
  <si>
    <t>4x10 mm2</t>
  </si>
  <si>
    <t>D4</t>
  </si>
  <si>
    <t>UZEMNĚNÍ A POSPOJOVÁNÍ</t>
  </si>
  <si>
    <t>Pol43</t>
  </si>
  <si>
    <t>FeZn30x4 (1.0 kg/m), volně</t>
  </si>
  <si>
    <t>Pol44</t>
  </si>
  <si>
    <t>Drát FeZn 10, volně</t>
  </si>
  <si>
    <t>Pol45</t>
  </si>
  <si>
    <t>Svorka uzemňovací</t>
  </si>
  <si>
    <t>D5</t>
  </si>
  <si>
    <t>STOŽÁRY</t>
  </si>
  <si>
    <t>Pol46</t>
  </si>
  <si>
    <t>Stožár Al pro designové svítidlo-vetknutý, 4m v RAL svítidla, komaxitované</t>
  </si>
  <si>
    <t>D6</t>
  </si>
  <si>
    <t>STOŽÁROVÉ SVORKOVNICE</t>
  </si>
  <si>
    <t>Pol47</t>
  </si>
  <si>
    <t>Svorkovnice čtyřsvorková. s 1 pojistkou</t>
  </si>
  <si>
    <t>D7</t>
  </si>
  <si>
    <t>SVÍTIDLA</t>
  </si>
  <si>
    <t>Pol12</t>
  </si>
  <si>
    <t>Svítidlo LED DESIGNOVÉ, 2500lm, 22W, dle návrhu architekta v dané RAL</t>
  </si>
  <si>
    <t>D8</t>
  </si>
  <si>
    <t xml:space="preserve">ÚPRAVA ROZVÁDĚČE </t>
  </si>
  <si>
    <t>Pol13</t>
  </si>
  <si>
    <t>Úprava rozváděče RVO01 (ul.Husova)</t>
  </si>
  <si>
    <t>Pol48</t>
  </si>
  <si>
    <t>Podružný materiál</t>
  </si>
  <si>
    <t>D9</t>
  </si>
  <si>
    <t>DEMONTÁŽE</t>
  </si>
  <si>
    <t>Pol38</t>
  </si>
  <si>
    <t>D10</t>
  </si>
  <si>
    <t>STAVEBNÍ  A ZEMNÍ PRÁCE</t>
  </si>
  <si>
    <t>Pol49</t>
  </si>
  <si>
    <t>Příplatek za každý další 1 km odvozu suti (odvoz 20km)</t>
  </si>
  <si>
    <t>Pol18</t>
  </si>
  <si>
    <t>Vytýčení trati - kabelové vedení v zastaveném prostoru</t>
  </si>
  <si>
    <t>km</t>
  </si>
  <si>
    <t>Pol50</t>
  </si>
  <si>
    <t>Hloubení kabelové rýhy – zemina třídy 4, šíře 350mm, hloubka 400mm, ručně</t>
  </si>
  <si>
    <t>Pol51</t>
  </si>
  <si>
    <t>Folie Elektro 220mm, krycí výstražná fólie</t>
  </si>
  <si>
    <t>Pol52</t>
  </si>
  <si>
    <t>Zához kabelové rýhy - zemina třídy 4, šíře 350mm, hloubka 400mm, ručně</t>
  </si>
  <si>
    <t>Pol23</t>
  </si>
  <si>
    <t>Osazení betonové roury pro základ sloupu f 150 mm</t>
  </si>
  <si>
    <t>Pol24</t>
  </si>
  <si>
    <t>Jáma pro stožár VO, zemina třídy 3</t>
  </si>
  <si>
    <t>Pol25</t>
  </si>
  <si>
    <t>Základ z prostého betonu do bednění</t>
  </si>
  <si>
    <t>Pol26</t>
  </si>
  <si>
    <t>Beton střední třídy</t>
  </si>
  <si>
    <t>Pol27</t>
  </si>
  <si>
    <t>Vodorovné přemístění výkopku z hor.1-4 do 3000 m</t>
  </si>
  <si>
    <t>Pol28</t>
  </si>
  <si>
    <t>Uložení sypaniny na skl.-sypanina na výšku přes 2m</t>
  </si>
  <si>
    <t>Pol29</t>
  </si>
  <si>
    <t>Geodetické zaměření skutečného provedení</t>
  </si>
  <si>
    <t>Pol30</t>
  </si>
  <si>
    <t>Geodetické vytýčení stožárů</t>
  </si>
  <si>
    <t>D11</t>
  </si>
  <si>
    <t>HODINOVÉ ZÚČTOVACÍ SAZBY</t>
  </si>
  <si>
    <t>Pol54</t>
  </si>
  <si>
    <t>Vyhledání přípojného místa</t>
  </si>
  <si>
    <t>hod</t>
  </si>
  <si>
    <t>512</t>
  </si>
  <si>
    <t>Pol55</t>
  </si>
  <si>
    <t>Napojení na stávající zařízení</t>
  </si>
  <si>
    <t>Pol56</t>
  </si>
  <si>
    <t>Zabezpečení pracoviště</t>
  </si>
  <si>
    <t>D12</t>
  </si>
  <si>
    <t>OSTATNÍ PROFESE</t>
  </si>
  <si>
    <t>Pol34</t>
  </si>
  <si>
    <t>Projektová dokumentace skutečného provedení - bude obsahovat: 6x vyhotovení dokumentace v listinné a digitální podobě, zakreslení změn</t>
  </si>
  <si>
    <t>262144</t>
  </si>
  <si>
    <t>Pol35</t>
  </si>
  <si>
    <t>Spolupráce se správci inženýrských sítí</t>
  </si>
  <si>
    <t>68</t>
  </si>
  <si>
    <t>Pol57</t>
  </si>
  <si>
    <t>Revizní technik</t>
  </si>
  <si>
    <t>70</t>
  </si>
  <si>
    <t>Pol58</t>
  </si>
  <si>
    <t>Spolupráce s revizním technikem</t>
  </si>
  <si>
    <t>72</t>
  </si>
  <si>
    <t>Poznámka k položce:
Podružný materiál</t>
  </si>
  <si>
    <t>pol60</t>
  </si>
  <si>
    <t xml:space="preserve">Podružný materiál </t>
  </si>
  <si>
    <t>-818324012</t>
  </si>
  <si>
    <t>pol61</t>
  </si>
  <si>
    <t>PPV 6,00% z montáže: materiál + práce</t>
  </si>
  <si>
    <t>1218084047</t>
  </si>
  <si>
    <t>451573111</t>
  </si>
  <si>
    <t>Lože pod potrubí, stoky a drobné objekty v otevřeném výkopu z písku a štěrkopísku do 63 mm</t>
  </si>
  <si>
    <t>1308782763</t>
  </si>
  <si>
    <t>SO 501 - Plynovod</t>
  </si>
  <si>
    <t>M21 - Elektromontáže</t>
  </si>
  <si>
    <t>M23 - Montáže potrubí</t>
  </si>
  <si>
    <t>M46 - Zemní práce při montážích</t>
  </si>
  <si>
    <t>ON - Ostatní náklady</t>
  </si>
  <si>
    <t>113107630R00</t>
  </si>
  <si>
    <t>Odstranění podkladu nad 50 m2,kam.drcené tl.30 cm</t>
  </si>
  <si>
    <t>1975490142</t>
  </si>
  <si>
    <t>0,8*31,0</t>
  </si>
  <si>
    <t>-1376478485</t>
  </si>
  <si>
    <t>0,8*253,0</t>
  </si>
  <si>
    <t>113108406R00</t>
  </si>
  <si>
    <t>Odstranění asfaltové vrstvy pl.nad 50 m2, tl. 6 cm</t>
  </si>
  <si>
    <t>1515882811</t>
  </si>
  <si>
    <t>-236802006</t>
  </si>
  <si>
    <t>119001421R00</t>
  </si>
  <si>
    <t>Dočasné zajištění kabelů - do počtu 3 kabelů</t>
  </si>
  <si>
    <t>371302485</t>
  </si>
  <si>
    <t>0,8*53</t>
  </si>
  <si>
    <t>-417249632</t>
  </si>
  <si>
    <t>0,8*1,0*0,75*53</t>
  </si>
  <si>
    <t>-1016718890</t>
  </si>
  <si>
    <t>103645445</t>
  </si>
  <si>
    <t>-196482564</t>
  </si>
  <si>
    <t>(126,43956+68,08284)*0,5</t>
  </si>
  <si>
    <t>1915555416</t>
  </si>
  <si>
    <t>1736955238</t>
  </si>
  <si>
    <t>856683519</t>
  </si>
  <si>
    <t>124,45632*8</t>
  </si>
  <si>
    <t>1515150813</t>
  </si>
  <si>
    <t>-1546922979</t>
  </si>
  <si>
    <t>312904520</t>
  </si>
  <si>
    <t>126,43956+68,08284</t>
  </si>
  <si>
    <t>-124,45632</t>
  </si>
  <si>
    <t>-196081536</t>
  </si>
  <si>
    <t>((0,8*0,332)-0,0008)*8,7</t>
  </si>
  <si>
    <t>((0,8*0,340)-0,0013)*150,3</t>
  </si>
  <si>
    <t>((0,8*0,410)-0,0095)*168,0</t>
  </si>
  <si>
    <t>1743684232</t>
  </si>
  <si>
    <t>58337304R</t>
  </si>
  <si>
    <t>Štěrkopísek frakce 0-16 B</t>
  </si>
  <si>
    <t>-1900646237</t>
  </si>
  <si>
    <t>96,49797*1,7*1,01</t>
  </si>
  <si>
    <t>1513232980</t>
  </si>
  <si>
    <t>0,8*0,1*8,7</t>
  </si>
  <si>
    <t>0,8*0,1*150,3</t>
  </si>
  <si>
    <t>0,8*0,1*168,0</t>
  </si>
  <si>
    <t>564841113R00</t>
  </si>
  <si>
    <t>Podklad ze štěrkodrti po zhutnění tloušťky 14 cm</t>
  </si>
  <si>
    <t>-485710011</t>
  </si>
  <si>
    <t>0,8*45,0</t>
  </si>
  <si>
    <t>229879230</t>
  </si>
  <si>
    <t>0,8*239,0</t>
  </si>
  <si>
    <t>732094136</t>
  </si>
  <si>
    <t>0,8*45,0*2</t>
  </si>
  <si>
    <t>0,8*239,0*2</t>
  </si>
  <si>
    <t>550533443</t>
  </si>
  <si>
    <t>253,0*2</t>
  </si>
  <si>
    <t>31,0*2</t>
  </si>
  <si>
    <t>-1630503198</t>
  </si>
  <si>
    <t>1013063183</t>
  </si>
  <si>
    <t>-2127271643</t>
  </si>
  <si>
    <t>394438402</t>
  </si>
  <si>
    <t>432637488</t>
  </si>
  <si>
    <t>-612971583</t>
  </si>
  <si>
    <t>M21</t>
  </si>
  <si>
    <t>Elektromontáže</t>
  </si>
  <si>
    <t>210800525R00</t>
  </si>
  <si>
    <t>Vodič nn a vn CY 2,5 mm2 uložený volně</t>
  </si>
  <si>
    <t>-890922626</t>
  </si>
  <si>
    <t>28324238T1</t>
  </si>
  <si>
    <t>Páska samolepící k signalizačnímu vodiči - 10 m</t>
  </si>
  <si>
    <t>role</t>
  </si>
  <si>
    <t>809743295</t>
  </si>
  <si>
    <t>34141301R</t>
  </si>
  <si>
    <t>Vodič silový pevné uložení CYY 2,5 mm2</t>
  </si>
  <si>
    <t>1012478007</t>
  </si>
  <si>
    <t>M23</t>
  </si>
  <si>
    <t>Montáže potrubí</t>
  </si>
  <si>
    <t>230040005R00</t>
  </si>
  <si>
    <t>Montáž závitových dílů DN 3/4"</t>
  </si>
  <si>
    <t>926594811</t>
  </si>
  <si>
    <t>230040007R00</t>
  </si>
  <si>
    <t>Montáž závitových dílů DN 1 1/4"</t>
  </si>
  <si>
    <t>472516163</t>
  </si>
  <si>
    <t>230082026R01</t>
  </si>
  <si>
    <t>Demontáž stávajícího odvzdušnění</t>
  </si>
  <si>
    <t>kompl</t>
  </si>
  <si>
    <t>1123661141</t>
  </si>
  <si>
    <t>230180010R00</t>
  </si>
  <si>
    <t>Montáž trub z plastických hmot PE, PP, 32 x 2,9</t>
  </si>
  <si>
    <t>-1450683276</t>
  </si>
  <si>
    <t>230180014R00</t>
  </si>
  <si>
    <t>Montáž trub z plastických hmot PE, PP, 40 x 3,6</t>
  </si>
  <si>
    <t>1920382336</t>
  </si>
  <si>
    <t>230180028R00</t>
  </si>
  <si>
    <t>Montáž trub z plastických hmot PE, PP, 110 x 6,2</t>
  </si>
  <si>
    <t>-150793700</t>
  </si>
  <si>
    <t>230180066R00</t>
  </si>
  <si>
    <t>Montáž trubních dílů PE, PP, D 32</t>
  </si>
  <si>
    <t>-616070016</t>
  </si>
  <si>
    <t>230180067R00</t>
  </si>
  <si>
    <t>Montáž trubních dílů PE, PP, D 40</t>
  </si>
  <si>
    <t>1660763939</t>
  </si>
  <si>
    <t>230180072R00</t>
  </si>
  <si>
    <t>Montáž trubních dílů PE, PP, D 110 x 6,2</t>
  </si>
  <si>
    <t>-1494940644</t>
  </si>
  <si>
    <t>230191008R00</t>
  </si>
  <si>
    <t>Uložení chráničky ve výkopu PE 63x5,8mm</t>
  </si>
  <si>
    <t>1044388251</t>
  </si>
  <si>
    <t>230193001R01</t>
  </si>
  <si>
    <t>Nasunutí potrubní sekce do chráničky DN 50</t>
  </si>
  <si>
    <t>-852111343</t>
  </si>
  <si>
    <t>230230016R00</t>
  </si>
  <si>
    <t>Hlavní tlaková zkouška vzduchem 0,6 MPa, DN 50</t>
  </si>
  <si>
    <t>-1898218675</t>
  </si>
  <si>
    <t>230230018R00</t>
  </si>
  <si>
    <t>Hlavní tlaková zkouška vzduchem 0,6 MPa, DN 100</t>
  </si>
  <si>
    <t>-1979443766</t>
  </si>
  <si>
    <t>168,0*2</t>
  </si>
  <si>
    <t>230230076R00</t>
  </si>
  <si>
    <t>Čištění potrubí, DN 200</t>
  </si>
  <si>
    <t>1392404947</t>
  </si>
  <si>
    <t>361,2*2</t>
  </si>
  <si>
    <t>28613102.MR</t>
  </si>
  <si>
    <t>Elektrospojka d  32 mm SDR 11 PE 100 ELGEF Plus</t>
  </si>
  <si>
    <t>256</t>
  </si>
  <si>
    <t>353403602</t>
  </si>
  <si>
    <t>28613103.MR</t>
  </si>
  <si>
    <t>Elektrospojka d  40 mm SDR 11 PE 100 ELGEF Plus</t>
  </si>
  <si>
    <t>-1770280725</t>
  </si>
  <si>
    <t>28613107.MR</t>
  </si>
  <si>
    <t>Elektrospojka d 110 mm SDR 11 PE 100 ELGEF Plus</t>
  </si>
  <si>
    <t>1247895478</t>
  </si>
  <si>
    <t>28613142.MR</t>
  </si>
  <si>
    <t>Elektrovíčko d  32 mm PE 100 SDR 11 ELGEF Plus</t>
  </si>
  <si>
    <t>870179432</t>
  </si>
  <si>
    <t>28613143.MR</t>
  </si>
  <si>
    <t>Elektrovíčko d  40 mm PE 100 SDR 11 ELGEF Plus</t>
  </si>
  <si>
    <t>-171814707</t>
  </si>
  <si>
    <t>28613147.MR</t>
  </si>
  <si>
    <t>Elektrovíčko KIT d 110 mm PE 100 SDR 11 ELGEF Plus</t>
  </si>
  <si>
    <t>-40639510</t>
  </si>
  <si>
    <t>286136422R1</t>
  </si>
  <si>
    <t>Trubka SafeTech RC plyn SDR17,6 110x6,3 mm L = 12 m PE100 RC dvouvrstvé potrubí, barva oranžovo-žlutá</t>
  </si>
  <si>
    <t>-580914477</t>
  </si>
  <si>
    <t>168,0*1,015</t>
  </si>
  <si>
    <t>286136431R1</t>
  </si>
  <si>
    <t>Trubka SafeTech plyn SDR11  32x3,0 mm L = 6 m PE100 RC dvouvrstvé potrubí, barva oranžovo-žlutá</t>
  </si>
  <si>
    <t>-1888878499</t>
  </si>
  <si>
    <t>10,6*1,015</t>
  </si>
  <si>
    <t>286136434R1</t>
  </si>
  <si>
    <t>Trubka SafeTech plyn SDR11  40x3,7 mm L = 6 m PE100 RC dvouvrstvé potrubí, barva oranžovo-žlutá</t>
  </si>
  <si>
    <t>-926874320</t>
  </si>
  <si>
    <t>182,6*1,015</t>
  </si>
  <si>
    <t>28613958.AR</t>
  </si>
  <si>
    <t>Trubka tlaková plyn d 63 x 5,8 mm PE100 SDR 11 dl. 6 m</t>
  </si>
  <si>
    <t>462658473</t>
  </si>
  <si>
    <t>18,0*1,015</t>
  </si>
  <si>
    <t>28653148.AR</t>
  </si>
  <si>
    <t>Vsuvka podpůrná ISIFLO typ T-180 d 32 mm</t>
  </si>
  <si>
    <t>1815518121</t>
  </si>
  <si>
    <t>28653149.AR</t>
  </si>
  <si>
    <t>Vsuvka podpůrná ISIFLO typ T-180 d 40 mm</t>
  </si>
  <si>
    <t>-1234639477</t>
  </si>
  <si>
    <t>28653176.AR</t>
  </si>
  <si>
    <t>Objímka navrtáv. elektrosvař.ELGEF Plus d110/32 mm</t>
  </si>
  <si>
    <t>1663072229</t>
  </si>
  <si>
    <t>28653177.AR</t>
  </si>
  <si>
    <t>Objímka navrtáv. elektrosvař.ELGEF Plus d110/40 mm</t>
  </si>
  <si>
    <t>-1681031147</t>
  </si>
  <si>
    <t>17*1,015</t>
  </si>
  <si>
    <t>28653233.AR1</t>
  </si>
  <si>
    <t>Objímka pro Isiflo kulový kohout 22.1.32</t>
  </si>
  <si>
    <t>1992301711</t>
  </si>
  <si>
    <t>28653233.AR2</t>
  </si>
  <si>
    <t>Objímka pro Isiflo kulový kohout 22.1.40</t>
  </si>
  <si>
    <t>1800168579</t>
  </si>
  <si>
    <t>28653240.AR</t>
  </si>
  <si>
    <t>Držák objímky A (pro spojku ISIFLO) zadní</t>
  </si>
  <si>
    <t>1667920058</t>
  </si>
  <si>
    <t>28653322.AR</t>
  </si>
  <si>
    <t>Koleno 90° elektrosvařovací ELGEF Plus d 32 mm</t>
  </si>
  <si>
    <t>-1272315861</t>
  </si>
  <si>
    <t>28653323.AR</t>
  </si>
  <si>
    <t>Koleno 90° elektrosvařovací ELGEF Plus d 40 mm</t>
  </si>
  <si>
    <t>-1855647644</t>
  </si>
  <si>
    <t>28653336.AR</t>
  </si>
  <si>
    <t>Koleno 45° elektrosvařovací ELGEF Plus d 110 mm</t>
  </si>
  <si>
    <t>1787945919</t>
  </si>
  <si>
    <t>67</t>
  </si>
  <si>
    <t>286536122R1</t>
  </si>
  <si>
    <t>Oblouk 60° PE100 RC SDR17 typ L  110 x 6,6 mm PE100 RC tvarovka, svařování na tupo, barva černá</t>
  </si>
  <si>
    <t>-384159656</t>
  </si>
  <si>
    <t>286536182R</t>
  </si>
  <si>
    <t>Oblouk 11° PE100 RC SDR17 typ L  110 x 6,6 mm PE100 RC tvarovka, svařování na tupo, barva černá</t>
  </si>
  <si>
    <t>-444519341</t>
  </si>
  <si>
    <t>69</t>
  </si>
  <si>
    <t>31941905R</t>
  </si>
  <si>
    <t>Zátka č. 290 DN 3/4" vnější závit černá</t>
  </si>
  <si>
    <t>-583104564</t>
  </si>
  <si>
    <t>31941907R</t>
  </si>
  <si>
    <t>Zátka č. 290 DN 5/4" vnější závit černá</t>
  </si>
  <si>
    <t>-392278297</t>
  </si>
  <si>
    <t>71</t>
  </si>
  <si>
    <t>42237024.AR1</t>
  </si>
  <si>
    <t>Isiflo - Kulový ventil 2.3.14323420 32-3/4"</t>
  </si>
  <si>
    <t>316444216</t>
  </si>
  <si>
    <t>42237024.AR2</t>
  </si>
  <si>
    <t>Isiflo - Kulový ventil 2.3.144011432 40-1 1/4"</t>
  </si>
  <si>
    <t>357386627</t>
  </si>
  <si>
    <t>73</t>
  </si>
  <si>
    <t>723190907R00</t>
  </si>
  <si>
    <t>Odvzdušnění a napuštění plynového potrubí</t>
  </si>
  <si>
    <t>682163012</t>
  </si>
  <si>
    <t>M46</t>
  </si>
  <si>
    <t>Zemní práce při montážích</t>
  </si>
  <si>
    <t>74</t>
  </si>
  <si>
    <t>460420022R00</t>
  </si>
  <si>
    <t>Zřízení kabelového lože v rýze š. do 65 cm z písku</t>
  </si>
  <si>
    <t>-1318401963</t>
  </si>
  <si>
    <t>75</t>
  </si>
  <si>
    <t>460490012R00</t>
  </si>
  <si>
    <t>Fólie výstražná z PVC, šířka 33 cm</t>
  </si>
  <si>
    <t>-1675183598</t>
  </si>
  <si>
    <t>8,7+150,3+168,0</t>
  </si>
  <si>
    <t>76</t>
  </si>
  <si>
    <t>460510271RU1</t>
  </si>
  <si>
    <t>Žlab kabelový z PVC, vč. víka, přímá část včetně dodávky žlabu KOPOKAN 1 ZD 100x100x2000 mm</t>
  </si>
  <si>
    <t>2088558342</t>
  </si>
  <si>
    <t>ON</t>
  </si>
  <si>
    <t>Ostatní náklady</t>
  </si>
  <si>
    <t>77</t>
  </si>
  <si>
    <t>005231010R1.1</t>
  </si>
  <si>
    <t>Revize plynu a technologické postupy</t>
  </si>
  <si>
    <t>Soubor</t>
  </si>
  <si>
    <t>-740728331</t>
  </si>
  <si>
    <t>78</t>
  </si>
  <si>
    <t>005301021RT.1</t>
  </si>
  <si>
    <t>Práce spojené s napojením na stávající PE plynovod DN100 včetně balónování</t>
  </si>
  <si>
    <t>836057090</t>
  </si>
  <si>
    <t>79</t>
  </si>
  <si>
    <t>005331010T1.1</t>
  </si>
  <si>
    <t>Ověření funkce signalizačního vodiče, včetně protokolu - plynovod</t>
  </si>
  <si>
    <t>1457751777</t>
  </si>
  <si>
    <t>SO 801 - Vegetační úpravy</t>
  </si>
  <si>
    <t xml:space="preserve">    2 - Zakládání</t>
  </si>
  <si>
    <t>174151101</t>
  </si>
  <si>
    <t>Zásyp sypaninou z jakékoliv horniny strojně s uložením výkopku ve vrstvách se zhutněním jam, šachet, rýh nebo kolem objektů v těchto vykopávkách</t>
  </si>
  <si>
    <t>-189811784</t>
  </si>
  <si>
    <t>53,097+144,0+16</t>
  </si>
  <si>
    <t>10321104.A.R</t>
  </si>
  <si>
    <t>strukturální substrát A</t>
  </si>
  <si>
    <t>-44021661</t>
  </si>
  <si>
    <t>Poznámka k položce:
štěrk fr. 32/63 - 85%
organický kompost fr. 0/10 -7,5%
biouhel fr. 0/10 mm -7,5%</t>
  </si>
  <si>
    <t>53,097+144,0</t>
  </si>
  <si>
    <t>10321104.B.R</t>
  </si>
  <si>
    <t>strukturální substrát B</t>
  </si>
  <si>
    <t>-1222677460</t>
  </si>
  <si>
    <t>184102115</t>
  </si>
  <si>
    <t>Výsadba dřeviny s balem do předem vyhloubené jamky se zalitím v rovině nebo na svahu do 1:5, při průměru balu přes 500 do 600 mm</t>
  </si>
  <si>
    <t>1542159298</t>
  </si>
  <si>
    <t>02650439.R</t>
  </si>
  <si>
    <t>strom</t>
  </si>
  <si>
    <t>-2100459681</t>
  </si>
  <si>
    <t>184215312</t>
  </si>
  <si>
    <t>Ukotvení dřeviny nadzemním kotvením za kmen pomocí textilních popruhů a ocelových lanek do volné zeminy tř. 1 až 4, obvodu kmene přes 250 do 400 mm</t>
  </si>
  <si>
    <t>-475787652</t>
  </si>
  <si>
    <t>185802113</t>
  </si>
  <si>
    <t>Hnojení půdy nebo trávníku v rovině nebo na svahu do 1:5 umělým hnojivem na široko</t>
  </si>
  <si>
    <t>-873697860</t>
  </si>
  <si>
    <t>10*0,01</t>
  </si>
  <si>
    <t>25191155</t>
  </si>
  <si>
    <t>hnojivo průmyslové</t>
  </si>
  <si>
    <t>kg</t>
  </si>
  <si>
    <t>-1429321029</t>
  </si>
  <si>
    <t>185804311</t>
  </si>
  <si>
    <t>Zalití rostlin vodou plochy záhonů jednotlivě do 20 m2</t>
  </si>
  <si>
    <t>-1160700145</t>
  </si>
  <si>
    <t>10*0,03*10</t>
  </si>
  <si>
    <t>Zakládání</t>
  </si>
  <si>
    <t>153273129.R</t>
  </si>
  <si>
    <t>Položení sitě 100x100x6 mm</t>
  </si>
  <si>
    <t>-494305738</t>
  </si>
  <si>
    <t>2,0*2,0*10</t>
  </si>
  <si>
    <t>211971110</t>
  </si>
  <si>
    <t>Zřízení opláštění výplně z geotextilie odvodňovacích žeber nebo trativodů v rýze nebo zářezu se stěnami šikmými o sklonu do 1:2</t>
  </si>
  <si>
    <t>-1811614010</t>
  </si>
  <si>
    <t>96,54*1,6</t>
  </si>
  <si>
    <t>69311172</t>
  </si>
  <si>
    <t>geotextilie PP s ÚV stabilizací 300g/m2</t>
  </si>
  <si>
    <t>198878414</t>
  </si>
  <si>
    <t>154,464*1,2 'Přepočtené koeficientem množství</t>
  </si>
  <si>
    <t>212750103</t>
  </si>
  <si>
    <t>Trativody z drenážních a melioračních trubek pro budovy se zřízením štěrkového lože pod trubky a s jejich obsypem v otevřeném výkopu trubka tyčová PVC-U plocha pro vtékání vody min. 80 cm2/m SN 4 celoperforovaná 360° DN 160</t>
  </si>
  <si>
    <t>919996591</t>
  </si>
  <si>
    <t>176,0+5,0</t>
  </si>
  <si>
    <t>451572111.S</t>
  </si>
  <si>
    <t>Lože pod potrubí, stoky a drobné objekty v otevřeném výkopu z kameniva drobného těženého 16-32 mm</t>
  </si>
  <si>
    <t>1437110284</t>
  </si>
  <si>
    <t>451971111</t>
  </si>
  <si>
    <t>Položení podkladní vrstvy z geotextilie v rovině nebo ve svahu, s přesahem jednotlivých pásů 150 mm, s uchycením v terénu sponami z bet. oceli a za plůtky hřeby</t>
  </si>
  <si>
    <t>416809542</t>
  </si>
  <si>
    <t>894811119.R</t>
  </si>
  <si>
    <t>D+M kontrolní a regulační šachty DN 400 a DN 500 s pevně zabudovaným škrtícím odtokem</t>
  </si>
  <si>
    <t>-455503595</t>
  </si>
  <si>
    <t>914911512</t>
  </si>
  <si>
    <t>Bílení stromů u krajnice vozovky průměru kmene přes 200 do 500 mm</t>
  </si>
  <si>
    <t>618274724</t>
  </si>
  <si>
    <t>998231311</t>
  </si>
  <si>
    <t>Přesun hmot pro sadovnické a krajinářské úpravy - strojně dopravní vzdálenost do 5000 m</t>
  </si>
  <si>
    <t>-1319647261</t>
  </si>
  <si>
    <t>SO 802 - Mobiliář</t>
  </si>
  <si>
    <t>M - Práce a dodávky M</t>
  </si>
  <si>
    <t xml:space="preserve">    21-M - Elektromontáže</t>
  </si>
  <si>
    <t>122251101</t>
  </si>
  <si>
    <t>Odkopávky a prokopávky nezapažené strojně v hornině třídy těžitelnosti I skupiny 3 do 20 m3</t>
  </si>
  <si>
    <t>822697729</t>
  </si>
  <si>
    <t>"mříž stromů</t>
  </si>
  <si>
    <t>2,2*2,2*0,2*10</t>
  </si>
  <si>
    <t>132212211</t>
  </si>
  <si>
    <t>Hloubení rýh šířky přes 800 do 2 000 mm ručně zapažených i nezapažených, s urovnáním dna do předepsaného profilu a spádu v hornině třídy těžitelnosti I skupiny 3 soudržných</t>
  </si>
  <si>
    <t>-1880655089</t>
  </si>
  <si>
    <t>"lavičky</t>
  </si>
  <si>
    <t>0,4*0,4*0,5*2*9</t>
  </si>
  <si>
    <t>"kolostav"</t>
  </si>
  <si>
    <t>0,35*0,35*0,35*2*9</t>
  </si>
  <si>
    <t>"odpadkový koš</t>
  </si>
  <si>
    <t>0,35*0,35*3*6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</si>
  <si>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</si>
  <si>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</si>
  <si>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1277868533</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</si>
  <si>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</si>
  <si>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</si>
  <si>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1916984278</t>
  </si>
  <si>
    <t>14,097*8</t>
  </si>
  <si>
    <t>-1668466823</t>
  </si>
  <si>
    <t>14,097*1,9 'Přepočtené koeficientem množství</t>
  </si>
  <si>
    <t>171251201</t>
  </si>
  <si>
    <t>Uložení sypaniny na skládky nebo meziskládky bez hutnění s upravením uložené sypaniny do předepsaného tvaru</t>
  </si>
  <si>
    <t>-76654537</t>
  </si>
  <si>
    <t>591241111</t>
  </si>
  <si>
    <t>Kladení dlažby z kostek s provedením lože do tl. 50 mm, s vyplněním spár, s dvojím beraněním a se smetením přebytečného materiálu na krajnici drobných z kamene, do lože z cementové malty</t>
  </si>
  <si>
    <t>32670016</t>
  </si>
  <si>
    <t>0,6*0,9</t>
  </si>
  <si>
    <t>1800956894</t>
  </si>
  <si>
    <t>0,54*1,02 'Přepočtené koeficientem množství</t>
  </si>
  <si>
    <t>899103113</t>
  </si>
  <si>
    <t>Osazení poklopů litinových a ocelových bez rámů hmotnosti jednotlivě přes 100 kg do 150 kg</t>
  </si>
  <si>
    <t>1464994968</t>
  </si>
  <si>
    <t>286-M05.R</t>
  </si>
  <si>
    <t>zadlažďovací poklop D400 600x900 mm s podpůrnými písty</t>
  </si>
  <si>
    <t>1283934436</t>
  </si>
  <si>
    <t>919791013</t>
  </si>
  <si>
    <t>Montáž ochrany stromů v komunikaci s vnitřní litinovou nebo ocelovou výplní (mříží) se zabetonováním ocelového rámu, plochy přes 1 m2</t>
  </si>
  <si>
    <t>-1043053833</t>
  </si>
  <si>
    <t>749M01.R</t>
  </si>
  <si>
    <t>M.01 STROMOVÁ MŘÍŽ 2000x2000</t>
  </si>
  <si>
    <t>726406125</t>
  </si>
  <si>
    <t xml:space="preserve">Poznámka k položce:
Charakter konstrukce: Ocelová konstrukce z pásové a ohýbané oceli. Čtvercový
půdorys o velikosti 2000x2000 mm. Velikost mezery mezi
jednotlivými lamelami je 15 mm.
Navrženo pro zatížení automobilem do 2 tun.
Povrchová úprava: Ocelová konstrukce je opatřena ochrannou vrstvou zinku.
Nosný rám: Svařenec z L profilů 50×50×5 mm a výpalků z ocelového
plechu tloušťky 5 mm.
Rošt: Svařenec z L profilů 40×20×3 mm, obdélníkových profilů
40×5 mm a výpalků
z ocelového plechu tloušťky 5 mm.
Barevnost: Dodáváno v barvě zinkové povrchové úpravy.
Kotvení: Rám je kotven do dlažby na betonový základ pomocí
závitovýchtyčí M8, rošt je volně položen a sešroubován.
Hmotnost: 208,5 kg
</t>
  </si>
  <si>
    <t>936104211</t>
  </si>
  <si>
    <t>Montáž odpadkového koše do betonové patky</t>
  </si>
  <si>
    <t>-1061987962</t>
  </si>
  <si>
    <t>749m04.r</t>
  </si>
  <si>
    <t>ODPADKOVÝ KOŠ</t>
  </si>
  <si>
    <t>-708969750</t>
  </si>
  <si>
    <t>Poznámka k položce:
M.04 ODPADKOVÝ KOŠ
Povrchová úprava: Ocelová konstrukce je opatřena ochrannou vrstvou zinku
a práškovým vypalovacím lakem.
Nosná kostra a opláštění: Svařenec z výpalků z ocelového plechu, nerezové dvířka
Vnitřní nádoba: Ohýbaný pozinkovaný plech, objem 32 l.
Další vybavení: Nerezový zhášeč cigaret s popelníkem, objem 0,3 l.
Barevnost: Odstíny polyesterových práškových laků v jemné struktuře
mat. RAL 7016 (antracitová šedá).
Kotvení: Kotvení na dlažbu nebo ve zhutněném terénu do
betonového základu pomocí závitových tyčí.
Všechny prvky městského mobiliáře musí být řádně ukotveny podle podkladů
výrobce, v opačném případě hrozí při neopatrném užívání převrhnutí výrobku, za
jehož následky nenese výrobce žádnou odpovědnost.
Hmotnost: 31 KG</t>
  </si>
  <si>
    <t>936124112</t>
  </si>
  <si>
    <t>Montáž lavičky parkové stabilní se zabetonováním noh</t>
  </si>
  <si>
    <t>1421384297</t>
  </si>
  <si>
    <t>749M02.R</t>
  </si>
  <si>
    <t>LAVIČKA</t>
  </si>
  <si>
    <t>953537492</t>
  </si>
  <si>
    <t xml:space="preserve">Poznámka k položce:
Charakter konstrukce: Ocelová konstrukce spojená s dřevěnými deskami pomocí
šroubových spojů z nerezu.
Povrchová úprava: Ocelová konstrukce bočnic je opatřena ochrannou vrstvou
zinku a práškovým vypalovacím lakem.
Nosná kostra: Bočnice svařené z trubky obdélníkového profilu 70×50×3
mm a výpalků z ocelového plechu tloušťky 8 a 5 mm
spojené ohýbanými profily.
Sedák: 4 desky z masivního borového dřeva obdélníkového průřezu
(110 × 33 mm)
délky 1800 mm. Opatřen bezbarvým olejem, dle parametru
výrobce.
Barevnost: Odstíny polyesterových práškových laků v jemné struktuře
mat. RAL 7016 (antracitová šedá).
Kotvení: Kotvení pod dlažbu do betonového základu pomocí
závitových tyčí M16.
Všechny prvky městského mobiliáře musí být řádně ukotveny podle podkladů
výrobce, v opačném případě hrozí při neopatrném užívání převrhnutí výrobku, za
jehož následky nenese výrobce žádnou odpovědnost.
Hmotnost: 32 kg
</t>
  </si>
  <si>
    <t>936174311</t>
  </si>
  <si>
    <t>Montáž stojanu na kola přichyceného kotevními šrouby 5 kol</t>
  </si>
  <si>
    <t>2112725934</t>
  </si>
  <si>
    <t>749M.03.R</t>
  </si>
  <si>
    <t>M.03 STOJAN NA KOLA</t>
  </si>
  <si>
    <t>55024214</t>
  </si>
  <si>
    <t>Poznámka k položce:
Charakter konstrukce: Na koso postavená pravoúhlá ocelová konstrukce z trubek
obdélníkového profilu a pryžového pásu.
Povrchová úprava: Opatřena ochrannou vrstvou zinku a práškovým
vypalovacím lakem.
Tělo: Svařenec z ocelových trubek obdélníkového průřezu
40×20×2 mm a plechových výpalků tloušťky 10 mm.
Doplněn podélným pryžovým pásem zabraňujícím poškození
rámu opřeného kola.
Celková výška cca 1035 mm, šířka 50 mm.
Barevnost: Odstíny polyesterových práškových laků v jemné struktuře
mat. RAL 7016 (antracitová šedá).
Kotvení: Kotvení pod dlažbu nebo do zhutněného terénu do
betonového základu pomocí závitových tyčí M12.
Všechny prvky městského mobiliáře musí být řádně ukotveny podle podkladů
výrobce, v opačném případě hrozí při neopatrném užívání převrhnutí výrobku, za
jehož následky nenese výrobce žádnou</t>
  </si>
  <si>
    <t>544627502</t>
  </si>
  <si>
    <t>Práce a dodávky M</t>
  </si>
  <si>
    <t>21-M</t>
  </si>
  <si>
    <t>210-M06.R</t>
  </si>
  <si>
    <t xml:space="preserve">D+M Výklopný rozvaděč </t>
  </si>
  <si>
    <t>-1672671938</t>
  </si>
  <si>
    <t>SO 803 - Zemní rozvaděč</t>
  </si>
  <si>
    <t>Soupis:</t>
  </si>
  <si>
    <t>SO 803.00 - Ostatní a vedlejší  náklady</t>
  </si>
  <si>
    <t>VN - Vedlejší náklady</t>
  </si>
  <si>
    <t>VN</t>
  </si>
  <si>
    <t>Vedlejší náklady</t>
  </si>
  <si>
    <t>005111020T1.1</t>
  </si>
  <si>
    <t>Geodetické vytyčení stavby - plynovod</t>
  </si>
  <si>
    <t>005111020T2.1</t>
  </si>
  <si>
    <t>Geodetické vytyčení stavby - drenáž</t>
  </si>
  <si>
    <t>005111020T2.2</t>
  </si>
  <si>
    <t>Geodetické vytyčení stavby - vpusti</t>
  </si>
  <si>
    <t>005111020T2.3</t>
  </si>
  <si>
    <t>Geodetické vytyčení stavby - přípojky k rozvaděči</t>
  </si>
  <si>
    <t>005121 R</t>
  </si>
  <si>
    <t>005301012T</t>
  </si>
  <si>
    <t>Krácený rozbor pitné vody</t>
  </si>
  <si>
    <t>005241010R1.1</t>
  </si>
  <si>
    <t>Dokumentace skutečného provedení - plynovod</t>
  </si>
  <si>
    <t>005241010R2.1</t>
  </si>
  <si>
    <t>Dokumentace skutečného provedení - drenáž</t>
  </si>
  <si>
    <t>005241010R2.2</t>
  </si>
  <si>
    <t>Dokumentace skutečného provedení - vpusti</t>
  </si>
  <si>
    <t>005241010R2.3</t>
  </si>
  <si>
    <t>Dokumentace skutečného provedení - přípojky k rozvaděči</t>
  </si>
  <si>
    <t>005241020R1.1</t>
  </si>
  <si>
    <t>Geodetické zaměření skutečného provedení - plynovod</t>
  </si>
  <si>
    <t>005241020R2.1</t>
  </si>
  <si>
    <t>Geodetické zaměření skutečného provedení - drenáž</t>
  </si>
  <si>
    <t>005241020R2.2</t>
  </si>
  <si>
    <t>Geodetické zaměření skutečného provedení - vpusti</t>
  </si>
  <si>
    <t>005241020R2.3</t>
  </si>
  <si>
    <t>Geodetické zaměření skutečného provedení - přípojky k rozvaděči</t>
  </si>
  <si>
    <t>005241030T1.1</t>
  </si>
  <si>
    <t>Vyhotovení geometrického plánu - plynovod</t>
  </si>
  <si>
    <t>005241030T2.1</t>
  </si>
  <si>
    <t>Vyhotovení geometrického plánu - drenáž</t>
  </si>
  <si>
    <t>005241030T2.2</t>
  </si>
  <si>
    <t>Vyhotovení geometrického plánu - vpusti</t>
  </si>
  <si>
    <t>005241030T2.3</t>
  </si>
  <si>
    <t>Vyhotovení geometrického plánu - přípojky k rozvaděči</t>
  </si>
  <si>
    <t>005281011</t>
  </si>
  <si>
    <t>Fotodokumentace z průběhu stavby</t>
  </si>
  <si>
    <t>005331010T1</t>
  </si>
  <si>
    <t>Ověření funkce signalizačního vodiče, včetně protokolu - vodovod</t>
  </si>
  <si>
    <t>SO 803.01 - Zemní rozvaděč - vodovodní přípojka</t>
  </si>
  <si>
    <t>722 - Vnitřní vodovod</t>
  </si>
  <si>
    <t>1484992212</t>
  </si>
  <si>
    <t>1,1*3,2</t>
  </si>
  <si>
    <t>-1396684052</t>
  </si>
  <si>
    <t>-165252735</t>
  </si>
  <si>
    <t>868496644</t>
  </si>
  <si>
    <t>615324113</t>
  </si>
  <si>
    <t>-938782446</t>
  </si>
  <si>
    <t>1878797710</t>
  </si>
  <si>
    <t>-1765356816</t>
  </si>
  <si>
    <t>-630229595</t>
  </si>
  <si>
    <t>(0,28154+0,10748)*0,1</t>
  </si>
  <si>
    <t>151811412R00</t>
  </si>
  <si>
    <t>Montáž lehkého pažic.boxu dl.3m, š.2,5m, hl.1,95m</t>
  </si>
  <si>
    <t>-1738461394</t>
  </si>
  <si>
    <t>151812412R00</t>
  </si>
  <si>
    <t>Pronájem lehkého pažic.boxu dl.3m, š.2,5m,hl.1,95m</t>
  </si>
  <si>
    <t>den</t>
  </si>
  <si>
    <t>2092739821</t>
  </si>
  <si>
    <t>151813412R00</t>
  </si>
  <si>
    <t>Dmtž lehkého pažicího boxu dl.3m, š.2,5m, hl.1,95m</t>
  </si>
  <si>
    <t>-1392025182</t>
  </si>
  <si>
    <t>-15139474</t>
  </si>
  <si>
    <t>6,10013+3,00315</t>
  </si>
  <si>
    <t>(2,32876+1,14646)*0,5</t>
  </si>
  <si>
    <t>965397866</t>
  </si>
  <si>
    <t>-414579399</t>
  </si>
  <si>
    <t>-1547536980</t>
  </si>
  <si>
    <t>1923340584</t>
  </si>
  <si>
    <t>5,73134*8</t>
  </si>
  <si>
    <t>-816009321</t>
  </si>
  <si>
    <t>0,28154+0,10748</t>
  </si>
  <si>
    <t>1750053913</t>
  </si>
  <si>
    <t>0,38902*8</t>
  </si>
  <si>
    <t>-813535351</t>
  </si>
  <si>
    <t>-192791260</t>
  </si>
  <si>
    <t>-359553339</t>
  </si>
  <si>
    <t>-1879682722</t>
  </si>
  <si>
    <t>((1,1*0,332)-0,008)*(6,0-1,4)</t>
  </si>
  <si>
    <t>640956307</t>
  </si>
  <si>
    <t>1783395983</t>
  </si>
  <si>
    <t>1488494260</t>
  </si>
  <si>
    <t>1,64312*1,7*1,01</t>
  </si>
  <si>
    <t>-540227292</t>
  </si>
  <si>
    <t>1,1*0,10*(6,0-1,4)</t>
  </si>
  <si>
    <t>1,62*1,88*0,15</t>
  </si>
  <si>
    <t>21417301</t>
  </si>
  <si>
    <t>689277743</t>
  </si>
  <si>
    <t>3,52*2</t>
  </si>
  <si>
    <t>871161121R00</t>
  </si>
  <si>
    <t>Montáž trubek polyetylenových ve výkopu d 32 mm</t>
  </si>
  <si>
    <t>1729150069</t>
  </si>
  <si>
    <t>871162121T01</t>
  </si>
  <si>
    <t>Montáž tvarovek Isiflo</t>
  </si>
  <si>
    <t>818277469</t>
  </si>
  <si>
    <t>877162121R00</t>
  </si>
  <si>
    <t>Přirážka za 1 spoj elektrotvarovky d 32 mm</t>
  </si>
  <si>
    <t>199811620</t>
  </si>
  <si>
    <t>879172199R00</t>
  </si>
  <si>
    <t>Příplatek za montáž vodovodních přípojek DN 32-80</t>
  </si>
  <si>
    <t>674940264</t>
  </si>
  <si>
    <t>892233111R00</t>
  </si>
  <si>
    <t>Desinfekce vodovodního potrubí DN 70</t>
  </si>
  <si>
    <t>264703334</t>
  </si>
  <si>
    <t>892241111R00</t>
  </si>
  <si>
    <t>Tlaková zkouška vodovodního potrubí DN 80</t>
  </si>
  <si>
    <t>-2060416829</t>
  </si>
  <si>
    <t>894403011R00</t>
  </si>
  <si>
    <t>Osazení betonových stropních dílců jakýchkoliv</t>
  </si>
  <si>
    <t>178142854</t>
  </si>
  <si>
    <t>894423114R00</t>
  </si>
  <si>
    <t>Osaz. bet. dílců šachet, dna, na kroužek, do 5,0 t</t>
  </si>
  <si>
    <t>-1565889961</t>
  </si>
  <si>
    <t>899103111R00</t>
  </si>
  <si>
    <t>Osazení poklopu s rámem do 150 kg</t>
  </si>
  <si>
    <t>1006450000</t>
  </si>
  <si>
    <t>899731113R00</t>
  </si>
  <si>
    <t>Vodič signalizační CYY 4 mm2</t>
  </si>
  <si>
    <t>1682664493</t>
  </si>
  <si>
    <t>-71951421</t>
  </si>
  <si>
    <t>-1548203224</t>
  </si>
  <si>
    <t>286134112R</t>
  </si>
  <si>
    <t>Trubka tlaková AQUALINE RC1 PE100 32x3,0 mm PN16 návin 100 m</t>
  </si>
  <si>
    <t>-1157546850</t>
  </si>
  <si>
    <t>28655302R1</t>
  </si>
  <si>
    <t>Isiflo spojka s vnějším závitem T-110 d32x1"</t>
  </si>
  <si>
    <t>2021869190</t>
  </si>
  <si>
    <t>28655302R2</t>
  </si>
  <si>
    <t>Isiflo koleno 90st. T-120 d32</t>
  </si>
  <si>
    <t>1819375929</t>
  </si>
  <si>
    <t>28655302R3</t>
  </si>
  <si>
    <t>Isiflo spojka s vnitřním závitem T-116 d32x3/4"</t>
  </si>
  <si>
    <t>1620985595</t>
  </si>
  <si>
    <t>28655302R4</t>
  </si>
  <si>
    <t>Isiflo redukovaná dvojvsuvka 3/4"x1/2"</t>
  </si>
  <si>
    <t>-278776882</t>
  </si>
  <si>
    <t>55242163R1</t>
  </si>
  <si>
    <t>Litinový dvoudílný poklop s rámem D400 600x900x100mm s pantem a spec.klíčem</t>
  </si>
  <si>
    <t>578340153</t>
  </si>
  <si>
    <t>5922611080R1</t>
  </si>
  <si>
    <t>Prefabrikovaná betonová vodoměrná šachta 1,2x0,9x1,6m</t>
  </si>
  <si>
    <t>1610415908</t>
  </si>
  <si>
    <t>894421111R00</t>
  </si>
  <si>
    <t>Osazení betonových dílců šachet do 0,5 t</t>
  </si>
  <si>
    <t>1613365300</t>
  </si>
  <si>
    <t>-1638769069</t>
  </si>
  <si>
    <t>3,2*2</t>
  </si>
  <si>
    <t>1,1*2</t>
  </si>
  <si>
    <t>1462354021</t>
  </si>
  <si>
    <t>1019211107</t>
  </si>
  <si>
    <t>-946359465</t>
  </si>
  <si>
    <t>197568012</t>
  </si>
  <si>
    <t>1865388813</t>
  </si>
  <si>
    <t>-816211729</t>
  </si>
  <si>
    <t>-1364026775</t>
  </si>
  <si>
    <t>722</t>
  </si>
  <si>
    <t>Vnitřní vodovod</t>
  </si>
  <si>
    <t>55118022R1</t>
  </si>
  <si>
    <t>Souprava vodoměrná Bruse 19.63.190 1"x1" přímá Qn2,5 s přechodkou PE</t>
  </si>
  <si>
    <t>408621301</t>
  </si>
  <si>
    <t>722269113R01</t>
  </si>
  <si>
    <t>Montáž vodoměrné sestavy</t>
  </si>
  <si>
    <t>-1097558294</t>
  </si>
  <si>
    <t>998722201R00</t>
  </si>
  <si>
    <t>Přesun hmot pro vnitřní vodovod, výšky do 6 m</t>
  </si>
  <si>
    <t>%</t>
  </si>
  <si>
    <t>-1196647247</t>
  </si>
  <si>
    <t>SO 803.02 - Zemní rozvaděč - kanalizační přípojka</t>
  </si>
  <si>
    <t>1279157771</t>
  </si>
  <si>
    <t>1024387100</t>
  </si>
  <si>
    <t>-1251337159</t>
  </si>
  <si>
    <t>1986833651</t>
  </si>
  <si>
    <t>0,13892*0,1</t>
  </si>
  <si>
    <t>-1696121057</t>
  </si>
  <si>
    <t>(3,01002+1,48186)*0,5</t>
  </si>
  <si>
    <t>-727889001</t>
  </si>
  <si>
    <t>0,13892*0,5</t>
  </si>
  <si>
    <t>2116545930</t>
  </si>
  <si>
    <t>1874038696</t>
  </si>
  <si>
    <t>-412703121</t>
  </si>
  <si>
    <t>2,25196*8</t>
  </si>
  <si>
    <t>1949482221</t>
  </si>
  <si>
    <t>0,13892</t>
  </si>
  <si>
    <t>1230819386</t>
  </si>
  <si>
    <t>0,13892*8</t>
  </si>
  <si>
    <t>-394364413</t>
  </si>
  <si>
    <t>591979612</t>
  </si>
  <si>
    <t>1219473309</t>
  </si>
  <si>
    <t>3,01002+1,48186+0,13892</t>
  </si>
  <si>
    <t>-2,39088</t>
  </si>
  <si>
    <t>-1000219949</t>
  </si>
  <si>
    <t>((1,2*0,436)-0,0272)*3,4</t>
  </si>
  <si>
    <t>-2032425650</t>
  </si>
  <si>
    <t>-1738903290</t>
  </si>
  <si>
    <t>2113081103</t>
  </si>
  <si>
    <t>1,68640*1,7*1,01</t>
  </si>
  <si>
    <t>226705424</t>
  </si>
  <si>
    <t>1,2*0,15*3,4</t>
  </si>
  <si>
    <t>831263195R00</t>
  </si>
  <si>
    <t>Příplatek za zřízení kanal. přípojky DN 100 - 300</t>
  </si>
  <si>
    <t>-1841608499</t>
  </si>
  <si>
    <t>-233857007</t>
  </si>
  <si>
    <t>-843254550</t>
  </si>
  <si>
    <t>-1000710788</t>
  </si>
  <si>
    <t>-1977613651</t>
  </si>
  <si>
    <t>786100834</t>
  </si>
  <si>
    <t>Trubka AWADUKT PP SN 10 RAUSISTO DN 160/1000</t>
  </si>
  <si>
    <t>-1095881163</t>
  </si>
  <si>
    <t>28651691.AR</t>
  </si>
  <si>
    <t>Redukce kanalizační KGR 160/ 110 PVC</t>
  </si>
  <si>
    <t>629827394</t>
  </si>
  <si>
    <t>-1792251511</t>
  </si>
  <si>
    <t>-1083774003</t>
  </si>
  <si>
    <t>3,4*1,015</t>
  </si>
  <si>
    <t>59710816.AR</t>
  </si>
  <si>
    <t>Trouba kameninová zkrácená GZ DN 150, FN 34 hrdlo L, spojovací systém F, délka 0,60 m</t>
  </si>
  <si>
    <t>-1476184043</t>
  </si>
  <si>
    <t>-11719709</t>
  </si>
  <si>
    <t>670741618</t>
  </si>
  <si>
    <t>SO 803.03 - Připojení nn</t>
  </si>
  <si>
    <t>HZS - Hodinové zúčtovací sazby</t>
  </si>
  <si>
    <t>1218478766</t>
  </si>
  <si>
    <t>210 81-0017.RT2</t>
  </si>
  <si>
    <t xml:space="preserve">CYKY 5Cx6 </t>
  </si>
  <si>
    <t>-1116248001</t>
  </si>
  <si>
    <t>210501111.R</t>
  </si>
  <si>
    <t>-1602896039</t>
  </si>
  <si>
    <t>28614052R</t>
  </si>
  <si>
    <t>Chránička plynová PEHD d 63 x 3,0 x 6000 mm</t>
  </si>
  <si>
    <t>-2077641859</t>
  </si>
  <si>
    <t>650 14-2627.R00</t>
  </si>
  <si>
    <t>ukončení kabelů 5x 6 mm2</t>
  </si>
  <si>
    <t>2011237450</t>
  </si>
  <si>
    <t>HZS</t>
  </si>
  <si>
    <t>Hodinové zúčtovací sazby</t>
  </si>
  <si>
    <t>990-01.R</t>
  </si>
  <si>
    <t>855134590</t>
  </si>
  <si>
    <t>990-02.R</t>
  </si>
  <si>
    <t>1514136221</t>
  </si>
  <si>
    <t>990-03-R</t>
  </si>
  <si>
    <t>-905621658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</si>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</sst>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8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123825</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8"/>
  <sheetViews>
    <sheetView showGridLines="0" tabSelected="1" workbookViewId="0" topLeftCell="A1"/>
  </sheetViews>
  <sheetFormatPr defaultColWidth="9.140625" defaultRowHeight="12"/>
  <cols>
    <col min="1" max="1" width="7.8515625" style="1" customWidth="1"/>
    <col min="2" max="2" width="1.57421875" style="1" customWidth="1"/>
    <col min="3" max="3" width="4.00390625" style="1" customWidth="1"/>
    <col min="4" max="33" width="2.57421875" style="1" customWidth="1"/>
    <col min="34" max="34" width="3.140625" style="1" customWidth="1"/>
    <col min="35" max="35" width="33.140625" style="1" customWidth="1"/>
    <col min="36" max="37" width="2.28125" style="1" customWidth="1"/>
    <col min="38" max="38" width="7.8515625" style="1" customWidth="1"/>
    <col min="39" max="39" width="3.140625" style="1" customWidth="1"/>
    <col min="40" max="40" width="12.57421875" style="1" customWidth="1"/>
    <col min="41" max="41" width="7.00390625" style="1" customWidth="1"/>
    <col min="42" max="42" width="4.00390625" style="1" customWidth="1"/>
    <col min="43" max="43" width="14.8515625" style="1" customWidth="1"/>
    <col min="44" max="44" width="12.8515625" style="1" customWidth="1"/>
    <col min="45" max="47" width="24.421875" style="1" hidden="1" customWidth="1"/>
    <col min="48" max="49" width="20.421875" style="1" hidden="1" customWidth="1"/>
    <col min="50" max="51" width="23.57421875" style="1" hidden="1" customWidth="1"/>
    <col min="52" max="52" width="20.421875" style="1" hidden="1" customWidth="1"/>
    <col min="53" max="53" width="18.140625" style="1" hidden="1" customWidth="1"/>
    <col min="54" max="54" width="23.57421875" style="1" hidden="1" customWidth="1"/>
    <col min="55" max="55" width="20.421875" style="1" hidden="1" customWidth="1"/>
    <col min="56" max="56" width="18.140625" style="1" hidden="1" customWidth="1"/>
    <col min="57" max="57" width="62.8515625" style="1" customWidth="1"/>
    <col min="71" max="91" width="9.1406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30</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32</v>
      </c>
      <c r="AO13" s="24"/>
      <c r="AP13" s="24"/>
      <c r="AQ13" s="24"/>
      <c r="AR13" s="22"/>
      <c r="BE13" s="33"/>
      <c r="BS13" s="19" t="s">
        <v>6</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32</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34</v>
      </c>
      <c r="AO16" s="24"/>
      <c r="AP16" s="24"/>
      <c r="AQ16" s="24"/>
      <c r="AR16" s="22"/>
      <c r="BE16" s="33"/>
      <c r="BS16" s="19" t="s">
        <v>4</v>
      </c>
    </row>
    <row r="17" spans="2:71" s="1" customFormat="1" ht="18.45"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36</v>
      </c>
      <c r="AO17" s="24"/>
      <c r="AP17" s="24"/>
      <c r="AQ17" s="24"/>
      <c r="AR17" s="22"/>
      <c r="BE17" s="33"/>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39</v>
      </c>
      <c r="AO19" s="24"/>
      <c r="AP19" s="24"/>
      <c r="AQ19" s="24"/>
      <c r="AR19" s="22"/>
      <c r="BE19" s="33"/>
      <c r="BS19" s="19" t="s">
        <v>6</v>
      </c>
    </row>
    <row r="20" spans="2:71" s="1" customFormat="1" ht="18.45" customHeight="1">
      <c r="B20" s="23"/>
      <c r="C20" s="24"/>
      <c r="D20" s="24"/>
      <c r="E20" s="29" t="s">
        <v>40</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41</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5.5" customHeight="1">
      <c r="B23" s="23"/>
      <c r="C23" s="24"/>
      <c r="D23" s="24"/>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3"/>
    </row>
    <row r="29" spans="1:57" s="3" customFormat="1" ht="14.4" customHeight="1">
      <c r="A29" s="3"/>
      <c r="B29" s="48"/>
      <c r="C29" s="49"/>
      <c r="D29" s="34" t="s">
        <v>47</v>
      </c>
      <c r="E29" s="49"/>
      <c r="F29" s="34" t="s">
        <v>48</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49</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50</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51</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52</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56</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201203</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NÁDRAŽNÍ,MĚSTSKÁ TŘÍDA - ČÁST I</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Žďár nas Sázavou</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8. 12. 2020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3" customHeight="1">
      <c r="A49" s="40"/>
      <c r="B49" s="41"/>
      <c r="C49" s="34" t="s">
        <v>25</v>
      </c>
      <c r="D49" s="42"/>
      <c r="E49" s="42"/>
      <c r="F49" s="42"/>
      <c r="G49" s="42"/>
      <c r="H49" s="42"/>
      <c r="I49" s="42"/>
      <c r="J49" s="42"/>
      <c r="K49" s="42"/>
      <c r="L49" s="66" t="str">
        <f>IF(E11="","",E11)</f>
        <v>Město Žďár nad Sázavou</v>
      </c>
      <c r="M49" s="42"/>
      <c r="N49" s="42"/>
      <c r="O49" s="42"/>
      <c r="P49" s="42"/>
      <c r="Q49" s="42"/>
      <c r="R49" s="42"/>
      <c r="S49" s="42"/>
      <c r="T49" s="42"/>
      <c r="U49" s="42"/>
      <c r="V49" s="42"/>
      <c r="W49" s="42"/>
      <c r="X49" s="42"/>
      <c r="Y49" s="42"/>
      <c r="Z49" s="42"/>
      <c r="AA49" s="42"/>
      <c r="AB49" s="42"/>
      <c r="AC49" s="42"/>
      <c r="AD49" s="42"/>
      <c r="AE49" s="42"/>
      <c r="AF49" s="42"/>
      <c r="AG49" s="42"/>
      <c r="AH49" s="42"/>
      <c r="AI49" s="34" t="s">
        <v>33</v>
      </c>
      <c r="AJ49" s="42"/>
      <c r="AK49" s="42"/>
      <c r="AL49" s="42"/>
      <c r="AM49" s="75" t="str">
        <f>IF(E17="","",E17)</f>
        <v>GRIMM Architekti</v>
      </c>
      <c r="AN49" s="66"/>
      <c r="AO49" s="66"/>
      <c r="AP49" s="66"/>
      <c r="AQ49" s="42"/>
      <c r="AR49" s="46"/>
      <c r="AS49" s="76" t="s">
        <v>57</v>
      </c>
      <c r="AT49" s="77"/>
      <c r="AU49" s="78"/>
      <c r="AV49" s="78"/>
      <c r="AW49" s="78"/>
      <c r="AX49" s="78"/>
      <c r="AY49" s="78"/>
      <c r="AZ49" s="78"/>
      <c r="BA49" s="78"/>
      <c r="BB49" s="78"/>
      <c r="BC49" s="78"/>
      <c r="BD49" s="79"/>
      <c r="BE49" s="40"/>
    </row>
    <row r="50" spans="1:57" s="2" customFormat="1" ht="15.3"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38</v>
      </c>
      <c r="AJ50" s="42"/>
      <c r="AK50" s="42"/>
      <c r="AL50" s="42"/>
      <c r="AM50" s="75" t="str">
        <f>IF(E20="","",E20)</f>
        <v>Ivan Mezera</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58</v>
      </c>
      <c r="D52" s="89"/>
      <c r="E52" s="89"/>
      <c r="F52" s="89"/>
      <c r="G52" s="89"/>
      <c r="H52" s="90"/>
      <c r="I52" s="91" t="s">
        <v>59</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60</v>
      </c>
      <c r="AH52" s="89"/>
      <c r="AI52" s="89"/>
      <c r="AJ52" s="89"/>
      <c r="AK52" s="89"/>
      <c r="AL52" s="89"/>
      <c r="AM52" s="89"/>
      <c r="AN52" s="91" t="s">
        <v>61</v>
      </c>
      <c r="AO52" s="89"/>
      <c r="AP52" s="89"/>
      <c r="AQ52" s="93" t="s">
        <v>62</v>
      </c>
      <c r="AR52" s="46"/>
      <c r="AS52" s="94" t="s">
        <v>63</v>
      </c>
      <c r="AT52" s="95" t="s">
        <v>64</v>
      </c>
      <c r="AU52" s="95" t="s">
        <v>65</v>
      </c>
      <c r="AV52" s="95" t="s">
        <v>66</v>
      </c>
      <c r="AW52" s="95" t="s">
        <v>67</v>
      </c>
      <c r="AX52" s="95" t="s">
        <v>68</v>
      </c>
      <c r="AY52" s="95" t="s">
        <v>69</v>
      </c>
      <c r="AZ52" s="95" t="s">
        <v>70</v>
      </c>
      <c r="BA52" s="95" t="s">
        <v>71</v>
      </c>
      <c r="BB52" s="95" t="s">
        <v>72</v>
      </c>
      <c r="BC52" s="95" t="s">
        <v>73</v>
      </c>
      <c r="BD52" s="96" t="s">
        <v>74</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75</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ROUND(AG55+SUM(AG56:AG62),2)</f>
        <v>0</v>
      </c>
      <c r="AH54" s="103"/>
      <c r="AI54" s="103"/>
      <c r="AJ54" s="103"/>
      <c r="AK54" s="103"/>
      <c r="AL54" s="103"/>
      <c r="AM54" s="103"/>
      <c r="AN54" s="104">
        <f>SUM(AG54,AT54)</f>
        <v>0</v>
      </c>
      <c r="AO54" s="104"/>
      <c r="AP54" s="104"/>
      <c r="AQ54" s="105" t="s">
        <v>19</v>
      </c>
      <c r="AR54" s="106"/>
      <c r="AS54" s="107">
        <f>ROUND(AS55+SUM(AS56:AS62),2)</f>
        <v>0</v>
      </c>
      <c r="AT54" s="108">
        <f>ROUND(SUM(AV54:AW54),2)</f>
        <v>0</v>
      </c>
      <c r="AU54" s="109">
        <f>ROUND(AU55+SUM(AU56:AU62),5)</f>
        <v>0</v>
      </c>
      <c r="AV54" s="108">
        <f>ROUND(AZ54*L29,2)</f>
        <v>0</v>
      </c>
      <c r="AW54" s="108">
        <f>ROUND(BA54*L30,2)</f>
        <v>0</v>
      </c>
      <c r="AX54" s="108">
        <f>ROUND(BB54*L29,2)</f>
        <v>0</v>
      </c>
      <c r="AY54" s="108">
        <f>ROUND(BC54*L30,2)</f>
        <v>0</v>
      </c>
      <c r="AZ54" s="108">
        <f>ROUND(AZ55+SUM(AZ56:AZ62),2)</f>
        <v>0</v>
      </c>
      <c r="BA54" s="108">
        <f>ROUND(BA55+SUM(BA56:BA62),2)</f>
        <v>0</v>
      </c>
      <c r="BB54" s="108">
        <f>ROUND(BB55+SUM(BB56:BB62),2)</f>
        <v>0</v>
      </c>
      <c r="BC54" s="108">
        <f>ROUND(BC55+SUM(BC56:BC62),2)</f>
        <v>0</v>
      </c>
      <c r="BD54" s="110">
        <f>ROUND(BD55+SUM(BD56:BD62),2)</f>
        <v>0</v>
      </c>
      <c r="BE54" s="6"/>
      <c r="BS54" s="111" t="s">
        <v>76</v>
      </c>
      <c r="BT54" s="111" t="s">
        <v>77</v>
      </c>
      <c r="BU54" s="112" t="s">
        <v>78</v>
      </c>
      <c r="BV54" s="111" t="s">
        <v>79</v>
      </c>
      <c r="BW54" s="111" t="s">
        <v>5</v>
      </c>
      <c r="BX54" s="111" t="s">
        <v>80</v>
      </c>
      <c r="CL54" s="111" t="s">
        <v>19</v>
      </c>
    </row>
    <row r="55" spans="1:91" s="7" customFormat="1" ht="16.3" customHeight="1">
      <c r="A55" s="113" t="s">
        <v>81</v>
      </c>
      <c r="B55" s="114"/>
      <c r="C55" s="115"/>
      <c r="D55" s="116" t="s">
        <v>82</v>
      </c>
      <c r="E55" s="116"/>
      <c r="F55" s="116"/>
      <c r="G55" s="116"/>
      <c r="H55" s="116"/>
      <c r="I55" s="117"/>
      <c r="J55" s="116" t="s">
        <v>83</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101 - Pozemní komunikace'!J30</f>
        <v>0</v>
      </c>
      <c r="AH55" s="117"/>
      <c r="AI55" s="117"/>
      <c r="AJ55" s="117"/>
      <c r="AK55" s="117"/>
      <c r="AL55" s="117"/>
      <c r="AM55" s="117"/>
      <c r="AN55" s="118">
        <f>SUM(AG55,AT55)</f>
        <v>0</v>
      </c>
      <c r="AO55" s="117"/>
      <c r="AP55" s="117"/>
      <c r="AQ55" s="119" t="s">
        <v>84</v>
      </c>
      <c r="AR55" s="120"/>
      <c r="AS55" s="121">
        <v>0</v>
      </c>
      <c r="AT55" s="122">
        <f>ROUND(SUM(AV55:AW55),2)</f>
        <v>0</v>
      </c>
      <c r="AU55" s="123">
        <f>'SO 101 - Pozemní komunikace'!P95</f>
        <v>0</v>
      </c>
      <c r="AV55" s="122">
        <f>'SO 101 - Pozemní komunikace'!J33</f>
        <v>0</v>
      </c>
      <c r="AW55" s="122">
        <f>'SO 101 - Pozemní komunikace'!J34</f>
        <v>0</v>
      </c>
      <c r="AX55" s="122">
        <f>'SO 101 - Pozemní komunikace'!J35</f>
        <v>0</v>
      </c>
      <c r="AY55" s="122">
        <f>'SO 101 - Pozemní komunikace'!J36</f>
        <v>0</v>
      </c>
      <c r="AZ55" s="122">
        <f>'SO 101 - Pozemní komunikace'!F33</f>
        <v>0</v>
      </c>
      <c r="BA55" s="122">
        <f>'SO 101 - Pozemní komunikace'!F34</f>
        <v>0</v>
      </c>
      <c r="BB55" s="122">
        <f>'SO 101 - Pozemní komunikace'!F35</f>
        <v>0</v>
      </c>
      <c r="BC55" s="122">
        <f>'SO 101 - Pozemní komunikace'!F36</f>
        <v>0</v>
      </c>
      <c r="BD55" s="124">
        <f>'SO 101 - Pozemní komunikace'!F37</f>
        <v>0</v>
      </c>
      <c r="BE55" s="7"/>
      <c r="BT55" s="125" t="s">
        <v>85</v>
      </c>
      <c r="BV55" s="125" t="s">
        <v>79</v>
      </c>
      <c r="BW55" s="125" t="s">
        <v>86</v>
      </c>
      <c r="BX55" s="125" t="s">
        <v>5</v>
      </c>
      <c r="CL55" s="125" t="s">
        <v>19</v>
      </c>
      <c r="CM55" s="125" t="s">
        <v>87</v>
      </c>
    </row>
    <row r="56" spans="1:91" s="7" customFormat="1" ht="16.3" customHeight="1">
      <c r="A56" s="113" t="s">
        <v>81</v>
      </c>
      <c r="B56" s="114"/>
      <c r="C56" s="115"/>
      <c r="D56" s="116" t="s">
        <v>88</v>
      </c>
      <c r="E56" s="116"/>
      <c r="F56" s="116"/>
      <c r="G56" s="116"/>
      <c r="H56" s="116"/>
      <c r="I56" s="117"/>
      <c r="J56" s="116" t="s">
        <v>89</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'SO 301 - Odvodnění pozemn...'!J30</f>
        <v>0</v>
      </c>
      <c r="AH56" s="117"/>
      <c r="AI56" s="117"/>
      <c r="AJ56" s="117"/>
      <c r="AK56" s="117"/>
      <c r="AL56" s="117"/>
      <c r="AM56" s="117"/>
      <c r="AN56" s="118">
        <f>SUM(AG56,AT56)</f>
        <v>0</v>
      </c>
      <c r="AO56" s="117"/>
      <c r="AP56" s="117"/>
      <c r="AQ56" s="119" t="s">
        <v>84</v>
      </c>
      <c r="AR56" s="120"/>
      <c r="AS56" s="121">
        <v>0</v>
      </c>
      <c r="AT56" s="122">
        <f>ROUND(SUM(AV56:AW56),2)</f>
        <v>0</v>
      </c>
      <c r="AU56" s="123">
        <f>'SO 301 - Odvodnění pozemn...'!P87</f>
        <v>0</v>
      </c>
      <c r="AV56" s="122">
        <f>'SO 301 - Odvodnění pozemn...'!J33</f>
        <v>0</v>
      </c>
      <c r="AW56" s="122">
        <f>'SO 301 - Odvodnění pozemn...'!J34</f>
        <v>0</v>
      </c>
      <c r="AX56" s="122">
        <f>'SO 301 - Odvodnění pozemn...'!J35</f>
        <v>0</v>
      </c>
      <c r="AY56" s="122">
        <f>'SO 301 - Odvodnění pozemn...'!J36</f>
        <v>0</v>
      </c>
      <c r="AZ56" s="122">
        <f>'SO 301 - Odvodnění pozemn...'!F33</f>
        <v>0</v>
      </c>
      <c r="BA56" s="122">
        <f>'SO 301 - Odvodnění pozemn...'!F34</f>
        <v>0</v>
      </c>
      <c r="BB56" s="122">
        <f>'SO 301 - Odvodnění pozemn...'!F35</f>
        <v>0</v>
      </c>
      <c r="BC56" s="122">
        <f>'SO 301 - Odvodnění pozemn...'!F36</f>
        <v>0</v>
      </c>
      <c r="BD56" s="124">
        <f>'SO 301 - Odvodnění pozemn...'!F37</f>
        <v>0</v>
      </c>
      <c r="BE56" s="7"/>
      <c r="BT56" s="125" t="s">
        <v>85</v>
      </c>
      <c r="BV56" s="125" t="s">
        <v>79</v>
      </c>
      <c r="BW56" s="125" t="s">
        <v>90</v>
      </c>
      <c r="BX56" s="125" t="s">
        <v>5</v>
      </c>
      <c r="CL56" s="125" t="s">
        <v>19</v>
      </c>
      <c r="CM56" s="125" t="s">
        <v>87</v>
      </c>
    </row>
    <row r="57" spans="1:91" s="7" customFormat="1" ht="16.3" customHeight="1">
      <c r="A57" s="113" t="s">
        <v>81</v>
      </c>
      <c r="B57" s="114"/>
      <c r="C57" s="115"/>
      <c r="D57" s="116" t="s">
        <v>91</v>
      </c>
      <c r="E57" s="116"/>
      <c r="F57" s="116"/>
      <c r="G57" s="116"/>
      <c r="H57" s="116"/>
      <c r="I57" s="117"/>
      <c r="J57" s="116" t="s">
        <v>92</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'SO 302 - Hloubková drenáž'!J30</f>
        <v>0</v>
      </c>
      <c r="AH57" s="117"/>
      <c r="AI57" s="117"/>
      <c r="AJ57" s="117"/>
      <c r="AK57" s="117"/>
      <c r="AL57" s="117"/>
      <c r="AM57" s="117"/>
      <c r="AN57" s="118">
        <f>SUM(AG57,AT57)</f>
        <v>0</v>
      </c>
      <c r="AO57" s="117"/>
      <c r="AP57" s="117"/>
      <c r="AQ57" s="119" t="s">
        <v>84</v>
      </c>
      <c r="AR57" s="120"/>
      <c r="AS57" s="121">
        <v>0</v>
      </c>
      <c r="AT57" s="122">
        <f>ROUND(SUM(AV57:AW57),2)</f>
        <v>0</v>
      </c>
      <c r="AU57" s="123">
        <f>'SO 302 - Hloubková drenáž'!P83</f>
        <v>0</v>
      </c>
      <c r="AV57" s="122">
        <f>'SO 302 - Hloubková drenáž'!J33</f>
        <v>0</v>
      </c>
      <c r="AW57" s="122">
        <f>'SO 302 - Hloubková drenáž'!J34</f>
        <v>0</v>
      </c>
      <c r="AX57" s="122">
        <f>'SO 302 - Hloubková drenáž'!J35</f>
        <v>0</v>
      </c>
      <c r="AY57" s="122">
        <f>'SO 302 - Hloubková drenáž'!J36</f>
        <v>0</v>
      </c>
      <c r="AZ57" s="122">
        <f>'SO 302 - Hloubková drenáž'!F33</f>
        <v>0</v>
      </c>
      <c r="BA57" s="122">
        <f>'SO 302 - Hloubková drenáž'!F34</f>
        <v>0</v>
      </c>
      <c r="BB57" s="122">
        <f>'SO 302 - Hloubková drenáž'!F35</f>
        <v>0</v>
      </c>
      <c r="BC57" s="122">
        <f>'SO 302 - Hloubková drenáž'!F36</f>
        <v>0</v>
      </c>
      <c r="BD57" s="124">
        <f>'SO 302 - Hloubková drenáž'!F37</f>
        <v>0</v>
      </c>
      <c r="BE57" s="7"/>
      <c r="BT57" s="125" t="s">
        <v>85</v>
      </c>
      <c r="BV57" s="125" t="s">
        <v>79</v>
      </c>
      <c r="BW57" s="125" t="s">
        <v>93</v>
      </c>
      <c r="BX57" s="125" t="s">
        <v>5</v>
      </c>
      <c r="CL57" s="125" t="s">
        <v>19</v>
      </c>
      <c r="CM57" s="125" t="s">
        <v>87</v>
      </c>
    </row>
    <row r="58" spans="1:91" s="7" customFormat="1" ht="16.3" customHeight="1">
      <c r="A58" s="113" t="s">
        <v>81</v>
      </c>
      <c r="B58" s="114"/>
      <c r="C58" s="115"/>
      <c r="D58" s="116" t="s">
        <v>94</v>
      </c>
      <c r="E58" s="116"/>
      <c r="F58" s="116"/>
      <c r="G58" s="116"/>
      <c r="H58" s="116"/>
      <c r="I58" s="117"/>
      <c r="J58" s="116" t="s">
        <v>95</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401 - Veřejmé osvětlení'!J30</f>
        <v>0</v>
      </c>
      <c r="AH58" s="117"/>
      <c r="AI58" s="117"/>
      <c r="AJ58" s="117"/>
      <c r="AK58" s="117"/>
      <c r="AL58" s="117"/>
      <c r="AM58" s="117"/>
      <c r="AN58" s="118">
        <f>SUM(AG58,AT58)</f>
        <v>0</v>
      </c>
      <c r="AO58" s="117"/>
      <c r="AP58" s="117"/>
      <c r="AQ58" s="119" t="s">
        <v>84</v>
      </c>
      <c r="AR58" s="120"/>
      <c r="AS58" s="121">
        <v>0</v>
      </c>
      <c r="AT58" s="122">
        <f>ROUND(SUM(AV58:AW58),2)</f>
        <v>0</v>
      </c>
      <c r="AU58" s="123">
        <f>'SO 401 - Veřejmé osvětlení'!P93</f>
        <v>0</v>
      </c>
      <c r="AV58" s="122">
        <f>'SO 401 - Veřejmé osvětlení'!J33</f>
        <v>0</v>
      </c>
      <c r="AW58" s="122">
        <f>'SO 401 - Veřejmé osvětlení'!J34</f>
        <v>0</v>
      </c>
      <c r="AX58" s="122">
        <f>'SO 401 - Veřejmé osvětlení'!J35</f>
        <v>0</v>
      </c>
      <c r="AY58" s="122">
        <f>'SO 401 - Veřejmé osvětlení'!J36</f>
        <v>0</v>
      </c>
      <c r="AZ58" s="122">
        <f>'SO 401 - Veřejmé osvětlení'!F33</f>
        <v>0</v>
      </c>
      <c r="BA58" s="122">
        <f>'SO 401 - Veřejmé osvětlení'!F34</f>
        <v>0</v>
      </c>
      <c r="BB58" s="122">
        <f>'SO 401 - Veřejmé osvětlení'!F35</f>
        <v>0</v>
      </c>
      <c r="BC58" s="122">
        <f>'SO 401 - Veřejmé osvětlení'!F36</f>
        <v>0</v>
      </c>
      <c r="BD58" s="124">
        <f>'SO 401 - Veřejmé osvětlení'!F37</f>
        <v>0</v>
      </c>
      <c r="BE58" s="7"/>
      <c r="BT58" s="125" t="s">
        <v>85</v>
      </c>
      <c r="BV58" s="125" t="s">
        <v>79</v>
      </c>
      <c r="BW58" s="125" t="s">
        <v>96</v>
      </c>
      <c r="BX58" s="125" t="s">
        <v>5</v>
      </c>
      <c r="CL58" s="125" t="s">
        <v>19</v>
      </c>
      <c r="CM58" s="125" t="s">
        <v>87</v>
      </c>
    </row>
    <row r="59" spans="1:91" s="7" customFormat="1" ht="16.3" customHeight="1">
      <c r="A59" s="113" t="s">
        <v>81</v>
      </c>
      <c r="B59" s="114"/>
      <c r="C59" s="115"/>
      <c r="D59" s="116" t="s">
        <v>97</v>
      </c>
      <c r="E59" s="116"/>
      <c r="F59" s="116"/>
      <c r="G59" s="116"/>
      <c r="H59" s="116"/>
      <c r="I59" s="117"/>
      <c r="J59" s="116" t="s">
        <v>98</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'SO 501 - Plynovod'!J30</f>
        <v>0</v>
      </c>
      <c r="AH59" s="117"/>
      <c r="AI59" s="117"/>
      <c r="AJ59" s="117"/>
      <c r="AK59" s="117"/>
      <c r="AL59" s="117"/>
      <c r="AM59" s="117"/>
      <c r="AN59" s="118">
        <f>SUM(AG59,AT59)</f>
        <v>0</v>
      </c>
      <c r="AO59" s="117"/>
      <c r="AP59" s="117"/>
      <c r="AQ59" s="119" t="s">
        <v>84</v>
      </c>
      <c r="AR59" s="120"/>
      <c r="AS59" s="121">
        <v>0</v>
      </c>
      <c r="AT59" s="122">
        <f>ROUND(SUM(AV59:AW59),2)</f>
        <v>0</v>
      </c>
      <c r="AU59" s="123">
        <f>'SO 501 - Plynovod'!P89</f>
        <v>0</v>
      </c>
      <c r="AV59" s="122">
        <f>'SO 501 - Plynovod'!J33</f>
        <v>0</v>
      </c>
      <c r="AW59" s="122">
        <f>'SO 501 - Plynovod'!J34</f>
        <v>0</v>
      </c>
      <c r="AX59" s="122">
        <f>'SO 501 - Plynovod'!J35</f>
        <v>0</v>
      </c>
      <c r="AY59" s="122">
        <f>'SO 501 - Plynovod'!J36</f>
        <v>0</v>
      </c>
      <c r="AZ59" s="122">
        <f>'SO 501 - Plynovod'!F33</f>
        <v>0</v>
      </c>
      <c r="BA59" s="122">
        <f>'SO 501 - Plynovod'!F34</f>
        <v>0</v>
      </c>
      <c r="BB59" s="122">
        <f>'SO 501 - Plynovod'!F35</f>
        <v>0</v>
      </c>
      <c r="BC59" s="122">
        <f>'SO 501 - Plynovod'!F36</f>
        <v>0</v>
      </c>
      <c r="BD59" s="124">
        <f>'SO 501 - Plynovod'!F37</f>
        <v>0</v>
      </c>
      <c r="BE59" s="7"/>
      <c r="BT59" s="125" t="s">
        <v>85</v>
      </c>
      <c r="BV59" s="125" t="s">
        <v>79</v>
      </c>
      <c r="BW59" s="125" t="s">
        <v>99</v>
      </c>
      <c r="BX59" s="125" t="s">
        <v>5</v>
      </c>
      <c r="CL59" s="125" t="s">
        <v>19</v>
      </c>
      <c r="CM59" s="125" t="s">
        <v>87</v>
      </c>
    </row>
    <row r="60" spans="1:91" s="7" customFormat="1" ht="16.3" customHeight="1">
      <c r="A60" s="113" t="s">
        <v>81</v>
      </c>
      <c r="B60" s="114"/>
      <c r="C60" s="115"/>
      <c r="D60" s="116" t="s">
        <v>100</v>
      </c>
      <c r="E60" s="116"/>
      <c r="F60" s="116"/>
      <c r="G60" s="116"/>
      <c r="H60" s="116"/>
      <c r="I60" s="117"/>
      <c r="J60" s="116" t="s">
        <v>101</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'SO 801 - Vegetační úpravy'!J30</f>
        <v>0</v>
      </c>
      <c r="AH60" s="117"/>
      <c r="AI60" s="117"/>
      <c r="AJ60" s="117"/>
      <c r="AK60" s="117"/>
      <c r="AL60" s="117"/>
      <c r="AM60" s="117"/>
      <c r="AN60" s="118">
        <f>SUM(AG60,AT60)</f>
        <v>0</v>
      </c>
      <c r="AO60" s="117"/>
      <c r="AP60" s="117"/>
      <c r="AQ60" s="119" t="s">
        <v>84</v>
      </c>
      <c r="AR60" s="120"/>
      <c r="AS60" s="121">
        <v>0</v>
      </c>
      <c r="AT60" s="122">
        <f>ROUND(SUM(AV60:AW60),2)</f>
        <v>0</v>
      </c>
      <c r="AU60" s="123">
        <f>'SO 801 - Vegetační úpravy'!P86</f>
        <v>0</v>
      </c>
      <c r="AV60" s="122">
        <f>'SO 801 - Vegetační úpravy'!J33</f>
        <v>0</v>
      </c>
      <c r="AW60" s="122">
        <f>'SO 801 - Vegetační úpravy'!J34</f>
        <v>0</v>
      </c>
      <c r="AX60" s="122">
        <f>'SO 801 - Vegetační úpravy'!J35</f>
        <v>0</v>
      </c>
      <c r="AY60" s="122">
        <f>'SO 801 - Vegetační úpravy'!J36</f>
        <v>0</v>
      </c>
      <c r="AZ60" s="122">
        <f>'SO 801 - Vegetační úpravy'!F33</f>
        <v>0</v>
      </c>
      <c r="BA60" s="122">
        <f>'SO 801 - Vegetační úpravy'!F34</f>
        <v>0</v>
      </c>
      <c r="BB60" s="122">
        <f>'SO 801 - Vegetační úpravy'!F35</f>
        <v>0</v>
      </c>
      <c r="BC60" s="122">
        <f>'SO 801 - Vegetační úpravy'!F36</f>
        <v>0</v>
      </c>
      <c r="BD60" s="124">
        <f>'SO 801 - Vegetační úpravy'!F37</f>
        <v>0</v>
      </c>
      <c r="BE60" s="7"/>
      <c r="BT60" s="125" t="s">
        <v>85</v>
      </c>
      <c r="BV60" s="125" t="s">
        <v>79</v>
      </c>
      <c r="BW60" s="125" t="s">
        <v>102</v>
      </c>
      <c r="BX60" s="125" t="s">
        <v>5</v>
      </c>
      <c r="CL60" s="125" t="s">
        <v>19</v>
      </c>
      <c r="CM60" s="125" t="s">
        <v>87</v>
      </c>
    </row>
    <row r="61" spans="1:91" s="7" customFormat="1" ht="16.3" customHeight="1">
      <c r="A61" s="113" t="s">
        <v>81</v>
      </c>
      <c r="B61" s="114"/>
      <c r="C61" s="115"/>
      <c r="D61" s="116" t="s">
        <v>103</v>
      </c>
      <c r="E61" s="116"/>
      <c r="F61" s="116"/>
      <c r="G61" s="116"/>
      <c r="H61" s="116"/>
      <c r="I61" s="117"/>
      <c r="J61" s="116" t="s">
        <v>104</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'SO 802 - Mobiliář'!J30</f>
        <v>0</v>
      </c>
      <c r="AH61" s="117"/>
      <c r="AI61" s="117"/>
      <c r="AJ61" s="117"/>
      <c r="AK61" s="117"/>
      <c r="AL61" s="117"/>
      <c r="AM61" s="117"/>
      <c r="AN61" s="118">
        <f>SUM(AG61,AT61)</f>
        <v>0</v>
      </c>
      <c r="AO61" s="117"/>
      <c r="AP61" s="117"/>
      <c r="AQ61" s="119" t="s">
        <v>84</v>
      </c>
      <c r="AR61" s="120"/>
      <c r="AS61" s="121">
        <v>0</v>
      </c>
      <c r="AT61" s="122">
        <f>ROUND(SUM(AV61:AW61),2)</f>
        <v>0</v>
      </c>
      <c r="AU61" s="123">
        <f>'SO 802 - Mobiliář'!P87</f>
        <v>0</v>
      </c>
      <c r="AV61" s="122">
        <f>'SO 802 - Mobiliář'!J33</f>
        <v>0</v>
      </c>
      <c r="AW61" s="122">
        <f>'SO 802 - Mobiliář'!J34</f>
        <v>0</v>
      </c>
      <c r="AX61" s="122">
        <f>'SO 802 - Mobiliář'!J35</f>
        <v>0</v>
      </c>
      <c r="AY61" s="122">
        <f>'SO 802 - Mobiliář'!J36</f>
        <v>0</v>
      </c>
      <c r="AZ61" s="122">
        <f>'SO 802 - Mobiliář'!F33</f>
        <v>0</v>
      </c>
      <c r="BA61" s="122">
        <f>'SO 802 - Mobiliář'!F34</f>
        <v>0</v>
      </c>
      <c r="BB61" s="122">
        <f>'SO 802 - Mobiliář'!F35</f>
        <v>0</v>
      </c>
      <c r="BC61" s="122">
        <f>'SO 802 - Mobiliář'!F36</f>
        <v>0</v>
      </c>
      <c r="BD61" s="124">
        <f>'SO 802 - Mobiliář'!F37</f>
        <v>0</v>
      </c>
      <c r="BE61" s="7"/>
      <c r="BT61" s="125" t="s">
        <v>85</v>
      </c>
      <c r="BV61" s="125" t="s">
        <v>79</v>
      </c>
      <c r="BW61" s="125" t="s">
        <v>105</v>
      </c>
      <c r="BX61" s="125" t="s">
        <v>5</v>
      </c>
      <c r="CL61" s="125" t="s">
        <v>19</v>
      </c>
      <c r="CM61" s="125" t="s">
        <v>87</v>
      </c>
    </row>
    <row r="62" spans="1:91" s="7" customFormat="1" ht="16.3" customHeight="1">
      <c r="A62" s="7"/>
      <c r="B62" s="114"/>
      <c r="C62" s="115"/>
      <c r="D62" s="116" t="s">
        <v>106</v>
      </c>
      <c r="E62" s="116"/>
      <c r="F62" s="116"/>
      <c r="G62" s="116"/>
      <c r="H62" s="116"/>
      <c r="I62" s="117"/>
      <c r="J62" s="116" t="s">
        <v>107</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26">
        <f>ROUND(SUM(AG63:AG66),2)</f>
        <v>0</v>
      </c>
      <c r="AH62" s="117"/>
      <c r="AI62" s="117"/>
      <c r="AJ62" s="117"/>
      <c r="AK62" s="117"/>
      <c r="AL62" s="117"/>
      <c r="AM62" s="117"/>
      <c r="AN62" s="118">
        <f>SUM(AG62,AT62)</f>
        <v>0</v>
      </c>
      <c r="AO62" s="117"/>
      <c r="AP62" s="117"/>
      <c r="AQ62" s="119" t="s">
        <v>84</v>
      </c>
      <c r="AR62" s="120"/>
      <c r="AS62" s="121">
        <f>ROUND(SUM(AS63:AS66),2)</f>
        <v>0</v>
      </c>
      <c r="AT62" s="122">
        <f>ROUND(SUM(AV62:AW62),2)</f>
        <v>0</v>
      </c>
      <c r="AU62" s="123">
        <f>ROUND(SUM(AU63:AU66),5)</f>
        <v>0</v>
      </c>
      <c r="AV62" s="122">
        <f>ROUND(AZ62*L29,2)</f>
        <v>0</v>
      </c>
      <c r="AW62" s="122">
        <f>ROUND(BA62*L30,2)</f>
        <v>0</v>
      </c>
      <c r="AX62" s="122">
        <f>ROUND(BB62*L29,2)</f>
        <v>0</v>
      </c>
      <c r="AY62" s="122">
        <f>ROUND(BC62*L30,2)</f>
        <v>0</v>
      </c>
      <c r="AZ62" s="122">
        <f>ROUND(SUM(AZ63:AZ66),2)</f>
        <v>0</v>
      </c>
      <c r="BA62" s="122">
        <f>ROUND(SUM(BA63:BA66),2)</f>
        <v>0</v>
      </c>
      <c r="BB62" s="122">
        <f>ROUND(SUM(BB63:BB66),2)</f>
        <v>0</v>
      </c>
      <c r="BC62" s="122">
        <f>ROUND(SUM(BC63:BC66),2)</f>
        <v>0</v>
      </c>
      <c r="BD62" s="124">
        <f>ROUND(SUM(BD63:BD66),2)</f>
        <v>0</v>
      </c>
      <c r="BE62" s="7"/>
      <c r="BS62" s="125" t="s">
        <v>76</v>
      </c>
      <c r="BT62" s="125" t="s">
        <v>85</v>
      </c>
      <c r="BU62" s="125" t="s">
        <v>78</v>
      </c>
      <c r="BV62" s="125" t="s">
        <v>79</v>
      </c>
      <c r="BW62" s="125" t="s">
        <v>108</v>
      </c>
      <c r="BX62" s="125" t="s">
        <v>5</v>
      </c>
      <c r="CL62" s="125" t="s">
        <v>19</v>
      </c>
      <c r="CM62" s="125" t="s">
        <v>87</v>
      </c>
    </row>
    <row r="63" spans="1:90" s="4" customFormat="1" ht="22.4" customHeight="1">
      <c r="A63" s="113" t="s">
        <v>81</v>
      </c>
      <c r="B63" s="65"/>
      <c r="C63" s="127"/>
      <c r="D63" s="127"/>
      <c r="E63" s="128" t="s">
        <v>109</v>
      </c>
      <c r="F63" s="128"/>
      <c r="G63" s="128"/>
      <c r="H63" s="128"/>
      <c r="I63" s="128"/>
      <c r="J63" s="127"/>
      <c r="K63" s="128" t="s">
        <v>110</v>
      </c>
      <c r="L63" s="128"/>
      <c r="M63" s="128"/>
      <c r="N63" s="128"/>
      <c r="O63" s="128"/>
      <c r="P63" s="128"/>
      <c r="Q63" s="128"/>
      <c r="R63" s="128"/>
      <c r="S63" s="128"/>
      <c r="T63" s="128"/>
      <c r="U63" s="128"/>
      <c r="V63" s="128"/>
      <c r="W63" s="128"/>
      <c r="X63" s="128"/>
      <c r="Y63" s="128"/>
      <c r="Z63" s="128"/>
      <c r="AA63" s="128"/>
      <c r="AB63" s="128"/>
      <c r="AC63" s="128"/>
      <c r="AD63" s="128"/>
      <c r="AE63" s="128"/>
      <c r="AF63" s="128"/>
      <c r="AG63" s="129">
        <f>'SO 803.00 - Ostatní a ved...'!J32</f>
        <v>0</v>
      </c>
      <c r="AH63" s="127"/>
      <c r="AI63" s="127"/>
      <c r="AJ63" s="127"/>
      <c r="AK63" s="127"/>
      <c r="AL63" s="127"/>
      <c r="AM63" s="127"/>
      <c r="AN63" s="129">
        <f>SUM(AG63,AT63)</f>
        <v>0</v>
      </c>
      <c r="AO63" s="127"/>
      <c r="AP63" s="127"/>
      <c r="AQ63" s="130" t="s">
        <v>111</v>
      </c>
      <c r="AR63" s="67"/>
      <c r="AS63" s="131">
        <v>0</v>
      </c>
      <c r="AT63" s="132">
        <f>ROUND(SUM(AV63:AW63),2)</f>
        <v>0</v>
      </c>
      <c r="AU63" s="133">
        <f>'SO 803.00 - Ostatní a ved...'!P87</f>
        <v>0</v>
      </c>
      <c r="AV63" s="132">
        <f>'SO 803.00 - Ostatní a ved...'!J35</f>
        <v>0</v>
      </c>
      <c r="AW63" s="132">
        <f>'SO 803.00 - Ostatní a ved...'!J36</f>
        <v>0</v>
      </c>
      <c r="AX63" s="132">
        <f>'SO 803.00 - Ostatní a ved...'!J37</f>
        <v>0</v>
      </c>
      <c r="AY63" s="132">
        <f>'SO 803.00 - Ostatní a ved...'!J38</f>
        <v>0</v>
      </c>
      <c r="AZ63" s="132">
        <f>'SO 803.00 - Ostatní a ved...'!F35</f>
        <v>0</v>
      </c>
      <c r="BA63" s="132">
        <f>'SO 803.00 - Ostatní a ved...'!F36</f>
        <v>0</v>
      </c>
      <c r="BB63" s="132">
        <f>'SO 803.00 - Ostatní a ved...'!F37</f>
        <v>0</v>
      </c>
      <c r="BC63" s="132">
        <f>'SO 803.00 - Ostatní a ved...'!F38</f>
        <v>0</v>
      </c>
      <c r="BD63" s="134">
        <f>'SO 803.00 - Ostatní a ved...'!F39</f>
        <v>0</v>
      </c>
      <c r="BE63" s="4"/>
      <c r="BT63" s="135" t="s">
        <v>87</v>
      </c>
      <c r="BV63" s="135" t="s">
        <v>79</v>
      </c>
      <c r="BW63" s="135" t="s">
        <v>112</v>
      </c>
      <c r="BX63" s="135" t="s">
        <v>108</v>
      </c>
      <c r="CL63" s="135" t="s">
        <v>19</v>
      </c>
    </row>
    <row r="64" spans="1:90" s="4" customFormat="1" ht="22.4" customHeight="1">
      <c r="A64" s="113" t="s">
        <v>81</v>
      </c>
      <c r="B64" s="65"/>
      <c r="C64" s="127"/>
      <c r="D64" s="127"/>
      <c r="E64" s="128" t="s">
        <v>113</v>
      </c>
      <c r="F64" s="128"/>
      <c r="G64" s="128"/>
      <c r="H64" s="128"/>
      <c r="I64" s="128"/>
      <c r="J64" s="127"/>
      <c r="K64" s="128" t="s">
        <v>114</v>
      </c>
      <c r="L64" s="128"/>
      <c r="M64" s="128"/>
      <c r="N64" s="128"/>
      <c r="O64" s="128"/>
      <c r="P64" s="128"/>
      <c r="Q64" s="128"/>
      <c r="R64" s="128"/>
      <c r="S64" s="128"/>
      <c r="T64" s="128"/>
      <c r="U64" s="128"/>
      <c r="V64" s="128"/>
      <c r="W64" s="128"/>
      <c r="X64" s="128"/>
      <c r="Y64" s="128"/>
      <c r="Z64" s="128"/>
      <c r="AA64" s="128"/>
      <c r="AB64" s="128"/>
      <c r="AC64" s="128"/>
      <c r="AD64" s="128"/>
      <c r="AE64" s="128"/>
      <c r="AF64" s="128"/>
      <c r="AG64" s="129">
        <f>'SO 803.01 - Zemní rozvadě...'!J32</f>
        <v>0</v>
      </c>
      <c r="AH64" s="127"/>
      <c r="AI64" s="127"/>
      <c r="AJ64" s="127"/>
      <c r="AK64" s="127"/>
      <c r="AL64" s="127"/>
      <c r="AM64" s="127"/>
      <c r="AN64" s="129">
        <f>SUM(AG64,AT64)</f>
        <v>0</v>
      </c>
      <c r="AO64" s="127"/>
      <c r="AP64" s="127"/>
      <c r="AQ64" s="130" t="s">
        <v>111</v>
      </c>
      <c r="AR64" s="67"/>
      <c r="AS64" s="131">
        <v>0</v>
      </c>
      <c r="AT64" s="132">
        <f>ROUND(SUM(AV64:AW64),2)</f>
        <v>0</v>
      </c>
      <c r="AU64" s="133">
        <f>'SO 803.01 - Zemní rozvadě...'!P94</f>
        <v>0</v>
      </c>
      <c r="AV64" s="132">
        <f>'SO 803.01 - Zemní rozvadě...'!J35</f>
        <v>0</v>
      </c>
      <c r="AW64" s="132">
        <f>'SO 803.01 - Zemní rozvadě...'!J36</f>
        <v>0</v>
      </c>
      <c r="AX64" s="132">
        <f>'SO 803.01 - Zemní rozvadě...'!J37</f>
        <v>0</v>
      </c>
      <c r="AY64" s="132">
        <f>'SO 803.01 - Zemní rozvadě...'!J38</f>
        <v>0</v>
      </c>
      <c r="AZ64" s="132">
        <f>'SO 803.01 - Zemní rozvadě...'!F35</f>
        <v>0</v>
      </c>
      <c r="BA64" s="132">
        <f>'SO 803.01 - Zemní rozvadě...'!F36</f>
        <v>0</v>
      </c>
      <c r="BB64" s="132">
        <f>'SO 803.01 - Zemní rozvadě...'!F37</f>
        <v>0</v>
      </c>
      <c r="BC64" s="132">
        <f>'SO 803.01 - Zemní rozvadě...'!F38</f>
        <v>0</v>
      </c>
      <c r="BD64" s="134">
        <f>'SO 803.01 - Zemní rozvadě...'!F39</f>
        <v>0</v>
      </c>
      <c r="BE64" s="4"/>
      <c r="BT64" s="135" t="s">
        <v>87</v>
      </c>
      <c r="BV64" s="135" t="s">
        <v>79</v>
      </c>
      <c r="BW64" s="135" t="s">
        <v>115</v>
      </c>
      <c r="BX64" s="135" t="s">
        <v>108</v>
      </c>
      <c r="CL64" s="135" t="s">
        <v>19</v>
      </c>
    </row>
    <row r="65" spans="1:90" s="4" customFormat="1" ht="22.4" customHeight="1">
      <c r="A65" s="113" t="s">
        <v>81</v>
      </c>
      <c r="B65" s="65"/>
      <c r="C65" s="127"/>
      <c r="D65" s="127"/>
      <c r="E65" s="128" t="s">
        <v>116</v>
      </c>
      <c r="F65" s="128"/>
      <c r="G65" s="128"/>
      <c r="H65" s="128"/>
      <c r="I65" s="128"/>
      <c r="J65" s="127"/>
      <c r="K65" s="128" t="s">
        <v>117</v>
      </c>
      <c r="L65" s="128"/>
      <c r="M65" s="128"/>
      <c r="N65" s="128"/>
      <c r="O65" s="128"/>
      <c r="P65" s="128"/>
      <c r="Q65" s="128"/>
      <c r="R65" s="128"/>
      <c r="S65" s="128"/>
      <c r="T65" s="128"/>
      <c r="U65" s="128"/>
      <c r="V65" s="128"/>
      <c r="W65" s="128"/>
      <c r="X65" s="128"/>
      <c r="Y65" s="128"/>
      <c r="Z65" s="128"/>
      <c r="AA65" s="128"/>
      <c r="AB65" s="128"/>
      <c r="AC65" s="128"/>
      <c r="AD65" s="128"/>
      <c r="AE65" s="128"/>
      <c r="AF65" s="128"/>
      <c r="AG65" s="129">
        <f>'SO 803.02 - Zemní rozvadě...'!J32</f>
        <v>0</v>
      </c>
      <c r="AH65" s="127"/>
      <c r="AI65" s="127"/>
      <c r="AJ65" s="127"/>
      <c r="AK65" s="127"/>
      <c r="AL65" s="127"/>
      <c r="AM65" s="127"/>
      <c r="AN65" s="129">
        <f>SUM(AG65,AT65)</f>
        <v>0</v>
      </c>
      <c r="AO65" s="127"/>
      <c r="AP65" s="127"/>
      <c r="AQ65" s="130" t="s">
        <v>111</v>
      </c>
      <c r="AR65" s="67"/>
      <c r="AS65" s="131">
        <v>0</v>
      </c>
      <c r="AT65" s="132">
        <f>ROUND(SUM(AV65:AW65),2)</f>
        <v>0</v>
      </c>
      <c r="AU65" s="133">
        <f>'SO 803.02 - Zemní rozvadě...'!P89</f>
        <v>0</v>
      </c>
      <c r="AV65" s="132">
        <f>'SO 803.02 - Zemní rozvadě...'!J35</f>
        <v>0</v>
      </c>
      <c r="AW65" s="132">
        <f>'SO 803.02 - Zemní rozvadě...'!J36</f>
        <v>0</v>
      </c>
      <c r="AX65" s="132">
        <f>'SO 803.02 - Zemní rozvadě...'!J37</f>
        <v>0</v>
      </c>
      <c r="AY65" s="132">
        <f>'SO 803.02 - Zemní rozvadě...'!J38</f>
        <v>0</v>
      </c>
      <c r="AZ65" s="132">
        <f>'SO 803.02 - Zemní rozvadě...'!F35</f>
        <v>0</v>
      </c>
      <c r="BA65" s="132">
        <f>'SO 803.02 - Zemní rozvadě...'!F36</f>
        <v>0</v>
      </c>
      <c r="BB65" s="132">
        <f>'SO 803.02 - Zemní rozvadě...'!F37</f>
        <v>0</v>
      </c>
      <c r="BC65" s="132">
        <f>'SO 803.02 - Zemní rozvadě...'!F38</f>
        <v>0</v>
      </c>
      <c r="BD65" s="134">
        <f>'SO 803.02 - Zemní rozvadě...'!F39</f>
        <v>0</v>
      </c>
      <c r="BE65" s="4"/>
      <c r="BT65" s="135" t="s">
        <v>87</v>
      </c>
      <c r="BV65" s="135" t="s">
        <v>79</v>
      </c>
      <c r="BW65" s="135" t="s">
        <v>118</v>
      </c>
      <c r="BX65" s="135" t="s">
        <v>108</v>
      </c>
      <c r="CL65" s="135" t="s">
        <v>19</v>
      </c>
    </row>
    <row r="66" spans="1:90" s="4" customFormat="1" ht="22.4" customHeight="1">
      <c r="A66" s="113" t="s">
        <v>81</v>
      </c>
      <c r="B66" s="65"/>
      <c r="C66" s="127"/>
      <c r="D66" s="127"/>
      <c r="E66" s="128" t="s">
        <v>119</v>
      </c>
      <c r="F66" s="128"/>
      <c r="G66" s="128"/>
      <c r="H66" s="128"/>
      <c r="I66" s="128"/>
      <c r="J66" s="127"/>
      <c r="K66" s="128" t="s">
        <v>120</v>
      </c>
      <c r="L66" s="128"/>
      <c r="M66" s="128"/>
      <c r="N66" s="128"/>
      <c r="O66" s="128"/>
      <c r="P66" s="128"/>
      <c r="Q66" s="128"/>
      <c r="R66" s="128"/>
      <c r="S66" s="128"/>
      <c r="T66" s="128"/>
      <c r="U66" s="128"/>
      <c r="V66" s="128"/>
      <c r="W66" s="128"/>
      <c r="X66" s="128"/>
      <c r="Y66" s="128"/>
      <c r="Z66" s="128"/>
      <c r="AA66" s="128"/>
      <c r="AB66" s="128"/>
      <c r="AC66" s="128"/>
      <c r="AD66" s="128"/>
      <c r="AE66" s="128"/>
      <c r="AF66" s="128"/>
      <c r="AG66" s="129">
        <f>'SO 803.03 - Připojení nn'!J32</f>
        <v>0</v>
      </c>
      <c r="AH66" s="127"/>
      <c r="AI66" s="127"/>
      <c r="AJ66" s="127"/>
      <c r="AK66" s="127"/>
      <c r="AL66" s="127"/>
      <c r="AM66" s="127"/>
      <c r="AN66" s="129">
        <f>SUM(AG66,AT66)</f>
        <v>0</v>
      </c>
      <c r="AO66" s="127"/>
      <c r="AP66" s="127"/>
      <c r="AQ66" s="130" t="s">
        <v>111</v>
      </c>
      <c r="AR66" s="67"/>
      <c r="AS66" s="136">
        <v>0</v>
      </c>
      <c r="AT66" s="137">
        <f>ROUND(SUM(AV66:AW66),2)</f>
        <v>0</v>
      </c>
      <c r="AU66" s="138">
        <f>'SO 803.03 - Připojení nn'!P90</f>
        <v>0</v>
      </c>
      <c r="AV66" s="137">
        <f>'SO 803.03 - Připojení nn'!J35</f>
        <v>0</v>
      </c>
      <c r="AW66" s="137">
        <f>'SO 803.03 - Připojení nn'!J36</f>
        <v>0</v>
      </c>
      <c r="AX66" s="137">
        <f>'SO 803.03 - Připojení nn'!J37</f>
        <v>0</v>
      </c>
      <c r="AY66" s="137">
        <f>'SO 803.03 - Připojení nn'!J38</f>
        <v>0</v>
      </c>
      <c r="AZ66" s="137">
        <f>'SO 803.03 - Připojení nn'!F35</f>
        <v>0</v>
      </c>
      <c r="BA66" s="137">
        <f>'SO 803.03 - Připojení nn'!F36</f>
        <v>0</v>
      </c>
      <c r="BB66" s="137">
        <f>'SO 803.03 - Připojení nn'!F37</f>
        <v>0</v>
      </c>
      <c r="BC66" s="137">
        <f>'SO 803.03 - Připojení nn'!F38</f>
        <v>0</v>
      </c>
      <c r="BD66" s="139">
        <f>'SO 803.03 - Připojení nn'!F39</f>
        <v>0</v>
      </c>
      <c r="BE66" s="4"/>
      <c r="BT66" s="135" t="s">
        <v>87</v>
      </c>
      <c r="BV66" s="135" t="s">
        <v>79</v>
      </c>
      <c r="BW66" s="135" t="s">
        <v>121</v>
      </c>
      <c r="BX66" s="135" t="s">
        <v>108</v>
      </c>
      <c r="CL66" s="135" t="s">
        <v>19</v>
      </c>
    </row>
    <row r="67" spans="1:57" s="2" customFormat="1" ht="30" customHeight="1">
      <c r="A67" s="40"/>
      <c r="B67" s="4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6"/>
      <c r="AS67" s="40"/>
      <c r="AT67" s="40"/>
      <c r="AU67" s="40"/>
      <c r="AV67" s="40"/>
      <c r="AW67" s="40"/>
      <c r="AX67" s="40"/>
      <c r="AY67" s="40"/>
      <c r="AZ67" s="40"/>
      <c r="BA67" s="40"/>
      <c r="BB67" s="40"/>
      <c r="BC67" s="40"/>
      <c r="BD67" s="40"/>
      <c r="BE67" s="40"/>
    </row>
    <row r="68" spans="1:57" s="2" customFormat="1" ht="6.95" customHeight="1">
      <c r="A68" s="40"/>
      <c r="B68" s="6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46"/>
      <c r="AS68" s="40"/>
      <c r="AT68" s="40"/>
      <c r="AU68" s="40"/>
      <c r="AV68" s="40"/>
      <c r="AW68" s="40"/>
      <c r="AX68" s="40"/>
      <c r="AY68" s="40"/>
      <c r="AZ68" s="40"/>
      <c r="BA68" s="40"/>
      <c r="BB68" s="40"/>
      <c r="BC68" s="40"/>
      <c r="BD68" s="40"/>
      <c r="BE68" s="40"/>
    </row>
  </sheetData>
  <sheetProtection password="CC35" sheet="1" objects="1" scenarios="1" formatColumns="0" formatRows="0"/>
  <mergeCells count="86">
    <mergeCell ref="C52:G52"/>
    <mergeCell ref="D57:H57"/>
    <mergeCell ref="D58:H58"/>
    <mergeCell ref="D56:H56"/>
    <mergeCell ref="D62:H62"/>
    <mergeCell ref="D55:H55"/>
    <mergeCell ref="D59:H59"/>
    <mergeCell ref="D61:H61"/>
    <mergeCell ref="D60:H60"/>
    <mergeCell ref="E64:I64"/>
    <mergeCell ref="E63:I63"/>
    <mergeCell ref="I52:AF52"/>
    <mergeCell ref="J57:AF57"/>
    <mergeCell ref="J59:AF59"/>
    <mergeCell ref="J61:AF61"/>
    <mergeCell ref="J62:AF62"/>
    <mergeCell ref="J55:AF55"/>
    <mergeCell ref="J56:AF56"/>
    <mergeCell ref="J58:AF58"/>
    <mergeCell ref="J60:AF60"/>
    <mergeCell ref="K63:AF63"/>
    <mergeCell ref="K64:AF64"/>
    <mergeCell ref="L45:AO45"/>
    <mergeCell ref="E65:I65"/>
    <mergeCell ref="K65:AF65"/>
    <mergeCell ref="E66:I66"/>
    <mergeCell ref="K66:AF66"/>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1:AM61"/>
    <mergeCell ref="AG57:AM57"/>
    <mergeCell ref="AG52:AM52"/>
    <mergeCell ref="AG63:AM63"/>
    <mergeCell ref="AG60:AM60"/>
    <mergeCell ref="AG59:AM59"/>
    <mergeCell ref="AG62:AM62"/>
    <mergeCell ref="AG58:AM58"/>
    <mergeCell ref="AG56:AM56"/>
    <mergeCell ref="AG64:AM64"/>
    <mergeCell ref="AG55:AM55"/>
    <mergeCell ref="AM50:AP50"/>
    <mergeCell ref="AM47:AN47"/>
    <mergeCell ref="AM49:AP49"/>
    <mergeCell ref="AN63:AP63"/>
    <mergeCell ref="AN64:AP64"/>
    <mergeCell ref="AN57:AP57"/>
    <mergeCell ref="AN61:AP61"/>
    <mergeCell ref="AN52:AP52"/>
    <mergeCell ref="AN60:AP60"/>
    <mergeCell ref="AN55:AP55"/>
    <mergeCell ref="AN59:AP59"/>
    <mergeCell ref="AN56:AP56"/>
    <mergeCell ref="AN62:AP62"/>
    <mergeCell ref="AN58:AP58"/>
    <mergeCell ref="AS49:AT51"/>
    <mergeCell ref="AN65:AP65"/>
    <mergeCell ref="AG65:AM65"/>
    <mergeCell ref="AN66:AP66"/>
    <mergeCell ref="AG66:AM66"/>
    <mergeCell ref="AN54:AP54"/>
  </mergeCells>
  <hyperlinks>
    <hyperlink ref="A55" location="'SO 101 - Pozemní komunikace'!C2" display="/"/>
    <hyperlink ref="A56" location="'SO 301 - Odvodnění pozemn...'!C2" display="/"/>
    <hyperlink ref="A57" location="'SO 302 - Hloubková drenáž'!C2" display="/"/>
    <hyperlink ref="A58" location="'SO 401 - Veřejmé osvětlení'!C2" display="/"/>
    <hyperlink ref="A59" location="'SO 501 - Plynovod'!C2" display="/"/>
    <hyperlink ref="A60" location="'SO 801 - Vegetační úpravy'!C2" display="/"/>
    <hyperlink ref="A61" location="'SO 802 - Mobiliář'!C2" display="/"/>
    <hyperlink ref="A63" location="'SO 803.00 - Ostatní a ved...'!C2" display="/"/>
    <hyperlink ref="A64" location="'SO 803.01 - Zemní rozvadě...'!C2" display="/"/>
    <hyperlink ref="A65" location="'SO 803.02 - Zemní rozvadě...'!C2" display="/"/>
    <hyperlink ref="A66" location="'SO 803.03 - Připojení n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95"/>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115</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2:12" s="1" customFormat="1" ht="12" customHeight="1">
      <c r="B8" s="22"/>
      <c r="D8" s="144" t="s">
        <v>123</v>
      </c>
      <c r="L8" s="22"/>
    </row>
    <row r="9" spans="1:31" s="2" customFormat="1" ht="16.3" customHeight="1">
      <c r="A9" s="40"/>
      <c r="B9" s="46"/>
      <c r="C9" s="40"/>
      <c r="D9" s="40"/>
      <c r="E9" s="145" t="s">
        <v>1438</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1439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3" customHeight="1">
      <c r="A11" s="40"/>
      <c r="B11" s="46"/>
      <c r="C11" s="40"/>
      <c r="D11" s="40"/>
      <c r="E11" s="147" t="s">
        <v>1483</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8. 12. 2020</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34</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4" t="s">
        <v>29</v>
      </c>
      <c r="J23" s="135" t="s">
        <v>36</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38</v>
      </c>
      <c r="E25" s="40"/>
      <c r="F25" s="40"/>
      <c r="G25" s="40"/>
      <c r="H25" s="40"/>
      <c r="I25" s="144" t="s">
        <v>26</v>
      </c>
      <c r="J25" s="135" t="s">
        <v>39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40</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41</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3"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43</v>
      </c>
      <c r="E32" s="40"/>
      <c r="F32" s="40"/>
      <c r="G32" s="40"/>
      <c r="H32" s="40"/>
      <c r="I32" s="40"/>
      <c r="J32" s="155">
        <f>ROUND(J94,2)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45</v>
      </c>
      <c r="G34" s="40"/>
      <c r="H34" s="40"/>
      <c r="I34" s="156" t="s">
        <v>44</v>
      </c>
      <c r="J34" s="156" t="s">
        <v>46</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47</v>
      </c>
      <c r="E35" s="144" t="s">
        <v>48</v>
      </c>
      <c r="F35" s="158">
        <f>ROUND((SUM(BE94:BE194)),2)</f>
        <v>0</v>
      </c>
      <c r="G35" s="40"/>
      <c r="H35" s="40"/>
      <c r="I35" s="159">
        <v>0.21</v>
      </c>
      <c r="J35" s="158">
        <f>ROUND(((SUM(BE94:BE194))*I35),2)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49</v>
      </c>
      <c r="F36" s="158">
        <f>ROUND((SUM(BF94:BF194)),2)</f>
        <v>0</v>
      </c>
      <c r="G36" s="40"/>
      <c r="H36" s="40"/>
      <c r="I36" s="159">
        <v>0.15</v>
      </c>
      <c r="J36" s="158">
        <f>ROUND(((SUM(BF94:BF194))*I36),2)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ROUND((SUM(BG94:BG194)),2)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51</v>
      </c>
      <c r="F38" s="158">
        <f>ROUND((SUM(BH94:BH194)),2)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52</v>
      </c>
      <c r="F39" s="158">
        <f>ROUND((SUM(BI94:BI194)),2)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53</v>
      </c>
      <c r="E41" s="162"/>
      <c r="F41" s="162"/>
      <c r="G41" s="163" t="s">
        <v>54</v>
      </c>
      <c r="H41" s="164" t="s">
        <v>55</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171" t="str">
        <f>E7</f>
        <v>NÁDRAŽNÍ,MĚSTSKÁ TŘÍDA - ČÁST I</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123</v>
      </c>
      <c r="D51" s="24"/>
      <c r="E51" s="24"/>
      <c r="F51" s="24"/>
      <c r="G51" s="24"/>
      <c r="H51" s="24"/>
      <c r="I51" s="24"/>
      <c r="J51" s="24"/>
      <c r="K51" s="24"/>
      <c r="L51" s="22"/>
    </row>
    <row r="52" spans="1:31" s="2" customFormat="1" ht="16.3" customHeight="1">
      <c r="A52" s="40"/>
      <c r="B52" s="41"/>
      <c r="C52" s="42"/>
      <c r="D52" s="42"/>
      <c r="E52" s="171" t="s">
        <v>1438</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1439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3" customHeight="1">
      <c r="A54" s="40"/>
      <c r="B54" s="41"/>
      <c r="C54" s="42"/>
      <c r="D54" s="42"/>
      <c r="E54" s="71" t="str">
        <f>E11</f>
        <v>SO 803.01 - Zemní rozvaděč - vodovodní přípojka</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Žďár nas Sázavou</v>
      </c>
      <c r="G56" s="42"/>
      <c r="H56" s="42"/>
      <c r="I56" s="34" t="s">
        <v>23</v>
      </c>
      <c r="J56" s="74" t="str">
        <f>IF(J14="","",J14)</f>
        <v>8. 12. 2020</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3" customHeight="1">
      <c r="A58" s="40"/>
      <c r="B58" s="41"/>
      <c r="C58" s="34" t="s">
        <v>25</v>
      </c>
      <c r="D58" s="42"/>
      <c r="E58" s="42"/>
      <c r="F58" s="29" t="str">
        <f>E17</f>
        <v>Město Žďár nad Sázavou</v>
      </c>
      <c r="G58" s="42"/>
      <c r="H58" s="42"/>
      <c r="I58" s="34" t="s">
        <v>33</v>
      </c>
      <c r="J58" s="38" t="str">
        <f>E23</f>
        <v>GRIMM Architekti</v>
      </c>
      <c r="K58" s="42"/>
      <c r="L58" s="146"/>
      <c r="S58" s="40"/>
      <c r="T58" s="40"/>
      <c r="U58" s="40"/>
      <c r="V58" s="40"/>
      <c r="W58" s="40"/>
      <c r="X58" s="40"/>
      <c r="Y58" s="40"/>
      <c r="Z58" s="40"/>
      <c r="AA58" s="40"/>
      <c r="AB58" s="40"/>
      <c r="AC58" s="40"/>
      <c r="AD58" s="40"/>
      <c r="AE58" s="40"/>
    </row>
    <row r="59" spans="1:31" s="2" customFormat="1" ht="15.3" customHeight="1">
      <c r="A59" s="40"/>
      <c r="B59" s="41"/>
      <c r="C59" s="34" t="s">
        <v>31</v>
      </c>
      <c r="D59" s="42"/>
      <c r="E59" s="42"/>
      <c r="F59" s="29" t="str">
        <f>IF(E20="","",E20)</f>
        <v>Vyplň údaj</v>
      </c>
      <c r="G59" s="42"/>
      <c r="H59" s="42"/>
      <c r="I59" s="34" t="s">
        <v>38</v>
      </c>
      <c r="J59" s="38" t="str">
        <f>E26</f>
        <v>Ivan Mezera</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126</v>
      </c>
      <c r="D61" s="173"/>
      <c r="E61" s="173"/>
      <c r="F61" s="173"/>
      <c r="G61" s="173"/>
      <c r="H61" s="173"/>
      <c r="I61" s="173"/>
      <c r="J61" s="174" t="s">
        <v>127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75</v>
      </c>
      <c r="D63" s="42"/>
      <c r="E63" s="42"/>
      <c r="F63" s="42"/>
      <c r="G63" s="42"/>
      <c r="H63" s="42"/>
      <c r="I63" s="42"/>
      <c r="J63" s="104">
        <f>J94</f>
        <v>0</v>
      </c>
      <c r="K63" s="42"/>
      <c r="L63" s="146"/>
      <c r="S63" s="40"/>
      <c r="T63" s="40"/>
      <c r="U63" s="40"/>
      <c r="V63" s="40"/>
      <c r="W63" s="40"/>
      <c r="X63" s="40"/>
      <c r="Y63" s="40"/>
      <c r="Z63" s="40"/>
      <c r="AA63" s="40"/>
      <c r="AB63" s="40"/>
      <c r="AC63" s="40"/>
      <c r="AD63" s="40"/>
      <c r="AE63" s="40"/>
      <c r="AU63" s="19" t="s">
        <v>128</v>
      </c>
    </row>
    <row r="64" spans="1:31" s="9" customFormat="1" ht="24.95" customHeight="1">
      <c r="A64" s="9"/>
      <c r="B64" s="176"/>
      <c r="C64" s="177"/>
      <c r="D64" s="178" t="s">
        <v>568</v>
      </c>
      <c r="E64" s="179"/>
      <c r="F64" s="179"/>
      <c r="G64" s="179"/>
      <c r="H64" s="179"/>
      <c r="I64" s="179"/>
      <c r="J64" s="180">
        <f>J95</f>
        <v>0</v>
      </c>
      <c r="K64" s="177"/>
      <c r="L64" s="181"/>
      <c r="S64" s="9"/>
      <c r="T64" s="9"/>
      <c r="U64" s="9"/>
      <c r="V64" s="9"/>
      <c r="W64" s="9"/>
      <c r="X64" s="9"/>
      <c r="Y64" s="9"/>
      <c r="Z64" s="9"/>
      <c r="AA64" s="9"/>
      <c r="AB64" s="9"/>
      <c r="AC64" s="9"/>
      <c r="AD64" s="9"/>
      <c r="AE64" s="9"/>
    </row>
    <row r="65" spans="1:31" s="9" customFormat="1" ht="24.95" customHeight="1">
      <c r="A65" s="9"/>
      <c r="B65" s="176"/>
      <c r="C65" s="177"/>
      <c r="D65" s="178" t="s">
        <v>569</v>
      </c>
      <c r="E65" s="179"/>
      <c r="F65" s="179"/>
      <c r="G65" s="179"/>
      <c r="H65" s="179"/>
      <c r="I65" s="179"/>
      <c r="J65" s="180">
        <f>J139</f>
        <v>0</v>
      </c>
      <c r="K65" s="177"/>
      <c r="L65" s="181"/>
      <c r="S65" s="9"/>
      <c r="T65" s="9"/>
      <c r="U65" s="9"/>
      <c r="V65" s="9"/>
      <c r="W65" s="9"/>
      <c r="X65" s="9"/>
      <c r="Y65" s="9"/>
      <c r="Z65" s="9"/>
      <c r="AA65" s="9"/>
      <c r="AB65" s="9"/>
      <c r="AC65" s="9"/>
      <c r="AD65" s="9"/>
      <c r="AE65" s="9"/>
    </row>
    <row r="66" spans="1:31" s="9" customFormat="1" ht="24.95" customHeight="1">
      <c r="A66" s="9"/>
      <c r="B66" s="176"/>
      <c r="C66" s="177"/>
      <c r="D66" s="178" t="s">
        <v>570</v>
      </c>
      <c r="E66" s="179"/>
      <c r="F66" s="179"/>
      <c r="G66" s="179"/>
      <c r="H66" s="179"/>
      <c r="I66" s="179"/>
      <c r="J66" s="180">
        <f>J144</f>
        <v>0</v>
      </c>
      <c r="K66" s="177"/>
      <c r="L66" s="181"/>
      <c r="S66" s="9"/>
      <c r="T66" s="9"/>
      <c r="U66" s="9"/>
      <c r="V66" s="9"/>
      <c r="W66" s="9"/>
      <c r="X66" s="9"/>
      <c r="Y66" s="9"/>
      <c r="Z66" s="9"/>
      <c r="AA66" s="9"/>
      <c r="AB66" s="9"/>
      <c r="AC66" s="9"/>
      <c r="AD66" s="9"/>
      <c r="AE66" s="9"/>
    </row>
    <row r="67" spans="1:31" s="9" customFormat="1" ht="24.95" customHeight="1">
      <c r="A67" s="9"/>
      <c r="B67" s="176"/>
      <c r="C67" s="177"/>
      <c r="D67" s="178" t="s">
        <v>571</v>
      </c>
      <c r="E67" s="179"/>
      <c r="F67" s="179"/>
      <c r="G67" s="179"/>
      <c r="H67" s="179"/>
      <c r="I67" s="179"/>
      <c r="J67" s="180">
        <f>J149</f>
        <v>0</v>
      </c>
      <c r="K67" s="177"/>
      <c r="L67" s="181"/>
      <c r="S67" s="9"/>
      <c r="T67" s="9"/>
      <c r="U67" s="9"/>
      <c r="V67" s="9"/>
      <c r="W67" s="9"/>
      <c r="X67" s="9"/>
      <c r="Y67" s="9"/>
      <c r="Z67" s="9"/>
      <c r="AA67" s="9"/>
      <c r="AB67" s="9"/>
      <c r="AC67" s="9"/>
      <c r="AD67" s="9"/>
      <c r="AE67" s="9"/>
    </row>
    <row r="68" spans="1:31" s="9" customFormat="1" ht="24.95" customHeight="1">
      <c r="A68" s="9"/>
      <c r="B68" s="176"/>
      <c r="C68" s="177"/>
      <c r="D68" s="178" t="s">
        <v>572</v>
      </c>
      <c r="E68" s="179"/>
      <c r="F68" s="179"/>
      <c r="G68" s="179"/>
      <c r="H68" s="179"/>
      <c r="I68" s="179"/>
      <c r="J68" s="180">
        <f>J176</f>
        <v>0</v>
      </c>
      <c r="K68" s="177"/>
      <c r="L68" s="181"/>
      <c r="S68" s="9"/>
      <c r="T68" s="9"/>
      <c r="U68" s="9"/>
      <c r="V68" s="9"/>
      <c r="W68" s="9"/>
      <c r="X68" s="9"/>
      <c r="Y68" s="9"/>
      <c r="Z68" s="9"/>
      <c r="AA68" s="9"/>
      <c r="AB68" s="9"/>
      <c r="AC68" s="9"/>
      <c r="AD68" s="9"/>
      <c r="AE68" s="9"/>
    </row>
    <row r="69" spans="1:31" s="9" customFormat="1" ht="24.95" customHeight="1">
      <c r="A69" s="9"/>
      <c r="B69" s="176"/>
      <c r="C69" s="177"/>
      <c r="D69" s="178" t="s">
        <v>573</v>
      </c>
      <c r="E69" s="179"/>
      <c r="F69" s="179"/>
      <c r="G69" s="179"/>
      <c r="H69" s="179"/>
      <c r="I69" s="179"/>
      <c r="J69" s="180">
        <f>J181</f>
        <v>0</v>
      </c>
      <c r="K69" s="177"/>
      <c r="L69" s="181"/>
      <c r="S69" s="9"/>
      <c r="T69" s="9"/>
      <c r="U69" s="9"/>
      <c r="V69" s="9"/>
      <c r="W69" s="9"/>
      <c r="X69" s="9"/>
      <c r="Y69" s="9"/>
      <c r="Z69" s="9"/>
      <c r="AA69" s="9"/>
      <c r="AB69" s="9"/>
      <c r="AC69" s="9"/>
      <c r="AD69" s="9"/>
      <c r="AE69" s="9"/>
    </row>
    <row r="70" spans="1:31" s="9" customFormat="1" ht="24.95" customHeight="1">
      <c r="A70" s="9"/>
      <c r="B70" s="176"/>
      <c r="C70" s="177"/>
      <c r="D70" s="178" t="s">
        <v>574</v>
      </c>
      <c r="E70" s="179"/>
      <c r="F70" s="179"/>
      <c r="G70" s="179"/>
      <c r="H70" s="179"/>
      <c r="I70" s="179"/>
      <c r="J70" s="180">
        <f>J183</f>
        <v>0</v>
      </c>
      <c r="K70" s="177"/>
      <c r="L70" s="181"/>
      <c r="S70" s="9"/>
      <c r="T70" s="9"/>
      <c r="U70" s="9"/>
      <c r="V70" s="9"/>
      <c r="W70" s="9"/>
      <c r="X70" s="9"/>
      <c r="Y70" s="9"/>
      <c r="Z70" s="9"/>
      <c r="AA70" s="9"/>
      <c r="AB70" s="9"/>
      <c r="AC70" s="9"/>
      <c r="AD70" s="9"/>
      <c r="AE70" s="9"/>
    </row>
    <row r="71" spans="1:31" s="9" customFormat="1" ht="24.95" customHeight="1">
      <c r="A71" s="9"/>
      <c r="B71" s="176"/>
      <c r="C71" s="177"/>
      <c r="D71" s="178" t="s">
        <v>1054</v>
      </c>
      <c r="E71" s="179"/>
      <c r="F71" s="179"/>
      <c r="G71" s="179"/>
      <c r="H71" s="179"/>
      <c r="I71" s="179"/>
      <c r="J71" s="180">
        <f>J189</f>
        <v>0</v>
      </c>
      <c r="K71" s="177"/>
      <c r="L71" s="181"/>
      <c r="S71" s="9"/>
      <c r="T71" s="9"/>
      <c r="U71" s="9"/>
      <c r="V71" s="9"/>
      <c r="W71" s="9"/>
      <c r="X71" s="9"/>
      <c r="Y71" s="9"/>
      <c r="Z71" s="9"/>
      <c r="AA71" s="9"/>
      <c r="AB71" s="9"/>
      <c r="AC71" s="9"/>
      <c r="AD71" s="9"/>
      <c r="AE71" s="9"/>
    </row>
    <row r="72" spans="1:31" s="9" customFormat="1" ht="24.95" customHeight="1">
      <c r="A72" s="9"/>
      <c r="B72" s="176"/>
      <c r="C72" s="177"/>
      <c r="D72" s="178" t="s">
        <v>1484</v>
      </c>
      <c r="E72" s="179"/>
      <c r="F72" s="179"/>
      <c r="G72" s="179"/>
      <c r="H72" s="179"/>
      <c r="I72" s="179"/>
      <c r="J72" s="180">
        <f>J191</f>
        <v>0</v>
      </c>
      <c r="K72" s="177"/>
      <c r="L72" s="181"/>
      <c r="S72" s="9"/>
      <c r="T72" s="9"/>
      <c r="U72" s="9"/>
      <c r="V72" s="9"/>
      <c r="W72" s="9"/>
      <c r="X72" s="9"/>
      <c r="Y72" s="9"/>
      <c r="Z72" s="9"/>
      <c r="AA72" s="9"/>
      <c r="AB72" s="9"/>
      <c r="AC72" s="9"/>
      <c r="AD72" s="9"/>
      <c r="AE72" s="9"/>
    </row>
    <row r="73" spans="1:31" s="2" customFormat="1" ht="21.8"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6"/>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6"/>
      <c r="S78" s="40"/>
      <c r="T78" s="40"/>
      <c r="U78" s="40"/>
      <c r="V78" s="40"/>
      <c r="W78" s="40"/>
      <c r="X78" s="40"/>
      <c r="Y78" s="40"/>
      <c r="Z78" s="40"/>
      <c r="AA78" s="40"/>
      <c r="AB78" s="40"/>
      <c r="AC78" s="40"/>
      <c r="AD78" s="40"/>
      <c r="AE78" s="40"/>
    </row>
    <row r="79" spans="1:31" s="2" customFormat="1" ht="24.95" customHeight="1">
      <c r="A79" s="40"/>
      <c r="B79" s="41"/>
      <c r="C79" s="25" t="s">
        <v>145</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3" customHeight="1">
      <c r="A82" s="40"/>
      <c r="B82" s="41"/>
      <c r="C82" s="42"/>
      <c r="D82" s="42"/>
      <c r="E82" s="171" t="str">
        <f>E7</f>
        <v>NÁDRAŽNÍ,MĚSTSKÁ TŘÍDA - ČÁST I</v>
      </c>
      <c r="F82" s="34"/>
      <c r="G82" s="34"/>
      <c r="H82" s="34"/>
      <c r="I82" s="42"/>
      <c r="J82" s="42"/>
      <c r="K82" s="42"/>
      <c r="L82" s="146"/>
      <c r="S82" s="40"/>
      <c r="T82" s="40"/>
      <c r="U82" s="40"/>
      <c r="V82" s="40"/>
      <c r="W82" s="40"/>
      <c r="X82" s="40"/>
      <c r="Y82" s="40"/>
      <c r="Z82" s="40"/>
      <c r="AA82" s="40"/>
      <c r="AB82" s="40"/>
      <c r="AC82" s="40"/>
      <c r="AD82" s="40"/>
      <c r="AE82" s="40"/>
    </row>
    <row r="83" spans="2:12" s="1" customFormat="1" ht="12" customHeight="1">
      <c r="B83" s="23"/>
      <c r="C83" s="34" t="s">
        <v>123</v>
      </c>
      <c r="D83" s="24"/>
      <c r="E83" s="24"/>
      <c r="F83" s="24"/>
      <c r="G83" s="24"/>
      <c r="H83" s="24"/>
      <c r="I83" s="24"/>
      <c r="J83" s="24"/>
      <c r="K83" s="24"/>
      <c r="L83" s="22"/>
    </row>
    <row r="84" spans="1:31" s="2" customFormat="1" ht="16.3" customHeight="1">
      <c r="A84" s="40"/>
      <c r="B84" s="41"/>
      <c r="C84" s="42"/>
      <c r="D84" s="42"/>
      <c r="E84" s="171" t="s">
        <v>1438</v>
      </c>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1439</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3" customHeight="1">
      <c r="A86" s="40"/>
      <c r="B86" s="41"/>
      <c r="C86" s="42"/>
      <c r="D86" s="42"/>
      <c r="E86" s="71" t="str">
        <f>E11</f>
        <v>SO 803.01 - Zemní rozvaděč - vodovodní přípojka</v>
      </c>
      <c r="F86" s="42"/>
      <c r="G86" s="42"/>
      <c r="H86" s="42"/>
      <c r="I86" s="42"/>
      <c r="J86" s="42"/>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2" customHeight="1">
      <c r="A88" s="40"/>
      <c r="B88" s="41"/>
      <c r="C88" s="34" t="s">
        <v>21</v>
      </c>
      <c r="D88" s="42"/>
      <c r="E88" s="42"/>
      <c r="F88" s="29" t="str">
        <f>F14</f>
        <v>Žďár nas Sázavou</v>
      </c>
      <c r="G88" s="42"/>
      <c r="H88" s="42"/>
      <c r="I88" s="34" t="s">
        <v>23</v>
      </c>
      <c r="J88" s="74" t="str">
        <f>IF(J14="","",J14)</f>
        <v>8. 12. 2020</v>
      </c>
      <c r="K88" s="42"/>
      <c r="L88" s="146"/>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5.3" customHeight="1">
      <c r="A90" s="40"/>
      <c r="B90" s="41"/>
      <c r="C90" s="34" t="s">
        <v>25</v>
      </c>
      <c r="D90" s="42"/>
      <c r="E90" s="42"/>
      <c r="F90" s="29" t="str">
        <f>E17</f>
        <v>Město Žďár nad Sázavou</v>
      </c>
      <c r="G90" s="42"/>
      <c r="H90" s="42"/>
      <c r="I90" s="34" t="s">
        <v>33</v>
      </c>
      <c r="J90" s="38" t="str">
        <f>E23</f>
        <v>GRIMM Architekti</v>
      </c>
      <c r="K90" s="42"/>
      <c r="L90" s="146"/>
      <c r="S90" s="40"/>
      <c r="T90" s="40"/>
      <c r="U90" s="40"/>
      <c r="V90" s="40"/>
      <c r="W90" s="40"/>
      <c r="X90" s="40"/>
      <c r="Y90" s="40"/>
      <c r="Z90" s="40"/>
      <c r="AA90" s="40"/>
      <c r="AB90" s="40"/>
      <c r="AC90" s="40"/>
      <c r="AD90" s="40"/>
      <c r="AE90" s="40"/>
    </row>
    <row r="91" spans="1:31" s="2" customFormat="1" ht="15.3" customHeight="1">
      <c r="A91" s="40"/>
      <c r="B91" s="41"/>
      <c r="C91" s="34" t="s">
        <v>31</v>
      </c>
      <c r="D91" s="42"/>
      <c r="E91" s="42"/>
      <c r="F91" s="29" t="str">
        <f>IF(E20="","",E20)</f>
        <v>Vyplň údaj</v>
      </c>
      <c r="G91" s="42"/>
      <c r="H91" s="42"/>
      <c r="I91" s="34" t="s">
        <v>38</v>
      </c>
      <c r="J91" s="38" t="str">
        <f>E26</f>
        <v>Ivan Mezera</v>
      </c>
      <c r="K91" s="42"/>
      <c r="L91" s="146"/>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42"/>
      <c r="J92" s="42"/>
      <c r="K92" s="42"/>
      <c r="L92" s="146"/>
      <c r="S92" s="40"/>
      <c r="T92" s="40"/>
      <c r="U92" s="40"/>
      <c r="V92" s="40"/>
      <c r="W92" s="40"/>
      <c r="X92" s="40"/>
      <c r="Y92" s="40"/>
      <c r="Z92" s="40"/>
      <c r="AA92" s="40"/>
      <c r="AB92" s="40"/>
      <c r="AC92" s="40"/>
      <c r="AD92" s="40"/>
      <c r="AE92" s="40"/>
    </row>
    <row r="93" spans="1:31" s="11" customFormat="1" ht="29.25" customHeight="1">
      <c r="A93" s="187"/>
      <c r="B93" s="188"/>
      <c r="C93" s="189" t="s">
        <v>146</v>
      </c>
      <c r="D93" s="190" t="s">
        <v>62</v>
      </c>
      <c r="E93" s="190" t="s">
        <v>58</v>
      </c>
      <c r="F93" s="190" t="s">
        <v>59</v>
      </c>
      <c r="G93" s="190" t="s">
        <v>147</v>
      </c>
      <c r="H93" s="190" t="s">
        <v>148</v>
      </c>
      <c r="I93" s="190" t="s">
        <v>149</v>
      </c>
      <c r="J93" s="191" t="s">
        <v>127</v>
      </c>
      <c r="K93" s="192" t="s">
        <v>150</v>
      </c>
      <c r="L93" s="193"/>
      <c r="M93" s="94" t="s">
        <v>19</v>
      </c>
      <c r="N93" s="95" t="s">
        <v>47</v>
      </c>
      <c r="O93" s="95" t="s">
        <v>151</v>
      </c>
      <c r="P93" s="95" t="s">
        <v>152</v>
      </c>
      <c r="Q93" s="95" t="s">
        <v>153</v>
      </c>
      <c r="R93" s="95" t="s">
        <v>154</v>
      </c>
      <c r="S93" s="95" t="s">
        <v>155</v>
      </c>
      <c r="T93" s="96" t="s">
        <v>156</v>
      </c>
      <c r="U93" s="187"/>
      <c r="V93" s="187"/>
      <c r="W93" s="187"/>
      <c r="X93" s="187"/>
      <c r="Y93" s="187"/>
      <c r="Z93" s="187"/>
      <c r="AA93" s="187"/>
      <c r="AB93" s="187"/>
      <c r="AC93" s="187"/>
      <c r="AD93" s="187"/>
      <c r="AE93" s="187"/>
    </row>
    <row r="94" spans="1:63" s="2" customFormat="1" ht="22.8" customHeight="1">
      <c r="A94" s="40"/>
      <c r="B94" s="41"/>
      <c r="C94" s="101" t="s">
        <v>157</v>
      </c>
      <c r="D94" s="42"/>
      <c r="E94" s="42"/>
      <c r="F94" s="42"/>
      <c r="G94" s="42"/>
      <c r="H94" s="42"/>
      <c r="I94" s="42"/>
      <c r="J94" s="194">
        <f>BK94</f>
        <v>0</v>
      </c>
      <c r="K94" s="42"/>
      <c r="L94" s="46"/>
      <c r="M94" s="97"/>
      <c r="N94" s="195"/>
      <c r="O94" s="98"/>
      <c r="P94" s="196">
        <f>P95+P139+P144+P149+P176+P181+P183+P189+P191</f>
        <v>0</v>
      </c>
      <c r="Q94" s="98"/>
      <c r="R94" s="196">
        <f>R95+R139+R144+R149+R176+R181+R183+R189+R191</f>
        <v>0</v>
      </c>
      <c r="S94" s="98"/>
      <c r="T94" s="197">
        <f>T95+T139+T144+T149+T176+T181+T183+T189+T191</f>
        <v>0</v>
      </c>
      <c r="U94" s="40"/>
      <c r="V94" s="40"/>
      <c r="W94" s="40"/>
      <c r="X94" s="40"/>
      <c r="Y94" s="40"/>
      <c r="Z94" s="40"/>
      <c r="AA94" s="40"/>
      <c r="AB94" s="40"/>
      <c r="AC94" s="40"/>
      <c r="AD94" s="40"/>
      <c r="AE94" s="40"/>
      <c r="AT94" s="19" t="s">
        <v>76</v>
      </c>
      <c r="AU94" s="19" t="s">
        <v>128</v>
      </c>
      <c r="BK94" s="198">
        <f>BK95+BK139+BK144+BK149+BK176+BK181+BK183+BK189+BK191</f>
        <v>0</v>
      </c>
    </row>
    <row r="95" spans="1:63" s="12" customFormat="1" ht="25.9" customHeight="1">
      <c r="A95" s="12"/>
      <c r="B95" s="199"/>
      <c r="C95" s="200"/>
      <c r="D95" s="201" t="s">
        <v>76</v>
      </c>
      <c r="E95" s="202" t="s">
        <v>85</v>
      </c>
      <c r="F95" s="202" t="s">
        <v>161</v>
      </c>
      <c r="G95" s="200"/>
      <c r="H95" s="200"/>
      <c r="I95" s="203"/>
      <c r="J95" s="204">
        <f>BK95</f>
        <v>0</v>
      </c>
      <c r="K95" s="200"/>
      <c r="L95" s="205"/>
      <c r="M95" s="206"/>
      <c r="N95" s="207"/>
      <c r="O95" s="207"/>
      <c r="P95" s="208">
        <f>SUM(P96:P138)</f>
        <v>0</v>
      </c>
      <c r="Q95" s="207"/>
      <c r="R95" s="208">
        <f>SUM(R96:R138)</f>
        <v>0</v>
      </c>
      <c r="S95" s="207"/>
      <c r="T95" s="209">
        <f>SUM(T96:T138)</f>
        <v>0</v>
      </c>
      <c r="U95" s="12"/>
      <c r="V95" s="12"/>
      <c r="W95" s="12"/>
      <c r="X95" s="12"/>
      <c r="Y95" s="12"/>
      <c r="Z95" s="12"/>
      <c r="AA95" s="12"/>
      <c r="AB95" s="12"/>
      <c r="AC95" s="12"/>
      <c r="AD95" s="12"/>
      <c r="AE95" s="12"/>
      <c r="AR95" s="210" t="s">
        <v>85</v>
      </c>
      <c r="AT95" s="211" t="s">
        <v>76</v>
      </c>
      <c r="AU95" s="211" t="s">
        <v>77</v>
      </c>
      <c r="AY95" s="210" t="s">
        <v>160</v>
      </c>
      <c r="BK95" s="212">
        <f>SUM(BK96:BK138)</f>
        <v>0</v>
      </c>
    </row>
    <row r="96" spans="1:65" s="2" customFormat="1" ht="21.05" customHeight="1">
      <c r="A96" s="40"/>
      <c r="B96" s="41"/>
      <c r="C96" s="215" t="s">
        <v>85</v>
      </c>
      <c r="D96" s="215" t="s">
        <v>162</v>
      </c>
      <c r="E96" s="216" t="s">
        <v>576</v>
      </c>
      <c r="F96" s="217" t="s">
        <v>577</v>
      </c>
      <c r="G96" s="218" t="s">
        <v>188</v>
      </c>
      <c r="H96" s="219">
        <v>3.52</v>
      </c>
      <c r="I96" s="220"/>
      <c r="J96" s="221">
        <f>ROUND(I96*H96,2)</f>
        <v>0</v>
      </c>
      <c r="K96" s="222"/>
      <c r="L96" s="46"/>
      <c r="M96" s="223" t="s">
        <v>19</v>
      </c>
      <c r="N96" s="224" t="s">
        <v>48</v>
      </c>
      <c r="O96" s="86"/>
      <c r="P96" s="225">
        <f>O96*H96</f>
        <v>0</v>
      </c>
      <c r="Q96" s="225">
        <v>0</v>
      </c>
      <c r="R96" s="225">
        <f>Q96*H96</f>
        <v>0</v>
      </c>
      <c r="S96" s="225">
        <v>0</v>
      </c>
      <c r="T96" s="226">
        <f>S96*H96</f>
        <v>0</v>
      </c>
      <c r="U96" s="40"/>
      <c r="V96" s="40"/>
      <c r="W96" s="40"/>
      <c r="X96" s="40"/>
      <c r="Y96" s="40"/>
      <c r="Z96" s="40"/>
      <c r="AA96" s="40"/>
      <c r="AB96" s="40"/>
      <c r="AC96" s="40"/>
      <c r="AD96" s="40"/>
      <c r="AE96" s="40"/>
      <c r="AR96" s="227" t="s">
        <v>166</v>
      </c>
      <c r="AT96" s="227" t="s">
        <v>162</v>
      </c>
      <c r="AU96" s="227" t="s">
        <v>85</v>
      </c>
      <c r="AY96" s="19" t="s">
        <v>160</v>
      </c>
      <c r="BE96" s="228">
        <f>IF(N96="základní",J96,0)</f>
        <v>0</v>
      </c>
      <c r="BF96" s="228">
        <f>IF(N96="snížená",J96,0)</f>
        <v>0</v>
      </c>
      <c r="BG96" s="228">
        <f>IF(N96="zákl. přenesená",J96,0)</f>
        <v>0</v>
      </c>
      <c r="BH96" s="228">
        <f>IF(N96="sníž. přenesená",J96,0)</f>
        <v>0</v>
      </c>
      <c r="BI96" s="228">
        <f>IF(N96="nulová",J96,0)</f>
        <v>0</v>
      </c>
      <c r="BJ96" s="19" t="s">
        <v>85</v>
      </c>
      <c r="BK96" s="228">
        <f>ROUND(I96*H96,2)</f>
        <v>0</v>
      </c>
      <c r="BL96" s="19" t="s">
        <v>166</v>
      </c>
      <c r="BM96" s="227" t="s">
        <v>1485</v>
      </c>
    </row>
    <row r="97" spans="1:51" s="13" customFormat="1" ht="12">
      <c r="A97" s="13"/>
      <c r="B97" s="234"/>
      <c r="C97" s="235"/>
      <c r="D97" s="229" t="s">
        <v>170</v>
      </c>
      <c r="E97" s="236" t="s">
        <v>19</v>
      </c>
      <c r="F97" s="237" t="s">
        <v>1486</v>
      </c>
      <c r="G97" s="235"/>
      <c r="H97" s="238">
        <v>3.52</v>
      </c>
      <c r="I97" s="239"/>
      <c r="J97" s="235"/>
      <c r="K97" s="235"/>
      <c r="L97" s="240"/>
      <c r="M97" s="241"/>
      <c r="N97" s="242"/>
      <c r="O97" s="242"/>
      <c r="P97" s="242"/>
      <c r="Q97" s="242"/>
      <c r="R97" s="242"/>
      <c r="S97" s="242"/>
      <c r="T97" s="243"/>
      <c r="U97" s="13"/>
      <c r="V97" s="13"/>
      <c r="W97" s="13"/>
      <c r="X97" s="13"/>
      <c r="Y97" s="13"/>
      <c r="Z97" s="13"/>
      <c r="AA97" s="13"/>
      <c r="AB97" s="13"/>
      <c r="AC97" s="13"/>
      <c r="AD97" s="13"/>
      <c r="AE97" s="13"/>
      <c r="AT97" s="244" t="s">
        <v>170</v>
      </c>
      <c r="AU97" s="244" t="s">
        <v>85</v>
      </c>
      <c r="AV97" s="13" t="s">
        <v>87</v>
      </c>
      <c r="AW97" s="13" t="s">
        <v>37</v>
      </c>
      <c r="AX97" s="13" t="s">
        <v>77</v>
      </c>
      <c r="AY97" s="244" t="s">
        <v>160</v>
      </c>
    </row>
    <row r="98" spans="1:51" s="15" customFormat="1" ht="12">
      <c r="A98" s="15"/>
      <c r="B98" s="255"/>
      <c r="C98" s="256"/>
      <c r="D98" s="229" t="s">
        <v>170</v>
      </c>
      <c r="E98" s="257" t="s">
        <v>19</v>
      </c>
      <c r="F98" s="258" t="s">
        <v>174</v>
      </c>
      <c r="G98" s="256"/>
      <c r="H98" s="259">
        <v>3.52</v>
      </c>
      <c r="I98" s="260"/>
      <c r="J98" s="256"/>
      <c r="K98" s="256"/>
      <c r="L98" s="261"/>
      <c r="M98" s="262"/>
      <c r="N98" s="263"/>
      <c r="O98" s="263"/>
      <c r="P98" s="263"/>
      <c r="Q98" s="263"/>
      <c r="R98" s="263"/>
      <c r="S98" s="263"/>
      <c r="T98" s="264"/>
      <c r="U98" s="15"/>
      <c r="V98" s="15"/>
      <c r="W98" s="15"/>
      <c r="X98" s="15"/>
      <c r="Y98" s="15"/>
      <c r="Z98" s="15"/>
      <c r="AA98" s="15"/>
      <c r="AB98" s="15"/>
      <c r="AC98" s="15"/>
      <c r="AD98" s="15"/>
      <c r="AE98" s="15"/>
      <c r="AT98" s="265" t="s">
        <v>170</v>
      </c>
      <c r="AU98" s="265" t="s">
        <v>85</v>
      </c>
      <c r="AV98" s="15" t="s">
        <v>166</v>
      </c>
      <c r="AW98" s="15" t="s">
        <v>37</v>
      </c>
      <c r="AX98" s="15" t="s">
        <v>85</v>
      </c>
      <c r="AY98" s="265" t="s">
        <v>160</v>
      </c>
    </row>
    <row r="99" spans="1:65" s="2" customFormat="1" ht="21.05" customHeight="1">
      <c r="A99" s="40"/>
      <c r="B99" s="41"/>
      <c r="C99" s="215" t="s">
        <v>87</v>
      </c>
      <c r="D99" s="215" t="s">
        <v>162</v>
      </c>
      <c r="E99" s="216" t="s">
        <v>581</v>
      </c>
      <c r="F99" s="217" t="s">
        <v>582</v>
      </c>
      <c r="G99" s="218" t="s">
        <v>188</v>
      </c>
      <c r="H99" s="219">
        <v>3.52</v>
      </c>
      <c r="I99" s="220"/>
      <c r="J99" s="221">
        <f>ROUND(I99*H99,2)</f>
        <v>0</v>
      </c>
      <c r="K99" s="222"/>
      <c r="L99" s="46"/>
      <c r="M99" s="223" t="s">
        <v>19</v>
      </c>
      <c r="N99" s="224" t="s">
        <v>48</v>
      </c>
      <c r="O99" s="86"/>
      <c r="P99" s="225">
        <f>O99*H99</f>
        <v>0</v>
      </c>
      <c r="Q99" s="225">
        <v>0</v>
      </c>
      <c r="R99" s="225">
        <f>Q99*H99</f>
        <v>0</v>
      </c>
      <c r="S99" s="225">
        <v>0</v>
      </c>
      <c r="T99" s="226">
        <f>S99*H99</f>
        <v>0</v>
      </c>
      <c r="U99" s="40"/>
      <c r="V99" s="40"/>
      <c r="W99" s="40"/>
      <c r="X99" s="40"/>
      <c r="Y99" s="40"/>
      <c r="Z99" s="40"/>
      <c r="AA99" s="40"/>
      <c r="AB99" s="40"/>
      <c r="AC99" s="40"/>
      <c r="AD99" s="40"/>
      <c r="AE99" s="40"/>
      <c r="AR99" s="227" t="s">
        <v>166</v>
      </c>
      <c r="AT99" s="227" t="s">
        <v>162</v>
      </c>
      <c r="AU99" s="227" t="s">
        <v>85</v>
      </c>
      <c r="AY99" s="19" t="s">
        <v>160</v>
      </c>
      <c r="BE99" s="228">
        <f>IF(N99="základní",J99,0)</f>
        <v>0</v>
      </c>
      <c r="BF99" s="228">
        <f>IF(N99="snížená",J99,0)</f>
        <v>0</v>
      </c>
      <c r="BG99" s="228">
        <f>IF(N99="zákl. přenesená",J99,0)</f>
        <v>0</v>
      </c>
      <c r="BH99" s="228">
        <f>IF(N99="sníž. přenesená",J99,0)</f>
        <v>0</v>
      </c>
      <c r="BI99" s="228">
        <f>IF(N99="nulová",J99,0)</f>
        <v>0</v>
      </c>
      <c r="BJ99" s="19" t="s">
        <v>85</v>
      </c>
      <c r="BK99" s="228">
        <f>ROUND(I99*H99,2)</f>
        <v>0</v>
      </c>
      <c r="BL99" s="19" t="s">
        <v>166</v>
      </c>
      <c r="BM99" s="227" t="s">
        <v>1487</v>
      </c>
    </row>
    <row r="100" spans="1:65" s="2" customFormat="1" ht="16.3" customHeight="1">
      <c r="A100" s="40"/>
      <c r="B100" s="41"/>
      <c r="C100" s="215" t="s">
        <v>180</v>
      </c>
      <c r="D100" s="215" t="s">
        <v>162</v>
      </c>
      <c r="E100" s="216" t="s">
        <v>584</v>
      </c>
      <c r="F100" s="217" t="s">
        <v>585</v>
      </c>
      <c r="G100" s="218" t="s">
        <v>165</v>
      </c>
      <c r="H100" s="219">
        <v>6.1</v>
      </c>
      <c r="I100" s="220"/>
      <c r="J100" s="221">
        <f>ROUND(I100*H100,2)</f>
        <v>0</v>
      </c>
      <c r="K100" s="222"/>
      <c r="L100" s="46"/>
      <c r="M100" s="223" t="s">
        <v>19</v>
      </c>
      <c r="N100" s="224" t="s">
        <v>48</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166</v>
      </c>
      <c r="AT100" s="227" t="s">
        <v>162</v>
      </c>
      <c r="AU100" s="227" t="s">
        <v>85</v>
      </c>
      <c r="AY100" s="19" t="s">
        <v>160</v>
      </c>
      <c r="BE100" s="228">
        <f>IF(N100="základní",J100,0)</f>
        <v>0</v>
      </c>
      <c r="BF100" s="228">
        <f>IF(N100="snížená",J100,0)</f>
        <v>0</v>
      </c>
      <c r="BG100" s="228">
        <f>IF(N100="zákl. přenesená",J100,0)</f>
        <v>0</v>
      </c>
      <c r="BH100" s="228">
        <f>IF(N100="sníž. přenesená",J100,0)</f>
        <v>0</v>
      </c>
      <c r="BI100" s="228">
        <f>IF(N100="nulová",J100,0)</f>
        <v>0</v>
      </c>
      <c r="BJ100" s="19" t="s">
        <v>85</v>
      </c>
      <c r="BK100" s="228">
        <f>ROUND(I100*H100,2)</f>
        <v>0</v>
      </c>
      <c r="BL100" s="19" t="s">
        <v>166</v>
      </c>
      <c r="BM100" s="227" t="s">
        <v>1488</v>
      </c>
    </row>
    <row r="101" spans="1:65" s="2" customFormat="1" ht="16.3" customHeight="1">
      <c r="A101" s="40"/>
      <c r="B101" s="41"/>
      <c r="C101" s="215" t="s">
        <v>166</v>
      </c>
      <c r="D101" s="215" t="s">
        <v>162</v>
      </c>
      <c r="E101" s="216" t="s">
        <v>587</v>
      </c>
      <c r="F101" s="217" t="s">
        <v>588</v>
      </c>
      <c r="G101" s="218" t="s">
        <v>165</v>
      </c>
      <c r="H101" s="219">
        <v>3.003</v>
      </c>
      <c r="I101" s="220"/>
      <c r="J101" s="221">
        <f>ROUND(I101*H101,2)</f>
        <v>0</v>
      </c>
      <c r="K101" s="222"/>
      <c r="L101" s="46"/>
      <c r="M101" s="223" t="s">
        <v>19</v>
      </c>
      <c r="N101" s="224" t="s">
        <v>48</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166</v>
      </c>
      <c r="AT101" s="227" t="s">
        <v>162</v>
      </c>
      <c r="AU101" s="227" t="s">
        <v>85</v>
      </c>
      <c r="AY101" s="19" t="s">
        <v>160</v>
      </c>
      <c r="BE101" s="228">
        <f>IF(N101="základní",J101,0)</f>
        <v>0</v>
      </c>
      <c r="BF101" s="228">
        <f>IF(N101="snížená",J101,0)</f>
        <v>0</v>
      </c>
      <c r="BG101" s="228">
        <f>IF(N101="zákl. přenesená",J101,0)</f>
        <v>0</v>
      </c>
      <c r="BH101" s="228">
        <f>IF(N101="sníž. přenesená",J101,0)</f>
        <v>0</v>
      </c>
      <c r="BI101" s="228">
        <f>IF(N101="nulová",J101,0)</f>
        <v>0</v>
      </c>
      <c r="BJ101" s="19" t="s">
        <v>85</v>
      </c>
      <c r="BK101" s="228">
        <f>ROUND(I101*H101,2)</f>
        <v>0</v>
      </c>
      <c r="BL101" s="19" t="s">
        <v>166</v>
      </c>
      <c r="BM101" s="227" t="s">
        <v>1489</v>
      </c>
    </row>
    <row r="102" spans="1:65" s="2" customFormat="1" ht="16.3" customHeight="1">
      <c r="A102" s="40"/>
      <c r="B102" s="41"/>
      <c r="C102" s="215" t="s">
        <v>193</v>
      </c>
      <c r="D102" s="215" t="s">
        <v>162</v>
      </c>
      <c r="E102" s="216" t="s">
        <v>590</v>
      </c>
      <c r="F102" s="217" t="s">
        <v>591</v>
      </c>
      <c r="G102" s="218" t="s">
        <v>165</v>
      </c>
      <c r="H102" s="219">
        <v>0.282</v>
      </c>
      <c r="I102" s="220"/>
      <c r="J102" s="221">
        <f>ROUND(I102*H102,2)</f>
        <v>0</v>
      </c>
      <c r="K102" s="222"/>
      <c r="L102" s="46"/>
      <c r="M102" s="223" t="s">
        <v>19</v>
      </c>
      <c r="N102" s="224" t="s">
        <v>48</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166</v>
      </c>
      <c r="AT102" s="227" t="s">
        <v>162</v>
      </c>
      <c r="AU102" s="227" t="s">
        <v>85</v>
      </c>
      <c r="AY102" s="19" t="s">
        <v>160</v>
      </c>
      <c r="BE102" s="228">
        <f>IF(N102="základní",J102,0)</f>
        <v>0</v>
      </c>
      <c r="BF102" s="228">
        <f>IF(N102="snížená",J102,0)</f>
        <v>0</v>
      </c>
      <c r="BG102" s="228">
        <f>IF(N102="zákl. přenesená",J102,0)</f>
        <v>0</v>
      </c>
      <c r="BH102" s="228">
        <f>IF(N102="sníž. přenesená",J102,0)</f>
        <v>0</v>
      </c>
      <c r="BI102" s="228">
        <f>IF(N102="nulová",J102,0)</f>
        <v>0</v>
      </c>
      <c r="BJ102" s="19" t="s">
        <v>85</v>
      </c>
      <c r="BK102" s="228">
        <f>ROUND(I102*H102,2)</f>
        <v>0</v>
      </c>
      <c r="BL102" s="19" t="s">
        <v>166</v>
      </c>
      <c r="BM102" s="227" t="s">
        <v>1490</v>
      </c>
    </row>
    <row r="103" spans="1:65" s="2" customFormat="1" ht="21.05" customHeight="1">
      <c r="A103" s="40"/>
      <c r="B103" s="41"/>
      <c r="C103" s="215" t="s">
        <v>200</v>
      </c>
      <c r="D103" s="215" t="s">
        <v>162</v>
      </c>
      <c r="E103" s="216" t="s">
        <v>593</v>
      </c>
      <c r="F103" s="217" t="s">
        <v>594</v>
      </c>
      <c r="G103" s="218" t="s">
        <v>165</v>
      </c>
      <c r="H103" s="219">
        <v>2.329</v>
      </c>
      <c r="I103" s="220"/>
      <c r="J103" s="221">
        <f>ROUND(I103*H103,2)</f>
        <v>0</v>
      </c>
      <c r="K103" s="222"/>
      <c r="L103" s="46"/>
      <c r="M103" s="223" t="s">
        <v>19</v>
      </c>
      <c r="N103" s="224" t="s">
        <v>48</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166</v>
      </c>
      <c r="AT103" s="227" t="s">
        <v>162</v>
      </c>
      <c r="AU103" s="227" t="s">
        <v>85</v>
      </c>
      <c r="AY103" s="19" t="s">
        <v>160</v>
      </c>
      <c r="BE103" s="228">
        <f>IF(N103="základní",J103,0)</f>
        <v>0</v>
      </c>
      <c r="BF103" s="228">
        <f>IF(N103="snížená",J103,0)</f>
        <v>0</v>
      </c>
      <c r="BG103" s="228">
        <f>IF(N103="zákl. přenesená",J103,0)</f>
        <v>0</v>
      </c>
      <c r="BH103" s="228">
        <f>IF(N103="sníž. přenesená",J103,0)</f>
        <v>0</v>
      </c>
      <c r="BI103" s="228">
        <f>IF(N103="nulová",J103,0)</f>
        <v>0</v>
      </c>
      <c r="BJ103" s="19" t="s">
        <v>85</v>
      </c>
      <c r="BK103" s="228">
        <f>ROUND(I103*H103,2)</f>
        <v>0</v>
      </c>
      <c r="BL103" s="19" t="s">
        <v>166</v>
      </c>
      <c r="BM103" s="227" t="s">
        <v>1491</v>
      </c>
    </row>
    <row r="104" spans="1:65" s="2" customFormat="1" ht="21.05" customHeight="1">
      <c r="A104" s="40"/>
      <c r="B104" s="41"/>
      <c r="C104" s="215" t="s">
        <v>206</v>
      </c>
      <c r="D104" s="215" t="s">
        <v>162</v>
      </c>
      <c r="E104" s="216" t="s">
        <v>596</v>
      </c>
      <c r="F104" s="217" t="s">
        <v>597</v>
      </c>
      <c r="G104" s="218" t="s">
        <v>165</v>
      </c>
      <c r="H104" s="219">
        <v>1.146</v>
      </c>
      <c r="I104" s="220"/>
      <c r="J104" s="221">
        <f>ROUND(I104*H104,2)</f>
        <v>0</v>
      </c>
      <c r="K104" s="222"/>
      <c r="L104" s="46"/>
      <c r="M104" s="223" t="s">
        <v>19</v>
      </c>
      <c r="N104" s="224" t="s">
        <v>48</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166</v>
      </c>
      <c r="AT104" s="227" t="s">
        <v>162</v>
      </c>
      <c r="AU104" s="227" t="s">
        <v>85</v>
      </c>
      <c r="AY104" s="19" t="s">
        <v>160</v>
      </c>
      <c r="BE104" s="228">
        <f>IF(N104="základní",J104,0)</f>
        <v>0</v>
      </c>
      <c r="BF104" s="228">
        <f>IF(N104="snížená",J104,0)</f>
        <v>0</v>
      </c>
      <c r="BG104" s="228">
        <f>IF(N104="zákl. přenesená",J104,0)</f>
        <v>0</v>
      </c>
      <c r="BH104" s="228">
        <f>IF(N104="sníž. přenesená",J104,0)</f>
        <v>0</v>
      </c>
      <c r="BI104" s="228">
        <f>IF(N104="nulová",J104,0)</f>
        <v>0</v>
      </c>
      <c r="BJ104" s="19" t="s">
        <v>85</v>
      </c>
      <c r="BK104" s="228">
        <f>ROUND(I104*H104,2)</f>
        <v>0</v>
      </c>
      <c r="BL104" s="19" t="s">
        <v>166</v>
      </c>
      <c r="BM104" s="227" t="s">
        <v>1492</v>
      </c>
    </row>
    <row r="105" spans="1:65" s="2" customFormat="1" ht="21.05" customHeight="1">
      <c r="A105" s="40"/>
      <c r="B105" s="41"/>
      <c r="C105" s="215" t="s">
        <v>210</v>
      </c>
      <c r="D105" s="215" t="s">
        <v>162</v>
      </c>
      <c r="E105" s="216" t="s">
        <v>599</v>
      </c>
      <c r="F105" s="217" t="s">
        <v>600</v>
      </c>
      <c r="G105" s="218" t="s">
        <v>165</v>
      </c>
      <c r="H105" s="219">
        <v>0.107</v>
      </c>
      <c r="I105" s="220"/>
      <c r="J105" s="221">
        <f>ROUND(I105*H105,2)</f>
        <v>0</v>
      </c>
      <c r="K105" s="222"/>
      <c r="L105" s="46"/>
      <c r="M105" s="223" t="s">
        <v>19</v>
      </c>
      <c r="N105" s="224" t="s">
        <v>48</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166</v>
      </c>
      <c r="AT105" s="227" t="s">
        <v>162</v>
      </c>
      <c r="AU105" s="227" t="s">
        <v>85</v>
      </c>
      <c r="AY105" s="19" t="s">
        <v>160</v>
      </c>
      <c r="BE105" s="228">
        <f>IF(N105="základní",J105,0)</f>
        <v>0</v>
      </c>
      <c r="BF105" s="228">
        <f>IF(N105="snížená",J105,0)</f>
        <v>0</v>
      </c>
      <c r="BG105" s="228">
        <f>IF(N105="zákl. přenesená",J105,0)</f>
        <v>0</v>
      </c>
      <c r="BH105" s="228">
        <f>IF(N105="sníž. přenesená",J105,0)</f>
        <v>0</v>
      </c>
      <c r="BI105" s="228">
        <f>IF(N105="nulová",J105,0)</f>
        <v>0</v>
      </c>
      <c r="BJ105" s="19" t="s">
        <v>85</v>
      </c>
      <c r="BK105" s="228">
        <f>ROUND(I105*H105,2)</f>
        <v>0</v>
      </c>
      <c r="BL105" s="19" t="s">
        <v>166</v>
      </c>
      <c r="BM105" s="227" t="s">
        <v>1493</v>
      </c>
    </row>
    <row r="106" spans="1:65" s="2" customFormat="1" ht="16.3" customHeight="1">
      <c r="A106" s="40"/>
      <c r="B106" s="41"/>
      <c r="C106" s="215" t="s">
        <v>216</v>
      </c>
      <c r="D106" s="215" t="s">
        <v>162</v>
      </c>
      <c r="E106" s="216" t="s">
        <v>602</v>
      </c>
      <c r="F106" s="217" t="s">
        <v>603</v>
      </c>
      <c r="G106" s="218" t="s">
        <v>165</v>
      </c>
      <c r="H106" s="219">
        <v>0.039</v>
      </c>
      <c r="I106" s="220"/>
      <c r="J106" s="221">
        <f>ROUND(I106*H106,2)</f>
        <v>0</v>
      </c>
      <c r="K106" s="222"/>
      <c r="L106" s="46"/>
      <c r="M106" s="223" t="s">
        <v>19</v>
      </c>
      <c r="N106" s="224" t="s">
        <v>48</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166</v>
      </c>
      <c r="AT106" s="227" t="s">
        <v>162</v>
      </c>
      <c r="AU106" s="227" t="s">
        <v>85</v>
      </c>
      <c r="AY106" s="19" t="s">
        <v>160</v>
      </c>
      <c r="BE106" s="228">
        <f>IF(N106="základní",J106,0)</f>
        <v>0</v>
      </c>
      <c r="BF106" s="228">
        <f>IF(N106="snížená",J106,0)</f>
        <v>0</v>
      </c>
      <c r="BG106" s="228">
        <f>IF(N106="zákl. přenesená",J106,0)</f>
        <v>0</v>
      </c>
      <c r="BH106" s="228">
        <f>IF(N106="sníž. přenesená",J106,0)</f>
        <v>0</v>
      </c>
      <c r="BI106" s="228">
        <f>IF(N106="nulová",J106,0)</f>
        <v>0</v>
      </c>
      <c r="BJ106" s="19" t="s">
        <v>85</v>
      </c>
      <c r="BK106" s="228">
        <f>ROUND(I106*H106,2)</f>
        <v>0</v>
      </c>
      <c r="BL106" s="19" t="s">
        <v>166</v>
      </c>
      <c r="BM106" s="227" t="s">
        <v>1494</v>
      </c>
    </row>
    <row r="107" spans="1:51" s="13" customFormat="1" ht="12">
      <c r="A107" s="13"/>
      <c r="B107" s="234"/>
      <c r="C107" s="235"/>
      <c r="D107" s="229" t="s">
        <v>170</v>
      </c>
      <c r="E107" s="236" t="s">
        <v>19</v>
      </c>
      <c r="F107" s="237" t="s">
        <v>1495</v>
      </c>
      <c r="G107" s="235"/>
      <c r="H107" s="238">
        <v>0.039</v>
      </c>
      <c r="I107" s="239"/>
      <c r="J107" s="235"/>
      <c r="K107" s="235"/>
      <c r="L107" s="240"/>
      <c r="M107" s="241"/>
      <c r="N107" s="242"/>
      <c r="O107" s="242"/>
      <c r="P107" s="242"/>
      <c r="Q107" s="242"/>
      <c r="R107" s="242"/>
      <c r="S107" s="242"/>
      <c r="T107" s="243"/>
      <c r="U107" s="13"/>
      <c r="V107" s="13"/>
      <c r="W107" s="13"/>
      <c r="X107" s="13"/>
      <c r="Y107" s="13"/>
      <c r="Z107" s="13"/>
      <c r="AA107" s="13"/>
      <c r="AB107" s="13"/>
      <c r="AC107" s="13"/>
      <c r="AD107" s="13"/>
      <c r="AE107" s="13"/>
      <c r="AT107" s="244" t="s">
        <v>170</v>
      </c>
      <c r="AU107" s="244" t="s">
        <v>85</v>
      </c>
      <c r="AV107" s="13" t="s">
        <v>87</v>
      </c>
      <c r="AW107" s="13" t="s">
        <v>37</v>
      </c>
      <c r="AX107" s="13" t="s">
        <v>77</v>
      </c>
      <c r="AY107" s="244" t="s">
        <v>160</v>
      </c>
    </row>
    <row r="108" spans="1:51" s="15" customFormat="1" ht="12">
      <c r="A108" s="15"/>
      <c r="B108" s="255"/>
      <c r="C108" s="256"/>
      <c r="D108" s="229" t="s">
        <v>170</v>
      </c>
      <c r="E108" s="257" t="s">
        <v>19</v>
      </c>
      <c r="F108" s="258" t="s">
        <v>174</v>
      </c>
      <c r="G108" s="256"/>
      <c r="H108" s="259">
        <v>0.039</v>
      </c>
      <c r="I108" s="260"/>
      <c r="J108" s="256"/>
      <c r="K108" s="256"/>
      <c r="L108" s="261"/>
      <c r="M108" s="262"/>
      <c r="N108" s="263"/>
      <c r="O108" s="263"/>
      <c r="P108" s="263"/>
      <c r="Q108" s="263"/>
      <c r="R108" s="263"/>
      <c r="S108" s="263"/>
      <c r="T108" s="264"/>
      <c r="U108" s="15"/>
      <c r="V108" s="15"/>
      <c r="W108" s="15"/>
      <c r="X108" s="15"/>
      <c r="Y108" s="15"/>
      <c r="Z108" s="15"/>
      <c r="AA108" s="15"/>
      <c r="AB108" s="15"/>
      <c r="AC108" s="15"/>
      <c r="AD108" s="15"/>
      <c r="AE108" s="15"/>
      <c r="AT108" s="265" t="s">
        <v>170</v>
      </c>
      <c r="AU108" s="265" t="s">
        <v>85</v>
      </c>
      <c r="AV108" s="15" t="s">
        <v>166</v>
      </c>
      <c r="AW108" s="15" t="s">
        <v>37</v>
      </c>
      <c r="AX108" s="15" t="s">
        <v>85</v>
      </c>
      <c r="AY108" s="265" t="s">
        <v>160</v>
      </c>
    </row>
    <row r="109" spans="1:65" s="2" customFormat="1" ht="21.05" customHeight="1">
      <c r="A109" s="40"/>
      <c r="B109" s="41"/>
      <c r="C109" s="215" t="s">
        <v>223</v>
      </c>
      <c r="D109" s="215" t="s">
        <v>162</v>
      </c>
      <c r="E109" s="216" t="s">
        <v>1496</v>
      </c>
      <c r="F109" s="217" t="s">
        <v>1497</v>
      </c>
      <c r="G109" s="218" t="s">
        <v>295</v>
      </c>
      <c r="H109" s="219">
        <v>1</v>
      </c>
      <c r="I109" s="220"/>
      <c r="J109" s="221">
        <f>ROUND(I109*H109,2)</f>
        <v>0</v>
      </c>
      <c r="K109" s="222"/>
      <c r="L109" s="46"/>
      <c r="M109" s="223" t="s">
        <v>19</v>
      </c>
      <c r="N109" s="224" t="s">
        <v>48</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166</v>
      </c>
      <c r="AT109" s="227" t="s">
        <v>162</v>
      </c>
      <c r="AU109" s="227" t="s">
        <v>85</v>
      </c>
      <c r="AY109" s="19" t="s">
        <v>160</v>
      </c>
      <c r="BE109" s="228">
        <f>IF(N109="základní",J109,0)</f>
        <v>0</v>
      </c>
      <c r="BF109" s="228">
        <f>IF(N109="snížená",J109,0)</f>
        <v>0</v>
      </c>
      <c r="BG109" s="228">
        <f>IF(N109="zákl. přenesená",J109,0)</f>
        <v>0</v>
      </c>
      <c r="BH109" s="228">
        <f>IF(N109="sníž. přenesená",J109,0)</f>
        <v>0</v>
      </c>
      <c r="BI109" s="228">
        <f>IF(N109="nulová",J109,0)</f>
        <v>0</v>
      </c>
      <c r="BJ109" s="19" t="s">
        <v>85</v>
      </c>
      <c r="BK109" s="228">
        <f>ROUND(I109*H109,2)</f>
        <v>0</v>
      </c>
      <c r="BL109" s="19" t="s">
        <v>166</v>
      </c>
      <c r="BM109" s="227" t="s">
        <v>1498</v>
      </c>
    </row>
    <row r="110" spans="1:65" s="2" customFormat="1" ht="21.05" customHeight="1">
      <c r="A110" s="40"/>
      <c r="B110" s="41"/>
      <c r="C110" s="215" t="s">
        <v>230</v>
      </c>
      <c r="D110" s="215" t="s">
        <v>162</v>
      </c>
      <c r="E110" s="216" t="s">
        <v>1499</v>
      </c>
      <c r="F110" s="217" t="s">
        <v>1500</v>
      </c>
      <c r="G110" s="218" t="s">
        <v>1501</v>
      </c>
      <c r="H110" s="219">
        <v>3</v>
      </c>
      <c r="I110" s="220"/>
      <c r="J110" s="221">
        <f>ROUND(I110*H110,2)</f>
        <v>0</v>
      </c>
      <c r="K110" s="222"/>
      <c r="L110" s="46"/>
      <c r="M110" s="223" t="s">
        <v>19</v>
      </c>
      <c r="N110" s="224" t="s">
        <v>48</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166</v>
      </c>
      <c r="AT110" s="227" t="s">
        <v>162</v>
      </c>
      <c r="AU110" s="227" t="s">
        <v>85</v>
      </c>
      <c r="AY110" s="19" t="s">
        <v>160</v>
      </c>
      <c r="BE110" s="228">
        <f>IF(N110="základní",J110,0)</f>
        <v>0</v>
      </c>
      <c r="BF110" s="228">
        <f>IF(N110="snížená",J110,0)</f>
        <v>0</v>
      </c>
      <c r="BG110" s="228">
        <f>IF(N110="zákl. přenesená",J110,0)</f>
        <v>0</v>
      </c>
      <c r="BH110" s="228">
        <f>IF(N110="sníž. přenesená",J110,0)</f>
        <v>0</v>
      </c>
      <c r="BI110" s="228">
        <f>IF(N110="nulová",J110,0)</f>
        <v>0</v>
      </c>
      <c r="BJ110" s="19" t="s">
        <v>85</v>
      </c>
      <c r="BK110" s="228">
        <f>ROUND(I110*H110,2)</f>
        <v>0</v>
      </c>
      <c r="BL110" s="19" t="s">
        <v>166</v>
      </c>
      <c r="BM110" s="227" t="s">
        <v>1502</v>
      </c>
    </row>
    <row r="111" spans="1:65" s="2" customFormat="1" ht="21.05" customHeight="1">
      <c r="A111" s="40"/>
      <c r="B111" s="41"/>
      <c r="C111" s="215" t="s">
        <v>236</v>
      </c>
      <c r="D111" s="215" t="s">
        <v>162</v>
      </c>
      <c r="E111" s="216" t="s">
        <v>1503</v>
      </c>
      <c r="F111" s="217" t="s">
        <v>1504</v>
      </c>
      <c r="G111" s="218" t="s">
        <v>295</v>
      </c>
      <c r="H111" s="219">
        <v>1</v>
      </c>
      <c r="I111" s="220"/>
      <c r="J111" s="221">
        <f>ROUND(I111*H111,2)</f>
        <v>0</v>
      </c>
      <c r="K111" s="222"/>
      <c r="L111" s="46"/>
      <c r="M111" s="223" t="s">
        <v>19</v>
      </c>
      <c r="N111" s="224" t="s">
        <v>48</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166</v>
      </c>
      <c r="AT111" s="227" t="s">
        <v>162</v>
      </c>
      <c r="AU111" s="227" t="s">
        <v>85</v>
      </c>
      <c r="AY111" s="19" t="s">
        <v>160</v>
      </c>
      <c r="BE111" s="228">
        <f>IF(N111="základní",J111,0)</f>
        <v>0</v>
      </c>
      <c r="BF111" s="228">
        <f>IF(N111="snížená",J111,0)</f>
        <v>0</v>
      </c>
      <c r="BG111" s="228">
        <f>IF(N111="zákl. přenesená",J111,0)</f>
        <v>0</v>
      </c>
      <c r="BH111" s="228">
        <f>IF(N111="sníž. přenesená",J111,0)</f>
        <v>0</v>
      </c>
      <c r="BI111" s="228">
        <f>IF(N111="nulová",J111,0)</f>
        <v>0</v>
      </c>
      <c r="BJ111" s="19" t="s">
        <v>85</v>
      </c>
      <c r="BK111" s="228">
        <f>ROUND(I111*H111,2)</f>
        <v>0</v>
      </c>
      <c r="BL111" s="19" t="s">
        <v>166</v>
      </c>
      <c r="BM111" s="227" t="s">
        <v>1505</v>
      </c>
    </row>
    <row r="112" spans="1:65" s="2" customFormat="1" ht="16.3" customHeight="1">
      <c r="A112" s="40"/>
      <c r="B112" s="41"/>
      <c r="C112" s="215" t="s">
        <v>243</v>
      </c>
      <c r="D112" s="215" t="s">
        <v>162</v>
      </c>
      <c r="E112" s="216" t="s">
        <v>613</v>
      </c>
      <c r="F112" s="217" t="s">
        <v>614</v>
      </c>
      <c r="G112" s="218" t="s">
        <v>165</v>
      </c>
      <c r="H112" s="219">
        <v>10.841</v>
      </c>
      <c r="I112" s="220"/>
      <c r="J112" s="221">
        <f>ROUND(I112*H112,2)</f>
        <v>0</v>
      </c>
      <c r="K112" s="222"/>
      <c r="L112" s="46"/>
      <c r="M112" s="223" t="s">
        <v>19</v>
      </c>
      <c r="N112" s="224" t="s">
        <v>48</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166</v>
      </c>
      <c r="AT112" s="227" t="s">
        <v>162</v>
      </c>
      <c r="AU112" s="227" t="s">
        <v>85</v>
      </c>
      <c r="AY112" s="19" t="s">
        <v>160</v>
      </c>
      <c r="BE112" s="228">
        <f>IF(N112="základní",J112,0)</f>
        <v>0</v>
      </c>
      <c r="BF112" s="228">
        <f>IF(N112="snížená",J112,0)</f>
        <v>0</v>
      </c>
      <c r="BG112" s="228">
        <f>IF(N112="zákl. přenesená",J112,0)</f>
        <v>0</v>
      </c>
      <c r="BH112" s="228">
        <f>IF(N112="sníž. přenesená",J112,0)</f>
        <v>0</v>
      </c>
      <c r="BI112" s="228">
        <f>IF(N112="nulová",J112,0)</f>
        <v>0</v>
      </c>
      <c r="BJ112" s="19" t="s">
        <v>85</v>
      </c>
      <c r="BK112" s="228">
        <f>ROUND(I112*H112,2)</f>
        <v>0</v>
      </c>
      <c r="BL112" s="19" t="s">
        <v>166</v>
      </c>
      <c r="BM112" s="227" t="s">
        <v>1506</v>
      </c>
    </row>
    <row r="113" spans="1:51" s="13" customFormat="1" ht="12">
      <c r="A113" s="13"/>
      <c r="B113" s="234"/>
      <c r="C113" s="235"/>
      <c r="D113" s="229" t="s">
        <v>170</v>
      </c>
      <c r="E113" s="236" t="s">
        <v>19</v>
      </c>
      <c r="F113" s="237" t="s">
        <v>1507</v>
      </c>
      <c r="G113" s="235"/>
      <c r="H113" s="238">
        <v>9.103</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170</v>
      </c>
      <c r="AU113" s="244" t="s">
        <v>85</v>
      </c>
      <c r="AV113" s="13" t="s">
        <v>87</v>
      </c>
      <c r="AW113" s="13" t="s">
        <v>37</v>
      </c>
      <c r="AX113" s="13" t="s">
        <v>77</v>
      </c>
      <c r="AY113" s="244" t="s">
        <v>160</v>
      </c>
    </row>
    <row r="114" spans="1:51" s="13" customFormat="1" ht="12">
      <c r="A114" s="13"/>
      <c r="B114" s="234"/>
      <c r="C114" s="235"/>
      <c r="D114" s="229" t="s">
        <v>170</v>
      </c>
      <c r="E114" s="236" t="s">
        <v>19</v>
      </c>
      <c r="F114" s="237" t="s">
        <v>1508</v>
      </c>
      <c r="G114" s="235"/>
      <c r="H114" s="238">
        <v>1.738</v>
      </c>
      <c r="I114" s="239"/>
      <c r="J114" s="235"/>
      <c r="K114" s="235"/>
      <c r="L114" s="240"/>
      <c r="M114" s="241"/>
      <c r="N114" s="242"/>
      <c r="O114" s="242"/>
      <c r="P114" s="242"/>
      <c r="Q114" s="242"/>
      <c r="R114" s="242"/>
      <c r="S114" s="242"/>
      <c r="T114" s="243"/>
      <c r="U114" s="13"/>
      <c r="V114" s="13"/>
      <c r="W114" s="13"/>
      <c r="X114" s="13"/>
      <c r="Y114" s="13"/>
      <c r="Z114" s="13"/>
      <c r="AA114" s="13"/>
      <c r="AB114" s="13"/>
      <c r="AC114" s="13"/>
      <c r="AD114" s="13"/>
      <c r="AE114" s="13"/>
      <c r="AT114" s="244" t="s">
        <v>170</v>
      </c>
      <c r="AU114" s="244" t="s">
        <v>85</v>
      </c>
      <c r="AV114" s="13" t="s">
        <v>87</v>
      </c>
      <c r="AW114" s="13" t="s">
        <v>37</v>
      </c>
      <c r="AX114" s="13" t="s">
        <v>77</v>
      </c>
      <c r="AY114" s="244" t="s">
        <v>160</v>
      </c>
    </row>
    <row r="115" spans="1:51" s="15" customFormat="1" ht="12">
      <c r="A115" s="15"/>
      <c r="B115" s="255"/>
      <c r="C115" s="256"/>
      <c r="D115" s="229" t="s">
        <v>170</v>
      </c>
      <c r="E115" s="257" t="s">
        <v>19</v>
      </c>
      <c r="F115" s="258" t="s">
        <v>174</v>
      </c>
      <c r="G115" s="256"/>
      <c r="H115" s="259">
        <v>10.841</v>
      </c>
      <c r="I115" s="260"/>
      <c r="J115" s="256"/>
      <c r="K115" s="256"/>
      <c r="L115" s="261"/>
      <c r="M115" s="262"/>
      <c r="N115" s="263"/>
      <c r="O115" s="263"/>
      <c r="P115" s="263"/>
      <c r="Q115" s="263"/>
      <c r="R115" s="263"/>
      <c r="S115" s="263"/>
      <c r="T115" s="264"/>
      <c r="U115" s="15"/>
      <c r="V115" s="15"/>
      <c r="W115" s="15"/>
      <c r="X115" s="15"/>
      <c r="Y115" s="15"/>
      <c r="Z115" s="15"/>
      <c r="AA115" s="15"/>
      <c r="AB115" s="15"/>
      <c r="AC115" s="15"/>
      <c r="AD115" s="15"/>
      <c r="AE115" s="15"/>
      <c r="AT115" s="265" t="s">
        <v>170</v>
      </c>
      <c r="AU115" s="265" t="s">
        <v>85</v>
      </c>
      <c r="AV115" s="15" t="s">
        <v>166</v>
      </c>
      <c r="AW115" s="15" t="s">
        <v>37</v>
      </c>
      <c r="AX115" s="15" t="s">
        <v>85</v>
      </c>
      <c r="AY115" s="265" t="s">
        <v>160</v>
      </c>
    </row>
    <row r="116" spans="1:65" s="2" customFormat="1" ht="16.3" customHeight="1">
      <c r="A116" s="40"/>
      <c r="B116" s="41"/>
      <c r="C116" s="215" t="s">
        <v>247</v>
      </c>
      <c r="D116" s="215" t="s">
        <v>162</v>
      </c>
      <c r="E116" s="216" t="s">
        <v>618</v>
      </c>
      <c r="F116" s="217" t="s">
        <v>619</v>
      </c>
      <c r="G116" s="218" t="s">
        <v>165</v>
      </c>
      <c r="H116" s="219">
        <v>0.335</v>
      </c>
      <c r="I116" s="220"/>
      <c r="J116" s="221">
        <f>ROUND(I116*H116,2)</f>
        <v>0</v>
      </c>
      <c r="K116" s="222"/>
      <c r="L116" s="46"/>
      <c r="M116" s="223" t="s">
        <v>19</v>
      </c>
      <c r="N116" s="224" t="s">
        <v>48</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166</v>
      </c>
      <c r="AT116" s="227" t="s">
        <v>162</v>
      </c>
      <c r="AU116" s="227" t="s">
        <v>85</v>
      </c>
      <c r="AY116" s="19" t="s">
        <v>160</v>
      </c>
      <c r="BE116" s="228">
        <f>IF(N116="základní",J116,0)</f>
        <v>0</v>
      </c>
      <c r="BF116" s="228">
        <f>IF(N116="snížená",J116,0)</f>
        <v>0</v>
      </c>
      <c r="BG116" s="228">
        <f>IF(N116="zákl. přenesená",J116,0)</f>
        <v>0</v>
      </c>
      <c r="BH116" s="228">
        <f>IF(N116="sníž. přenesená",J116,0)</f>
        <v>0</v>
      </c>
      <c r="BI116" s="228">
        <f>IF(N116="nulová",J116,0)</f>
        <v>0</v>
      </c>
      <c r="BJ116" s="19" t="s">
        <v>85</v>
      </c>
      <c r="BK116" s="228">
        <f>ROUND(I116*H116,2)</f>
        <v>0</v>
      </c>
      <c r="BL116" s="19" t="s">
        <v>166</v>
      </c>
      <c r="BM116" s="227" t="s">
        <v>1509</v>
      </c>
    </row>
    <row r="117" spans="1:65" s="2" customFormat="1" ht="21.05" customHeight="1">
      <c r="A117" s="40"/>
      <c r="B117" s="41"/>
      <c r="C117" s="215" t="s">
        <v>8</v>
      </c>
      <c r="D117" s="215" t="s">
        <v>162</v>
      </c>
      <c r="E117" s="216" t="s">
        <v>623</v>
      </c>
      <c r="F117" s="217" t="s">
        <v>624</v>
      </c>
      <c r="G117" s="218" t="s">
        <v>165</v>
      </c>
      <c r="H117" s="219">
        <v>13.694</v>
      </c>
      <c r="I117" s="220"/>
      <c r="J117" s="221">
        <f>ROUND(I117*H117,2)</f>
        <v>0</v>
      </c>
      <c r="K117" s="222"/>
      <c r="L117" s="46"/>
      <c r="M117" s="223" t="s">
        <v>19</v>
      </c>
      <c r="N117" s="224" t="s">
        <v>48</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166</v>
      </c>
      <c r="AT117" s="227" t="s">
        <v>162</v>
      </c>
      <c r="AU117" s="227" t="s">
        <v>85</v>
      </c>
      <c r="AY117" s="19" t="s">
        <v>160</v>
      </c>
      <c r="BE117" s="228">
        <f>IF(N117="základní",J117,0)</f>
        <v>0</v>
      </c>
      <c r="BF117" s="228">
        <f>IF(N117="snížená",J117,0)</f>
        <v>0</v>
      </c>
      <c r="BG117" s="228">
        <f>IF(N117="zákl. přenesená",J117,0)</f>
        <v>0</v>
      </c>
      <c r="BH117" s="228">
        <f>IF(N117="sníž. přenesená",J117,0)</f>
        <v>0</v>
      </c>
      <c r="BI117" s="228">
        <f>IF(N117="nulová",J117,0)</f>
        <v>0</v>
      </c>
      <c r="BJ117" s="19" t="s">
        <v>85</v>
      </c>
      <c r="BK117" s="228">
        <f>ROUND(I117*H117,2)</f>
        <v>0</v>
      </c>
      <c r="BL117" s="19" t="s">
        <v>166</v>
      </c>
      <c r="BM117" s="227" t="s">
        <v>1510</v>
      </c>
    </row>
    <row r="118" spans="1:65" s="2" customFormat="1" ht="21.05" customHeight="1">
      <c r="A118" s="40"/>
      <c r="B118" s="41"/>
      <c r="C118" s="215" t="s">
        <v>259</v>
      </c>
      <c r="D118" s="215" t="s">
        <v>162</v>
      </c>
      <c r="E118" s="216" t="s">
        <v>626</v>
      </c>
      <c r="F118" s="217" t="s">
        <v>627</v>
      </c>
      <c r="G118" s="218" t="s">
        <v>165</v>
      </c>
      <c r="H118" s="219">
        <v>5.731</v>
      </c>
      <c r="I118" s="220"/>
      <c r="J118" s="221">
        <f>ROUND(I118*H118,2)</f>
        <v>0</v>
      </c>
      <c r="K118" s="222"/>
      <c r="L118" s="46"/>
      <c r="M118" s="223" t="s">
        <v>19</v>
      </c>
      <c r="N118" s="224" t="s">
        <v>48</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166</v>
      </c>
      <c r="AT118" s="227" t="s">
        <v>162</v>
      </c>
      <c r="AU118" s="227" t="s">
        <v>85</v>
      </c>
      <c r="AY118" s="19" t="s">
        <v>160</v>
      </c>
      <c r="BE118" s="228">
        <f>IF(N118="základní",J118,0)</f>
        <v>0</v>
      </c>
      <c r="BF118" s="228">
        <f>IF(N118="snížená",J118,0)</f>
        <v>0</v>
      </c>
      <c r="BG118" s="228">
        <f>IF(N118="zákl. přenesená",J118,0)</f>
        <v>0</v>
      </c>
      <c r="BH118" s="228">
        <f>IF(N118="sníž. přenesená",J118,0)</f>
        <v>0</v>
      </c>
      <c r="BI118" s="228">
        <f>IF(N118="nulová",J118,0)</f>
        <v>0</v>
      </c>
      <c r="BJ118" s="19" t="s">
        <v>85</v>
      </c>
      <c r="BK118" s="228">
        <f>ROUND(I118*H118,2)</f>
        <v>0</v>
      </c>
      <c r="BL118" s="19" t="s">
        <v>166</v>
      </c>
      <c r="BM118" s="227" t="s">
        <v>1511</v>
      </c>
    </row>
    <row r="119" spans="1:65" s="2" customFormat="1" ht="21.05" customHeight="1">
      <c r="A119" s="40"/>
      <c r="B119" s="41"/>
      <c r="C119" s="215" t="s">
        <v>266</v>
      </c>
      <c r="D119" s="215" t="s">
        <v>162</v>
      </c>
      <c r="E119" s="216" t="s">
        <v>629</v>
      </c>
      <c r="F119" s="217" t="s">
        <v>630</v>
      </c>
      <c r="G119" s="218" t="s">
        <v>165</v>
      </c>
      <c r="H119" s="219">
        <v>45.851</v>
      </c>
      <c r="I119" s="220"/>
      <c r="J119" s="221">
        <f>ROUND(I119*H119,2)</f>
        <v>0</v>
      </c>
      <c r="K119" s="222"/>
      <c r="L119" s="46"/>
      <c r="M119" s="223" t="s">
        <v>19</v>
      </c>
      <c r="N119" s="224" t="s">
        <v>48</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166</v>
      </c>
      <c r="AT119" s="227" t="s">
        <v>162</v>
      </c>
      <c r="AU119" s="227" t="s">
        <v>85</v>
      </c>
      <c r="AY119" s="19" t="s">
        <v>160</v>
      </c>
      <c r="BE119" s="228">
        <f>IF(N119="základní",J119,0)</f>
        <v>0</v>
      </c>
      <c r="BF119" s="228">
        <f>IF(N119="snížená",J119,0)</f>
        <v>0</v>
      </c>
      <c r="BG119" s="228">
        <f>IF(N119="zákl. přenesená",J119,0)</f>
        <v>0</v>
      </c>
      <c r="BH119" s="228">
        <f>IF(N119="sníž. přenesená",J119,0)</f>
        <v>0</v>
      </c>
      <c r="BI119" s="228">
        <f>IF(N119="nulová",J119,0)</f>
        <v>0</v>
      </c>
      <c r="BJ119" s="19" t="s">
        <v>85</v>
      </c>
      <c r="BK119" s="228">
        <f>ROUND(I119*H119,2)</f>
        <v>0</v>
      </c>
      <c r="BL119" s="19" t="s">
        <v>166</v>
      </c>
      <c r="BM119" s="227" t="s">
        <v>1512</v>
      </c>
    </row>
    <row r="120" spans="1:51" s="13" customFormat="1" ht="12">
      <c r="A120" s="13"/>
      <c r="B120" s="234"/>
      <c r="C120" s="235"/>
      <c r="D120" s="229" t="s">
        <v>170</v>
      </c>
      <c r="E120" s="236" t="s">
        <v>19</v>
      </c>
      <c r="F120" s="237" t="s">
        <v>1513</v>
      </c>
      <c r="G120" s="235"/>
      <c r="H120" s="238">
        <v>45.851</v>
      </c>
      <c r="I120" s="239"/>
      <c r="J120" s="235"/>
      <c r="K120" s="235"/>
      <c r="L120" s="240"/>
      <c r="M120" s="241"/>
      <c r="N120" s="242"/>
      <c r="O120" s="242"/>
      <c r="P120" s="242"/>
      <c r="Q120" s="242"/>
      <c r="R120" s="242"/>
      <c r="S120" s="242"/>
      <c r="T120" s="243"/>
      <c r="U120" s="13"/>
      <c r="V120" s="13"/>
      <c r="W120" s="13"/>
      <c r="X120" s="13"/>
      <c r="Y120" s="13"/>
      <c r="Z120" s="13"/>
      <c r="AA120" s="13"/>
      <c r="AB120" s="13"/>
      <c r="AC120" s="13"/>
      <c r="AD120" s="13"/>
      <c r="AE120" s="13"/>
      <c r="AT120" s="244" t="s">
        <v>170</v>
      </c>
      <c r="AU120" s="244" t="s">
        <v>85</v>
      </c>
      <c r="AV120" s="13" t="s">
        <v>87</v>
      </c>
      <c r="AW120" s="13" t="s">
        <v>37</v>
      </c>
      <c r="AX120" s="13" t="s">
        <v>77</v>
      </c>
      <c r="AY120" s="244" t="s">
        <v>160</v>
      </c>
    </row>
    <row r="121" spans="1:51" s="15" customFormat="1" ht="12">
      <c r="A121" s="15"/>
      <c r="B121" s="255"/>
      <c r="C121" s="256"/>
      <c r="D121" s="229" t="s">
        <v>170</v>
      </c>
      <c r="E121" s="257" t="s">
        <v>19</v>
      </c>
      <c r="F121" s="258" t="s">
        <v>174</v>
      </c>
      <c r="G121" s="256"/>
      <c r="H121" s="259">
        <v>45.851</v>
      </c>
      <c r="I121" s="260"/>
      <c r="J121" s="256"/>
      <c r="K121" s="256"/>
      <c r="L121" s="261"/>
      <c r="M121" s="262"/>
      <c r="N121" s="263"/>
      <c r="O121" s="263"/>
      <c r="P121" s="263"/>
      <c r="Q121" s="263"/>
      <c r="R121" s="263"/>
      <c r="S121" s="263"/>
      <c r="T121" s="264"/>
      <c r="U121" s="15"/>
      <c r="V121" s="15"/>
      <c r="W121" s="15"/>
      <c r="X121" s="15"/>
      <c r="Y121" s="15"/>
      <c r="Z121" s="15"/>
      <c r="AA121" s="15"/>
      <c r="AB121" s="15"/>
      <c r="AC121" s="15"/>
      <c r="AD121" s="15"/>
      <c r="AE121" s="15"/>
      <c r="AT121" s="265" t="s">
        <v>170</v>
      </c>
      <c r="AU121" s="265" t="s">
        <v>85</v>
      </c>
      <c r="AV121" s="15" t="s">
        <v>166</v>
      </c>
      <c r="AW121" s="15" t="s">
        <v>37</v>
      </c>
      <c r="AX121" s="15" t="s">
        <v>85</v>
      </c>
      <c r="AY121" s="265" t="s">
        <v>160</v>
      </c>
    </row>
    <row r="122" spans="1:65" s="2" customFormat="1" ht="21.05" customHeight="1">
      <c r="A122" s="40"/>
      <c r="B122" s="41"/>
      <c r="C122" s="215" t="s">
        <v>272</v>
      </c>
      <c r="D122" s="215" t="s">
        <v>162</v>
      </c>
      <c r="E122" s="216" t="s">
        <v>633</v>
      </c>
      <c r="F122" s="217" t="s">
        <v>634</v>
      </c>
      <c r="G122" s="218" t="s">
        <v>165</v>
      </c>
      <c r="H122" s="219">
        <v>0.389</v>
      </c>
      <c r="I122" s="220"/>
      <c r="J122" s="221">
        <f>ROUND(I122*H122,2)</f>
        <v>0</v>
      </c>
      <c r="K122" s="222"/>
      <c r="L122" s="46"/>
      <c r="M122" s="223" t="s">
        <v>19</v>
      </c>
      <c r="N122" s="224" t="s">
        <v>48</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166</v>
      </c>
      <c r="AT122" s="227" t="s">
        <v>162</v>
      </c>
      <c r="AU122" s="227" t="s">
        <v>85</v>
      </c>
      <c r="AY122" s="19" t="s">
        <v>160</v>
      </c>
      <c r="BE122" s="228">
        <f>IF(N122="základní",J122,0)</f>
        <v>0</v>
      </c>
      <c r="BF122" s="228">
        <f>IF(N122="snížená",J122,0)</f>
        <v>0</v>
      </c>
      <c r="BG122" s="228">
        <f>IF(N122="zákl. přenesená",J122,0)</f>
        <v>0</v>
      </c>
      <c r="BH122" s="228">
        <f>IF(N122="sníž. přenesená",J122,0)</f>
        <v>0</v>
      </c>
      <c r="BI122" s="228">
        <f>IF(N122="nulová",J122,0)</f>
        <v>0</v>
      </c>
      <c r="BJ122" s="19" t="s">
        <v>85</v>
      </c>
      <c r="BK122" s="228">
        <f>ROUND(I122*H122,2)</f>
        <v>0</v>
      </c>
      <c r="BL122" s="19" t="s">
        <v>166</v>
      </c>
      <c r="BM122" s="227" t="s">
        <v>1514</v>
      </c>
    </row>
    <row r="123" spans="1:51" s="13" customFormat="1" ht="12">
      <c r="A123" s="13"/>
      <c r="B123" s="234"/>
      <c r="C123" s="235"/>
      <c r="D123" s="229" t="s">
        <v>170</v>
      </c>
      <c r="E123" s="236" t="s">
        <v>19</v>
      </c>
      <c r="F123" s="237" t="s">
        <v>1515</v>
      </c>
      <c r="G123" s="235"/>
      <c r="H123" s="238">
        <v>0.389</v>
      </c>
      <c r="I123" s="239"/>
      <c r="J123" s="235"/>
      <c r="K123" s="235"/>
      <c r="L123" s="240"/>
      <c r="M123" s="241"/>
      <c r="N123" s="242"/>
      <c r="O123" s="242"/>
      <c r="P123" s="242"/>
      <c r="Q123" s="242"/>
      <c r="R123" s="242"/>
      <c r="S123" s="242"/>
      <c r="T123" s="243"/>
      <c r="U123" s="13"/>
      <c r="V123" s="13"/>
      <c r="W123" s="13"/>
      <c r="X123" s="13"/>
      <c r="Y123" s="13"/>
      <c r="Z123" s="13"/>
      <c r="AA123" s="13"/>
      <c r="AB123" s="13"/>
      <c r="AC123" s="13"/>
      <c r="AD123" s="13"/>
      <c r="AE123" s="13"/>
      <c r="AT123" s="244" t="s">
        <v>170</v>
      </c>
      <c r="AU123" s="244" t="s">
        <v>85</v>
      </c>
      <c r="AV123" s="13" t="s">
        <v>87</v>
      </c>
      <c r="AW123" s="13" t="s">
        <v>37</v>
      </c>
      <c r="AX123" s="13" t="s">
        <v>77</v>
      </c>
      <c r="AY123" s="244" t="s">
        <v>160</v>
      </c>
    </row>
    <row r="124" spans="1:51" s="15" customFormat="1" ht="12">
      <c r="A124" s="15"/>
      <c r="B124" s="255"/>
      <c r="C124" s="256"/>
      <c r="D124" s="229" t="s">
        <v>170</v>
      </c>
      <c r="E124" s="257" t="s">
        <v>19</v>
      </c>
      <c r="F124" s="258" t="s">
        <v>174</v>
      </c>
      <c r="G124" s="256"/>
      <c r="H124" s="259">
        <v>0.389</v>
      </c>
      <c r="I124" s="260"/>
      <c r="J124" s="256"/>
      <c r="K124" s="256"/>
      <c r="L124" s="261"/>
      <c r="M124" s="262"/>
      <c r="N124" s="263"/>
      <c r="O124" s="263"/>
      <c r="P124" s="263"/>
      <c r="Q124" s="263"/>
      <c r="R124" s="263"/>
      <c r="S124" s="263"/>
      <c r="T124" s="264"/>
      <c r="U124" s="15"/>
      <c r="V124" s="15"/>
      <c r="W124" s="15"/>
      <c r="X124" s="15"/>
      <c r="Y124" s="15"/>
      <c r="Z124" s="15"/>
      <c r="AA124" s="15"/>
      <c r="AB124" s="15"/>
      <c r="AC124" s="15"/>
      <c r="AD124" s="15"/>
      <c r="AE124" s="15"/>
      <c r="AT124" s="265" t="s">
        <v>170</v>
      </c>
      <c r="AU124" s="265" t="s">
        <v>85</v>
      </c>
      <c r="AV124" s="15" t="s">
        <v>166</v>
      </c>
      <c r="AW124" s="15" t="s">
        <v>37</v>
      </c>
      <c r="AX124" s="15" t="s">
        <v>85</v>
      </c>
      <c r="AY124" s="265" t="s">
        <v>160</v>
      </c>
    </row>
    <row r="125" spans="1:65" s="2" customFormat="1" ht="21.05" customHeight="1">
      <c r="A125" s="40"/>
      <c r="B125" s="41"/>
      <c r="C125" s="215" t="s">
        <v>278</v>
      </c>
      <c r="D125" s="215" t="s">
        <v>162</v>
      </c>
      <c r="E125" s="216" t="s">
        <v>637</v>
      </c>
      <c r="F125" s="217" t="s">
        <v>638</v>
      </c>
      <c r="G125" s="218" t="s">
        <v>165</v>
      </c>
      <c r="H125" s="219">
        <v>3.112</v>
      </c>
      <c r="I125" s="220"/>
      <c r="J125" s="221">
        <f>ROUND(I125*H125,2)</f>
        <v>0</v>
      </c>
      <c r="K125" s="222"/>
      <c r="L125" s="46"/>
      <c r="M125" s="223" t="s">
        <v>19</v>
      </c>
      <c r="N125" s="224" t="s">
        <v>48</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166</v>
      </c>
      <c r="AT125" s="227" t="s">
        <v>162</v>
      </c>
      <c r="AU125" s="227" t="s">
        <v>85</v>
      </c>
      <c r="AY125" s="19" t="s">
        <v>160</v>
      </c>
      <c r="BE125" s="228">
        <f>IF(N125="základní",J125,0)</f>
        <v>0</v>
      </c>
      <c r="BF125" s="228">
        <f>IF(N125="snížená",J125,0)</f>
        <v>0</v>
      </c>
      <c r="BG125" s="228">
        <f>IF(N125="zákl. přenesená",J125,0)</f>
        <v>0</v>
      </c>
      <c r="BH125" s="228">
        <f>IF(N125="sníž. přenesená",J125,0)</f>
        <v>0</v>
      </c>
      <c r="BI125" s="228">
        <f>IF(N125="nulová",J125,0)</f>
        <v>0</v>
      </c>
      <c r="BJ125" s="19" t="s">
        <v>85</v>
      </c>
      <c r="BK125" s="228">
        <f>ROUND(I125*H125,2)</f>
        <v>0</v>
      </c>
      <c r="BL125" s="19" t="s">
        <v>166</v>
      </c>
      <c r="BM125" s="227" t="s">
        <v>1516</v>
      </c>
    </row>
    <row r="126" spans="1:51" s="13" customFormat="1" ht="12">
      <c r="A126" s="13"/>
      <c r="B126" s="234"/>
      <c r="C126" s="235"/>
      <c r="D126" s="229" t="s">
        <v>170</v>
      </c>
      <c r="E126" s="236" t="s">
        <v>19</v>
      </c>
      <c r="F126" s="237" t="s">
        <v>1517</v>
      </c>
      <c r="G126" s="235"/>
      <c r="H126" s="238">
        <v>3.112</v>
      </c>
      <c r="I126" s="239"/>
      <c r="J126" s="235"/>
      <c r="K126" s="235"/>
      <c r="L126" s="240"/>
      <c r="M126" s="241"/>
      <c r="N126" s="242"/>
      <c r="O126" s="242"/>
      <c r="P126" s="242"/>
      <c r="Q126" s="242"/>
      <c r="R126" s="242"/>
      <c r="S126" s="242"/>
      <c r="T126" s="243"/>
      <c r="U126" s="13"/>
      <c r="V126" s="13"/>
      <c r="W126" s="13"/>
      <c r="X126" s="13"/>
      <c r="Y126" s="13"/>
      <c r="Z126" s="13"/>
      <c r="AA126" s="13"/>
      <c r="AB126" s="13"/>
      <c r="AC126" s="13"/>
      <c r="AD126" s="13"/>
      <c r="AE126" s="13"/>
      <c r="AT126" s="244" t="s">
        <v>170</v>
      </c>
      <c r="AU126" s="244" t="s">
        <v>85</v>
      </c>
      <c r="AV126" s="13" t="s">
        <v>87</v>
      </c>
      <c r="AW126" s="13" t="s">
        <v>37</v>
      </c>
      <c r="AX126" s="13" t="s">
        <v>77</v>
      </c>
      <c r="AY126" s="244" t="s">
        <v>160</v>
      </c>
    </row>
    <row r="127" spans="1:51" s="15" customFormat="1" ht="12">
      <c r="A127" s="15"/>
      <c r="B127" s="255"/>
      <c r="C127" s="256"/>
      <c r="D127" s="229" t="s">
        <v>170</v>
      </c>
      <c r="E127" s="257" t="s">
        <v>19</v>
      </c>
      <c r="F127" s="258" t="s">
        <v>174</v>
      </c>
      <c r="G127" s="256"/>
      <c r="H127" s="259">
        <v>3.112</v>
      </c>
      <c r="I127" s="260"/>
      <c r="J127" s="256"/>
      <c r="K127" s="256"/>
      <c r="L127" s="261"/>
      <c r="M127" s="262"/>
      <c r="N127" s="263"/>
      <c r="O127" s="263"/>
      <c r="P127" s="263"/>
      <c r="Q127" s="263"/>
      <c r="R127" s="263"/>
      <c r="S127" s="263"/>
      <c r="T127" s="264"/>
      <c r="U127" s="15"/>
      <c r="V127" s="15"/>
      <c r="W127" s="15"/>
      <c r="X127" s="15"/>
      <c r="Y127" s="15"/>
      <c r="Z127" s="15"/>
      <c r="AA127" s="15"/>
      <c r="AB127" s="15"/>
      <c r="AC127" s="15"/>
      <c r="AD127" s="15"/>
      <c r="AE127" s="15"/>
      <c r="AT127" s="265" t="s">
        <v>170</v>
      </c>
      <c r="AU127" s="265" t="s">
        <v>85</v>
      </c>
      <c r="AV127" s="15" t="s">
        <v>166</v>
      </c>
      <c r="AW127" s="15" t="s">
        <v>37</v>
      </c>
      <c r="AX127" s="15" t="s">
        <v>85</v>
      </c>
      <c r="AY127" s="265" t="s">
        <v>160</v>
      </c>
    </row>
    <row r="128" spans="1:65" s="2" customFormat="1" ht="21.05" customHeight="1">
      <c r="A128" s="40"/>
      <c r="B128" s="41"/>
      <c r="C128" s="215" t="s">
        <v>283</v>
      </c>
      <c r="D128" s="215" t="s">
        <v>162</v>
      </c>
      <c r="E128" s="216" t="s">
        <v>641</v>
      </c>
      <c r="F128" s="217" t="s">
        <v>642</v>
      </c>
      <c r="G128" s="218" t="s">
        <v>165</v>
      </c>
      <c r="H128" s="219">
        <v>6.847</v>
      </c>
      <c r="I128" s="220"/>
      <c r="J128" s="221">
        <f>ROUND(I128*H128,2)</f>
        <v>0</v>
      </c>
      <c r="K128" s="222"/>
      <c r="L128" s="46"/>
      <c r="M128" s="223" t="s">
        <v>19</v>
      </c>
      <c r="N128" s="224" t="s">
        <v>48</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166</v>
      </c>
      <c r="AT128" s="227" t="s">
        <v>162</v>
      </c>
      <c r="AU128" s="227" t="s">
        <v>85</v>
      </c>
      <c r="AY128" s="19" t="s">
        <v>160</v>
      </c>
      <c r="BE128" s="228">
        <f>IF(N128="základní",J128,0)</f>
        <v>0</v>
      </c>
      <c r="BF128" s="228">
        <f>IF(N128="snížená",J128,0)</f>
        <v>0</v>
      </c>
      <c r="BG128" s="228">
        <f>IF(N128="zákl. přenesená",J128,0)</f>
        <v>0</v>
      </c>
      <c r="BH128" s="228">
        <f>IF(N128="sníž. přenesená",J128,0)</f>
        <v>0</v>
      </c>
      <c r="BI128" s="228">
        <f>IF(N128="nulová",J128,0)</f>
        <v>0</v>
      </c>
      <c r="BJ128" s="19" t="s">
        <v>85</v>
      </c>
      <c r="BK128" s="228">
        <f>ROUND(I128*H128,2)</f>
        <v>0</v>
      </c>
      <c r="BL128" s="19" t="s">
        <v>166</v>
      </c>
      <c r="BM128" s="227" t="s">
        <v>1518</v>
      </c>
    </row>
    <row r="129" spans="1:65" s="2" customFormat="1" ht="16.3" customHeight="1">
      <c r="A129" s="40"/>
      <c r="B129" s="41"/>
      <c r="C129" s="215" t="s">
        <v>7</v>
      </c>
      <c r="D129" s="215" t="s">
        <v>162</v>
      </c>
      <c r="E129" s="216" t="s">
        <v>644</v>
      </c>
      <c r="F129" s="217" t="s">
        <v>645</v>
      </c>
      <c r="G129" s="218" t="s">
        <v>165</v>
      </c>
      <c r="H129" s="219">
        <v>12.968</v>
      </c>
      <c r="I129" s="220"/>
      <c r="J129" s="221">
        <f>ROUND(I129*H129,2)</f>
        <v>0</v>
      </c>
      <c r="K129" s="222"/>
      <c r="L129" s="46"/>
      <c r="M129" s="223" t="s">
        <v>19</v>
      </c>
      <c r="N129" s="224" t="s">
        <v>48</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166</v>
      </c>
      <c r="AT129" s="227" t="s">
        <v>162</v>
      </c>
      <c r="AU129" s="227" t="s">
        <v>85</v>
      </c>
      <c r="AY129" s="19" t="s">
        <v>160</v>
      </c>
      <c r="BE129" s="228">
        <f>IF(N129="základní",J129,0)</f>
        <v>0</v>
      </c>
      <c r="BF129" s="228">
        <f>IF(N129="snížená",J129,0)</f>
        <v>0</v>
      </c>
      <c r="BG129" s="228">
        <f>IF(N129="zákl. přenesená",J129,0)</f>
        <v>0</v>
      </c>
      <c r="BH129" s="228">
        <f>IF(N129="sníž. přenesená",J129,0)</f>
        <v>0</v>
      </c>
      <c r="BI129" s="228">
        <f>IF(N129="nulová",J129,0)</f>
        <v>0</v>
      </c>
      <c r="BJ129" s="19" t="s">
        <v>85</v>
      </c>
      <c r="BK129" s="228">
        <f>ROUND(I129*H129,2)</f>
        <v>0</v>
      </c>
      <c r="BL129" s="19" t="s">
        <v>166</v>
      </c>
      <c r="BM129" s="227" t="s">
        <v>1519</v>
      </c>
    </row>
    <row r="130" spans="1:65" s="2" customFormat="1" ht="16.3" customHeight="1">
      <c r="A130" s="40"/>
      <c r="B130" s="41"/>
      <c r="C130" s="215" t="s">
        <v>297</v>
      </c>
      <c r="D130" s="215" t="s">
        <v>162</v>
      </c>
      <c r="E130" s="216" t="s">
        <v>647</v>
      </c>
      <c r="F130" s="217" t="s">
        <v>648</v>
      </c>
      <c r="G130" s="218" t="s">
        <v>165</v>
      </c>
      <c r="H130" s="219">
        <v>6.847</v>
      </c>
      <c r="I130" s="220"/>
      <c r="J130" s="221">
        <f>ROUND(I130*H130,2)</f>
        <v>0</v>
      </c>
      <c r="K130" s="222"/>
      <c r="L130" s="46"/>
      <c r="M130" s="223" t="s">
        <v>19</v>
      </c>
      <c r="N130" s="224" t="s">
        <v>48</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166</v>
      </c>
      <c r="AT130" s="227" t="s">
        <v>162</v>
      </c>
      <c r="AU130" s="227" t="s">
        <v>85</v>
      </c>
      <c r="AY130" s="19" t="s">
        <v>160</v>
      </c>
      <c r="BE130" s="228">
        <f>IF(N130="základní",J130,0)</f>
        <v>0</v>
      </c>
      <c r="BF130" s="228">
        <f>IF(N130="snížená",J130,0)</f>
        <v>0</v>
      </c>
      <c r="BG130" s="228">
        <f>IF(N130="zákl. přenesená",J130,0)</f>
        <v>0</v>
      </c>
      <c r="BH130" s="228">
        <f>IF(N130="sníž. přenesená",J130,0)</f>
        <v>0</v>
      </c>
      <c r="BI130" s="228">
        <f>IF(N130="nulová",J130,0)</f>
        <v>0</v>
      </c>
      <c r="BJ130" s="19" t="s">
        <v>85</v>
      </c>
      <c r="BK130" s="228">
        <f>ROUND(I130*H130,2)</f>
        <v>0</v>
      </c>
      <c r="BL130" s="19" t="s">
        <v>166</v>
      </c>
      <c r="BM130" s="227" t="s">
        <v>1520</v>
      </c>
    </row>
    <row r="131" spans="1:65" s="2" customFormat="1" ht="16.3" customHeight="1">
      <c r="A131" s="40"/>
      <c r="B131" s="41"/>
      <c r="C131" s="215" t="s">
        <v>302</v>
      </c>
      <c r="D131" s="215" t="s">
        <v>162</v>
      </c>
      <c r="E131" s="216" t="s">
        <v>653</v>
      </c>
      <c r="F131" s="217" t="s">
        <v>654</v>
      </c>
      <c r="G131" s="218" t="s">
        <v>165</v>
      </c>
      <c r="H131" s="219">
        <v>1.643</v>
      </c>
      <c r="I131" s="220"/>
      <c r="J131" s="221">
        <f>ROUND(I131*H131,2)</f>
        <v>0</v>
      </c>
      <c r="K131" s="222"/>
      <c r="L131" s="46"/>
      <c r="M131" s="223" t="s">
        <v>19</v>
      </c>
      <c r="N131" s="224" t="s">
        <v>48</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166</v>
      </c>
      <c r="AT131" s="227" t="s">
        <v>162</v>
      </c>
      <c r="AU131" s="227" t="s">
        <v>85</v>
      </c>
      <c r="AY131" s="19" t="s">
        <v>160</v>
      </c>
      <c r="BE131" s="228">
        <f>IF(N131="základní",J131,0)</f>
        <v>0</v>
      </c>
      <c r="BF131" s="228">
        <f>IF(N131="snížená",J131,0)</f>
        <v>0</v>
      </c>
      <c r="BG131" s="228">
        <f>IF(N131="zákl. přenesená",J131,0)</f>
        <v>0</v>
      </c>
      <c r="BH131" s="228">
        <f>IF(N131="sníž. přenesená",J131,0)</f>
        <v>0</v>
      </c>
      <c r="BI131" s="228">
        <f>IF(N131="nulová",J131,0)</f>
        <v>0</v>
      </c>
      <c r="BJ131" s="19" t="s">
        <v>85</v>
      </c>
      <c r="BK131" s="228">
        <f>ROUND(I131*H131,2)</f>
        <v>0</v>
      </c>
      <c r="BL131" s="19" t="s">
        <v>166</v>
      </c>
      <c r="BM131" s="227" t="s">
        <v>1521</v>
      </c>
    </row>
    <row r="132" spans="1:51" s="13" customFormat="1" ht="12">
      <c r="A132" s="13"/>
      <c r="B132" s="234"/>
      <c r="C132" s="235"/>
      <c r="D132" s="229" t="s">
        <v>170</v>
      </c>
      <c r="E132" s="236" t="s">
        <v>19</v>
      </c>
      <c r="F132" s="237" t="s">
        <v>1522</v>
      </c>
      <c r="G132" s="235"/>
      <c r="H132" s="238">
        <v>1.643</v>
      </c>
      <c r="I132" s="239"/>
      <c r="J132" s="235"/>
      <c r="K132" s="235"/>
      <c r="L132" s="240"/>
      <c r="M132" s="241"/>
      <c r="N132" s="242"/>
      <c r="O132" s="242"/>
      <c r="P132" s="242"/>
      <c r="Q132" s="242"/>
      <c r="R132" s="242"/>
      <c r="S132" s="242"/>
      <c r="T132" s="243"/>
      <c r="U132" s="13"/>
      <c r="V132" s="13"/>
      <c r="W132" s="13"/>
      <c r="X132" s="13"/>
      <c r="Y132" s="13"/>
      <c r="Z132" s="13"/>
      <c r="AA132" s="13"/>
      <c r="AB132" s="13"/>
      <c r="AC132" s="13"/>
      <c r="AD132" s="13"/>
      <c r="AE132" s="13"/>
      <c r="AT132" s="244" t="s">
        <v>170</v>
      </c>
      <c r="AU132" s="244" t="s">
        <v>85</v>
      </c>
      <c r="AV132" s="13" t="s">
        <v>87</v>
      </c>
      <c r="AW132" s="13" t="s">
        <v>37</v>
      </c>
      <c r="AX132" s="13" t="s">
        <v>77</v>
      </c>
      <c r="AY132" s="244" t="s">
        <v>160</v>
      </c>
    </row>
    <row r="133" spans="1:51" s="15" customFormat="1" ht="12">
      <c r="A133" s="15"/>
      <c r="B133" s="255"/>
      <c r="C133" s="256"/>
      <c r="D133" s="229" t="s">
        <v>170</v>
      </c>
      <c r="E133" s="257" t="s">
        <v>19</v>
      </c>
      <c r="F133" s="258" t="s">
        <v>174</v>
      </c>
      <c r="G133" s="256"/>
      <c r="H133" s="259">
        <v>1.643</v>
      </c>
      <c r="I133" s="260"/>
      <c r="J133" s="256"/>
      <c r="K133" s="256"/>
      <c r="L133" s="261"/>
      <c r="M133" s="262"/>
      <c r="N133" s="263"/>
      <c r="O133" s="263"/>
      <c r="P133" s="263"/>
      <c r="Q133" s="263"/>
      <c r="R133" s="263"/>
      <c r="S133" s="263"/>
      <c r="T133" s="264"/>
      <c r="U133" s="15"/>
      <c r="V133" s="15"/>
      <c r="W133" s="15"/>
      <c r="X133" s="15"/>
      <c r="Y133" s="15"/>
      <c r="Z133" s="15"/>
      <c r="AA133" s="15"/>
      <c r="AB133" s="15"/>
      <c r="AC133" s="15"/>
      <c r="AD133" s="15"/>
      <c r="AE133" s="15"/>
      <c r="AT133" s="265" t="s">
        <v>170</v>
      </c>
      <c r="AU133" s="265" t="s">
        <v>85</v>
      </c>
      <c r="AV133" s="15" t="s">
        <v>166</v>
      </c>
      <c r="AW133" s="15" t="s">
        <v>37</v>
      </c>
      <c r="AX133" s="15" t="s">
        <v>85</v>
      </c>
      <c r="AY133" s="265" t="s">
        <v>160</v>
      </c>
    </row>
    <row r="134" spans="1:65" s="2" customFormat="1" ht="16.3" customHeight="1">
      <c r="A134" s="40"/>
      <c r="B134" s="41"/>
      <c r="C134" s="215" t="s">
        <v>307</v>
      </c>
      <c r="D134" s="215" t="s">
        <v>162</v>
      </c>
      <c r="E134" s="216" t="s">
        <v>657</v>
      </c>
      <c r="F134" s="217" t="s">
        <v>658</v>
      </c>
      <c r="G134" s="218" t="s">
        <v>165</v>
      </c>
      <c r="H134" s="219">
        <v>5.731</v>
      </c>
      <c r="I134" s="220"/>
      <c r="J134" s="221">
        <f>ROUND(I134*H134,2)</f>
        <v>0</v>
      </c>
      <c r="K134" s="222"/>
      <c r="L134" s="46"/>
      <c r="M134" s="223" t="s">
        <v>19</v>
      </c>
      <c r="N134" s="224" t="s">
        <v>48</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166</v>
      </c>
      <c r="AT134" s="227" t="s">
        <v>162</v>
      </c>
      <c r="AU134" s="227" t="s">
        <v>85</v>
      </c>
      <c r="AY134" s="19" t="s">
        <v>160</v>
      </c>
      <c r="BE134" s="228">
        <f>IF(N134="základní",J134,0)</f>
        <v>0</v>
      </c>
      <c r="BF134" s="228">
        <f>IF(N134="snížená",J134,0)</f>
        <v>0</v>
      </c>
      <c r="BG134" s="228">
        <f>IF(N134="zákl. přenesená",J134,0)</f>
        <v>0</v>
      </c>
      <c r="BH134" s="228">
        <f>IF(N134="sníž. přenesená",J134,0)</f>
        <v>0</v>
      </c>
      <c r="BI134" s="228">
        <f>IF(N134="nulová",J134,0)</f>
        <v>0</v>
      </c>
      <c r="BJ134" s="19" t="s">
        <v>85</v>
      </c>
      <c r="BK134" s="228">
        <f>ROUND(I134*H134,2)</f>
        <v>0</v>
      </c>
      <c r="BL134" s="19" t="s">
        <v>166</v>
      </c>
      <c r="BM134" s="227" t="s">
        <v>1523</v>
      </c>
    </row>
    <row r="135" spans="1:65" s="2" customFormat="1" ht="16.3" customHeight="1">
      <c r="A135" s="40"/>
      <c r="B135" s="41"/>
      <c r="C135" s="215" t="s">
        <v>314</v>
      </c>
      <c r="D135" s="215" t="s">
        <v>162</v>
      </c>
      <c r="E135" s="216" t="s">
        <v>660</v>
      </c>
      <c r="F135" s="217" t="s">
        <v>661</v>
      </c>
      <c r="G135" s="218" t="s">
        <v>165</v>
      </c>
      <c r="H135" s="219">
        <v>0.389</v>
      </c>
      <c r="I135" s="220"/>
      <c r="J135" s="221">
        <f>ROUND(I135*H135,2)</f>
        <v>0</v>
      </c>
      <c r="K135" s="222"/>
      <c r="L135" s="46"/>
      <c r="M135" s="223" t="s">
        <v>19</v>
      </c>
      <c r="N135" s="224" t="s">
        <v>48</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166</v>
      </c>
      <c r="AT135" s="227" t="s">
        <v>162</v>
      </c>
      <c r="AU135" s="227" t="s">
        <v>85</v>
      </c>
      <c r="AY135" s="19" t="s">
        <v>160</v>
      </c>
      <c r="BE135" s="228">
        <f>IF(N135="základní",J135,0)</f>
        <v>0</v>
      </c>
      <c r="BF135" s="228">
        <f>IF(N135="snížená",J135,0)</f>
        <v>0</v>
      </c>
      <c r="BG135" s="228">
        <f>IF(N135="zákl. přenesená",J135,0)</f>
        <v>0</v>
      </c>
      <c r="BH135" s="228">
        <f>IF(N135="sníž. přenesená",J135,0)</f>
        <v>0</v>
      </c>
      <c r="BI135" s="228">
        <f>IF(N135="nulová",J135,0)</f>
        <v>0</v>
      </c>
      <c r="BJ135" s="19" t="s">
        <v>85</v>
      </c>
      <c r="BK135" s="228">
        <f>ROUND(I135*H135,2)</f>
        <v>0</v>
      </c>
      <c r="BL135" s="19" t="s">
        <v>166</v>
      </c>
      <c r="BM135" s="227" t="s">
        <v>1524</v>
      </c>
    </row>
    <row r="136" spans="1:65" s="2" customFormat="1" ht="16.3" customHeight="1">
      <c r="A136" s="40"/>
      <c r="B136" s="41"/>
      <c r="C136" s="266" t="s">
        <v>319</v>
      </c>
      <c r="D136" s="266" t="s">
        <v>237</v>
      </c>
      <c r="E136" s="267" t="s">
        <v>1090</v>
      </c>
      <c r="F136" s="268" t="s">
        <v>1091</v>
      </c>
      <c r="G136" s="269" t="s">
        <v>183</v>
      </c>
      <c r="H136" s="270">
        <v>2.821</v>
      </c>
      <c r="I136" s="271"/>
      <c r="J136" s="272">
        <f>ROUND(I136*H136,2)</f>
        <v>0</v>
      </c>
      <c r="K136" s="273"/>
      <c r="L136" s="274"/>
      <c r="M136" s="275" t="s">
        <v>19</v>
      </c>
      <c r="N136" s="276" t="s">
        <v>48</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210</v>
      </c>
      <c r="AT136" s="227" t="s">
        <v>237</v>
      </c>
      <c r="AU136" s="227" t="s">
        <v>85</v>
      </c>
      <c r="AY136" s="19" t="s">
        <v>160</v>
      </c>
      <c r="BE136" s="228">
        <f>IF(N136="základní",J136,0)</f>
        <v>0</v>
      </c>
      <c r="BF136" s="228">
        <f>IF(N136="snížená",J136,0)</f>
        <v>0</v>
      </c>
      <c r="BG136" s="228">
        <f>IF(N136="zákl. přenesená",J136,0)</f>
        <v>0</v>
      </c>
      <c r="BH136" s="228">
        <f>IF(N136="sníž. přenesená",J136,0)</f>
        <v>0</v>
      </c>
      <c r="BI136" s="228">
        <f>IF(N136="nulová",J136,0)</f>
        <v>0</v>
      </c>
      <c r="BJ136" s="19" t="s">
        <v>85</v>
      </c>
      <c r="BK136" s="228">
        <f>ROUND(I136*H136,2)</f>
        <v>0</v>
      </c>
      <c r="BL136" s="19" t="s">
        <v>166</v>
      </c>
      <c r="BM136" s="227" t="s">
        <v>1525</v>
      </c>
    </row>
    <row r="137" spans="1:51" s="13" customFormat="1" ht="12">
      <c r="A137" s="13"/>
      <c r="B137" s="234"/>
      <c r="C137" s="235"/>
      <c r="D137" s="229" t="s">
        <v>170</v>
      </c>
      <c r="E137" s="236" t="s">
        <v>19</v>
      </c>
      <c r="F137" s="237" t="s">
        <v>1526</v>
      </c>
      <c r="G137" s="235"/>
      <c r="H137" s="238">
        <v>2.821</v>
      </c>
      <c r="I137" s="239"/>
      <c r="J137" s="235"/>
      <c r="K137" s="235"/>
      <c r="L137" s="240"/>
      <c r="M137" s="241"/>
      <c r="N137" s="242"/>
      <c r="O137" s="242"/>
      <c r="P137" s="242"/>
      <c r="Q137" s="242"/>
      <c r="R137" s="242"/>
      <c r="S137" s="242"/>
      <c r="T137" s="243"/>
      <c r="U137" s="13"/>
      <c r="V137" s="13"/>
      <c r="W137" s="13"/>
      <c r="X137" s="13"/>
      <c r="Y137" s="13"/>
      <c r="Z137" s="13"/>
      <c r="AA137" s="13"/>
      <c r="AB137" s="13"/>
      <c r="AC137" s="13"/>
      <c r="AD137" s="13"/>
      <c r="AE137" s="13"/>
      <c r="AT137" s="244" t="s">
        <v>170</v>
      </c>
      <c r="AU137" s="244" t="s">
        <v>85</v>
      </c>
      <c r="AV137" s="13" t="s">
        <v>87</v>
      </c>
      <c r="AW137" s="13" t="s">
        <v>37</v>
      </c>
      <c r="AX137" s="13" t="s">
        <v>77</v>
      </c>
      <c r="AY137" s="244" t="s">
        <v>160</v>
      </c>
    </row>
    <row r="138" spans="1:51" s="15" customFormat="1" ht="12">
      <c r="A138" s="15"/>
      <c r="B138" s="255"/>
      <c r="C138" s="256"/>
      <c r="D138" s="229" t="s">
        <v>170</v>
      </c>
      <c r="E138" s="257" t="s">
        <v>19</v>
      </c>
      <c r="F138" s="258" t="s">
        <v>174</v>
      </c>
      <c r="G138" s="256"/>
      <c r="H138" s="259">
        <v>2.821</v>
      </c>
      <c r="I138" s="260"/>
      <c r="J138" s="256"/>
      <c r="K138" s="256"/>
      <c r="L138" s="261"/>
      <c r="M138" s="262"/>
      <c r="N138" s="263"/>
      <c r="O138" s="263"/>
      <c r="P138" s="263"/>
      <c r="Q138" s="263"/>
      <c r="R138" s="263"/>
      <c r="S138" s="263"/>
      <c r="T138" s="264"/>
      <c r="U138" s="15"/>
      <c r="V138" s="15"/>
      <c r="W138" s="15"/>
      <c r="X138" s="15"/>
      <c r="Y138" s="15"/>
      <c r="Z138" s="15"/>
      <c r="AA138" s="15"/>
      <c r="AB138" s="15"/>
      <c r="AC138" s="15"/>
      <c r="AD138" s="15"/>
      <c r="AE138" s="15"/>
      <c r="AT138" s="265" t="s">
        <v>170</v>
      </c>
      <c r="AU138" s="265" t="s">
        <v>85</v>
      </c>
      <c r="AV138" s="15" t="s">
        <v>166</v>
      </c>
      <c r="AW138" s="15" t="s">
        <v>37</v>
      </c>
      <c r="AX138" s="15" t="s">
        <v>85</v>
      </c>
      <c r="AY138" s="265" t="s">
        <v>160</v>
      </c>
    </row>
    <row r="139" spans="1:63" s="12" customFormat="1" ht="25.9" customHeight="1">
      <c r="A139" s="12"/>
      <c r="B139" s="199"/>
      <c r="C139" s="200"/>
      <c r="D139" s="201" t="s">
        <v>76</v>
      </c>
      <c r="E139" s="202" t="s">
        <v>166</v>
      </c>
      <c r="F139" s="202" t="s">
        <v>192</v>
      </c>
      <c r="G139" s="200"/>
      <c r="H139" s="200"/>
      <c r="I139" s="203"/>
      <c r="J139" s="204">
        <f>BK139</f>
        <v>0</v>
      </c>
      <c r="K139" s="200"/>
      <c r="L139" s="205"/>
      <c r="M139" s="206"/>
      <c r="N139" s="207"/>
      <c r="O139" s="207"/>
      <c r="P139" s="208">
        <f>SUM(P140:P143)</f>
        <v>0</v>
      </c>
      <c r="Q139" s="207"/>
      <c r="R139" s="208">
        <f>SUM(R140:R143)</f>
        <v>0</v>
      </c>
      <c r="S139" s="207"/>
      <c r="T139" s="209">
        <f>SUM(T140:T143)</f>
        <v>0</v>
      </c>
      <c r="U139" s="12"/>
      <c r="V139" s="12"/>
      <c r="W139" s="12"/>
      <c r="X139" s="12"/>
      <c r="Y139" s="12"/>
      <c r="Z139" s="12"/>
      <c r="AA139" s="12"/>
      <c r="AB139" s="12"/>
      <c r="AC139" s="12"/>
      <c r="AD139" s="12"/>
      <c r="AE139" s="12"/>
      <c r="AR139" s="210" t="s">
        <v>85</v>
      </c>
      <c r="AT139" s="211" t="s">
        <v>76</v>
      </c>
      <c r="AU139" s="211" t="s">
        <v>77</v>
      </c>
      <c r="AY139" s="210" t="s">
        <v>160</v>
      </c>
      <c r="BK139" s="212">
        <f>SUM(BK140:BK143)</f>
        <v>0</v>
      </c>
    </row>
    <row r="140" spans="1:65" s="2" customFormat="1" ht="16.3" customHeight="1">
      <c r="A140" s="40"/>
      <c r="B140" s="41"/>
      <c r="C140" s="215" t="s">
        <v>323</v>
      </c>
      <c r="D140" s="215" t="s">
        <v>162</v>
      </c>
      <c r="E140" s="216" t="s">
        <v>667</v>
      </c>
      <c r="F140" s="217" t="s">
        <v>668</v>
      </c>
      <c r="G140" s="218" t="s">
        <v>165</v>
      </c>
      <c r="H140" s="219">
        <v>0.963</v>
      </c>
      <c r="I140" s="220"/>
      <c r="J140" s="221">
        <f>ROUND(I140*H140,2)</f>
        <v>0</v>
      </c>
      <c r="K140" s="222"/>
      <c r="L140" s="46"/>
      <c r="M140" s="223" t="s">
        <v>19</v>
      </c>
      <c r="N140" s="224" t="s">
        <v>48</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166</v>
      </c>
      <c r="AT140" s="227" t="s">
        <v>162</v>
      </c>
      <c r="AU140" s="227" t="s">
        <v>85</v>
      </c>
      <c r="AY140" s="19" t="s">
        <v>160</v>
      </c>
      <c r="BE140" s="228">
        <f>IF(N140="základní",J140,0)</f>
        <v>0</v>
      </c>
      <c r="BF140" s="228">
        <f>IF(N140="snížená",J140,0)</f>
        <v>0</v>
      </c>
      <c r="BG140" s="228">
        <f>IF(N140="zákl. přenesená",J140,0)</f>
        <v>0</v>
      </c>
      <c r="BH140" s="228">
        <f>IF(N140="sníž. přenesená",J140,0)</f>
        <v>0</v>
      </c>
      <c r="BI140" s="228">
        <f>IF(N140="nulová",J140,0)</f>
        <v>0</v>
      </c>
      <c r="BJ140" s="19" t="s">
        <v>85</v>
      </c>
      <c r="BK140" s="228">
        <f>ROUND(I140*H140,2)</f>
        <v>0</v>
      </c>
      <c r="BL140" s="19" t="s">
        <v>166</v>
      </c>
      <c r="BM140" s="227" t="s">
        <v>1527</v>
      </c>
    </row>
    <row r="141" spans="1:51" s="13" customFormat="1" ht="12">
      <c r="A141" s="13"/>
      <c r="B141" s="234"/>
      <c r="C141" s="235"/>
      <c r="D141" s="229" t="s">
        <v>170</v>
      </c>
      <c r="E141" s="236" t="s">
        <v>19</v>
      </c>
      <c r="F141" s="237" t="s">
        <v>1528</v>
      </c>
      <c r="G141" s="235"/>
      <c r="H141" s="238">
        <v>0.506</v>
      </c>
      <c r="I141" s="239"/>
      <c r="J141" s="235"/>
      <c r="K141" s="235"/>
      <c r="L141" s="240"/>
      <c r="M141" s="241"/>
      <c r="N141" s="242"/>
      <c r="O141" s="242"/>
      <c r="P141" s="242"/>
      <c r="Q141" s="242"/>
      <c r="R141" s="242"/>
      <c r="S141" s="242"/>
      <c r="T141" s="243"/>
      <c r="U141" s="13"/>
      <c r="V141" s="13"/>
      <c r="W141" s="13"/>
      <c r="X141" s="13"/>
      <c r="Y141" s="13"/>
      <c r="Z141" s="13"/>
      <c r="AA141" s="13"/>
      <c r="AB141" s="13"/>
      <c r="AC141" s="13"/>
      <c r="AD141" s="13"/>
      <c r="AE141" s="13"/>
      <c r="AT141" s="244" t="s">
        <v>170</v>
      </c>
      <c r="AU141" s="244" t="s">
        <v>85</v>
      </c>
      <c r="AV141" s="13" t="s">
        <v>87</v>
      </c>
      <c r="AW141" s="13" t="s">
        <v>37</v>
      </c>
      <c r="AX141" s="13" t="s">
        <v>77</v>
      </c>
      <c r="AY141" s="244" t="s">
        <v>160</v>
      </c>
    </row>
    <row r="142" spans="1:51" s="13" customFormat="1" ht="12">
      <c r="A142" s="13"/>
      <c r="B142" s="234"/>
      <c r="C142" s="235"/>
      <c r="D142" s="229" t="s">
        <v>170</v>
      </c>
      <c r="E142" s="236" t="s">
        <v>19</v>
      </c>
      <c r="F142" s="237" t="s">
        <v>1529</v>
      </c>
      <c r="G142" s="235"/>
      <c r="H142" s="238">
        <v>0.457</v>
      </c>
      <c r="I142" s="239"/>
      <c r="J142" s="235"/>
      <c r="K142" s="235"/>
      <c r="L142" s="240"/>
      <c r="M142" s="241"/>
      <c r="N142" s="242"/>
      <c r="O142" s="242"/>
      <c r="P142" s="242"/>
      <c r="Q142" s="242"/>
      <c r="R142" s="242"/>
      <c r="S142" s="242"/>
      <c r="T142" s="243"/>
      <c r="U142" s="13"/>
      <c r="V142" s="13"/>
      <c r="W142" s="13"/>
      <c r="X142" s="13"/>
      <c r="Y142" s="13"/>
      <c r="Z142" s="13"/>
      <c r="AA142" s="13"/>
      <c r="AB142" s="13"/>
      <c r="AC142" s="13"/>
      <c r="AD142" s="13"/>
      <c r="AE142" s="13"/>
      <c r="AT142" s="244" t="s">
        <v>170</v>
      </c>
      <c r="AU142" s="244" t="s">
        <v>85</v>
      </c>
      <c r="AV142" s="13" t="s">
        <v>87</v>
      </c>
      <c r="AW142" s="13" t="s">
        <v>37</v>
      </c>
      <c r="AX142" s="13" t="s">
        <v>77</v>
      </c>
      <c r="AY142" s="244" t="s">
        <v>160</v>
      </c>
    </row>
    <row r="143" spans="1:51" s="15" customFormat="1" ht="12">
      <c r="A143" s="15"/>
      <c r="B143" s="255"/>
      <c r="C143" s="256"/>
      <c r="D143" s="229" t="s">
        <v>170</v>
      </c>
      <c r="E143" s="257" t="s">
        <v>19</v>
      </c>
      <c r="F143" s="258" t="s">
        <v>174</v>
      </c>
      <c r="G143" s="256"/>
      <c r="H143" s="259">
        <v>0.963</v>
      </c>
      <c r="I143" s="260"/>
      <c r="J143" s="256"/>
      <c r="K143" s="256"/>
      <c r="L143" s="261"/>
      <c r="M143" s="262"/>
      <c r="N143" s="263"/>
      <c r="O143" s="263"/>
      <c r="P143" s="263"/>
      <c r="Q143" s="263"/>
      <c r="R143" s="263"/>
      <c r="S143" s="263"/>
      <c r="T143" s="264"/>
      <c r="U143" s="15"/>
      <c r="V143" s="15"/>
      <c r="W143" s="15"/>
      <c r="X143" s="15"/>
      <c r="Y143" s="15"/>
      <c r="Z143" s="15"/>
      <c r="AA143" s="15"/>
      <c r="AB143" s="15"/>
      <c r="AC143" s="15"/>
      <c r="AD143" s="15"/>
      <c r="AE143" s="15"/>
      <c r="AT143" s="265" t="s">
        <v>170</v>
      </c>
      <c r="AU143" s="265" t="s">
        <v>85</v>
      </c>
      <c r="AV143" s="15" t="s">
        <v>166</v>
      </c>
      <c r="AW143" s="15" t="s">
        <v>37</v>
      </c>
      <c r="AX143" s="15" t="s">
        <v>85</v>
      </c>
      <c r="AY143" s="265" t="s">
        <v>160</v>
      </c>
    </row>
    <row r="144" spans="1:63" s="12" customFormat="1" ht="25.9" customHeight="1">
      <c r="A144" s="12"/>
      <c r="B144" s="199"/>
      <c r="C144" s="200"/>
      <c r="D144" s="201" t="s">
        <v>76</v>
      </c>
      <c r="E144" s="202" t="s">
        <v>193</v>
      </c>
      <c r="F144" s="202" t="s">
        <v>675</v>
      </c>
      <c r="G144" s="200"/>
      <c r="H144" s="200"/>
      <c r="I144" s="203"/>
      <c r="J144" s="204">
        <f>BK144</f>
        <v>0</v>
      </c>
      <c r="K144" s="200"/>
      <c r="L144" s="205"/>
      <c r="M144" s="206"/>
      <c r="N144" s="207"/>
      <c r="O144" s="207"/>
      <c r="P144" s="208">
        <f>SUM(P145:P148)</f>
        <v>0</v>
      </c>
      <c r="Q144" s="207"/>
      <c r="R144" s="208">
        <f>SUM(R145:R148)</f>
        <v>0</v>
      </c>
      <c r="S144" s="207"/>
      <c r="T144" s="209">
        <f>SUM(T145:T148)</f>
        <v>0</v>
      </c>
      <c r="U144" s="12"/>
      <c r="V144" s="12"/>
      <c r="W144" s="12"/>
      <c r="X144" s="12"/>
      <c r="Y144" s="12"/>
      <c r="Z144" s="12"/>
      <c r="AA144" s="12"/>
      <c r="AB144" s="12"/>
      <c r="AC144" s="12"/>
      <c r="AD144" s="12"/>
      <c r="AE144" s="12"/>
      <c r="AR144" s="210" t="s">
        <v>85</v>
      </c>
      <c r="AT144" s="211" t="s">
        <v>76</v>
      </c>
      <c r="AU144" s="211" t="s">
        <v>77</v>
      </c>
      <c r="AY144" s="210" t="s">
        <v>160</v>
      </c>
      <c r="BK144" s="212">
        <f>SUM(BK145:BK148)</f>
        <v>0</v>
      </c>
    </row>
    <row r="145" spans="1:65" s="2" customFormat="1" ht="21.05" customHeight="1">
      <c r="A145" s="40"/>
      <c r="B145" s="41"/>
      <c r="C145" s="215" t="s">
        <v>330</v>
      </c>
      <c r="D145" s="215" t="s">
        <v>162</v>
      </c>
      <c r="E145" s="216" t="s">
        <v>676</v>
      </c>
      <c r="F145" s="217" t="s">
        <v>677</v>
      </c>
      <c r="G145" s="218" t="s">
        <v>188</v>
      </c>
      <c r="H145" s="219">
        <v>3.52</v>
      </c>
      <c r="I145" s="220"/>
      <c r="J145" s="221">
        <f>ROUND(I145*H145,2)</f>
        <v>0</v>
      </c>
      <c r="K145" s="222"/>
      <c r="L145" s="46"/>
      <c r="M145" s="223" t="s">
        <v>19</v>
      </c>
      <c r="N145" s="224" t="s">
        <v>48</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166</v>
      </c>
      <c r="AT145" s="227" t="s">
        <v>162</v>
      </c>
      <c r="AU145" s="227" t="s">
        <v>85</v>
      </c>
      <c r="AY145" s="19" t="s">
        <v>160</v>
      </c>
      <c r="BE145" s="228">
        <f>IF(N145="základní",J145,0)</f>
        <v>0</v>
      </c>
      <c r="BF145" s="228">
        <f>IF(N145="snížená",J145,0)</f>
        <v>0</v>
      </c>
      <c r="BG145" s="228">
        <f>IF(N145="zákl. přenesená",J145,0)</f>
        <v>0</v>
      </c>
      <c r="BH145" s="228">
        <f>IF(N145="sníž. přenesená",J145,0)</f>
        <v>0</v>
      </c>
      <c r="BI145" s="228">
        <f>IF(N145="nulová",J145,0)</f>
        <v>0</v>
      </c>
      <c r="BJ145" s="19" t="s">
        <v>85</v>
      </c>
      <c r="BK145" s="228">
        <f>ROUND(I145*H145,2)</f>
        <v>0</v>
      </c>
      <c r="BL145" s="19" t="s">
        <v>166</v>
      </c>
      <c r="BM145" s="227" t="s">
        <v>1530</v>
      </c>
    </row>
    <row r="146" spans="1:65" s="2" customFormat="1" ht="21.05" customHeight="1">
      <c r="A146" s="40"/>
      <c r="B146" s="41"/>
      <c r="C146" s="215" t="s">
        <v>334</v>
      </c>
      <c r="D146" s="215" t="s">
        <v>162</v>
      </c>
      <c r="E146" s="216" t="s">
        <v>680</v>
      </c>
      <c r="F146" s="217" t="s">
        <v>681</v>
      </c>
      <c r="G146" s="218" t="s">
        <v>188</v>
      </c>
      <c r="H146" s="219">
        <v>7.04</v>
      </c>
      <c r="I146" s="220"/>
      <c r="J146" s="221">
        <f>ROUND(I146*H146,2)</f>
        <v>0</v>
      </c>
      <c r="K146" s="222"/>
      <c r="L146" s="46"/>
      <c r="M146" s="223" t="s">
        <v>19</v>
      </c>
      <c r="N146" s="224" t="s">
        <v>48</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166</v>
      </c>
      <c r="AT146" s="227" t="s">
        <v>162</v>
      </c>
      <c r="AU146" s="227" t="s">
        <v>85</v>
      </c>
      <c r="AY146" s="19" t="s">
        <v>160</v>
      </c>
      <c r="BE146" s="228">
        <f>IF(N146="základní",J146,0)</f>
        <v>0</v>
      </c>
      <c r="BF146" s="228">
        <f>IF(N146="snížená",J146,0)</f>
        <v>0</v>
      </c>
      <c r="BG146" s="228">
        <f>IF(N146="zákl. přenesená",J146,0)</f>
        <v>0</v>
      </c>
      <c r="BH146" s="228">
        <f>IF(N146="sníž. přenesená",J146,0)</f>
        <v>0</v>
      </c>
      <c r="BI146" s="228">
        <f>IF(N146="nulová",J146,0)</f>
        <v>0</v>
      </c>
      <c r="BJ146" s="19" t="s">
        <v>85</v>
      </c>
      <c r="BK146" s="228">
        <f>ROUND(I146*H146,2)</f>
        <v>0</v>
      </c>
      <c r="BL146" s="19" t="s">
        <v>166</v>
      </c>
      <c r="BM146" s="227" t="s">
        <v>1531</v>
      </c>
    </row>
    <row r="147" spans="1:51" s="13" customFormat="1" ht="12">
      <c r="A147" s="13"/>
      <c r="B147" s="234"/>
      <c r="C147" s="235"/>
      <c r="D147" s="229" t="s">
        <v>170</v>
      </c>
      <c r="E147" s="236" t="s">
        <v>19</v>
      </c>
      <c r="F147" s="237" t="s">
        <v>1532</v>
      </c>
      <c r="G147" s="235"/>
      <c r="H147" s="238">
        <v>7.04</v>
      </c>
      <c r="I147" s="239"/>
      <c r="J147" s="235"/>
      <c r="K147" s="235"/>
      <c r="L147" s="240"/>
      <c r="M147" s="241"/>
      <c r="N147" s="242"/>
      <c r="O147" s="242"/>
      <c r="P147" s="242"/>
      <c r="Q147" s="242"/>
      <c r="R147" s="242"/>
      <c r="S147" s="242"/>
      <c r="T147" s="243"/>
      <c r="U147" s="13"/>
      <c r="V147" s="13"/>
      <c r="W147" s="13"/>
      <c r="X147" s="13"/>
      <c r="Y147" s="13"/>
      <c r="Z147" s="13"/>
      <c r="AA147" s="13"/>
      <c r="AB147" s="13"/>
      <c r="AC147" s="13"/>
      <c r="AD147" s="13"/>
      <c r="AE147" s="13"/>
      <c r="AT147" s="244" t="s">
        <v>170</v>
      </c>
      <c r="AU147" s="244" t="s">
        <v>85</v>
      </c>
      <c r="AV147" s="13" t="s">
        <v>87</v>
      </c>
      <c r="AW147" s="13" t="s">
        <v>37</v>
      </c>
      <c r="AX147" s="13" t="s">
        <v>77</v>
      </c>
      <c r="AY147" s="244" t="s">
        <v>160</v>
      </c>
    </row>
    <row r="148" spans="1:51" s="15" customFormat="1" ht="12">
      <c r="A148" s="15"/>
      <c r="B148" s="255"/>
      <c r="C148" s="256"/>
      <c r="D148" s="229" t="s">
        <v>170</v>
      </c>
      <c r="E148" s="257" t="s">
        <v>19</v>
      </c>
      <c r="F148" s="258" t="s">
        <v>174</v>
      </c>
      <c r="G148" s="256"/>
      <c r="H148" s="259">
        <v>7.04</v>
      </c>
      <c r="I148" s="260"/>
      <c r="J148" s="256"/>
      <c r="K148" s="256"/>
      <c r="L148" s="261"/>
      <c r="M148" s="262"/>
      <c r="N148" s="263"/>
      <c r="O148" s="263"/>
      <c r="P148" s="263"/>
      <c r="Q148" s="263"/>
      <c r="R148" s="263"/>
      <c r="S148" s="263"/>
      <c r="T148" s="264"/>
      <c r="U148" s="15"/>
      <c r="V148" s="15"/>
      <c r="W148" s="15"/>
      <c r="X148" s="15"/>
      <c r="Y148" s="15"/>
      <c r="Z148" s="15"/>
      <c r="AA148" s="15"/>
      <c r="AB148" s="15"/>
      <c r="AC148" s="15"/>
      <c r="AD148" s="15"/>
      <c r="AE148" s="15"/>
      <c r="AT148" s="265" t="s">
        <v>170</v>
      </c>
      <c r="AU148" s="265" t="s">
        <v>85</v>
      </c>
      <c r="AV148" s="15" t="s">
        <v>166</v>
      </c>
      <c r="AW148" s="15" t="s">
        <v>37</v>
      </c>
      <c r="AX148" s="15" t="s">
        <v>85</v>
      </c>
      <c r="AY148" s="265" t="s">
        <v>160</v>
      </c>
    </row>
    <row r="149" spans="1:63" s="12" customFormat="1" ht="25.9" customHeight="1">
      <c r="A149" s="12"/>
      <c r="B149" s="199"/>
      <c r="C149" s="200"/>
      <c r="D149" s="201" t="s">
        <v>76</v>
      </c>
      <c r="E149" s="202" t="s">
        <v>210</v>
      </c>
      <c r="F149" s="202" t="s">
        <v>292</v>
      </c>
      <c r="G149" s="200"/>
      <c r="H149" s="200"/>
      <c r="I149" s="203"/>
      <c r="J149" s="204">
        <f>BK149</f>
        <v>0</v>
      </c>
      <c r="K149" s="200"/>
      <c r="L149" s="205"/>
      <c r="M149" s="206"/>
      <c r="N149" s="207"/>
      <c r="O149" s="207"/>
      <c r="P149" s="208">
        <f>SUM(P150:P175)</f>
        <v>0</v>
      </c>
      <c r="Q149" s="207"/>
      <c r="R149" s="208">
        <f>SUM(R150:R175)</f>
        <v>0</v>
      </c>
      <c r="S149" s="207"/>
      <c r="T149" s="209">
        <f>SUM(T150:T175)</f>
        <v>0</v>
      </c>
      <c r="U149" s="12"/>
      <c r="V149" s="12"/>
      <c r="W149" s="12"/>
      <c r="X149" s="12"/>
      <c r="Y149" s="12"/>
      <c r="Z149" s="12"/>
      <c r="AA149" s="12"/>
      <c r="AB149" s="12"/>
      <c r="AC149" s="12"/>
      <c r="AD149" s="12"/>
      <c r="AE149" s="12"/>
      <c r="AR149" s="210" t="s">
        <v>85</v>
      </c>
      <c r="AT149" s="211" t="s">
        <v>76</v>
      </c>
      <c r="AU149" s="211" t="s">
        <v>77</v>
      </c>
      <c r="AY149" s="210" t="s">
        <v>160</v>
      </c>
      <c r="BK149" s="212">
        <f>SUM(BK150:BK175)</f>
        <v>0</v>
      </c>
    </row>
    <row r="150" spans="1:65" s="2" customFormat="1" ht="21.05" customHeight="1">
      <c r="A150" s="40"/>
      <c r="B150" s="41"/>
      <c r="C150" s="215" t="s">
        <v>340</v>
      </c>
      <c r="D150" s="215" t="s">
        <v>162</v>
      </c>
      <c r="E150" s="216" t="s">
        <v>1533</v>
      </c>
      <c r="F150" s="217" t="s">
        <v>1534</v>
      </c>
      <c r="G150" s="218" t="s">
        <v>326</v>
      </c>
      <c r="H150" s="219">
        <v>6</v>
      </c>
      <c r="I150" s="220"/>
      <c r="J150" s="221">
        <f>ROUND(I150*H150,2)</f>
        <v>0</v>
      </c>
      <c r="K150" s="222"/>
      <c r="L150" s="46"/>
      <c r="M150" s="223" t="s">
        <v>19</v>
      </c>
      <c r="N150" s="224" t="s">
        <v>48</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166</v>
      </c>
      <c r="AT150" s="227" t="s">
        <v>162</v>
      </c>
      <c r="AU150" s="227" t="s">
        <v>85</v>
      </c>
      <c r="AY150" s="19" t="s">
        <v>160</v>
      </c>
      <c r="BE150" s="228">
        <f>IF(N150="základní",J150,0)</f>
        <v>0</v>
      </c>
      <c r="BF150" s="228">
        <f>IF(N150="snížená",J150,0)</f>
        <v>0</v>
      </c>
      <c r="BG150" s="228">
        <f>IF(N150="zákl. přenesená",J150,0)</f>
        <v>0</v>
      </c>
      <c r="BH150" s="228">
        <f>IF(N150="sníž. přenesená",J150,0)</f>
        <v>0</v>
      </c>
      <c r="BI150" s="228">
        <f>IF(N150="nulová",J150,0)</f>
        <v>0</v>
      </c>
      <c r="BJ150" s="19" t="s">
        <v>85</v>
      </c>
      <c r="BK150" s="228">
        <f>ROUND(I150*H150,2)</f>
        <v>0</v>
      </c>
      <c r="BL150" s="19" t="s">
        <v>166</v>
      </c>
      <c r="BM150" s="227" t="s">
        <v>1535</v>
      </c>
    </row>
    <row r="151" spans="1:65" s="2" customFormat="1" ht="16.3" customHeight="1">
      <c r="A151" s="40"/>
      <c r="B151" s="41"/>
      <c r="C151" s="215" t="s">
        <v>348</v>
      </c>
      <c r="D151" s="215" t="s">
        <v>162</v>
      </c>
      <c r="E151" s="216" t="s">
        <v>1536</v>
      </c>
      <c r="F151" s="217" t="s">
        <v>1537</v>
      </c>
      <c r="G151" s="218" t="s">
        <v>295</v>
      </c>
      <c r="H151" s="219">
        <v>4</v>
      </c>
      <c r="I151" s="220"/>
      <c r="J151" s="221">
        <f>ROUND(I151*H151,2)</f>
        <v>0</v>
      </c>
      <c r="K151" s="222"/>
      <c r="L151" s="46"/>
      <c r="M151" s="223" t="s">
        <v>19</v>
      </c>
      <c r="N151" s="224" t="s">
        <v>48</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166</v>
      </c>
      <c r="AT151" s="227" t="s">
        <v>162</v>
      </c>
      <c r="AU151" s="227" t="s">
        <v>85</v>
      </c>
      <c r="AY151" s="19" t="s">
        <v>160</v>
      </c>
      <c r="BE151" s="228">
        <f>IF(N151="základní",J151,0)</f>
        <v>0</v>
      </c>
      <c r="BF151" s="228">
        <f>IF(N151="snížená",J151,0)</f>
        <v>0</v>
      </c>
      <c r="BG151" s="228">
        <f>IF(N151="zákl. přenesená",J151,0)</f>
        <v>0</v>
      </c>
      <c r="BH151" s="228">
        <f>IF(N151="sníž. přenesená",J151,0)</f>
        <v>0</v>
      </c>
      <c r="BI151" s="228">
        <f>IF(N151="nulová",J151,0)</f>
        <v>0</v>
      </c>
      <c r="BJ151" s="19" t="s">
        <v>85</v>
      </c>
      <c r="BK151" s="228">
        <f>ROUND(I151*H151,2)</f>
        <v>0</v>
      </c>
      <c r="BL151" s="19" t="s">
        <v>166</v>
      </c>
      <c r="BM151" s="227" t="s">
        <v>1538</v>
      </c>
    </row>
    <row r="152" spans="1:65" s="2" customFormat="1" ht="16.3" customHeight="1">
      <c r="A152" s="40"/>
      <c r="B152" s="41"/>
      <c r="C152" s="215" t="s">
        <v>356</v>
      </c>
      <c r="D152" s="215" t="s">
        <v>162</v>
      </c>
      <c r="E152" s="216" t="s">
        <v>1539</v>
      </c>
      <c r="F152" s="217" t="s">
        <v>1540</v>
      </c>
      <c r="G152" s="218" t="s">
        <v>295</v>
      </c>
      <c r="H152" s="219">
        <v>3</v>
      </c>
      <c r="I152" s="220"/>
      <c r="J152" s="221">
        <f>ROUND(I152*H152,2)</f>
        <v>0</v>
      </c>
      <c r="K152" s="222"/>
      <c r="L152" s="46"/>
      <c r="M152" s="223" t="s">
        <v>19</v>
      </c>
      <c r="N152" s="224" t="s">
        <v>48</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166</v>
      </c>
      <c r="AT152" s="227" t="s">
        <v>162</v>
      </c>
      <c r="AU152" s="227" t="s">
        <v>85</v>
      </c>
      <c r="AY152" s="19" t="s">
        <v>160</v>
      </c>
      <c r="BE152" s="228">
        <f>IF(N152="základní",J152,0)</f>
        <v>0</v>
      </c>
      <c r="BF152" s="228">
        <f>IF(N152="snížená",J152,0)</f>
        <v>0</v>
      </c>
      <c r="BG152" s="228">
        <f>IF(N152="zákl. přenesená",J152,0)</f>
        <v>0</v>
      </c>
      <c r="BH152" s="228">
        <f>IF(N152="sníž. přenesená",J152,0)</f>
        <v>0</v>
      </c>
      <c r="BI152" s="228">
        <f>IF(N152="nulová",J152,0)</f>
        <v>0</v>
      </c>
      <c r="BJ152" s="19" t="s">
        <v>85</v>
      </c>
      <c r="BK152" s="228">
        <f>ROUND(I152*H152,2)</f>
        <v>0</v>
      </c>
      <c r="BL152" s="19" t="s">
        <v>166</v>
      </c>
      <c r="BM152" s="227" t="s">
        <v>1541</v>
      </c>
    </row>
    <row r="153" spans="1:65" s="2" customFormat="1" ht="21.05" customHeight="1">
      <c r="A153" s="40"/>
      <c r="B153" s="41"/>
      <c r="C153" s="215" t="s">
        <v>361</v>
      </c>
      <c r="D153" s="215" t="s">
        <v>162</v>
      </c>
      <c r="E153" s="216" t="s">
        <v>1542</v>
      </c>
      <c r="F153" s="217" t="s">
        <v>1543</v>
      </c>
      <c r="G153" s="218" t="s">
        <v>295</v>
      </c>
      <c r="H153" s="219">
        <v>1</v>
      </c>
      <c r="I153" s="220"/>
      <c r="J153" s="221">
        <f>ROUND(I153*H153,2)</f>
        <v>0</v>
      </c>
      <c r="K153" s="222"/>
      <c r="L153" s="46"/>
      <c r="M153" s="223" t="s">
        <v>19</v>
      </c>
      <c r="N153" s="224" t="s">
        <v>48</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166</v>
      </c>
      <c r="AT153" s="227" t="s">
        <v>162</v>
      </c>
      <c r="AU153" s="227" t="s">
        <v>85</v>
      </c>
      <c r="AY153" s="19" t="s">
        <v>160</v>
      </c>
      <c r="BE153" s="228">
        <f>IF(N153="základní",J153,0)</f>
        <v>0</v>
      </c>
      <c r="BF153" s="228">
        <f>IF(N153="snížená",J153,0)</f>
        <v>0</v>
      </c>
      <c r="BG153" s="228">
        <f>IF(N153="zákl. přenesená",J153,0)</f>
        <v>0</v>
      </c>
      <c r="BH153" s="228">
        <f>IF(N153="sníž. přenesená",J153,0)</f>
        <v>0</v>
      </c>
      <c r="BI153" s="228">
        <f>IF(N153="nulová",J153,0)</f>
        <v>0</v>
      </c>
      <c r="BJ153" s="19" t="s">
        <v>85</v>
      </c>
      <c r="BK153" s="228">
        <f>ROUND(I153*H153,2)</f>
        <v>0</v>
      </c>
      <c r="BL153" s="19" t="s">
        <v>166</v>
      </c>
      <c r="BM153" s="227" t="s">
        <v>1544</v>
      </c>
    </row>
    <row r="154" spans="1:65" s="2" customFormat="1" ht="16.3" customHeight="1">
      <c r="A154" s="40"/>
      <c r="B154" s="41"/>
      <c r="C154" s="215" t="s">
        <v>367</v>
      </c>
      <c r="D154" s="215" t="s">
        <v>162</v>
      </c>
      <c r="E154" s="216" t="s">
        <v>1545</v>
      </c>
      <c r="F154" s="217" t="s">
        <v>1546</v>
      </c>
      <c r="G154" s="218" t="s">
        <v>326</v>
      </c>
      <c r="H154" s="219">
        <v>6</v>
      </c>
      <c r="I154" s="220"/>
      <c r="J154" s="221">
        <f>ROUND(I154*H154,2)</f>
        <v>0</v>
      </c>
      <c r="K154" s="222"/>
      <c r="L154" s="46"/>
      <c r="M154" s="223" t="s">
        <v>19</v>
      </c>
      <c r="N154" s="224" t="s">
        <v>48</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166</v>
      </c>
      <c r="AT154" s="227" t="s">
        <v>162</v>
      </c>
      <c r="AU154" s="227" t="s">
        <v>85</v>
      </c>
      <c r="AY154" s="19" t="s">
        <v>160</v>
      </c>
      <c r="BE154" s="228">
        <f>IF(N154="základní",J154,0)</f>
        <v>0</v>
      </c>
      <c r="BF154" s="228">
        <f>IF(N154="snížená",J154,0)</f>
        <v>0</v>
      </c>
      <c r="BG154" s="228">
        <f>IF(N154="zákl. přenesená",J154,0)</f>
        <v>0</v>
      </c>
      <c r="BH154" s="228">
        <f>IF(N154="sníž. přenesená",J154,0)</f>
        <v>0</v>
      </c>
      <c r="BI154" s="228">
        <f>IF(N154="nulová",J154,0)</f>
        <v>0</v>
      </c>
      <c r="BJ154" s="19" t="s">
        <v>85</v>
      </c>
      <c r="BK154" s="228">
        <f>ROUND(I154*H154,2)</f>
        <v>0</v>
      </c>
      <c r="BL154" s="19" t="s">
        <v>166</v>
      </c>
      <c r="BM154" s="227" t="s">
        <v>1547</v>
      </c>
    </row>
    <row r="155" spans="1:65" s="2" customFormat="1" ht="16.3" customHeight="1">
      <c r="A155" s="40"/>
      <c r="B155" s="41"/>
      <c r="C155" s="215" t="s">
        <v>372</v>
      </c>
      <c r="D155" s="215" t="s">
        <v>162</v>
      </c>
      <c r="E155" s="216" t="s">
        <v>1548</v>
      </c>
      <c r="F155" s="217" t="s">
        <v>1549</v>
      </c>
      <c r="G155" s="218" t="s">
        <v>326</v>
      </c>
      <c r="H155" s="219">
        <v>6</v>
      </c>
      <c r="I155" s="220"/>
      <c r="J155" s="221">
        <f>ROUND(I155*H155,2)</f>
        <v>0</v>
      </c>
      <c r="K155" s="222"/>
      <c r="L155" s="46"/>
      <c r="M155" s="223" t="s">
        <v>19</v>
      </c>
      <c r="N155" s="224" t="s">
        <v>48</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166</v>
      </c>
      <c r="AT155" s="227" t="s">
        <v>162</v>
      </c>
      <c r="AU155" s="227" t="s">
        <v>85</v>
      </c>
      <c r="AY155" s="19" t="s">
        <v>160</v>
      </c>
      <c r="BE155" s="228">
        <f>IF(N155="základní",J155,0)</f>
        <v>0</v>
      </c>
      <c r="BF155" s="228">
        <f>IF(N155="snížená",J155,0)</f>
        <v>0</v>
      </c>
      <c r="BG155" s="228">
        <f>IF(N155="zákl. přenesená",J155,0)</f>
        <v>0</v>
      </c>
      <c r="BH155" s="228">
        <f>IF(N155="sníž. přenesená",J155,0)</f>
        <v>0</v>
      </c>
      <c r="BI155" s="228">
        <f>IF(N155="nulová",J155,0)</f>
        <v>0</v>
      </c>
      <c r="BJ155" s="19" t="s">
        <v>85</v>
      </c>
      <c r="BK155" s="228">
        <f>ROUND(I155*H155,2)</f>
        <v>0</v>
      </c>
      <c r="BL155" s="19" t="s">
        <v>166</v>
      </c>
      <c r="BM155" s="227" t="s">
        <v>1550</v>
      </c>
    </row>
    <row r="156" spans="1:65" s="2" customFormat="1" ht="16.3" customHeight="1">
      <c r="A156" s="40"/>
      <c r="B156" s="41"/>
      <c r="C156" s="215" t="s">
        <v>378</v>
      </c>
      <c r="D156" s="215" t="s">
        <v>162</v>
      </c>
      <c r="E156" s="216" t="s">
        <v>1551</v>
      </c>
      <c r="F156" s="217" t="s">
        <v>1552</v>
      </c>
      <c r="G156" s="218" t="s">
        <v>295</v>
      </c>
      <c r="H156" s="219">
        <v>1</v>
      </c>
      <c r="I156" s="220"/>
      <c r="J156" s="221">
        <f>ROUND(I156*H156,2)</f>
        <v>0</v>
      </c>
      <c r="K156" s="222"/>
      <c r="L156" s="46"/>
      <c r="M156" s="223" t="s">
        <v>19</v>
      </c>
      <c r="N156" s="224" t="s">
        <v>48</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166</v>
      </c>
      <c r="AT156" s="227" t="s">
        <v>162</v>
      </c>
      <c r="AU156" s="227" t="s">
        <v>85</v>
      </c>
      <c r="AY156" s="19" t="s">
        <v>160</v>
      </c>
      <c r="BE156" s="228">
        <f>IF(N156="základní",J156,0)</f>
        <v>0</v>
      </c>
      <c r="BF156" s="228">
        <f>IF(N156="snížená",J156,0)</f>
        <v>0</v>
      </c>
      <c r="BG156" s="228">
        <f>IF(N156="zákl. přenesená",J156,0)</f>
        <v>0</v>
      </c>
      <c r="BH156" s="228">
        <f>IF(N156="sníž. přenesená",J156,0)</f>
        <v>0</v>
      </c>
      <c r="BI156" s="228">
        <f>IF(N156="nulová",J156,0)</f>
        <v>0</v>
      </c>
      <c r="BJ156" s="19" t="s">
        <v>85</v>
      </c>
      <c r="BK156" s="228">
        <f>ROUND(I156*H156,2)</f>
        <v>0</v>
      </c>
      <c r="BL156" s="19" t="s">
        <v>166</v>
      </c>
      <c r="BM156" s="227" t="s">
        <v>1553</v>
      </c>
    </row>
    <row r="157" spans="1:65" s="2" customFormat="1" ht="21.05" customHeight="1">
      <c r="A157" s="40"/>
      <c r="B157" s="41"/>
      <c r="C157" s="215" t="s">
        <v>386</v>
      </c>
      <c r="D157" s="215" t="s">
        <v>162</v>
      </c>
      <c r="E157" s="216" t="s">
        <v>1554</v>
      </c>
      <c r="F157" s="217" t="s">
        <v>1555</v>
      </c>
      <c r="G157" s="218" t="s">
        <v>295</v>
      </c>
      <c r="H157" s="219">
        <v>1</v>
      </c>
      <c r="I157" s="220"/>
      <c r="J157" s="221">
        <f>ROUND(I157*H157,2)</f>
        <v>0</v>
      </c>
      <c r="K157" s="222"/>
      <c r="L157" s="46"/>
      <c r="M157" s="223" t="s">
        <v>19</v>
      </c>
      <c r="N157" s="224" t="s">
        <v>48</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166</v>
      </c>
      <c r="AT157" s="227" t="s">
        <v>162</v>
      </c>
      <c r="AU157" s="227" t="s">
        <v>85</v>
      </c>
      <c r="AY157" s="19" t="s">
        <v>160</v>
      </c>
      <c r="BE157" s="228">
        <f>IF(N157="základní",J157,0)</f>
        <v>0</v>
      </c>
      <c r="BF157" s="228">
        <f>IF(N157="snížená",J157,0)</f>
        <v>0</v>
      </c>
      <c r="BG157" s="228">
        <f>IF(N157="zákl. přenesená",J157,0)</f>
        <v>0</v>
      </c>
      <c r="BH157" s="228">
        <f>IF(N157="sníž. přenesená",J157,0)</f>
        <v>0</v>
      </c>
      <c r="BI157" s="228">
        <f>IF(N157="nulová",J157,0)</f>
        <v>0</v>
      </c>
      <c r="BJ157" s="19" t="s">
        <v>85</v>
      </c>
      <c r="BK157" s="228">
        <f>ROUND(I157*H157,2)</f>
        <v>0</v>
      </c>
      <c r="BL157" s="19" t="s">
        <v>166</v>
      </c>
      <c r="BM157" s="227" t="s">
        <v>1556</v>
      </c>
    </row>
    <row r="158" spans="1:65" s="2" customFormat="1" ht="16.3" customHeight="1">
      <c r="A158" s="40"/>
      <c r="B158" s="41"/>
      <c r="C158" s="215" t="s">
        <v>393</v>
      </c>
      <c r="D158" s="215" t="s">
        <v>162</v>
      </c>
      <c r="E158" s="216" t="s">
        <v>1557</v>
      </c>
      <c r="F158" s="217" t="s">
        <v>1558</v>
      </c>
      <c r="G158" s="218" t="s">
        <v>295</v>
      </c>
      <c r="H158" s="219">
        <v>1</v>
      </c>
      <c r="I158" s="220"/>
      <c r="J158" s="221">
        <f>ROUND(I158*H158,2)</f>
        <v>0</v>
      </c>
      <c r="K158" s="222"/>
      <c r="L158" s="46"/>
      <c r="M158" s="223" t="s">
        <v>19</v>
      </c>
      <c r="N158" s="224" t="s">
        <v>48</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166</v>
      </c>
      <c r="AT158" s="227" t="s">
        <v>162</v>
      </c>
      <c r="AU158" s="227" t="s">
        <v>85</v>
      </c>
      <c r="AY158" s="19" t="s">
        <v>160</v>
      </c>
      <c r="BE158" s="228">
        <f>IF(N158="základní",J158,0)</f>
        <v>0</v>
      </c>
      <c r="BF158" s="228">
        <f>IF(N158="snížená",J158,0)</f>
        <v>0</v>
      </c>
      <c r="BG158" s="228">
        <f>IF(N158="zákl. přenesená",J158,0)</f>
        <v>0</v>
      </c>
      <c r="BH158" s="228">
        <f>IF(N158="sníž. přenesená",J158,0)</f>
        <v>0</v>
      </c>
      <c r="BI158" s="228">
        <f>IF(N158="nulová",J158,0)</f>
        <v>0</v>
      </c>
      <c r="BJ158" s="19" t="s">
        <v>85</v>
      </c>
      <c r="BK158" s="228">
        <f>ROUND(I158*H158,2)</f>
        <v>0</v>
      </c>
      <c r="BL158" s="19" t="s">
        <v>166</v>
      </c>
      <c r="BM158" s="227" t="s">
        <v>1559</v>
      </c>
    </row>
    <row r="159" spans="1:65" s="2" customFormat="1" ht="16.3" customHeight="1">
      <c r="A159" s="40"/>
      <c r="B159" s="41"/>
      <c r="C159" s="215" t="s">
        <v>400</v>
      </c>
      <c r="D159" s="215" t="s">
        <v>162</v>
      </c>
      <c r="E159" s="216" t="s">
        <v>1560</v>
      </c>
      <c r="F159" s="217" t="s">
        <v>1561</v>
      </c>
      <c r="G159" s="218" t="s">
        <v>326</v>
      </c>
      <c r="H159" s="219">
        <v>7.5</v>
      </c>
      <c r="I159" s="220"/>
      <c r="J159" s="221">
        <f>ROUND(I159*H159,2)</f>
        <v>0</v>
      </c>
      <c r="K159" s="222"/>
      <c r="L159" s="46"/>
      <c r="M159" s="223" t="s">
        <v>19</v>
      </c>
      <c r="N159" s="224" t="s">
        <v>48</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166</v>
      </c>
      <c r="AT159" s="227" t="s">
        <v>162</v>
      </c>
      <c r="AU159" s="227" t="s">
        <v>85</v>
      </c>
      <c r="AY159" s="19" t="s">
        <v>160</v>
      </c>
      <c r="BE159" s="228">
        <f>IF(N159="základní",J159,0)</f>
        <v>0</v>
      </c>
      <c r="BF159" s="228">
        <f>IF(N159="snížená",J159,0)</f>
        <v>0</v>
      </c>
      <c r="BG159" s="228">
        <f>IF(N159="zákl. přenesená",J159,0)</f>
        <v>0</v>
      </c>
      <c r="BH159" s="228">
        <f>IF(N159="sníž. přenesená",J159,0)</f>
        <v>0</v>
      </c>
      <c r="BI159" s="228">
        <f>IF(N159="nulová",J159,0)</f>
        <v>0</v>
      </c>
      <c r="BJ159" s="19" t="s">
        <v>85</v>
      </c>
      <c r="BK159" s="228">
        <f>ROUND(I159*H159,2)</f>
        <v>0</v>
      </c>
      <c r="BL159" s="19" t="s">
        <v>166</v>
      </c>
      <c r="BM159" s="227" t="s">
        <v>1562</v>
      </c>
    </row>
    <row r="160" spans="1:65" s="2" customFormat="1" ht="21.05" customHeight="1">
      <c r="A160" s="40"/>
      <c r="B160" s="41"/>
      <c r="C160" s="266" t="s">
        <v>405</v>
      </c>
      <c r="D160" s="266" t="s">
        <v>237</v>
      </c>
      <c r="E160" s="267" t="s">
        <v>1175</v>
      </c>
      <c r="F160" s="268" t="s">
        <v>1176</v>
      </c>
      <c r="G160" s="269" t="s">
        <v>295</v>
      </c>
      <c r="H160" s="270">
        <v>1.015</v>
      </c>
      <c r="I160" s="271"/>
      <c r="J160" s="272">
        <f>ROUND(I160*H160,2)</f>
        <v>0</v>
      </c>
      <c r="K160" s="273"/>
      <c r="L160" s="274"/>
      <c r="M160" s="275" t="s">
        <v>19</v>
      </c>
      <c r="N160" s="276" t="s">
        <v>48</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210</v>
      </c>
      <c r="AT160" s="227" t="s">
        <v>237</v>
      </c>
      <c r="AU160" s="227" t="s">
        <v>85</v>
      </c>
      <c r="AY160" s="19" t="s">
        <v>160</v>
      </c>
      <c r="BE160" s="228">
        <f>IF(N160="základní",J160,0)</f>
        <v>0</v>
      </c>
      <c r="BF160" s="228">
        <f>IF(N160="snížená",J160,0)</f>
        <v>0</v>
      </c>
      <c r="BG160" s="228">
        <f>IF(N160="zákl. přenesená",J160,0)</f>
        <v>0</v>
      </c>
      <c r="BH160" s="228">
        <f>IF(N160="sníž. přenesená",J160,0)</f>
        <v>0</v>
      </c>
      <c r="BI160" s="228">
        <f>IF(N160="nulová",J160,0)</f>
        <v>0</v>
      </c>
      <c r="BJ160" s="19" t="s">
        <v>85</v>
      </c>
      <c r="BK160" s="228">
        <f>ROUND(I160*H160,2)</f>
        <v>0</v>
      </c>
      <c r="BL160" s="19" t="s">
        <v>166</v>
      </c>
      <c r="BM160" s="227" t="s">
        <v>1563</v>
      </c>
    </row>
    <row r="161" spans="1:51" s="13" customFormat="1" ht="12">
      <c r="A161" s="13"/>
      <c r="B161" s="234"/>
      <c r="C161" s="235"/>
      <c r="D161" s="229" t="s">
        <v>170</v>
      </c>
      <c r="E161" s="236" t="s">
        <v>19</v>
      </c>
      <c r="F161" s="237" t="s">
        <v>896</v>
      </c>
      <c r="G161" s="235"/>
      <c r="H161" s="238">
        <v>1.015</v>
      </c>
      <c r="I161" s="239"/>
      <c r="J161" s="235"/>
      <c r="K161" s="235"/>
      <c r="L161" s="240"/>
      <c r="M161" s="241"/>
      <c r="N161" s="242"/>
      <c r="O161" s="242"/>
      <c r="P161" s="242"/>
      <c r="Q161" s="242"/>
      <c r="R161" s="242"/>
      <c r="S161" s="242"/>
      <c r="T161" s="243"/>
      <c r="U161" s="13"/>
      <c r="V161" s="13"/>
      <c r="W161" s="13"/>
      <c r="X161" s="13"/>
      <c r="Y161" s="13"/>
      <c r="Z161" s="13"/>
      <c r="AA161" s="13"/>
      <c r="AB161" s="13"/>
      <c r="AC161" s="13"/>
      <c r="AD161" s="13"/>
      <c r="AE161" s="13"/>
      <c r="AT161" s="244" t="s">
        <v>170</v>
      </c>
      <c r="AU161" s="244" t="s">
        <v>85</v>
      </c>
      <c r="AV161" s="13" t="s">
        <v>87</v>
      </c>
      <c r="AW161" s="13" t="s">
        <v>37</v>
      </c>
      <c r="AX161" s="13" t="s">
        <v>77</v>
      </c>
      <c r="AY161" s="244" t="s">
        <v>160</v>
      </c>
    </row>
    <row r="162" spans="1:51" s="15" customFormat="1" ht="12">
      <c r="A162" s="15"/>
      <c r="B162" s="255"/>
      <c r="C162" s="256"/>
      <c r="D162" s="229" t="s">
        <v>170</v>
      </c>
      <c r="E162" s="257" t="s">
        <v>19</v>
      </c>
      <c r="F162" s="258" t="s">
        <v>174</v>
      </c>
      <c r="G162" s="256"/>
      <c r="H162" s="259">
        <v>1.015</v>
      </c>
      <c r="I162" s="260"/>
      <c r="J162" s="256"/>
      <c r="K162" s="256"/>
      <c r="L162" s="261"/>
      <c r="M162" s="262"/>
      <c r="N162" s="263"/>
      <c r="O162" s="263"/>
      <c r="P162" s="263"/>
      <c r="Q162" s="263"/>
      <c r="R162" s="263"/>
      <c r="S162" s="263"/>
      <c r="T162" s="264"/>
      <c r="U162" s="15"/>
      <c r="V162" s="15"/>
      <c r="W162" s="15"/>
      <c r="X162" s="15"/>
      <c r="Y162" s="15"/>
      <c r="Z162" s="15"/>
      <c r="AA162" s="15"/>
      <c r="AB162" s="15"/>
      <c r="AC162" s="15"/>
      <c r="AD162" s="15"/>
      <c r="AE162" s="15"/>
      <c r="AT162" s="265" t="s">
        <v>170</v>
      </c>
      <c r="AU162" s="265" t="s">
        <v>85</v>
      </c>
      <c r="AV162" s="15" t="s">
        <v>166</v>
      </c>
      <c r="AW162" s="15" t="s">
        <v>37</v>
      </c>
      <c r="AX162" s="15" t="s">
        <v>85</v>
      </c>
      <c r="AY162" s="265" t="s">
        <v>160</v>
      </c>
    </row>
    <row r="163" spans="1:65" s="2" customFormat="1" ht="21.05" customHeight="1">
      <c r="A163" s="40"/>
      <c r="B163" s="41"/>
      <c r="C163" s="266" t="s">
        <v>410</v>
      </c>
      <c r="D163" s="266" t="s">
        <v>237</v>
      </c>
      <c r="E163" s="267" t="s">
        <v>1185</v>
      </c>
      <c r="F163" s="268" t="s">
        <v>1186</v>
      </c>
      <c r="G163" s="269" t="s">
        <v>295</v>
      </c>
      <c r="H163" s="270">
        <v>1.015</v>
      </c>
      <c r="I163" s="271"/>
      <c r="J163" s="272">
        <f>ROUND(I163*H163,2)</f>
        <v>0</v>
      </c>
      <c r="K163" s="273"/>
      <c r="L163" s="274"/>
      <c r="M163" s="275" t="s">
        <v>19</v>
      </c>
      <c r="N163" s="276" t="s">
        <v>48</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210</v>
      </c>
      <c r="AT163" s="227" t="s">
        <v>237</v>
      </c>
      <c r="AU163" s="227" t="s">
        <v>85</v>
      </c>
      <c r="AY163" s="19" t="s">
        <v>160</v>
      </c>
      <c r="BE163" s="228">
        <f>IF(N163="základní",J163,0)</f>
        <v>0</v>
      </c>
      <c r="BF163" s="228">
        <f>IF(N163="snížená",J163,0)</f>
        <v>0</v>
      </c>
      <c r="BG163" s="228">
        <f>IF(N163="zákl. přenesená",J163,0)</f>
        <v>0</v>
      </c>
      <c r="BH163" s="228">
        <f>IF(N163="sníž. přenesená",J163,0)</f>
        <v>0</v>
      </c>
      <c r="BI163" s="228">
        <f>IF(N163="nulová",J163,0)</f>
        <v>0</v>
      </c>
      <c r="BJ163" s="19" t="s">
        <v>85</v>
      </c>
      <c r="BK163" s="228">
        <f>ROUND(I163*H163,2)</f>
        <v>0</v>
      </c>
      <c r="BL163" s="19" t="s">
        <v>166</v>
      </c>
      <c r="BM163" s="227" t="s">
        <v>1564</v>
      </c>
    </row>
    <row r="164" spans="1:51" s="13" customFormat="1" ht="12">
      <c r="A164" s="13"/>
      <c r="B164" s="234"/>
      <c r="C164" s="235"/>
      <c r="D164" s="229" t="s">
        <v>170</v>
      </c>
      <c r="E164" s="236" t="s">
        <v>19</v>
      </c>
      <c r="F164" s="237" t="s">
        <v>896</v>
      </c>
      <c r="G164" s="235"/>
      <c r="H164" s="238">
        <v>1.015</v>
      </c>
      <c r="I164" s="239"/>
      <c r="J164" s="235"/>
      <c r="K164" s="235"/>
      <c r="L164" s="240"/>
      <c r="M164" s="241"/>
      <c r="N164" s="242"/>
      <c r="O164" s="242"/>
      <c r="P164" s="242"/>
      <c r="Q164" s="242"/>
      <c r="R164" s="242"/>
      <c r="S164" s="242"/>
      <c r="T164" s="243"/>
      <c r="U164" s="13"/>
      <c r="V164" s="13"/>
      <c r="W164" s="13"/>
      <c r="X164" s="13"/>
      <c r="Y164" s="13"/>
      <c r="Z164" s="13"/>
      <c r="AA164" s="13"/>
      <c r="AB164" s="13"/>
      <c r="AC164" s="13"/>
      <c r="AD164" s="13"/>
      <c r="AE164" s="13"/>
      <c r="AT164" s="244" t="s">
        <v>170</v>
      </c>
      <c r="AU164" s="244" t="s">
        <v>85</v>
      </c>
      <c r="AV164" s="13" t="s">
        <v>87</v>
      </c>
      <c r="AW164" s="13" t="s">
        <v>37</v>
      </c>
      <c r="AX164" s="13" t="s">
        <v>77</v>
      </c>
      <c r="AY164" s="244" t="s">
        <v>160</v>
      </c>
    </row>
    <row r="165" spans="1:51" s="15" customFormat="1" ht="12">
      <c r="A165" s="15"/>
      <c r="B165" s="255"/>
      <c r="C165" s="256"/>
      <c r="D165" s="229" t="s">
        <v>170</v>
      </c>
      <c r="E165" s="257" t="s">
        <v>19</v>
      </c>
      <c r="F165" s="258" t="s">
        <v>174</v>
      </c>
      <c r="G165" s="256"/>
      <c r="H165" s="259">
        <v>1.015</v>
      </c>
      <c r="I165" s="260"/>
      <c r="J165" s="256"/>
      <c r="K165" s="256"/>
      <c r="L165" s="261"/>
      <c r="M165" s="262"/>
      <c r="N165" s="263"/>
      <c r="O165" s="263"/>
      <c r="P165" s="263"/>
      <c r="Q165" s="263"/>
      <c r="R165" s="263"/>
      <c r="S165" s="263"/>
      <c r="T165" s="264"/>
      <c r="U165" s="15"/>
      <c r="V165" s="15"/>
      <c r="W165" s="15"/>
      <c r="X165" s="15"/>
      <c r="Y165" s="15"/>
      <c r="Z165" s="15"/>
      <c r="AA165" s="15"/>
      <c r="AB165" s="15"/>
      <c r="AC165" s="15"/>
      <c r="AD165" s="15"/>
      <c r="AE165" s="15"/>
      <c r="AT165" s="265" t="s">
        <v>170</v>
      </c>
      <c r="AU165" s="265" t="s">
        <v>85</v>
      </c>
      <c r="AV165" s="15" t="s">
        <v>166</v>
      </c>
      <c r="AW165" s="15" t="s">
        <v>37</v>
      </c>
      <c r="AX165" s="15" t="s">
        <v>85</v>
      </c>
      <c r="AY165" s="265" t="s">
        <v>160</v>
      </c>
    </row>
    <row r="166" spans="1:65" s="2" customFormat="1" ht="21.05" customHeight="1">
      <c r="A166" s="40"/>
      <c r="B166" s="41"/>
      <c r="C166" s="266" t="s">
        <v>417</v>
      </c>
      <c r="D166" s="266" t="s">
        <v>237</v>
      </c>
      <c r="E166" s="267" t="s">
        <v>1565</v>
      </c>
      <c r="F166" s="268" t="s">
        <v>1566</v>
      </c>
      <c r="G166" s="269" t="s">
        <v>326</v>
      </c>
      <c r="H166" s="270">
        <v>6.09</v>
      </c>
      <c r="I166" s="271"/>
      <c r="J166" s="272">
        <f>ROUND(I166*H166,2)</f>
        <v>0</v>
      </c>
      <c r="K166" s="273"/>
      <c r="L166" s="274"/>
      <c r="M166" s="275" t="s">
        <v>19</v>
      </c>
      <c r="N166" s="276" t="s">
        <v>48</v>
      </c>
      <c r="O166" s="86"/>
      <c r="P166" s="225">
        <f>O166*H166</f>
        <v>0</v>
      </c>
      <c r="Q166" s="225">
        <v>0</v>
      </c>
      <c r="R166" s="225">
        <f>Q166*H166</f>
        <v>0</v>
      </c>
      <c r="S166" s="225">
        <v>0</v>
      </c>
      <c r="T166" s="226">
        <f>S166*H166</f>
        <v>0</v>
      </c>
      <c r="U166" s="40"/>
      <c r="V166" s="40"/>
      <c r="W166" s="40"/>
      <c r="X166" s="40"/>
      <c r="Y166" s="40"/>
      <c r="Z166" s="40"/>
      <c r="AA166" s="40"/>
      <c r="AB166" s="40"/>
      <c r="AC166" s="40"/>
      <c r="AD166" s="40"/>
      <c r="AE166" s="40"/>
      <c r="AR166" s="227" t="s">
        <v>210</v>
      </c>
      <c r="AT166" s="227" t="s">
        <v>237</v>
      </c>
      <c r="AU166" s="227" t="s">
        <v>85</v>
      </c>
      <c r="AY166" s="19" t="s">
        <v>160</v>
      </c>
      <c r="BE166" s="228">
        <f>IF(N166="základní",J166,0)</f>
        <v>0</v>
      </c>
      <c r="BF166" s="228">
        <f>IF(N166="snížená",J166,0)</f>
        <v>0</v>
      </c>
      <c r="BG166" s="228">
        <f>IF(N166="zákl. přenesená",J166,0)</f>
        <v>0</v>
      </c>
      <c r="BH166" s="228">
        <f>IF(N166="sníž. přenesená",J166,0)</f>
        <v>0</v>
      </c>
      <c r="BI166" s="228">
        <f>IF(N166="nulová",J166,0)</f>
        <v>0</v>
      </c>
      <c r="BJ166" s="19" t="s">
        <v>85</v>
      </c>
      <c r="BK166" s="228">
        <f>ROUND(I166*H166,2)</f>
        <v>0</v>
      </c>
      <c r="BL166" s="19" t="s">
        <v>166</v>
      </c>
      <c r="BM166" s="227" t="s">
        <v>1567</v>
      </c>
    </row>
    <row r="167" spans="1:51" s="13" customFormat="1" ht="12">
      <c r="A167" s="13"/>
      <c r="B167" s="234"/>
      <c r="C167" s="235"/>
      <c r="D167" s="229" t="s">
        <v>170</v>
      </c>
      <c r="E167" s="236" t="s">
        <v>19</v>
      </c>
      <c r="F167" s="237" t="s">
        <v>713</v>
      </c>
      <c r="G167" s="235"/>
      <c r="H167" s="238">
        <v>6.09</v>
      </c>
      <c r="I167" s="239"/>
      <c r="J167" s="235"/>
      <c r="K167" s="235"/>
      <c r="L167" s="240"/>
      <c r="M167" s="241"/>
      <c r="N167" s="242"/>
      <c r="O167" s="242"/>
      <c r="P167" s="242"/>
      <c r="Q167" s="242"/>
      <c r="R167" s="242"/>
      <c r="S167" s="242"/>
      <c r="T167" s="243"/>
      <c r="U167" s="13"/>
      <c r="V167" s="13"/>
      <c r="W167" s="13"/>
      <c r="X167" s="13"/>
      <c r="Y167" s="13"/>
      <c r="Z167" s="13"/>
      <c r="AA167" s="13"/>
      <c r="AB167" s="13"/>
      <c r="AC167" s="13"/>
      <c r="AD167" s="13"/>
      <c r="AE167" s="13"/>
      <c r="AT167" s="244" t="s">
        <v>170</v>
      </c>
      <c r="AU167" s="244" t="s">
        <v>85</v>
      </c>
      <c r="AV167" s="13" t="s">
        <v>87</v>
      </c>
      <c r="AW167" s="13" t="s">
        <v>37</v>
      </c>
      <c r="AX167" s="13" t="s">
        <v>77</v>
      </c>
      <c r="AY167" s="244" t="s">
        <v>160</v>
      </c>
    </row>
    <row r="168" spans="1:51" s="15" customFormat="1" ht="12">
      <c r="A168" s="15"/>
      <c r="B168" s="255"/>
      <c r="C168" s="256"/>
      <c r="D168" s="229" t="s">
        <v>170</v>
      </c>
      <c r="E168" s="257" t="s">
        <v>19</v>
      </c>
      <c r="F168" s="258" t="s">
        <v>174</v>
      </c>
      <c r="G168" s="256"/>
      <c r="H168" s="259">
        <v>6.09</v>
      </c>
      <c r="I168" s="260"/>
      <c r="J168" s="256"/>
      <c r="K168" s="256"/>
      <c r="L168" s="261"/>
      <c r="M168" s="262"/>
      <c r="N168" s="263"/>
      <c r="O168" s="263"/>
      <c r="P168" s="263"/>
      <c r="Q168" s="263"/>
      <c r="R168" s="263"/>
      <c r="S168" s="263"/>
      <c r="T168" s="264"/>
      <c r="U168" s="15"/>
      <c r="V168" s="15"/>
      <c r="W168" s="15"/>
      <c r="X168" s="15"/>
      <c r="Y168" s="15"/>
      <c r="Z168" s="15"/>
      <c r="AA168" s="15"/>
      <c r="AB168" s="15"/>
      <c r="AC168" s="15"/>
      <c r="AD168" s="15"/>
      <c r="AE168" s="15"/>
      <c r="AT168" s="265" t="s">
        <v>170</v>
      </c>
      <c r="AU168" s="265" t="s">
        <v>85</v>
      </c>
      <c r="AV168" s="15" t="s">
        <v>166</v>
      </c>
      <c r="AW168" s="15" t="s">
        <v>37</v>
      </c>
      <c r="AX168" s="15" t="s">
        <v>85</v>
      </c>
      <c r="AY168" s="265" t="s">
        <v>160</v>
      </c>
    </row>
    <row r="169" spans="1:65" s="2" customFormat="1" ht="16.3" customHeight="1">
      <c r="A169" s="40"/>
      <c r="B169" s="41"/>
      <c r="C169" s="266" t="s">
        <v>423</v>
      </c>
      <c r="D169" s="266" t="s">
        <v>237</v>
      </c>
      <c r="E169" s="267" t="s">
        <v>1568</v>
      </c>
      <c r="F169" s="268" t="s">
        <v>1569</v>
      </c>
      <c r="G169" s="269" t="s">
        <v>890</v>
      </c>
      <c r="H169" s="270">
        <v>1</v>
      </c>
      <c r="I169" s="271"/>
      <c r="J169" s="272">
        <f>ROUND(I169*H169,2)</f>
        <v>0</v>
      </c>
      <c r="K169" s="273"/>
      <c r="L169" s="274"/>
      <c r="M169" s="275" t="s">
        <v>19</v>
      </c>
      <c r="N169" s="276" t="s">
        <v>48</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210</v>
      </c>
      <c r="AT169" s="227" t="s">
        <v>237</v>
      </c>
      <c r="AU169" s="227" t="s">
        <v>85</v>
      </c>
      <c r="AY169" s="19" t="s">
        <v>160</v>
      </c>
      <c r="BE169" s="228">
        <f>IF(N169="základní",J169,0)</f>
        <v>0</v>
      </c>
      <c r="BF169" s="228">
        <f>IF(N169="snížená",J169,0)</f>
        <v>0</v>
      </c>
      <c r="BG169" s="228">
        <f>IF(N169="zákl. přenesená",J169,0)</f>
        <v>0</v>
      </c>
      <c r="BH169" s="228">
        <f>IF(N169="sníž. přenesená",J169,0)</f>
        <v>0</v>
      </c>
      <c r="BI169" s="228">
        <f>IF(N169="nulová",J169,0)</f>
        <v>0</v>
      </c>
      <c r="BJ169" s="19" t="s">
        <v>85</v>
      </c>
      <c r="BK169" s="228">
        <f>ROUND(I169*H169,2)</f>
        <v>0</v>
      </c>
      <c r="BL169" s="19" t="s">
        <v>166</v>
      </c>
      <c r="BM169" s="227" t="s">
        <v>1570</v>
      </c>
    </row>
    <row r="170" spans="1:65" s="2" customFormat="1" ht="16.3" customHeight="1">
      <c r="A170" s="40"/>
      <c r="B170" s="41"/>
      <c r="C170" s="266" t="s">
        <v>428</v>
      </c>
      <c r="D170" s="266" t="s">
        <v>237</v>
      </c>
      <c r="E170" s="267" t="s">
        <v>1571</v>
      </c>
      <c r="F170" s="268" t="s">
        <v>1572</v>
      </c>
      <c r="G170" s="269" t="s">
        <v>890</v>
      </c>
      <c r="H170" s="270">
        <v>1</v>
      </c>
      <c r="I170" s="271"/>
      <c r="J170" s="272">
        <f>ROUND(I170*H170,2)</f>
        <v>0</v>
      </c>
      <c r="K170" s="273"/>
      <c r="L170" s="274"/>
      <c r="M170" s="275" t="s">
        <v>19</v>
      </c>
      <c r="N170" s="276" t="s">
        <v>48</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210</v>
      </c>
      <c r="AT170" s="227" t="s">
        <v>237</v>
      </c>
      <c r="AU170" s="227" t="s">
        <v>85</v>
      </c>
      <c r="AY170" s="19" t="s">
        <v>160</v>
      </c>
      <c r="BE170" s="228">
        <f>IF(N170="základní",J170,0)</f>
        <v>0</v>
      </c>
      <c r="BF170" s="228">
        <f>IF(N170="snížená",J170,0)</f>
        <v>0</v>
      </c>
      <c r="BG170" s="228">
        <f>IF(N170="zákl. přenesená",J170,0)</f>
        <v>0</v>
      </c>
      <c r="BH170" s="228">
        <f>IF(N170="sníž. přenesená",J170,0)</f>
        <v>0</v>
      </c>
      <c r="BI170" s="228">
        <f>IF(N170="nulová",J170,0)</f>
        <v>0</v>
      </c>
      <c r="BJ170" s="19" t="s">
        <v>85</v>
      </c>
      <c r="BK170" s="228">
        <f>ROUND(I170*H170,2)</f>
        <v>0</v>
      </c>
      <c r="BL170" s="19" t="s">
        <v>166</v>
      </c>
      <c r="BM170" s="227" t="s">
        <v>1573</v>
      </c>
    </row>
    <row r="171" spans="1:65" s="2" customFormat="1" ht="16.3" customHeight="1">
      <c r="A171" s="40"/>
      <c r="B171" s="41"/>
      <c r="C171" s="266" t="s">
        <v>432</v>
      </c>
      <c r="D171" s="266" t="s">
        <v>237</v>
      </c>
      <c r="E171" s="267" t="s">
        <v>1574</v>
      </c>
      <c r="F171" s="268" t="s">
        <v>1575</v>
      </c>
      <c r="G171" s="269" t="s">
        <v>890</v>
      </c>
      <c r="H171" s="270">
        <v>1</v>
      </c>
      <c r="I171" s="271"/>
      <c r="J171" s="272">
        <f>ROUND(I171*H171,2)</f>
        <v>0</v>
      </c>
      <c r="K171" s="273"/>
      <c r="L171" s="274"/>
      <c r="M171" s="275" t="s">
        <v>19</v>
      </c>
      <c r="N171" s="276" t="s">
        <v>48</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210</v>
      </c>
      <c r="AT171" s="227" t="s">
        <v>237</v>
      </c>
      <c r="AU171" s="227" t="s">
        <v>85</v>
      </c>
      <c r="AY171" s="19" t="s">
        <v>160</v>
      </c>
      <c r="BE171" s="228">
        <f>IF(N171="základní",J171,0)</f>
        <v>0</v>
      </c>
      <c r="BF171" s="228">
        <f>IF(N171="snížená",J171,0)</f>
        <v>0</v>
      </c>
      <c r="BG171" s="228">
        <f>IF(N171="zákl. přenesená",J171,0)</f>
        <v>0</v>
      </c>
      <c r="BH171" s="228">
        <f>IF(N171="sníž. přenesená",J171,0)</f>
        <v>0</v>
      </c>
      <c r="BI171" s="228">
        <f>IF(N171="nulová",J171,0)</f>
        <v>0</v>
      </c>
      <c r="BJ171" s="19" t="s">
        <v>85</v>
      </c>
      <c r="BK171" s="228">
        <f>ROUND(I171*H171,2)</f>
        <v>0</v>
      </c>
      <c r="BL171" s="19" t="s">
        <v>166</v>
      </c>
      <c r="BM171" s="227" t="s">
        <v>1576</v>
      </c>
    </row>
    <row r="172" spans="1:65" s="2" customFormat="1" ht="16.3" customHeight="1">
      <c r="A172" s="40"/>
      <c r="B172" s="41"/>
      <c r="C172" s="266" t="s">
        <v>439</v>
      </c>
      <c r="D172" s="266" t="s">
        <v>237</v>
      </c>
      <c r="E172" s="267" t="s">
        <v>1577</v>
      </c>
      <c r="F172" s="268" t="s">
        <v>1578</v>
      </c>
      <c r="G172" s="269" t="s">
        <v>890</v>
      </c>
      <c r="H172" s="270">
        <v>1</v>
      </c>
      <c r="I172" s="271"/>
      <c r="J172" s="272">
        <f>ROUND(I172*H172,2)</f>
        <v>0</v>
      </c>
      <c r="K172" s="273"/>
      <c r="L172" s="274"/>
      <c r="M172" s="275" t="s">
        <v>19</v>
      </c>
      <c r="N172" s="276" t="s">
        <v>48</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210</v>
      </c>
      <c r="AT172" s="227" t="s">
        <v>237</v>
      </c>
      <c r="AU172" s="227" t="s">
        <v>85</v>
      </c>
      <c r="AY172" s="19" t="s">
        <v>160</v>
      </c>
      <c r="BE172" s="228">
        <f>IF(N172="základní",J172,0)</f>
        <v>0</v>
      </c>
      <c r="BF172" s="228">
        <f>IF(N172="snížená",J172,0)</f>
        <v>0</v>
      </c>
      <c r="BG172" s="228">
        <f>IF(N172="zákl. přenesená",J172,0)</f>
        <v>0</v>
      </c>
      <c r="BH172" s="228">
        <f>IF(N172="sníž. přenesená",J172,0)</f>
        <v>0</v>
      </c>
      <c r="BI172" s="228">
        <f>IF(N172="nulová",J172,0)</f>
        <v>0</v>
      </c>
      <c r="BJ172" s="19" t="s">
        <v>85</v>
      </c>
      <c r="BK172" s="228">
        <f>ROUND(I172*H172,2)</f>
        <v>0</v>
      </c>
      <c r="BL172" s="19" t="s">
        <v>166</v>
      </c>
      <c r="BM172" s="227" t="s">
        <v>1579</v>
      </c>
    </row>
    <row r="173" spans="1:65" s="2" customFormat="1" ht="21.05" customHeight="1">
      <c r="A173" s="40"/>
      <c r="B173" s="41"/>
      <c r="C173" s="266" t="s">
        <v>445</v>
      </c>
      <c r="D173" s="266" t="s">
        <v>237</v>
      </c>
      <c r="E173" s="267" t="s">
        <v>1580</v>
      </c>
      <c r="F173" s="268" t="s">
        <v>1581</v>
      </c>
      <c r="G173" s="269" t="s">
        <v>295</v>
      </c>
      <c r="H173" s="270">
        <v>1</v>
      </c>
      <c r="I173" s="271"/>
      <c r="J173" s="272">
        <f>ROUND(I173*H173,2)</f>
        <v>0</v>
      </c>
      <c r="K173" s="273"/>
      <c r="L173" s="274"/>
      <c r="M173" s="275" t="s">
        <v>19</v>
      </c>
      <c r="N173" s="276" t="s">
        <v>48</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210</v>
      </c>
      <c r="AT173" s="227" t="s">
        <v>237</v>
      </c>
      <c r="AU173" s="227" t="s">
        <v>85</v>
      </c>
      <c r="AY173" s="19" t="s">
        <v>160</v>
      </c>
      <c r="BE173" s="228">
        <f>IF(N173="základní",J173,0)</f>
        <v>0</v>
      </c>
      <c r="BF173" s="228">
        <f>IF(N173="snížená",J173,0)</f>
        <v>0</v>
      </c>
      <c r="BG173" s="228">
        <f>IF(N173="zákl. přenesená",J173,0)</f>
        <v>0</v>
      </c>
      <c r="BH173" s="228">
        <f>IF(N173="sníž. přenesená",J173,0)</f>
        <v>0</v>
      </c>
      <c r="BI173" s="228">
        <f>IF(N173="nulová",J173,0)</f>
        <v>0</v>
      </c>
      <c r="BJ173" s="19" t="s">
        <v>85</v>
      </c>
      <c r="BK173" s="228">
        <f>ROUND(I173*H173,2)</f>
        <v>0</v>
      </c>
      <c r="BL173" s="19" t="s">
        <v>166</v>
      </c>
      <c r="BM173" s="227" t="s">
        <v>1582</v>
      </c>
    </row>
    <row r="174" spans="1:65" s="2" customFormat="1" ht="21.05" customHeight="1">
      <c r="A174" s="40"/>
      <c r="B174" s="41"/>
      <c r="C174" s="266" t="s">
        <v>449</v>
      </c>
      <c r="D174" s="266" t="s">
        <v>237</v>
      </c>
      <c r="E174" s="267" t="s">
        <v>1583</v>
      </c>
      <c r="F174" s="268" t="s">
        <v>1584</v>
      </c>
      <c r="G174" s="269" t="s">
        <v>295</v>
      </c>
      <c r="H174" s="270">
        <v>1</v>
      </c>
      <c r="I174" s="271"/>
      <c r="J174" s="272">
        <f>ROUND(I174*H174,2)</f>
        <v>0</v>
      </c>
      <c r="K174" s="273"/>
      <c r="L174" s="274"/>
      <c r="M174" s="275" t="s">
        <v>19</v>
      </c>
      <c r="N174" s="276" t="s">
        <v>48</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210</v>
      </c>
      <c r="AT174" s="227" t="s">
        <v>237</v>
      </c>
      <c r="AU174" s="227" t="s">
        <v>85</v>
      </c>
      <c r="AY174" s="19" t="s">
        <v>160</v>
      </c>
      <c r="BE174" s="228">
        <f>IF(N174="základní",J174,0)</f>
        <v>0</v>
      </c>
      <c r="BF174" s="228">
        <f>IF(N174="snížená",J174,0)</f>
        <v>0</v>
      </c>
      <c r="BG174" s="228">
        <f>IF(N174="zákl. přenesená",J174,0)</f>
        <v>0</v>
      </c>
      <c r="BH174" s="228">
        <f>IF(N174="sníž. přenesená",J174,0)</f>
        <v>0</v>
      </c>
      <c r="BI174" s="228">
        <f>IF(N174="nulová",J174,0)</f>
        <v>0</v>
      </c>
      <c r="BJ174" s="19" t="s">
        <v>85</v>
      </c>
      <c r="BK174" s="228">
        <f>ROUND(I174*H174,2)</f>
        <v>0</v>
      </c>
      <c r="BL174" s="19" t="s">
        <v>166</v>
      </c>
      <c r="BM174" s="227" t="s">
        <v>1585</v>
      </c>
    </row>
    <row r="175" spans="1:65" s="2" customFormat="1" ht="16.3" customHeight="1">
      <c r="A175" s="40"/>
      <c r="B175" s="41"/>
      <c r="C175" s="215" t="s">
        <v>455</v>
      </c>
      <c r="D175" s="215" t="s">
        <v>162</v>
      </c>
      <c r="E175" s="216" t="s">
        <v>1586</v>
      </c>
      <c r="F175" s="217" t="s">
        <v>1587</v>
      </c>
      <c r="G175" s="218" t="s">
        <v>295</v>
      </c>
      <c r="H175" s="219">
        <v>1</v>
      </c>
      <c r="I175" s="220"/>
      <c r="J175" s="221">
        <f>ROUND(I175*H175,2)</f>
        <v>0</v>
      </c>
      <c r="K175" s="222"/>
      <c r="L175" s="46"/>
      <c r="M175" s="223" t="s">
        <v>19</v>
      </c>
      <c r="N175" s="224" t="s">
        <v>48</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166</v>
      </c>
      <c r="AT175" s="227" t="s">
        <v>162</v>
      </c>
      <c r="AU175" s="227" t="s">
        <v>85</v>
      </c>
      <c r="AY175" s="19" t="s">
        <v>160</v>
      </c>
      <c r="BE175" s="228">
        <f>IF(N175="základní",J175,0)</f>
        <v>0</v>
      </c>
      <c r="BF175" s="228">
        <f>IF(N175="snížená",J175,0)</f>
        <v>0</v>
      </c>
      <c r="BG175" s="228">
        <f>IF(N175="zákl. přenesená",J175,0)</f>
        <v>0</v>
      </c>
      <c r="BH175" s="228">
        <f>IF(N175="sníž. přenesená",J175,0)</f>
        <v>0</v>
      </c>
      <c r="BI175" s="228">
        <f>IF(N175="nulová",J175,0)</f>
        <v>0</v>
      </c>
      <c r="BJ175" s="19" t="s">
        <v>85</v>
      </c>
      <c r="BK175" s="228">
        <f>ROUND(I175*H175,2)</f>
        <v>0</v>
      </c>
      <c r="BL175" s="19" t="s">
        <v>166</v>
      </c>
      <c r="BM175" s="227" t="s">
        <v>1588</v>
      </c>
    </row>
    <row r="176" spans="1:63" s="12" customFormat="1" ht="25.9" customHeight="1">
      <c r="A176" s="12"/>
      <c r="B176" s="199"/>
      <c r="C176" s="200"/>
      <c r="D176" s="201" t="s">
        <v>76</v>
      </c>
      <c r="E176" s="202" t="s">
        <v>756</v>
      </c>
      <c r="F176" s="202" t="s">
        <v>757</v>
      </c>
      <c r="G176" s="200"/>
      <c r="H176" s="200"/>
      <c r="I176" s="203"/>
      <c r="J176" s="204">
        <f>BK176</f>
        <v>0</v>
      </c>
      <c r="K176" s="200"/>
      <c r="L176" s="205"/>
      <c r="M176" s="206"/>
      <c r="N176" s="207"/>
      <c r="O176" s="207"/>
      <c r="P176" s="208">
        <f>SUM(P177:P180)</f>
        <v>0</v>
      </c>
      <c r="Q176" s="207"/>
      <c r="R176" s="208">
        <f>SUM(R177:R180)</f>
        <v>0</v>
      </c>
      <c r="S176" s="207"/>
      <c r="T176" s="209">
        <f>SUM(T177:T180)</f>
        <v>0</v>
      </c>
      <c r="U176" s="12"/>
      <c r="V176" s="12"/>
      <c r="W176" s="12"/>
      <c r="X176" s="12"/>
      <c r="Y176" s="12"/>
      <c r="Z176" s="12"/>
      <c r="AA176" s="12"/>
      <c r="AB176" s="12"/>
      <c r="AC176" s="12"/>
      <c r="AD176" s="12"/>
      <c r="AE176" s="12"/>
      <c r="AR176" s="210" t="s">
        <v>85</v>
      </c>
      <c r="AT176" s="211" t="s">
        <v>76</v>
      </c>
      <c r="AU176" s="211" t="s">
        <v>77</v>
      </c>
      <c r="AY176" s="210" t="s">
        <v>160</v>
      </c>
      <c r="BK176" s="212">
        <f>SUM(BK177:BK180)</f>
        <v>0</v>
      </c>
    </row>
    <row r="177" spans="1:65" s="2" customFormat="1" ht="21.05" customHeight="1">
      <c r="A177" s="40"/>
      <c r="B177" s="41"/>
      <c r="C177" s="215" t="s">
        <v>462</v>
      </c>
      <c r="D177" s="215" t="s">
        <v>162</v>
      </c>
      <c r="E177" s="216" t="s">
        <v>758</v>
      </c>
      <c r="F177" s="217" t="s">
        <v>759</v>
      </c>
      <c r="G177" s="218" t="s">
        <v>326</v>
      </c>
      <c r="H177" s="219">
        <v>8.6</v>
      </c>
      <c r="I177" s="220"/>
      <c r="J177" s="221">
        <f>ROUND(I177*H177,2)</f>
        <v>0</v>
      </c>
      <c r="K177" s="222"/>
      <c r="L177" s="46"/>
      <c r="M177" s="223" t="s">
        <v>19</v>
      </c>
      <c r="N177" s="224" t="s">
        <v>48</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166</v>
      </c>
      <c r="AT177" s="227" t="s">
        <v>162</v>
      </c>
      <c r="AU177" s="227" t="s">
        <v>85</v>
      </c>
      <c r="AY177" s="19" t="s">
        <v>160</v>
      </c>
      <c r="BE177" s="228">
        <f>IF(N177="základní",J177,0)</f>
        <v>0</v>
      </c>
      <c r="BF177" s="228">
        <f>IF(N177="snížená",J177,0)</f>
        <v>0</v>
      </c>
      <c r="BG177" s="228">
        <f>IF(N177="zákl. přenesená",J177,0)</f>
        <v>0</v>
      </c>
      <c r="BH177" s="228">
        <f>IF(N177="sníž. přenesená",J177,0)</f>
        <v>0</v>
      </c>
      <c r="BI177" s="228">
        <f>IF(N177="nulová",J177,0)</f>
        <v>0</v>
      </c>
      <c r="BJ177" s="19" t="s">
        <v>85</v>
      </c>
      <c r="BK177" s="228">
        <f>ROUND(I177*H177,2)</f>
        <v>0</v>
      </c>
      <c r="BL177" s="19" t="s">
        <v>166</v>
      </c>
      <c r="BM177" s="227" t="s">
        <v>1589</v>
      </c>
    </row>
    <row r="178" spans="1:51" s="13" customFormat="1" ht="12">
      <c r="A178" s="13"/>
      <c r="B178" s="234"/>
      <c r="C178" s="235"/>
      <c r="D178" s="229" t="s">
        <v>170</v>
      </c>
      <c r="E178" s="236" t="s">
        <v>19</v>
      </c>
      <c r="F178" s="237" t="s">
        <v>1590</v>
      </c>
      <c r="G178" s="235"/>
      <c r="H178" s="238">
        <v>6.4</v>
      </c>
      <c r="I178" s="239"/>
      <c r="J178" s="235"/>
      <c r="K178" s="235"/>
      <c r="L178" s="240"/>
      <c r="M178" s="241"/>
      <c r="N178" s="242"/>
      <c r="O178" s="242"/>
      <c r="P178" s="242"/>
      <c r="Q178" s="242"/>
      <c r="R178" s="242"/>
      <c r="S178" s="242"/>
      <c r="T178" s="243"/>
      <c r="U178" s="13"/>
      <c r="V178" s="13"/>
      <c r="W178" s="13"/>
      <c r="X178" s="13"/>
      <c r="Y178" s="13"/>
      <c r="Z178" s="13"/>
      <c r="AA178" s="13"/>
      <c r="AB178" s="13"/>
      <c r="AC178" s="13"/>
      <c r="AD178" s="13"/>
      <c r="AE178" s="13"/>
      <c r="AT178" s="244" t="s">
        <v>170</v>
      </c>
      <c r="AU178" s="244" t="s">
        <v>85</v>
      </c>
      <c r="AV178" s="13" t="s">
        <v>87</v>
      </c>
      <c r="AW178" s="13" t="s">
        <v>37</v>
      </c>
      <c r="AX178" s="13" t="s">
        <v>77</v>
      </c>
      <c r="AY178" s="244" t="s">
        <v>160</v>
      </c>
    </row>
    <row r="179" spans="1:51" s="13" customFormat="1" ht="12">
      <c r="A179" s="13"/>
      <c r="B179" s="234"/>
      <c r="C179" s="235"/>
      <c r="D179" s="229" t="s">
        <v>170</v>
      </c>
      <c r="E179" s="236" t="s">
        <v>19</v>
      </c>
      <c r="F179" s="237" t="s">
        <v>1591</v>
      </c>
      <c r="G179" s="235"/>
      <c r="H179" s="238">
        <v>2.2</v>
      </c>
      <c r="I179" s="239"/>
      <c r="J179" s="235"/>
      <c r="K179" s="235"/>
      <c r="L179" s="240"/>
      <c r="M179" s="241"/>
      <c r="N179" s="242"/>
      <c r="O179" s="242"/>
      <c r="P179" s="242"/>
      <c r="Q179" s="242"/>
      <c r="R179" s="242"/>
      <c r="S179" s="242"/>
      <c r="T179" s="243"/>
      <c r="U179" s="13"/>
      <c r="V179" s="13"/>
      <c r="W179" s="13"/>
      <c r="X179" s="13"/>
      <c r="Y179" s="13"/>
      <c r="Z179" s="13"/>
      <c r="AA179" s="13"/>
      <c r="AB179" s="13"/>
      <c r="AC179" s="13"/>
      <c r="AD179" s="13"/>
      <c r="AE179" s="13"/>
      <c r="AT179" s="244" t="s">
        <v>170</v>
      </c>
      <c r="AU179" s="244" t="s">
        <v>85</v>
      </c>
      <c r="AV179" s="13" t="s">
        <v>87</v>
      </c>
      <c r="AW179" s="13" t="s">
        <v>37</v>
      </c>
      <c r="AX179" s="13" t="s">
        <v>77</v>
      </c>
      <c r="AY179" s="244" t="s">
        <v>160</v>
      </c>
    </row>
    <row r="180" spans="1:51" s="15" customFormat="1" ht="12">
      <c r="A180" s="15"/>
      <c r="B180" s="255"/>
      <c r="C180" s="256"/>
      <c r="D180" s="229" t="s">
        <v>170</v>
      </c>
      <c r="E180" s="257" t="s">
        <v>19</v>
      </c>
      <c r="F180" s="258" t="s">
        <v>174</v>
      </c>
      <c r="G180" s="256"/>
      <c r="H180" s="259">
        <v>8.6</v>
      </c>
      <c r="I180" s="260"/>
      <c r="J180" s="256"/>
      <c r="K180" s="256"/>
      <c r="L180" s="261"/>
      <c r="M180" s="262"/>
      <c r="N180" s="263"/>
      <c r="O180" s="263"/>
      <c r="P180" s="263"/>
      <c r="Q180" s="263"/>
      <c r="R180" s="263"/>
      <c r="S180" s="263"/>
      <c r="T180" s="264"/>
      <c r="U180" s="15"/>
      <c r="V180" s="15"/>
      <c r="W180" s="15"/>
      <c r="X180" s="15"/>
      <c r="Y180" s="15"/>
      <c r="Z180" s="15"/>
      <c r="AA180" s="15"/>
      <c r="AB180" s="15"/>
      <c r="AC180" s="15"/>
      <c r="AD180" s="15"/>
      <c r="AE180" s="15"/>
      <c r="AT180" s="265" t="s">
        <v>170</v>
      </c>
      <c r="AU180" s="265" t="s">
        <v>85</v>
      </c>
      <c r="AV180" s="15" t="s">
        <v>166</v>
      </c>
      <c r="AW180" s="15" t="s">
        <v>37</v>
      </c>
      <c r="AX180" s="15" t="s">
        <v>85</v>
      </c>
      <c r="AY180" s="265" t="s">
        <v>160</v>
      </c>
    </row>
    <row r="181" spans="1:63" s="12" customFormat="1" ht="25.9" customHeight="1">
      <c r="A181" s="12"/>
      <c r="B181" s="199"/>
      <c r="C181" s="200"/>
      <c r="D181" s="201" t="s">
        <v>76</v>
      </c>
      <c r="E181" s="202" t="s">
        <v>764</v>
      </c>
      <c r="F181" s="202" t="s">
        <v>765</v>
      </c>
      <c r="G181" s="200"/>
      <c r="H181" s="200"/>
      <c r="I181" s="203"/>
      <c r="J181" s="204">
        <f>BK181</f>
        <v>0</v>
      </c>
      <c r="K181" s="200"/>
      <c r="L181" s="205"/>
      <c r="M181" s="206"/>
      <c r="N181" s="207"/>
      <c r="O181" s="207"/>
      <c r="P181" s="208">
        <f>P182</f>
        <v>0</v>
      </c>
      <c r="Q181" s="207"/>
      <c r="R181" s="208">
        <f>R182</f>
        <v>0</v>
      </c>
      <c r="S181" s="207"/>
      <c r="T181" s="209">
        <f>T182</f>
        <v>0</v>
      </c>
      <c r="U181" s="12"/>
      <c r="V181" s="12"/>
      <c r="W181" s="12"/>
      <c r="X181" s="12"/>
      <c r="Y181" s="12"/>
      <c r="Z181" s="12"/>
      <c r="AA181" s="12"/>
      <c r="AB181" s="12"/>
      <c r="AC181" s="12"/>
      <c r="AD181" s="12"/>
      <c r="AE181" s="12"/>
      <c r="AR181" s="210" t="s">
        <v>85</v>
      </c>
      <c r="AT181" s="211" t="s">
        <v>76</v>
      </c>
      <c r="AU181" s="211" t="s">
        <v>77</v>
      </c>
      <c r="AY181" s="210" t="s">
        <v>160</v>
      </c>
      <c r="BK181" s="212">
        <f>BK182</f>
        <v>0</v>
      </c>
    </row>
    <row r="182" spans="1:65" s="2" customFormat="1" ht="16.3" customHeight="1">
      <c r="A182" s="40"/>
      <c r="B182" s="41"/>
      <c r="C182" s="215" t="s">
        <v>467</v>
      </c>
      <c r="D182" s="215" t="s">
        <v>162</v>
      </c>
      <c r="E182" s="216" t="s">
        <v>925</v>
      </c>
      <c r="F182" s="217" t="s">
        <v>926</v>
      </c>
      <c r="G182" s="218" t="s">
        <v>183</v>
      </c>
      <c r="H182" s="219">
        <v>14.94</v>
      </c>
      <c r="I182" s="220"/>
      <c r="J182" s="221">
        <f>ROUND(I182*H182,2)</f>
        <v>0</v>
      </c>
      <c r="K182" s="222"/>
      <c r="L182" s="46"/>
      <c r="M182" s="223" t="s">
        <v>19</v>
      </c>
      <c r="N182" s="224" t="s">
        <v>48</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166</v>
      </c>
      <c r="AT182" s="227" t="s">
        <v>162</v>
      </c>
      <c r="AU182" s="227" t="s">
        <v>85</v>
      </c>
      <c r="AY182" s="19" t="s">
        <v>160</v>
      </c>
      <c r="BE182" s="228">
        <f>IF(N182="základní",J182,0)</f>
        <v>0</v>
      </c>
      <c r="BF182" s="228">
        <f>IF(N182="snížená",J182,0)</f>
        <v>0</v>
      </c>
      <c r="BG182" s="228">
        <f>IF(N182="zákl. přenesená",J182,0)</f>
        <v>0</v>
      </c>
      <c r="BH182" s="228">
        <f>IF(N182="sníž. přenesená",J182,0)</f>
        <v>0</v>
      </c>
      <c r="BI182" s="228">
        <f>IF(N182="nulová",J182,0)</f>
        <v>0</v>
      </c>
      <c r="BJ182" s="19" t="s">
        <v>85</v>
      </c>
      <c r="BK182" s="228">
        <f>ROUND(I182*H182,2)</f>
        <v>0</v>
      </c>
      <c r="BL182" s="19" t="s">
        <v>166</v>
      </c>
      <c r="BM182" s="227" t="s">
        <v>1592</v>
      </c>
    </row>
    <row r="183" spans="1:63" s="12" customFormat="1" ht="25.9" customHeight="1">
      <c r="A183" s="12"/>
      <c r="B183" s="199"/>
      <c r="C183" s="200"/>
      <c r="D183" s="201" t="s">
        <v>76</v>
      </c>
      <c r="E183" s="202" t="s">
        <v>769</v>
      </c>
      <c r="F183" s="202" t="s">
        <v>770</v>
      </c>
      <c r="G183" s="200"/>
      <c r="H183" s="200"/>
      <c r="I183" s="203"/>
      <c r="J183" s="204">
        <f>BK183</f>
        <v>0</v>
      </c>
      <c r="K183" s="200"/>
      <c r="L183" s="205"/>
      <c r="M183" s="206"/>
      <c r="N183" s="207"/>
      <c r="O183" s="207"/>
      <c r="P183" s="208">
        <f>SUM(P184:P188)</f>
        <v>0</v>
      </c>
      <c r="Q183" s="207"/>
      <c r="R183" s="208">
        <f>SUM(R184:R188)</f>
        <v>0</v>
      </c>
      <c r="S183" s="207"/>
      <c r="T183" s="209">
        <f>SUM(T184:T188)</f>
        <v>0</v>
      </c>
      <c r="U183" s="12"/>
      <c r="V183" s="12"/>
      <c r="W183" s="12"/>
      <c r="X183" s="12"/>
      <c r="Y183" s="12"/>
      <c r="Z183" s="12"/>
      <c r="AA183" s="12"/>
      <c r="AB183" s="12"/>
      <c r="AC183" s="12"/>
      <c r="AD183" s="12"/>
      <c r="AE183" s="12"/>
      <c r="AR183" s="210" t="s">
        <v>85</v>
      </c>
      <c r="AT183" s="211" t="s">
        <v>76</v>
      </c>
      <c r="AU183" s="211" t="s">
        <v>77</v>
      </c>
      <c r="AY183" s="210" t="s">
        <v>160</v>
      </c>
      <c r="BK183" s="212">
        <f>SUM(BK184:BK188)</f>
        <v>0</v>
      </c>
    </row>
    <row r="184" spans="1:65" s="2" customFormat="1" ht="16.3" customHeight="1">
      <c r="A184" s="40"/>
      <c r="B184" s="41"/>
      <c r="C184" s="215" t="s">
        <v>476</v>
      </c>
      <c r="D184" s="215" t="s">
        <v>162</v>
      </c>
      <c r="E184" s="216" t="s">
        <v>771</v>
      </c>
      <c r="F184" s="217" t="s">
        <v>772</v>
      </c>
      <c r="G184" s="218" t="s">
        <v>183</v>
      </c>
      <c r="H184" s="219">
        <v>4.646</v>
      </c>
      <c r="I184" s="220"/>
      <c r="J184" s="221">
        <f>ROUND(I184*H184,2)</f>
        <v>0</v>
      </c>
      <c r="K184" s="222"/>
      <c r="L184" s="46"/>
      <c r="M184" s="223" t="s">
        <v>19</v>
      </c>
      <c r="N184" s="224" t="s">
        <v>48</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166</v>
      </c>
      <c r="AT184" s="227" t="s">
        <v>162</v>
      </c>
      <c r="AU184" s="227" t="s">
        <v>85</v>
      </c>
      <c r="AY184" s="19" t="s">
        <v>160</v>
      </c>
      <c r="BE184" s="228">
        <f>IF(N184="základní",J184,0)</f>
        <v>0</v>
      </c>
      <c r="BF184" s="228">
        <f>IF(N184="snížená",J184,0)</f>
        <v>0</v>
      </c>
      <c r="BG184" s="228">
        <f>IF(N184="zákl. přenesená",J184,0)</f>
        <v>0</v>
      </c>
      <c r="BH184" s="228">
        <f>IF(N184="sníž. přenesená",J184,0)</f>
        <v>0</v>
      </c>
      <c r="BI184" s="228">
        <f>IF(N184="nulová",J184,0)</f>
        <v>0</v>
      </c>
      <c r="BJ184" s="19" t="s">
        <v>85</v>
      </c>
      <c r="BK184" s="228">
        <f>ROUND(I184*H184,2)</f>
        <v>0</v>
      </c>
      <c r="BL184" s="19" t="s">
        <v>166</v>
      </c>
      <c r="BM184" s="227" t="s">
        <v>1593</v>
      </c>
    </row>
    <row r="185" spans="1:65" s="2" customFormat="1" ht="21.05" customHeight="1">
      <c r="A185" s="40"/>
      <c r="B185" s="41"/>
      <c r="C185" s="215" t="s">
        <v>484</v>
      </c>
      <c r="D185" s="215" t="s">
        <v>162</v>
      </c>
      <c r="E185" s="216" t="s">
        <v>774</v>
      </c>
      <c r="F185" s="217" t="s">
        <v>775</v>
      </c>
      <c r="G185" s="218" t="s">
        <v>183</v>
      </c>
      <c r="H185" s="219">
        <v>78.989</v>
      </c>
      <c r="I185" s="220"/>
      <c r="J185" s="221">
        <f>ROUND(I185*H185,2)</f>
        <v>0</v>
      </c>
      <c r="K185" s="222"/>
      <c r="L185" s="46"/>
      <c r="M185" s="223" t="s">
        <v>19</v>
      </c>
      <c r="N185" s="224" t="s">
        <v>48</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166</v>
      </c>
      <c r="AT185" s="227" t="s">
        <v>162</v>
      </c>
      <c r="AU185" s="227" t="s">
        <v>85</v>
      </c>
      <c r="AY185" s="19" t="s">
        <v>160</v>
      </c>
      <c r="BE185" s="228">
        <f>IF(N185="základní",J185,0)</f>
        <v>0</v>
      </c>
      <c r="BF185" s="228">
        <f>IF(N185="snížená",J185,0)</f>
        <v>0</v>
      </c>
      <c r="BG185" s="228">
        <f>IF(N185="zákl. přenesená",J185,0)</f>
        <v>0</v>
      </c>
      <c r="BH185" s="228">
        <f>IF(N185="sníž. přenesená",J185,0)</f>
        <v>0</v>
      </c>
      <c r="BI185" s="228">
        <f>IF(N185="nulová",J185,0)</f>
        <v>0</v>
      </c>
      <c r="BJ185" s="19" t="s">
        <v>85</v>
      </c>
      <c r="BK185" s="228">
        <f>ROUND(I185*H185,2)</f>
        <v>0</v>
      </c>
      <c r="BL185" s="19" t="s">
        <v>166</v>
      </c>
      <c r="BM185" s="227" t="s">
        <v>1594</v>
      </c>
    </row>
    <row r="186" spans="1:65" s="2" customFormat="1" ht="16.3" customHeight="1">
      <c r="A186" s="40"/>
      <c r="B186" s="41"/>
      <c r="C186" s="215" t="s">
        <v>490</v>
      </c>
      <c r="D186" s="215" t="s">
        <v>162</v>
      </c>
      <c r="E186" s="216" t="s">
        <v>777</v>
      </c>
      <c r="F186" s="217" t="s">
        <v>778</v>
      </c>
      <c r="G186" s="218" t="s">
        <v>183</v>
      </c>
      <c r="H186" s="219">
        <v>4.646</v>
      </c>
      <c r="I186" s="220"/>
      <c r="J186" s="221">
        <f>ROUND(I186*H186,2)</f>
        <v>0</v>
      </c>
      <c r="K186" s="222"/>
      <c r="L186" s="46"/>
      <c r="M186" s="223" t="s">
        <v>19</v>
      </c>
      <c r="N186" s="224" t="s">
        <v>48</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166</v>
      </c>
      <c r="AT186" s="227" t="s">
        <v>162</v>
      </c>
      <c r="AU186" s="227" t="s">
        <v>85</v>
      </c>
      <c r="AY186" s="19" t="s">
        <v>160</v>
      </c>
      <c r="BE186" s="228">
        <f>IF(N186="základní",J186,0)</f>
        <v>0</v>
      </c>
      <c r="BF186" s="228">
        <f>IF(N186="snížená",J186,0)</f>
        <v>0</v>
      </c>
      <c r="BG186" s="228">
        <f>IF(N186="zákl. přenesená",J186,0)</f>
        <v>0</v>
      </c>
      <c r="BH186" s="228">
        <f>IF(N186="sníž. přenesená",J186,0)</f>
        <v>0</v>
      </c>
      <c r="BI186" s="228">
        <f>IF(N186="nulová",J186,0)</f>
        <v>0</v>
      </c>
      <c r="BJ186" s="19" t="s">
        <v>85</v>
      </c>
      <c r="BK186" s="228">
        <f>ROUND(I186*H186,2)</f>
        <v>0</v>
      </c>
      <c r="BL186" s="19" t="s">
        <v>166</v>
      </c>
      <c r="BM186" s="227" t="s">
        <v>1595</v>
      </c>
    </row>
    <row r="187" spans="1:65" s="2" customFormat="1" ht="16.3" customHeight="1">
      <c r="A187" s="40"/>
      <c r="B187" s="41"/>
      <c r="C187" s="215" t="s">
        <v>494</v>
      </c>
      <c r="D187" s="215" t="s">
        <v>162</v>
      </c>
      <c r="E187" s="216" t="s">
        <v>780</v>
      </c>
      <c r="F187" s="217" t="s">
        <v>781</v>
      </c>
      <c r="G187" s="218" t="s">
        <v>183</v>
      </c>
      <c r="H187" s="219">
        <v>0.774</v>
      </c>
      <c r="I187" s="220"/>
      <c r="J187" s="221">
        <f>ROUND(I187*H187,2)</f>
        <v>0</v>
      </c>
      <c r="K187" s="222"/>
      <c r="L187" s="46"/>
      <c r="M187" s="223" t="s">
        <v>19</v>
      </c>
      <c r="N187" s="224" t="s">
        <v>48</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166</v>
      </c>
      <c r="AT187" s="227" t="s">
        <v>162</v>
      </c>
      <c r="AU187" s="227" t="s">
        <v>85</v>
      </c>
      <c r="AY187" s="19" t="s">
        <v>160</v>
      </c>
      <c r="BE187" s="228">
        <f>IF(N187="základní",J187,0)</f>
        <v>0</v>
      </c>
      <c r="BF187" s="228">
        <f>IF(N187="snížená",J187,0)</f>
        <v>0</v>
      </c>
      <c r="BG187" s="228">
        <f>IF(N187="zákl. přenesená",J187,0)</f>
        <v>0</v>
      </c>
      <c r="BH187" s="228">
        <f>IF(N187="sníž. přenesená",J187,0)</f>
        <v>0</v>
      </c>
      <c r="BI187" s="228">
        <f>IF(N187="nulová",J187,0)</f>
        <v>0</v>
      </c>
      <c r="BJ187" s="19" t="s">
        <v>85</v>
      </c>
      <c r="BK187" s="228">
        <f>ROUND(I187*H187,2)</f>
        <v>0</v>
      </c>
      <c r="BL187" s="19" t="s">
        <v>166</v>
      </c>
      <c r="BM187" s="227" t="s">
        <v>1596</v>
      </c>
    </row>
    <row r="188" spans="1:65" s="2" customFormat="1" ht="16.3" customHeight="1">
      <c r="A188" s="40"/>
      <c r="B188" s="41"/>
      <c r="C188" s="215" t="s">
        <v>502</v>
      </c>
      <c r="D188" s="215" t="s">
        <v>162</v>
      </c>
      <c r="E188" s="216" t="s">
        <v>783</v>
      </c>
      <c r="F188" s="217" t="s">
        <v>784</v>
      </c>
      <c r="G188" s="218" t="s">
        <v>183</v>
      </c>
      <c r="H188" s="219">
        <v>3.872</v>
      </c>
      <c r="I188" s="220"/>
      <c r="J188" s="221">
        <f>ROUND(I188*H188,2)</f>
        <v>0</v>
      </c>
      <c r="K188" s="222"/>
      <c r="L188" s="46"/>
      <c r="M188" s="223" t="s">
        <v>19</v>
      </c>
      <c r="N188" s="224" t="s">
        <v>48</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166</v>
      </c>
      <c r="AT188" s="227" t="s">
        <v>162</v>
      </c>
      <c r="AU188" s="227" t="s">
        <v>85</v>
      </c>
      <c r="AY188" s="19" t="s">
        <v>160</v>
      </c>
      <c r="BE188" s="228">
        <f>IF(N188="základní",J188,0)</f>
        <v>0</v>
      </c>
      <c r="BF188" s="228">
        <f>IF(N188="snížená",J188,0)</f>
        <v>0</v>
      </c>
      <c r="BG188" s="228">
        <f>IF(N188="zákl. přenesená",J188,0)</f>
        <v>0</v>
      </c>
      <c r="BH188" s="228">
        <f>IF(N188="sníž. přenesená",J188,0)</f>
        <v>0</v>
      </c>
      <c r="BI188" s="228">
        <f>IF(N188="nulová",J188,0)</f>
        <v>0</v>
      </c>
      <c r="BJ188" s="19" t="s">
        <v>85</v>
      </c>
      <c r="BK188" s="228">
        <f>ROUND(I188*H188,2)</f>
        <v>0</v>
      </c>
      <c r="BL188" s="19" t="s">
        <v>166</v>
      </c>
      <c r="BM188" s="227" t="s">
        <v>1597</v>
      </c>
    </row>
    <row r="189" spans="1:63" s="12" customFormat="1" ht="25.9" customHeight="1">
      <c r="A189" s="12"/>
      <c r="B189" s="199"/>
      <c r="C189" s="200"/>
      <c r="D189" s="201" t="s">
        <v>76</v>
      </c>
      <c r="E189" s="202" t="s">
        <v>1266</v>
      </c>
      <c r="F189" s="202" t="s">
        <v>1267</v>
      </c>
      <c r="G189" s="200"/>
      <c r="H189" s="200"/>
      <c r="I189" s="203"/>
      <c r="J189" s="204">
        <f>BK189</f>
        <v>0</v>
      </c>
      <c r="K189" s="200"/>
      <c r="L189" s="205"/>
      <c r="M189" s="206"/>
      <c r="N189" s="207"/>
      <c r="O189" s="207"/>
      <c r="P189" s="208">
        <f>P190</f>
        <v>0</v>
      </c>
      <c r="Q189" s="207"/>
      <c r="R189" s="208">
        <f>R190</f>
        <v>0</v>
      </c>
      <c r="S189" s="207"/>
      <c r="T189" s="209">
        <f>T190</f>
        <v>0</v>
      </c>
      <c r="U189" s="12"/>
      <c r="V189" s="12"/>
      <c r="W189" s="12"/>
      <c r="X189" s="12"/>
      <c r="Y189" s="12"/>
      <c r="Z189" s="12"/>
      <c r="AA189" s="12"/>
      <c r="AB189" s="12"/>
      <c r="AC189" s="12"/>
      <c r="AD189" s="12"/>
      <c r="AE189" s="12"/>
      <c r="AR189" s="210" t="s">
        <v>85</v>
      </c>
      <c r="AT189" s="211" t="s">
        <v>76</v>
      </c>
      <c r="AU189" s="211" t="s">
        <v>77</v>
      </c>
      <c r="AY189" s="210" t="s">
        <v>160</v>
      </c>
      <c r="BK189" s="212">
        <f>BK190</f>
        <v>0</v>
      </c>
    </row>
    <row r="190" spans="1:65" s="2" customFormat="1" ht="16.3" customHeight="1">
      <c r="A190" s="40"/>
      <c r="B190" s="41"/>
      <c r="C190" s="215" t="s">
        <v>510</v>
      </c>
      <c r="D190" s="215" t="s">
        <v>162</v>
      </c>
      <c r="E190" s="216" t="s">
        <v>1273</v>
      </c>
      <c r="F190" s="217" t="s">
        <v>1274</v>
      </c>
      <c r="G190" s="218" t="s">
        <v>326</v>
      </c>
      <c r="H190" s="219">
        <v>6</v>
      </c>
      <c r="I190" s="220"/>
      <c r="J190" s="221">
        <f>ROUND(I190*H190,2)</f>
        <v>0</v>
      </c>
      <c r="K190" s="222"/>
      <c r="L190" s="46"/>
      <c r="M190" s="223" t="s">
        <v>19</v>
      </c>
      <c r="N190" s="224" t="s">
        <v>48</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557</v>
      </c>
      <c r="AT190" s="227" t="s">
        <v>162</v>
      </c>
      <c r="AU190" s="227" t="s">
        <v>85</v>
      </c>
      <c r="AY190" s="19" t="s">
        <v>160</v>
      </c>
      <c r="BE190" s="228">
        <f>IF(N190="základní",J190,0)</f>
        <v>0</v>
      </c>
      <c r="BF190" s="228">
        <f>IF(N190="snížená",J190,0)</f>
        <v>0</v>
      </c>
      <c r="BG190" s="228">
        <f>IF(N190="zákl. přenesená",J190,0)</f>
        <v>0</v>
      </c>
      <c r="BH190" s="228">
        <f>IF(N190="sníž. přenesená",J190,0)</f>
        <v>0</v>
      </c>
      <c r="BI190" s="228">
        <f>IF(N190="nulová",J190,0)</f>
        <v>0</v>
      </c>
      <c r="BJ190" s="19" t="s">
        <v>85</v>
      </c>
      <c r="BK190" s="228">
        <f>ROUND(I190*H190,2)</f>
        <v>0</v>
      </c>
      <c r="BL190" s="19" t="s">
        <v>557</v>
      </c>
      <c r="BM190" s="227" t="s">
        <v>1598</v>
      </c>
    </row>
    <row r="191" spans="1:63" s="12" customFormat="1" ht="25.9" customHeight="1">
      <c r="A191" s="12"/>
      <c r="B191" s="199"/>
      <c r="C191" s="200"/>
      <c r="D191" s="201" t="s">
        <v>76</v>
      </c>
      <c r="E191" s="202" t="s">
        <v>1599</v>
      </c>
      <c r="F191" s="202" t="s">
        <v>1600</v>
      </c>
      <c r="G191" s="200"/>
      <c r="H191" s="200"/>
      <c r="I191" s="203"/>
      <c r="J191" s="204">
        <f>BK191</f>
        <v>0</v>
      </c>
      <c r="K191" s="200"/>
      <c r="L191" s="205"/>
      <c r="M191" s="206"/>
      <c r="N191" s="207"/>
      <c r="O191" s="207"/>
      <c r="P191" s="208">
        <f>SUM(P192:P194)</f>
        <v>0</v>
      </c>
      <c r="Q191" s="207"/>
      <c r="R191" s="208">
        <f>SUM(R192:R194)</f>
        <v>0</v>
      </c>
      <c r="S191" s="207"/>
      <c r="T191" s="209">
        <f>SUM(T192:T194)</f>
        <v>0</v>
      </c>
      <c r="U191" s="12"/>
      <c r="V191" s="12"/>
      <c r="W191" s="12"/>
      <c r="X191" s="12"/>
      <c r="Y191" s="12"/>
      <c r="Z191" s="12"/>
      <c r="AA191" s="12"/>
      <c r="AB191" s="12"/>
      <c r="AC191" s="12"/>
      <c r="AD191" s="12"/>
      <c r="AE191" s="12"/>
      <c r="AR191" s="210" t="s">
        <v>87</v>
      </c>
      <c r="AT191" s="211" t="s">
        <v>76</v>
      </c>
      <c r="AU191" s="211" t="s">
        <v>77</v>
      </c>
      <c r="AY191" s="210" t="s">
        <v>160</v>
      </c>
      <c r="BK191" s="212">
        <f>SUM(BK192:BK194)</f>
        <v>0</v>
      </c>
    </row>
    <row r="192" spans="1:65" s="2" customFormat="1" ht="21.05" customHeight="1">
      <c r="A192" s="40"/>
      <c r="B192" s="41"/>
      <c r="C192" s="215" t="s">
        <v>516</v>
      </c>
      <c r="D192" s="215" t="s">
        <v>162</v>
      </c>
      <c r="E192" s="216" t="s">
        <v>1601</v>
      </c>
      <c r="F192" s="217" t="s">
        <v>1602</v>
      </c>
      <c r="G192" s="218" t="s">
        <v>295</v>
      </c>
      <c r="H192" s="219">
        <v>1</v>
      </c>
      <c r="I192" s="220"/>
      <c r="J192" s="221">
        <f>ROUND(I192*H192,2)</f>
        <v>0</v>
      </c>
      <c r="K192" s="222"/>
      <c r="L192" s="46"/>
      <c r="M192" s="223" t="s">
        <v>19</v>
      </c>
      <c r="N192" s="224" t="s">
        <v>48</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259</v>
      </c>
      <c r="AT192" s="227" t="s">
        <v>162</v>
      </c>
      <c r="AU192" s="227" t="s">
        <v>85</v>
      </c>
      <c r="AY192" s="19" t="s">
        <v>160</v>
      </c>
      <c r="BE192" s="228">
        <f>IF(N192="základní",J192,0)</f>
        <v>0</v>
      </c>
      <c r="BF192" s="228">
        <f>IF(N192="snížená",J192,0)</f>
        <v>0</v>
      </c>
      <c r="BG192" s="228">
        <f>IF(N192="zákl. přenesená",J192,0)</f>
        <v>0</v>
      </c>
      <c r="BH192" s="228">
        <f>IF(N192="sníž. přenesená",J192,0)</f>
        <v>0</v>
      </c>
      <c r="BI192" s="228">
        <f>IF(N192="nulová",J192,0)</f>
        <v>0</v>
      </c>
      <c r="BJ192" s="19" t="s">
        <v>85</v>
      </c>
      <c r="BK192" s="228">
        <f>ROUND(I192*H192,2)</f>
        <v>0</v>
      </c>
      <c r="BL192" s="19" t="s">
        <v>259</v>
      </c>
      <c r="BM192" s="227" t="s">
        <v>1603</v>
      </c>
    </row>
    <row r="193" spans="1:65" s="2" customFormat="1" ht="16.3" customHeight="1">
      <c r="A193" s="40"/>
      <c r="B193" s="41"/>
      <c r="C193" s="215" t="s">
        <v>524</v>
      </c>
      <c r="D193" s="215" t="s">
        <v>162</v>
      </c>
      <c r="E193" s="216" t="s">
        <v>1604</v>
      </c>
      <c r="F193" s="217" t="s">
        <v>1605</v>
      </c>
      <c r="G193" s="218" t="s">
        <v>295</v>
      </c>
      <c r="H193" s="219">
        <v>1</v>
      </c>
      <c r="I193" s="220"/>
      <c r="J193" s="221">
        <f>ROUND(I193*H193,2)</f>
        <v>0</v>
      </c>
      <c r="K193" s="222"/>
      <c r="L193" s="46"/>
      <c r="M193" s="223" t="s">
        <v>19</v>
      </c>
      <c r="N193" s="224" t="s">
        <v>48</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259</v>
      </c>
      <c r="AT193" s="227" t="s">
        <v>162</v>
      </c>
      <c r="AU193" s="227" t="s">
        <v>85</v>
      </c>
      <c r="AY193" s="19" t="s">
        <v>160</v>
      </c>
      <c r="BE193" s="228">
        <f>IF(N193="základní",J193,0)</f>
        <v>0</v>
      </c>
      <c r="BF193" s="228">
        <f>IF(N193="snížená",J193,0)</f>
        <v>0</v>
      </c>
      <c r="BG193" s="228">
        <f>IF(N193="zákl. přenesená",J193,0)</f>
        <v>0</v>
      </c>
      <c r="BH193" s="228">
        <f>IF(N193="sníž. přenesená",J193,0)</f>
        <v>0</v>
      </c>
      <c r="BI193" s="228">
        <f>IF(N193="nulová",J193,0)</f>
        <v>0</v>
      </c>
      <c r="BJ193" s="19" t="s">
        <v>85</v>
      </c>
      <c r="BK193" s="228">
        <f>ROUND(I193*H193,2)</f>
        <v>0</v>
      </c>
      <c r="BL193" s="19" t="s">
        <v>259</v>
      </c>
      <c r="BM193" s="227" t="s">
        <v>1606</v>
      </c>
    </row>
    <row r="194" spans="1:65" s="2" customFormat="1" ht="16.3" customHeight="1">
      <c r="A194" s="40"/>
      <c r="B194" s="41"/>
      <c r="C194" s="215" t="s">
        <v>532</v>
      </c>
      <c r="D194" s="215" t="s">
        <v>162</v>
      </c>
      <c r="E194" s="216" t="s">
        <v>1607</v>
      </c>
      <c r="F194" s="217" t="s">
        <v>1608</v>
      </c>
      <c r="G194" s="218" t="s">
        <v>1609</v>
      </c>
      <c r="H194" s="296"/>
      <c r="I194" s="220"/>
      <c r="J194" s="221">
        <f>ROUND(I194*H194,2)</f>
        <v>0</v>
      </c>
      <c r="K194" s="222"/>
      <c r="L194" s="46"/>
      <c r="M194" s="291" t="s">
        <v>19</v>
      </c>
      <c r="N194" s="292" t="s">
        <v>48</v>
      </c>
      <c r="O194" s="293"/>
      <c r="P194" s="294">
        <f>O194*H194</f>
        <v>0</v>
      </c>
      <c r="Q194" s="294">
        <v>0</v>
      </c>
      <c r="R194" s="294">
        <f>Q194*H194</f>
        <v>0</v>
      </c>
      <c r="S194" s="294">
        <v>0</v>
      </c>
      <c r="T194" s="295">
        <f>S194*H194</f>
        <v>0</v>
      </c>
      <c r="U194" s="40"/>
      <c r="V194" s="40"/>
      <c r="W194" s="40"/>
      <c r="X194" s="40"/>
      <c r="Y194" s="40"/>
      <c r="Z194" s="40"/>
      <c r="AA194" s="40"/>
      <c r="AB194" s="40"/>
      <c r="AC194" s="40"/>
      <c r="AD194" s="40"/>
      <c r="AE194" s="40"/>
      <c r="AR194" s="227" t="s">
        <v>259</v>
      </c>
      <c r="AT194" s="227" t="s">
        <v>162</v>
      </c>
      <c r="AU194" s="227" t="s">
        <v>85</v>
      </c>
      <c r="AY194" s="19" t="s">
        <v>160</v>
      </c>
      <c r="BE194" s="228">
        <f>IF(N194="základní",J194,0)</f>
        <v>0</v>
      </c>
      <c r="BF194" s="228">
        <f>IF(N194="snížená",J194,0)</f>
        <v>0</v>
      </c>
      <c r="BG194" s="228">
        <f>IF(N194="zákl. přenesená",J194,0)</f>
        <v>0</v>
      </c>
      <c r="BH194" s="228">
        <f>IF(N194="sníž. přenesená",J194,0)</f>
        <v>0</v>
      </c>
      <c r="BI194" s="228">
        <f>IF(N194="nulová",J194,0)</f>
        <v>0</v>
      </c>
      <c r="BJ194" s="19" t="s">
        <v>85</v>
      </c>
      <c r="BK194" s="228">
        <f>ROUND(I194*H194,2)</f>
        <v>0</v>
      </c>
      <c r="BL194" s="19" t="s">
        <v>259</v>
      </c>
      <c r="BM194" s="227" t="s">
        <v>1610</v>
      </c>
    </row>
    <row r="195" spans="1:31" s="2" customFormat="1" ht="6.95" customHeight="1">
      <c r="A195" s="40"/>
      <c r="B195" s="61"/>
      <c r="C195" s="62"/>
      <c r="D195" s="62"/>
      <c r="E195" s="62"/>
      <c r="F195" s="62"/>
      <c r="G195" s="62"/>
      <c r="H195" s="62"/>
      <c r="I195" s="62"/>
      <c r="J195" s="62"/>
      <c r="K195" s="62"/>
      <c r="L195" s="46"/>
      <c r="M195" s="40"/>
      <c r="O195" s="40"/>
      <c r="P195" s="40"/>
      <c r="Q195" s="40"/>
      <c r="R195" s="40"/>
      <c r="S195" s="40"/>
      <c r="T195" s="40"/>
      <c r="U195" s="40"/>
      <c r="V195" s="40"/>
      <c r="W195" s="40"/>
      <c r="X195" s="40"/>
      <c r="Y195" s="40"/>
      <c r="Z195" s="40"/>
      <c r="AA195" s="40"/>
      <c r="AB195" s="40"/>
      <c r="AC195" s="40"/>
      <c r="AD195" s="40"/>
      <c r="AE195" s="40"/>
    </row>
  </sheetData>
  <sheetProtection password="CC35" sheet="1" objects="1" scenarios="1" formatColumns="0" formatRows="0" autoFilter="0"/>
  <autoFilter ref="C93:K194"/>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118</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2:12" s="1" customFormat="1" ht="12" customHeight="1">
      <c r="B8" s="22"/>
      <c r="D8" s="144" t="s">
        <v>123</v>
      </c>
      <c r="L8" s="22"/>
    </row>
    <row r="9" spans="1:31" s="2" customFormat="1" ht="16.3" customHeight="1">
      <c r="A9" s="40"/>
      <c r="B9" s="46"/>
      <c r="C9" s="40"/>
      <c r="D9" s="40"/>
      <c r="E9" s="145" t="s">
        <v>1438</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1439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3" customHeight="1">
      <c r="A11" s="40"/>
      <c r="B11" s="46"/>
      <c r="C11" s="40"/>
      <c r="D11" s="40"/>
      <c r="E11" s="147" t="s">
        <v>1611</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8. 12. 2020</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34</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4" t="s">
        <v>29</v>
      </c>
      <c r="J23" s="135" t="s">
        <v>36</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38</v>
      </c>
      <c r="E25" s="40"/>
      <c r="F25" s="40"/>
      <c r="G25" s="40"/>
      <c r="H25" s="40"/>
      <c r="I25" s="144" t="s">
        <v>26</v>
      </c>
      <c r="J25" s="135" t="s">
        <v>39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40</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41</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3"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43</v>
      </c>
      <c r="E32" s="40"/>
      <c r="F32" s="40"/>
      <c r="G32" s="40"/>
      <c r="H32" s="40"/>
      <c r="I32" s="40"/>
      <c r="J32" s="155">
        <f>ROUND(J89,2)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45</v>
      </c>
      <c r="G34" s="40"/>
      <c r="H34" s="40"/>
      <c r="I34" s="156" t="s">
        <v>44</v>
      </c>
      <c r="J34" s="156" t="s">
        <v>46</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47</v>
      </c>
      <c r="E35" s="144" t="s">
        <v>48</v>
      </c>
      <c r="F35" s="158">
        <f>ROUND((SUM(BE89:BE158)),2)</f>
        <v>0</v>
      </c>
      <c r="G35" s="40"/>
      <c r="H35" s="40"/>
      <c r="I35" s="159">
        <v>0.21</v>
      </c>
      <c r="J35" s="158">
        <f>ROUND(((SUM(BE89:BE158))*I35),2)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49</v>
      </c>
      <c r="F36" s="158">
        <f>ROUND((SUM(BF89:BF158)),2)</f>
        <v>0</v>
      </c>
      <c r="G36" s="40"/>
      <c r="H36" s="40"/>
      <c r="I36" s="159">
        <v>0.15</v>
      </c>
      <c r="J36" s="158">
        <f>ROUND(((SUM(BF89:BF158))*I36),2)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ROUND((SUM(BG89:BG158)),2)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51</v>
      </c>
      <c r="F38" s="158">
        <f>ROUND((SUM(BH89:BH158)),2)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52</v>
      </c>
      <c r="F39" s="158">
        <f>ROUND((SUM(BI89:BI158)),2)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53</v>
      </c>
      <c r="E41" s="162"/>
      <c r="F41" s="162"/>
      <c r="G41" s="163" t="s">
        <v>54</v>
      </c>
      <c r="H41" s="164" t="s">
        <v>55</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171" t="str">
        <f>E7</f>
        <v>NÁDRAŽNÍ,MĚSTSKÁ TŘÍDA - ČÁST I</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123</v>
      </c>
      <c r="D51" s="24"/>
      <c r="E51" s="24"/>
      <c r="F51" s="24"/>
      <c r="G51" s="24"/>
      <c r="H51" s="24"/>
      <c r="I51" s="24"/>
      <c r="J51" s="24"/>
      <c r="K51" s="24"/>
      <c r="L51" s="22"/>
    </row>
    <row r="52" spans="1:31" s="2" customFormat="1" ht="16.3" customHeight="1">
      <c r="A52" s="40"/>
      <c r="B52" s="41"/>
      <c r="C52" s="42"/>
      <c r="D52" s="42"/>
      <c r="E52" s="171" t="s">
        <v>1438</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1439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3" customHeight="1">
      <c r="A54" s="40"/>
      <c r="B54" s="41"/>
      <c r="C54" s="42"/>
      <c r="D54" s="42"/>
      <c r="E54" s="71" t="str">
        <f>E11</f>
        <v>SO 803.02 - Zemní rozvaděč - kanalizační přípojka</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Žďár nas Sázavou</v>
      </c>
      <c r="G56" s="42"/>
      <c r="H56" s="42"/>
      <c r="I56" s="34" t="s">
        <v>23</v>
      </c>
      <c r="J56" s="74" t="str">
        <f>IF(J14="","",J14)</f>
        <v>8. 12. 2020</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3" customHeight="1">
      <c r="A58" s="40"/>
      <c r="B58" s="41"/>
      <c r="C58" s="34" t="s">
        <v>25</v>
      </c>
      <c r="D58" s="42"/>
      <c r="E58" s="42"/>
      <c r="F58" s="29" t="str">
        <f>E17</f>
        <v>Město Žďár nad Sázavou</v>
      </c>
      <c r="G58" s="42"/>
      <c r="H58" s="42"/>
      <c r="I58" s="34" t="s">
        <v>33</v>
      </c>
      <c r="J58" s="38" t="str">
        <f>E23</f>
        <v>GRIMM Architekti</v>
      </c>
      <c r="K58" s="42"/>
      <c r="L58" s="146"/>
      <c r="S58" s="40"/>
      <c r="T58" s="40"/>
      <c r="U58" s="40"/>
      <c r="V58" s="40"/>
      <c r="W58" s="40"/>
      <c r="X58" s="40"/>
      <c r="Y58" s="40"/>
      <c r="Z58" s="40"/>
      <c r="AA58" s="40"/>
      <c r="AB58" s="40"/>
      <c r="AC58" s="40"/>
      <c r="AD58" s="40"/>
      <c r="AE58" s="40"/>
    </row>
    <row r="59" spans="1:31" s="2" customFormat="1" ht="15.3" customHeight="1">
      <c r="A59" s="40"/>
      <c r="B59" s="41"/>
      <c r="C59" s="34" t="s">
        <v>31</v>
      </c>
      <c r="D59" s="42"/>
      <c r="E59" s="42"/>
      <c r="F59" s="29" t="str">
        <f>IF(E20="","",E20)</f>
        <v>Vyplň údaj</v>
      </c>
      <c r="G59" s="42"/>
      <c r="H59" s="42"/>
      <c r="I59" s="34" t="s">
        <v>38</v>
      </c>
      <c r="J59" s="38" t="str">
        <f>E26</f>
        <v>Ivan Mezera</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126</v>
      </c>
      <c r="D61" s="173"/>
      <c r="E61" s="173"/>
      <c r="F61" s="173"/>
      <c r="G61" s="173"/>
      <c r="H61" s="173"/>
      <c r="I61" s="173"/>
      <c r="J61" s="174" t="s">
        <v>127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75</v>
      </c>
      <c r="D63" s="42"/>
      <c r="E63" s="42"/>
      <c r="F63" s="42"/>
      <c r="G63" s="42"/>
      <c r="H63" s="42"/>
      <c r="I63" s="42"/>
      <c r="J63" s="104">
        <f>J89</f>
        <v>0</v>
      </c>
      <c r="K63" s="42"/>
      <c r="L63" s="146"/>
      <c r="S63" s="40"/>
      <c r="T63" s="40"/>
      <c r="U63" s="40"/>
      <c r="V63" s="40"/>
      <c r="W63" s="40"/>
      <c r="X63" s="40"/>
      <c r="Y63" s="40"/>
      <c r="Z63" s="40"/>
      <c r="AA63" s="40"/>
      <c r="AB63" s="40"/>
      <c r="AC63" s="40"/>
      <c r="AD63" s="40"/>
      <c r="AE63" s="40"/>
      <c r="AU63" s="19" t="s">
        <v>128</v>
      </c>
    </row>
    <row r="64" spans="1:31" s="9" customFormat="1" ht="24.95" customHeight="1">
      <c r="A64" s="9"/>
      <c r="B64" s="176"/>
      <c r="C64" s="177"/>
      <c r="D64" s="178" t="s">
        <v>568</v>
      </c>
      <c r="E64" s="179"/>
      <c r="F64" s="179"/>
      <c r="G64" s="179"/>
      <c r="H64" s="179"/>
      <c r="I64" s="179"/>
      <c r="J64" s="180">
        <f>J90</f>
        <v>0</v>
      </c>
      <c r="K64" s="177"/>
      <c r="L64" s="181"/>
      <c r="S64" s="9"/>
      <c r="T64" s="9"/>
      <c r="U64" s="9"/>
      <c r="V64" s="9"/>
      <c r="W64" s="9"/>
      <c r="X64" s="9"/>
      <c r="Y64" s="9"/>
      <c r="Z64" s="9"/>
      <c r="AA64" s="9"/>
      <c r="AB64" s="9"/>
      <c r="AC64" s="9"/>
      <c r="AD64" s="9"/>
      <c r="AE64" s="9"/>
    </row>
    <row r="65" spans="1:31" s="9" customFormat="1" ht="24.95" customHeight="1">
      <c r="A65" s="9"/>
      <c r="B65" s="176"/>
      <c r="C65" s="177"/>
      <c r="D65" s="178" t="s">
        <v>569</v>
      </c>
      <c r="E65" s="179"/>
      <c r="F65" s="179"/>
      <c r="G65" s="179"/>
      <c r="H65" s="179"/>
      <c r="I65" s="179"/>
      <c r="J65" s="180">
        <f>J128</f>
        <v>0</v>
      </c>
      <c r="K65" s="177"/>
      <c r="L65" s="181"/>
      <c r="S65" s="9"/>
      <c r="T65" s="9"/>
      <c r="U65" s="9"/>
      <c r="V65" s="9"/>
      <c r="W65" s="9"/>
      <c r="X65" s="9"/>
      <c r="Y65" s="9"/>
      <c r="Z65" s="9"/>
      <c r="AA65" s="9"/>
      <c r="AB65" s="9"/>
      <c r="AC65" s="9"/>
      <c r="AD65" s="9"/>
      <c r="AE65" s="9"/>
    </row>
    <row r="66" spans="1:31" s="9" customFormat="1" ht="24.95" customHeight="1">
      <c r="A66" s="9"/>
      <c r="B66" s="176"/>
      <c r="C66" s="177"/>
      <c r="D66" s="178" t="s">
        <v>571</v>
      </c>
      <c r="E66" s="179"/>
      <c r="F66" s="179"/>
      <c r="G66" s="179"/>
      <c r="H66" s="179"/>
      <c r="I66" s="179"/>
      <c r="J66" s="180">
        <f>J132</f>
        <v>0</v>
      </c>
      <c r="K66" s="177"/>
      <c r="L66" s="181"/>
      <c r="S66" s="9"/>
      <c r="T66" s="9"/>
      <c r="U66" s="9"/>
      <c r="V66" s="9"/>
      <c r="W66" s="9"/>
      <c r="X66" s="9"/>
      <c r="Y66" s="9"/>
      <c r="Z66" s="9"/>
      <c r="AA66" s="9"/>
      <c r="AB66" s="9"/>
      <c r="AC66" s="9"/>
      <c r="AD66" s="9"/>
      <c r="AE66" s="9"/>
    </row>
    <row r="67" spans="1:31" s="9" customFormat="1" ht="24.95" customHeight="1">
      <c r="A67" s="9"/>
      <c r="B67" s="176"/>
      <c r="C67" s="177"/>
      <c r="D67" s="178" t="s">
        <v>573</v>
      </c>
      <c r="E67" s="179"/>
      <c r="F67" s="179"/>
      <c r="G67" s="179"/>
      <c r="H67" s="179"/>
      <c r="I67" s="179"/>
      <c r="J67" s="180">
        <f>J157</f>
        <v>0</v>
      </c>
      <c r="K67" s="177"/>
      <c r="L67" s="181"/>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145</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3" customHeight="1">
      <c r="A77" s="40"/>
      <c r="B77" s="41"/>
      <c r="C77" s="42"/>
      <c r="D77" s="42"/>
      <c r="E77" s="171" t="str">
        <f>E7</f>
        <v>NÁDRAŽNÍ,MĚSTSKÁ TŘÍDA - ČÁST I</v>
      </c>
      <c r="F77" s="34"/>
      <c r="G77" s="34"/>
      <c r="H77" s="34"/>
      <c r="I77" s="42"/>
      <c r="J77" s="42"/>
      <c r="K77" s="42"/>
      <c r="L77" s="146"/>
      <c r="S77" s="40"/>
      <c r="T77" s="40"/>
      <c r="U77" s="40"/>
      <c r="V77" s="40"/>
      <c r="W77" s="40"/>
      <c r="X77" s="40"/>
      <c r="Y77" s="40"/>
      <c r="Z77" s="40"/>
      <c r="AA77" s="40"/>
      <c r="AB77" s="40"/>
      <c r="AC77" s="40"/>
      <c r="AD77" s="40"/>
      <c r="AE77" s="40"/>
    </row>
    <row r="78" spans="2:12" s="1" customFormat="1" ht="12" customHeight="1">
      <c r="B78" s="23"/>
      <c r="C78" s="34" t="s">
        <v>123</v>
      </c>
      <c r="D78" s="24"/>
      <c r="E78" s="24"/>
      <c r="F78" s="24"/>
      <c r="G78" s="24"/>
      <c r="H78" s="24"/>
      <c r="I78" s="24"/>
      <c r="J78" s="24"/>
      <c r="K78" s="24"/>
      <c r="L78" s="22"/>
    </row>
    <row r="79" spans="1:31" s="2" customFormat="1" ht="16.3" customHeight="1">
      <c r="A79" s="40"/>
      <c r="B79" s="41"/>
      <c r="C79" s="42"/>
      <c r="D79" s="42"/>
      <c r="E79" s="171" t="s">
        <v>1438</v>
      </c>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1439</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3" customHeight="1">
      <c r="A81" s="40"/>
      <c r="B81" s="41"/>
      <c r="C81" s="42"/>
      <c r="D81" s="42"/>
      <c r="E81" s="71" t="str">
        <f>E11</f>
        <v>SO 803.02 - Zemní rozvaděč - kanalizační přípojka</v>
      </c>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Žďár nas Sázavou</v>
      </c>
      <c r="G83" s="42"/>
      <c r="H83" s="42"/>
      <c r="I83" s="34" t="s">
        <v>23</v>
      </c>
      <c r="J83" s="74" t="str">
        <f>IF(J14="","",J14)</f>
        <v>8. 12. 2020</v>
      </c>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5.3" customHeight="1">
      <c r="A85" s="40"/>
      <c r="B85" s="41"/>
      <c r="C85" s="34" t="s">
        <v>25</v>
      </c>
      <c r="D85" s="42"/>
      <c r="E85" s="42"/>
      <c r="F85" s="29" t="str">
        <f>E17</f>
        <v>Město Žďár nad Sázavou</v>
      </c>
      <c r="G85" s="42"/>
      <c r="H85" s="42"/>
      <c r="I85" s="34" t="s">
        <v>33</v>
      </c>
      <c r="J85" s="38" t="str">
        <f>E23</f>
        <v>GRIMM Architekti</v>
      </c>
      <c r="K85" s="42"/>
      <c r="L85" s="146"/>
      <c r="S85" s="40"/>
      <c r="T85" s="40"/>
      <c r="U85" s="40"/>
      <c r="V85" s="40"/>
      <c r="W85" s="40"/>
      <c r="X85" s="40"/>
      <c r="Y85" s="40"/>
      <c r="Z85" s="40"/>
      <c r="AA85" s="40"/>
      <c r="AB85" s="40"/>
      <c r="AC85" s="40"/>
      <c r="AD85" s="40"/>
      <c r="AE85" s="40"/>
    </row>
    <row r="86" spans="1:31" s="2" customFormat="1" ht="15.3" customHeight="1">
      <c r="A86" s="40"/>
      <c r="B86" s="41"/>
      <c r="C86" s="34" t="s">
        <v>31</v>
      </c>
      <c r="D86" s="42"/>
      <c r="E86" s="42"/>
      <c r="F86" s="29" t="str">
        <f>IF(E20="","",E20)</f>
        <v>Vyplň údaj</v>
      </c>
      <c r="G86" s="42"/>
      <c r="H86" s="42"/>
      <c r="I86" s="34" t="s">
        <v>38</v>
      </c>
      <c r="J86" s="38" t="str">
        <f>E26</f>
        <v>Ivan Mezera</v>
      </c>
      <c r="K86" s="42"/>
      <c r="L86" s="146"/>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11" customFormat="1" ht="29.25" customHeight="1">
      <c r="A88" s="187"/>
      <c r="B88" s="188"/>
      <c r="C88" s="189" t="s">
        <v>146</v>
      </c>
      <c r="D88" s="190" t="s">
        <v>62</v>
      </c>
      <c r="E88" s="190" t="s">
        <v>58</v>
      </c>
      <c r="F88" s="190" t="s">
        <v>59</v>
      </c>
      <c r="G88" s="190" t="s">
        <v>147</v>
      </c>
      <c r="H88" s="190" t="s">
        <v>148</v>
      </c>
      <c r="I88" s="190" t="s">
        <v>149</v>
      </c>
      <c r="J88" s="191" t="s">
        <v>127</v>
      </c>
      <c r="K88" s="192" t="s">
        <v>150</v>
      </c>
      <c r="L88" s="193"/>
      <c r="M88" s="94" t="s">
        <v>19</v>
      </c>
      <c r="N88" s="95" t="s">
        <v>47</v>
      </c>
      <c r="O88" s="95" t="s">
        <v>151</v>
      </c>
      <c r="P88" s="95" t="s">
        <v>152</v>
      </c>
      <c r="Q88" s="95" t="s">
        <v>153</v>
      </c>
      <c r="R88" s="95" t="s">
        <v>154</v>
      </c>
      <c r="S88" s="95" t="s">
        <v>155</v>
      </c>
      <c r="T88" s="96" t="s">
        <v>156</v>
      </c>
      <c r="U88" s="187"/>
      <c r="V88" s="187"/>
      <c r="W88" s="187"/>
      <c r="X88" s="187"/>
      <c r="Y88" s="187"/>
      <c r="Z88" s="187"/>
      <c r="AA88" s="187"/>
      <c r="AB88" s="187"/>
      <c r="AC88" s="187"/>
      <c r="AD88" s="187"/>
      <c r="AE88" s="187"/>
    </row>
    <row r="89" spans="1:63" s="2" customFormat="1" ht="22.8" customHeight="1">
      <c r="A89" s="40"/>
      <c r="B89" s="41"/>
      <c r="C89" s="101" t="s">
        <v>157</v>
      </c>
      <c r="D89" s="42"/>
      <c r="E89" s="42"/>
      <c r="F89" s="42"/>
      <c r="G89" s="42"/>
      <c r="H89" s="42"/>
      <c r="I89" s="42"/>
      <c r="J89" s="194">
        <f>BK89</f>
        <v>0</v>
      </c>
      <c r="K89" s="42"/>
      <c r="L89" s="46"/>
      <c r="M89" s="97"/>
      <c r="N89" s="195"/>
      <c r="O89" s="98"/>
      <c r="P89" s="196">
        <f>P90+P128+P132+P157</f>
        <v>0</v>
      </c>
      <c r="Q89" s="98"/>
      <c r="R89" s="196">
        <f>R90+R128+R132+R157</f>
        <v>0</v>
      </c>
      <c r="S89" s="98"/>
      <c r="T89" s="197">
        <f>T90+T128+T132+T157</f>
        <v>0</v>
      </c>
      <c r="U89" s="40"/>
      <c r="V89" s="40"/>
      <c r="W89" s="40"/>
      <c r="X89" s="40"/>
      <c r="Y89" s="40"/>
      <c r="Z89" s="40"/>
      <c r="AA89" s="40"/>
      <c r="AB89" s="40"/>
      <c r="AC89" s="40"/>
      <c r="AD89" s="40"/>
      <c r="AE89" s="40"/>
      <c r="AT89" s="19" t="s">
        <v>76</v>
      </c>
      <c r="AU89" s="19" t="s">
        <v>128</v>
      </c>
      <c r="BK89" s="198">
        <f>BK90+BK128+BK132+BK157</f>
        <v>0</v>
      </c>
    </row>
    <row r="90" spans="1:63" s="12" customFormat="1" ht="25.9" customHeight="1">
      <c r="A90" s="12"/>
      <c r="B90" s="199"/>
      <c r="C90" s="200"/>
      <c r="D90" s="201" t="s">
        <v>76</v>
      </c>
      <c r="E90" s="202" t="s">
        <v>85</v>
      </c>
      <c r="F90" s="202" t="s">
        <v>161</v>
      </c>
      <c r="G90" s="200"/>
      <c r="H90" s="200"/>
      <c r="I90" s="203"/>
      <c r="J90" s="204">
        <f>BK90</f>
        <v>0</v>
      </c>
      <c r="K90" s="200"/>
      <c r="L90" s="205"/>
      <c r="M90" s="206"/>
      <c r="N90" s="207"/>
      <c r="O90" s="207"/>
      <c r="P90" s="208">
        <f>SUM(P91:P127)</f>
        <v>0</v>
      </c>
      <c r="Q90" s="207"/>
      <c r="R90" s="208">
        <f>SUM(R91:R127)</f>
        <v>0</v>
      </c>
      <c r="S90" s="207"/>
      <c r="T90" s="209">
        <f>SUM(T91:T127)</f>
        <v>0</v>
      </c>
      <c r="U90" s="12"/>
      <c r="V90" s="12"/>
      <c r="W90" s="12"/>
      <c r="X90" s="12"/>
      <c r="Y90" s="12"/>
      <c r="Z90" s="12"/>
      <c r="AA90" s="12"/>
      <c r="AB90" s="12"/>
      <c r="AC90" s="12"/>
      <c r="AD90" s="12"/>
      <c r="AE90" s="12"/>
      <c r="AR90" s="210" t="s">
        <v>85</v>
      </c>
      <c r="AT90" s="211" t="s">
        <v>76</v>
      </c>
      <c r="AU90" s="211" t="s">
        <v>77</v>
      </c>
      <c r="AY90" s="210" t="s">
        <v>160</v>
      </c>
      <c r="BK90" s="212">
        <f>SUM(BK91:BK127)</f>
        <v>0</v>
      </c>
    </row>
    <row r="91" spans="1:65" s="2" customFormat="1" ht="21.05" customHeight="1">
      <c r="A91" s="40"/>
      <c r="B91" s="41"/>
      <c r="C91" s="215" t="s">
        <v>85</v>
      </c>
      <c r="D91" s="215" t="s">
        <v>162</v>
      </c>
      <c r="E91" s="216" t="s">
        <v>593</v>
      </c>
      <c r="F91" s="217" t="s">
        <v>594</v>
      </c>
      <c r="G91" s="218" t="s">
        <v>165</v>
      </c>
      <c r="H91" s="219">
        <v>3.01</v>
      </c>
      <c r="I91" s="220"/>
      <c r="J91" s="221">
        <f>ROUND(I91*H91,2)</f>
        <v>0</v>
      </c>
      <c r="K91" s="222"/>
      <c r="L91" s="46"/>
      <c r="M91" s="223" t="s">
        <v>19</v>
      </c>
      <c r="N91" s="224" t="s">
        <v>48</v>
      </c>
      <c r="O91" s="86"/>
      <c r="P91" s="225">
        <f>O91*H91</f>
        <v>0</v>
      </c>
      <c r="Q91" s="225">
        <v>0</v>
      </c>
      <c r="R91" s="225">
        <f>Q91*H91</f>
        <v>0</v>
      </c>
      <c r="S91" s="225">
        <v>0</v>
      </c>
      <c r="T91" s="226">
        <f>S91*H91</f>
        <v>0</v>
      </c>
      <c r="U91" s="40"/>
      <c r="V91" s="40"/>
      <c r="W91" s="40"/>
      <c r="X91" s="40"/>
      <c r="Y91" s="40"/>
      <c r="Z91" s="40"/>
      <c r="AA91" s="40"/>
      <c r="AB91" s="40"/>
      <c r="AC91" s="40"/>
      <c r="AD91" s="40"/>
      <c r="AE91" s="40"/>
      <c r="AR91" s="227" t="s">
        <v>166</v>
      </c>
      <c r="AT91" s="227" t="s">
        <v>162</v>
      </c>
      <c r="AU91" s="227" t="s">
        <v>85</v>
      </c>
      <c r="AY91" s="19" t="s">
        <v>160</v>
      </c>
      <c r="BE91" s="228">
        <f>IF(N91="základní",J91,0)</f>
        <v>0</v>
      </c>
      <c r="BF91" s="228">
        <f>IF(N91="snížená",J91,0)</f>
        <v>0</v>
      </c>
      <c r="BG91" s="228">
        <f>IF(N91="zákl. přenesená",J91,0)</f>
        <v>0</v>
      </c>
      <c r="BH91" s="228">
        <f>IF(N91="sníž. přenesená",J91,0)</f>
        <v>0</v>
      </c>
      <c r="BI91" s="228">
        <f>IF(N91="nulová",J91,0)</f>
        <v>0</v>
      </c>
      <c r="BJ91" s="19" t="s">
        <v>85</v>
      </c>
      <c r="BK91" s="228">
        <f>ROUND(I91*H91,2)</f>
        <v>0</v>
      </c>
      <c r="BL91" s="19" t="s">
        <v>166</v>
      </c>
      <c r="BM91" s="227" t="s">
        <v>1612</v>
      </c>
    </row>
    <row r="92" spans="1:65" s="2" customFormat="1" ht="21.05" customHeight="1">
      <c r="A92" s="40"/>
      <c r="B92" s="41"/>
      <c r="C92" s="215" t="s">
        <v>87</v>
      </c>
      <c r="D92" s="215" t="s">
        <v>162</v>
      </c>
      <c r="E92" s="216" t="s">
        <v>596</v>
      </c>
      <c r="F92" s="217" t="s">
        <v>597</v>
      </c>
      <c r="G92" s="218" t="s">
        <v>165</v>
      </c>
      <c r="H92" s="219">
        <v>1.482</v>
      </c>
      <c r="I92" s="220"/>
      <c r="J92" s="221">
        <f>ROUND(I92*H92,2)</f>
        <v>0</v>
      </c>
      <c r="K92" s="222"/>
      <c r="L92" s="46"/>
      <c r="M92" s="223" t="s">
        <v>19</v>
      </c>
      <c r="N92" s="224" t="s">
        <v>48</v>
      </c>
      <c r="O92" s="86"/>
      <c r="P92" s="225">
        <f>O92*H92</f>
        <v>0</v>
      </c>
      <c r="Q92" s="225">
        <v>0</v>
      </c>
      <c r="R92" s="225">
        <f>Q92*H92</f>
        <v>0</v>
      </c>
      <c r="S92" s="225">
        <v>0</v>
      </c>
      <c r="T92" s="226">
        <f>S92*H92</f>
        <v>0</v>
      </c>
      <c r="U92" s="40"/>
      <c r="V92" s="40"/>
      <c r="W92" s="40"/>
      <c r="X92" s="40"/>
      <c r="Y92" s="40"/>
      <c r="Z92" s="40"/>
      <c r="AA92" s="40"/>
      <c r="AB92" s="40"/>
      <c r="AC92" s="40"/>
      <c r="AD92" s="40"/>
      <c r="AE92" s="40"/>
      <c r="AR92" s="227" t="s">
        <v>166</v>
      </c>
      <c r="AT92" s="227" t="s">
        <v>162</v>
      </c>
      <c r="AU92" s="227" t="s">
        <v>85</v>
      </c>
      <c r="AY92" s="19" t="s">
        <v>160</v>
      </c>
      <c r="BE92" s="228">
        <f>IF(N92="základní",J92,0)</f>
        <v>0</v>
      </c>
      <c r="BF92" s="228">
        <f>IF(N92="snížená",J92,0)</f>
        <v>0</v>
      </c>
      <c r="BG92" s="228">
        <f>IF(N92="zákl. přenesená",J92,0)</f>
        <v>0</v>
      </c>
      <c r="BH92" s="228">
        <f>IF(N92="sníž. přenesená",J92,0)</f>
        <v>0</v>
      </c>
      <c r="BI92" s="228">
        <f>IF(N92="nulová",J92,0)</f>
        <v>0</v>
      </c>
      <c r="BJ92" s="19" t="s">
        <v>85</v>
      </c>
      <c r="BK92" s="228">
        <f>ROUND(I92*H92,2)</f>
        <v>0</v>
      </c>
      <c r="BL92" s="19" t="s">
        <v>166</v>
      </c>
      <c r="BM92" s="227" t="s">
        <v>1613</v>
      </c>
    </row>
    <row r="93" spans="1:65" s="2" customFormat="1" ht="21.05" customHeight="1">
      <c r="A93" s="40"/>
      <c r="B93" s="41"/>
      <c r="C93" s="215" t="s">
        <v>180</v>
      </c>
      <c r="D93" s="215" t="s">
        <v>162</v>
      </c>
      <c r="E93" s="216" t="s">
        <v>599</v>
      </c>
      <c r="F93" s="217" t="s">
        <v>600</v>
      </c>
      <c r="G93" s="218" t="s">
        <v>165</v>
      </c>
      <c r="H93" s="219">
        <v>0.139</v>
      </c>
      <c r="I93" s="220"/>
      <c r="J93" s="221">
        <f>ROUND(I93*H93,2)</f>
        <v>0</v>
      </c>
      <c r="K93" s="222"/>
      <c r="L93" s="46"/>
      <c r="M93" s="223" t="s">
        <v>19</v>
      </c>
      <c r="N93" s="224" t="s">
        <v>48</v>
      </c>
      <c r="O93" s="86"/>
      <c r="P93" s="225">
        <f>O93*H93</f>
        <v>0</v>
      </c>
      <c r="Q93" s="225">
        <v>0</v>
      </c>
      <c r="R93" s="225">
        <f>Q93*H93</f>
        <v>0</v>
      </c>
      <c r="S93" s="225">
        <v>0</v>
      </c>
      <c r="T93" s="226">
        <f>S93*H93</f>
        <v>0</v>
      </c>
      <c r="U93" s="40"/>
      <c r="V93" s="40"/>
      <c r="W93" s="40"/>
      <c r="X93" s="40"/>
      <c r="Y93" s="40"/>
      <c r="Z93" s="40"/>
      <c r="AA93" s="40"/>
      <c r="AB93" s="40"/>
      <c r="AC93" s="40"/>
      <c r="AD93" s="40"/>
      <c r="AE93" s="40"/>
      <c r="AR93" s="227" t="s">
        <v>166</v>
      </c>
      <c r="AT93" s="227" t="s">
        <v>162</v>
      </c>
      <c r="AU93" s="227" t="s">
        <v>85</v>
      </c>
      <c r="AY93" s="19" t="s">
        <v>160</v>
      </c>
      <c r="BE93" s="228">
        <f>IF(N93="základní",J93,0)</f>
        <v>0</v>
      </c>
      <c r="BF93" s="228">
        <f>IF(N93="snížená",J93,0)</f>
        <v>0</v>
      </c>
      <c r="BG93" s="228">
        <f>IF(N93="zákl. přenesená",J93,0)</f>
        <v>0</v>
      </c>
      <c r="BH93" s="228">
        <f>IF(N93="sníž. přenesená",J93,0)</f>
        <v>0</v>
      </c>
      <c r="BI93" s="228">
        <f>IF(N93="nulová",J93,0)</f>
        <v>0</v>
      </c>
      <c r="BJ93" s="19" t="s">
        <v>85</v>
      </c>
      <c r="BK93" s="228">
        <f>ROUND(I93*H93,2)</f>
        <v>0</v>
      </c>
      <c r="BL93" s="19" t="s">
        <v>166</v>
      </c>
      <c r="BM93" s="227" t="s">
        <v>1614</v>
      </c>
    </row>
    <row r="94" spans="1:65" s="2" customFormat="1" ht="16.3" customHeight="1">
      <c r="A94" s="40"/>
      <c r="B94" s="41"/>
      <c r="C94" s="215" t="s">
        <v>166</v>
      </c>
      <c r="D94" s="215" t="s">
        <v>162</v>
      </c>
      <c r="E94" s="216" t="s">
        <v>602</v>
      </c>
      <c r="F94" s="217" t="s">
        <v>603</v>
      </c>
      <c r="G94" s="218" t="s">
        <v>165</v>
      </c>
      <c r="H94" s="219">
        <v>0.014</v>
      </c>
      <c r="I94" s="220"/>
      <c r="J94" s="221">
        <f>ROUND(I94*H94,2)</f>
        <v>0</v>
      </c>
      <c r="K94" s="222"/>
      <c r="L94" s="46"/>
      <c r="M94" s="223" t="s">
        <v>19</v>
      </c>
      <c r="N94" s="224" t="s">
        <v>48</v>
      </c>
      <c r="O94" s="86"/>
      <c r="P94" s="225">
        <f>O94*H94</f>
        <v>0</v>
      </c>
      <c r="Q94" s="225">
        <v>0</v>
      </c>
      <c r="R94" s="225">
        <f>Q94*H94</f>
        <v>0</v>
      </c>
      <c r="S94" s="225">
        <v>0</v>
      </c>
      <c r="T94" s="226">
        <f>S94*H94</f>
        <v>0</v>
      </c>
      <c r="U94" s="40"/>
      <c r="V94" s="40"/>
      <c r="W94" s="40"/>
      <c r="X94" s="40"/>
      <c r="Y94" s="40"/>
      <c r="Z94" s="40"/>
      <c r="AA94" s="40"/>
      <c r="AB94" s="40"/>
      <c r="AC94" s="40"/>
      <c r="AD94" s="40"/>
      <c r="AE94" s="40"/>
      <c r="AR94" s="227" t="s">
        <v>166</v>
      </c>
      <c r="AT94" s="227" t="s">
        <v>162</v>
      </c>
      <c r="AU94" s="227" t="s">
        <v>85</v>
      </c>
      <c r="AY94" s="19" t="s">
        <v>160</v>
      </c>
      <c r="BE94" s="228">
        <f>IF(N94="základní",J94,0)</f>
        <v>0</v>
      </c>
      <c r="BF94" s="228">
        <f>IF(N94="snížená",J94,0)</f>
        <v>0</v>
      </c>
      <c r="BG94" s="228">
        <f>IF(N94="zákl. přenesená",J94,0)</f>
        <v>0</v>
      </c>
      <c r="BH94" s="228">
        <f>IF(N94="sníž. přenesená",J94,0)</f>
        <v>0</v>
      </c>
      <c r="BI94" s="228">
        <f>IF(N94="nulová",J94,0)</f>
        <v>0</v>
      </c>
      <c r="BJ94" s="19" t="s">
        <v>85</v>
      </c>
      <c r="BK94" s="228">
        <f>ROUND(I94*H94,2)</f>
        <v>0</v>
      </c>
      <c r="BL94" s="19" t="s">
        <v>166</v>
      </c>
      <c r="BM94" s="227" t="s">
        <v>1615</v>
      </c>
    </row>
    <row r="95" spans="1:51" s="13" customFormat="1" ht="12">
      <c r="A95" s="13"/>
      <c r="B95" s="234"/>
      <c r="C95" s="235"/>
      <c r="D95" s="229" t="s">
        <v>170</v>
      </c>
      <c r="E95" s="236" t="s">
        <v>19</v>
      </c>
      <c r="F95" s="237" t="s">
        <v>1616</v>
      </c>
      <c r="G95" s="235"/>
      <c r="H95" s="238">
        <v>0.014</v>
      </c>
      <c r="I95" s="239"/>
      <c r="J95" s="235"/>
      <c r="K95" s="235"/>
      <c r="L95" s="240"/>
      <c r="M95" s="241"/>
      <c r="N95" s="242"/>
      <c r="O95" s="242"/>
      <c r="P95" s="242"/>
      <c r="Q95" s="242"/>
      <c r="R95" s="242"/>
      <c r="S95" s="242"/>
      <c r="T95" s="243"/>
      <c r="U95" s="13"/>
      <c r="V95" s="13"/>
      <c r="W95" s="13"/>
      <c r="X95" s="13"/>
      <c r="Y95" s="13"/>
      <c r="Z95" s="13"/>
      <c r="AA95" s="13"/>
      <c r="AB95" s="13"/>
      <c r="AC95" s="13"/>
      <c r="AD95" s="13"/>
      <c r="AE95" s="13"/>
      <c r="AT95" s="244" t="s">
        <v>170</v>
      </c>
      <c r="AU95" s="244" t="s">
        <v>85</v>
      </c>
      <c r="AV95" s="13" t="s">
        <v>87</v>
      </c>
      <c r="AW95" s="13" t="s">
        <v>37</v>
      </c>
      <c r="AX95" s="13" t="s">
        <v>77</v>
      </c>
      <c r="AY95" s="244" t="s">
        <v>160</v>
      </c>
    </row>
    <row r="96" spans="1:51" s="15" customFormat="1" ht="12">
      <c r="A96" s="15"/>
      <c r="B96" s="255"/>
      <c r="C96" s="256"/>
      <c r="D96" s="229" t="s">
        <v>170</v>
      </c>
      <c r="E96" s="257" t="s">
        <v>19</v>
      </c>
      <c r="F96" s="258" t="s">
        <v>174</v>
      </c>
      <c r="G96" s="256"/>
      <c r="H96" s="259">
        <v>0.014</v>
      </c>
      <c r="I96" s="260"/>
      <c r="J96" s="256"/>
      <c r="K96" s="256"/>
      <c r="L96" s="261"/>
      <c r="M96" s="262"/>
      <c r="N96" s="263"/>
      <c r="O96" s="263"/>
      <c r="P96" s="263"/>
      <c r="Q96" s="263"/>
      <c r="R96" s="263"/>
      <c r="S96" s="263"/>
      <c r="T96" s="264"/>
      <c r="U96" s="15"/>
      <c r="V96" s="15"/>
      <c r="W96" s="15"/>
      <c r="X96" s="15"/>
      <c r="Y96" s="15"/>
      <c r="Z96" s="15"/>
      <c r="AA96" s="15"/>
      <c r="AB96" s="15"/>
      <c r="AC96" s="15"/>
      <c r="AD96" s="15"/>
      <c r="AE96" s="15"/>
      <c r="AT96" s="265" t="s">
        <v>170</v>
      </c>
      <c r="AU96" s="265" t="s">
        <v>85</v>
      </c>
      <c r="AV96" s="15" t="s">
        <v>166</v>
      </c>
      <c r="AW96" s="15" t="s">
        <v>37</v>
      </c>
      <c r="AX96" s="15" t="s">
        <v>85</v>
      </c>
      <c r="AY96" s="265" t="s">
        <v>160</v>
      </c>
    </row>
    <row r="97" spans="1:65" s="2" customFormat="1" ht="16.3" customHeight="1">
      <c r="A97" s="40"/>
      <c r="B97" s="41"/>
      <c r="C97" s="215" t="s">
        <v>193</v>
      </c>
      <c r="D97" s="215" t="s">
        <v>162</v>
      </c>
      <c r="E97" s="216" t="s">
        <v>613</v>
      </c>
      <c r="F97" s="217" t="s">
        <v>614</v>
      </c>
      <c r="G97" s="218" t="s">
        <v>165</v>
      </c>
      <c r="H97" s="219">
        <v>2.246</v>
      </c>
      <c r="I97" s="220"/>
      <c r="J97" s="221">
        <f>ROUND(I97*H97,2)</f>
        <v>0</v>
      </c>
      <c r="K97" s="222"/>
      <c r="L97" s="46"/>
      <c r="M97" s="223" t="s">
        <v>19</v>
      </c>
      <c r="N97" s="224" t="s">
        <v>48</v>
      </c>
      <c r="O97" s="86"/>
      <c r="P97" s="225">
        <f>O97*H97</f>
        <v>0</v>
      </c>
      <c r="Q97" s="225">
        <v>0</v>
      </c>
      <c r="R97" s="225">
        <f>Q97*H97</f>
        <v>0</v>
      </c>
      <c r="S97" s="225">
        <v>0</v>
      </c>
      <c r="T97" s="226">
        <f>S97*H97</f>
        <v>0</v>
      </c>
      <c r="U97" s="40"/>
      <c r="V97" s="40"/>
      <c r="W97" s="40"/>
      <c r="X97" s="40"/>
      <c r="Y97" s="40"/>
      <c r="Z97" s="40"/>
      <c r="AA97" s="40"/>
      <c r="AB97" s="40"/>
      <c r="AC97" s="40"/>
      <c r="AD97" s="40"/>
      <c r="AE97" s="40"/>
      <c r="AR97" s="227" t="s">
        <v>166</v>
      </c>
      <c r="AT97" s="227" t="s">
        <v>162</v>
      </c>
      <c r="AU97" s="227" t="s">
        <v>85</v>
      </c>
      <c r="AY97" s="19" t="s">
        <v>160</v>
      </c>
      <c r="BE97" s="228">
        <f>IF(N97="základní",J97,0)</f>
        <v>0</v>
      </c>
      <c r="BF97" s="228">
        <f>IF(N97="snížená",J97,0)</f>
        <v>0</v>
      </c>
      <c r="BG97" s="228">
        <f>IF(N97="zákl. přenesená",J97,0)</f>
        <v>0</v>
      </c>
      <c r="BH97" s="228">
        <f>IF(N97="sníž. přenesená",J97,0)</f>
        <v>0</v>
      </c>
      <c r="BI97" s="228">
        <f>IF(N97="nulová",J97,0)</f>
        <v>0</v>
      </c>
      <c r="BJ97" s="19" t="s">
        <v>85</v>
      </c>
      <c r="BK97" s="228">
        <f>ROUND(I97*H97,2)</f>
        <v>0</v>
      </c>
      <c r="BL97" s="19" t="s">
        <v>166</v>
      </c>
      <c r="BM97" s="227" t="s">
        <v>1617</v>
      </c>
    </row>
    <row r="98" spans="1:51" s="13" customFormat="1" ht="12">
      <c r="A98" s="13"/>
      <c r="B98" s="234"/>
      <c r="C98" s="235"/>
      <c r="D98" s="229" t="s">
        <v>170</v>
      </c>
      <c r="E98" s="236" t="s">
        <v>19</v>
      </c>
      <c r="F98" s="237" t="s">
        <v>1618</v>
      </c>
      <c r="G98" s="235"/>
      <c r="H98" s="238">
        <v>2.246</v>
      </c>
      <c r="I98" s="239"/>
      <c r="J98" s="235"/>
      <c r="K98" s="235"/>
      <c r="L98" s="240"/>
      <c r="M98" s="241"/>
      <c r="N98" s="242"/>
      <c r="O98" s="242"/>
      <c r="P98" s="242"/>
      <c r="Q98" s="242"/>
      <c r="R98" s="242"/>
      <c r="S98" s="242"/>
      <c r="T98" s="243"/>
      <c r="U98" s="13"/>
      <c r="V98" s="13"/>
      <c r="W98" s="13"/>
      <c r="X98" s="13"/>
      <c r="Y98" s="13"/>
      <c r="Z98" s="13"/>
      <c r="AA98" s="13"/>
      <c r="AB98" s="13"/>
      <c r="AC98" s="13"/>
      <c r="AD98" s="13"/>
      <c r="AE98" s="13"/>
      <c r="AT98" s="244" t="s">
        <v>170</v>
      </c>
      <c r="AU98" s="244" t="s">
        <v>85</v>
      </c>
      <c r="AV98" s="13" t="s">
        <v>87</v>
      </c>
      <c r="AW98" s="13" t="s">
        <v>37</v>
      </c>
      <c r="AX98" s="13" t="s">
        <v>77</v>
      </c>
      <c r="AY98" s="244" t="s">
        <v>160</v>
      </c>
    </row>
    <row r="99" spans="1:51" s="15" customFormat="1" ht="12">
      <c r="A99" s="15"/>
      <c r="B99" s="255"/>
      <c r="C99" s="256"/>
      <c r="D99" s="229" t="s">
        <v>170</v>
      </c>
      <c r="E99" s="257" t="s">
        <v>19</v>
      </c>
      <c r="F99" s="258" t="s">
        <v>174</v>
      </c>
      <c r="G99" s="256"/>
      <c r="H99" s="259">
        <v>2.246</v>
      </c>
      <c r="I99" s="260"/>
      <c r="J99" s="256"/>
      <c r="K99" s="256"/>
      <c r="L99" s="261"/>
      <c r="M99" s="262"/>
      <c r="N99" s="263"/>
      <c r="O99" s="263"/>
      <c r="P99" s="263"/>
      <c r="Q99" s="263"/>
      <c r="R99" s="263"/>
      <c r="S99" s="263"/>
      <c r="T99" s="264"/>
      <c r="U99" s="15"/>
      <c r="V99" s="15"/>
      <c r="W99" s="15"/>
      <c r="X99" s="15"/>
      <c r="Y99" s="15"/>
      <c r="Z99" s="15"/>
      <c r="AA99" s="15"/>
      <c r="AB99" s="15"/>
      <c r="AC99" s="15"/>
      <c r="AD99" s="15"/>
      <c r="AE99" s="15"/>
      <c r="AT99" s="265" t="s">
        <v>170</v>
      </c>
      <c r="AU99" s="265" t="s">
        <v>85</v>
      </c>
      <c r="AV99" s="15" t="s">
        <v>166</v>
      </c>
      <c r="AW99" s="15" t="s">
        <v>37</v>
      </c>
      <c r="AX99" s="15" t="s">
        <v>85</v>
      </c>
      <c r="AY99" s="265" t="s">
        <v>160</v>
      </c>
    </row>
    <row r="100" spans="1:65" s="2" customFormat="1" ht="16.3" customHeight="1">
      <c r="A100" s="40"/>
      <c r="B100" s="41"/>
      <c r="C100" s="215" t="s">
        <v>200</v>
      </c>
      <c r="D100" s="215" t="s">
        <v>162</v>
      </c>
      <c r="E100" s="216" t="s">
        <v>618</v>
      </c>
      <c r="F100" s="217" t="s">
        <v>619</v>
      </c>
      <c r="G100" s="218" t="s">
        <v>165</v>
      </c>
      <c r="H100" s="219">
        <v>0.069</v>
      </c>
      <c r="I100" s="220"/>
      <c r="J100" s="221">
        <f>ROUND(I100*H100,2)</f>
        <v>0</v>
      </c>
      <c r="K100" s="222"/>
      <c r="L100" s="46"/>
      <c r="M100" s="223" t="s">
        <v>19</v>
      </c>
      <c r="N100" s="224" t="s">
        <v>48</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166</v>
      </c>
      <c r="AT100" s="227" t="s">
        <v>162</v>
      </c>
      <c r="AU100" s="227" t="s">
        <v>85</v>
      </c>
      <c r="AY100" s="19" t="s">
        <v>160</v>
      </c>
      <c r="BE100" s="228">
        <f>IF(N100="základní",J100,0)</f>
        <v>0</v>
      </c>
      <c r="BF100" s="228">
        <f>IF(N100="snížená",J100,0)</f>
        <v>0</v>
      </c>
      <c r="BG100" s="228">
        <f>IF(N100="zákl. přenesená",J100,0)</f>
        <v>0</v>
      </c>
      <c r="BH100" s="228">
        <f>IF(N100="sníž. přenesená",J100,0)</f>
        <v>0</v>
      </c>
      <c r="BI100" s="228">
        <f>IF(N100="nulová",J100,0)</f>
        <v>0</v>
      </c>
      <c r="BJ100" s="19" t="s">
        <v>85</v>
      </c>
      <c r="BK100" s="228">
        <f>ROUND(I100*H100,2)</f>
        <v>0</v>
      </c>
      <c r="BL100" s="19" t="s">
        <v>166</v>
      </c>
      <c r="BM100" s="227" t="s">
        <v>1619</v>
      </c>
    </row>
    <row r="101" spans="1:51" s="13" customFormat="1" ht="12">
      <c r="A101" s="13"/>
      <c r="B101" s="234"/>
      <c r="C101" s="235"/>
      <c r="D101" s="229" t="s">
        <v>170</v>
      </c>
      <c r="E101" s="236" t="s">
        <v>19</v>
      </c>
      <c r="F101" s="237" t="s">
        <v>1620</v>
      </c>
      <c r="G101" s="235"/>
      <c r="H101" s="238">
        <v>0.069</v>
      </c>
      <c r="I101" s="239"/>
      <c r="J101" s="235"/>
      <c r="K101" s="235"/>
      <c r="L101" s="240"/>
      <c r="M101" s="241"/>
      <c r="N101" s="242"/>
      <c r="O101" s="242"/>
      <c r="P101" s="242"/>
      <c r="Q101" s="242"/>
      <c r="R101" s="242"/>
      <c r="S101" s="242"/>
      <c r="T101" s="243"/>
      <c r="U101" s="13"/>
      <c r="V101" s="13"/>
      <c r="W101" s="13"/>
      <c r="X101" s="13"/>
      <c r="Y101" s="13"/>
      <c r="Z101" s="13"/>
      <c r="AA101" s="13"/>
      <c r="AB101" s="13"/>
      <c r="AC101" s="13"/>
      <c r="AD101" s="13"/>
      <c r="AE101" s="13"/>
      <c r="AT101" s="244" t="s">
        <v>170</v>
      </c>
      <c r="AU101" s="244" t="s">
        <v>85</v>
      </c>
      <c r="AV101" s="13" t="s">
        <v>87</v>
      </c>
      <c r="AW101" s="13" t="s">
        <v>37</v>
      </c>
      <c r="AX101" s="13" t="s">
        <v>77</v>
      </c>
      <c r="AY101" s="244" t="s">
        <v>160</v>
      </c>
    </row>
    <row r="102" spans="1:51" s="15" customFormat="1" ht="12">
      <c r="A102" s="15"/>
      <c r="B102" s="255"/>
      <c r="C102" s="256"/>
      <c r="D102" s="229" t="s">
        <v>170</v>
      </c>
      <c r="E102" s="257" t="s">
        <v>19</v>
      </c>
      <c r="F102" s="258" t="s">
        <v>174</v>
      </c>
      <c r="G102" s="256"/>
      <c r="H102" s="259">
        <v>0.069</v>
      </c>
      <c r="I102" s="260"/>
      <c r="J102" s="256"/>
      <c r="K102" s="256"/>
      <c r="L102" s="261"/>
      <c r="M102" s="262"/>
      <c r="N102" s="263"/>
      <c r="O102" s="263"/>
      <c r="P102" s="263"/>
      <c r="Q102" s="263"/>
      <c r="R102" s="263"/>
      <c r="S102" s="263"/>
      <c r="T102" s="264"/>
      <c r="U102" s="15"/>
      <c r="V102" s="15"/>
      <c r="W102" s="15"/>
      <c r="X102" s="15"/>
      <c r="Y102" s="15"/>
      <c r="Z102" s="15"/>
      <c r="AA102" s="15"/>
      <c r="AB102" s="15"/>
      <c r="AC102" s="15"/>
      <c r="AD102" s="15"/>
      <c r="AE102" s="15"/>
      <c r="AT102" s="265" t="s">
        <v>170</v>
      </c>
      <c r="AU102" s="265" t="s">
        <v>85</v>
      </c>
      <c r="AV102" s="15" t="s">
        <v>166</v>
      </c>
      <c r="AW102" s="15" t="s">
        <v>37</v>
      </c>
      <c r="AX102" s="15" t="s">
        <v>85</v>
      </c>
      <c r="AY102" s="265" t="s">
        <v>160</v>
      </c>
    </row>
    <row r="103" spans="1:65" s="2" customFormat="1" ht="21.05" customHeight="1">
      <c r="A103" s="40"/>
      <c r="B103" s="41"/>
      <c r="C103" s="215" t="s">
        <v>206</v>
      </c>
      <c r="D103" s="215" t="s">
        <v>162</v>
      </c>
      <c r="E103" s="216" t="s">
        <v>623</v>
      </c>
      <c r="F103" s="217" t="s">
        <v>624</v>
      </c>
      <c r="G103" s="218" t="s">
        <v>165</v>
      </c>
      <c r="H103" s="219">
        <v>4.48</v>
      </c>
      <c r="I103" s="220"/>
      <c r="J103" s="221">
        <f>ROUND(I103*H103,2)</f>
        <v>0</v>
      </c>
      <c r="K103" s="222"/>
      <c r="L103" s="46"/>
      <c r="M103" s="223" t="s">
        <v>19</v>
      </c>
      <c r="N103" s="224" t="s">
        <v>48</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166</v>
      </c>
      <c r="AT103" s="227" t="s">
        <v>162</v>
      </c>
      <c r="AU103" s="227" t="s">
        <v>85</v>
      </c>
      <c r="AY103" s="19" t="s">
        <v>160</v>
      </c>
      <c r="BE103" s="228">
        <f>IF(N103="základní",J103,0)</f>
        <v>0</v>
      </c>
      <c r="BF103" s="228">
        <f>IF(N103="snížená",J103,0)</f>
        <v>0</v>
      </c>
      <c r="BG103" s="228">
        <f>IF(N103="zákl. přenesená",J103,0)</f>
        <v>0</v>
      </c>
      <c r="BH103" s="228">
        <f>IF(N103="sníž. přenesená",J103,0)</f>
        <v>0</v>
      </c>
      <c r="BI103" s="228">
        <f>IF(N103="nulová",J103,0)</f>
        <v>0</v>
      </c>
      <c r="BJ103" s="19" t="s">
        <v>85</v>
      </c>
      <c r="BK103" s="228">
        <f>ROUND(I103*H103,2)</f>
        <v>0</v>
      </c>
      <c r="BL103" s="19" t="s">
        <v>166</v>
      </c>
      <c r="BM103" s="227" t="s">
        <v>1621</v>
      </c>
    </row>
    <row r="104" spans="1:65" s="2" customFormat="1" ht="21.05" customHeight="1">
      <c r="A104" s="40"/>
      <c r="B104" s="41"/>
      <c r="C104" s="215" t="s">
        <v>210</v>
      </c>
      <c r="D104" s="215" t="s">
        <v>162</v>
      </c>
      <c r="E104" s="216" t="s">
        <v>626</v>
      </c>
      <c r="F104" s="217" t="s">
        <v>627</v>
      </c>
      <c r="G104" s="218" t="s">
        <v>165</v>
      </c>
      <c r="H104" s="219">
        <v>2.252</v>
      </c>
      <c r="I104" s="220"/>
      <c r="J104" s="221">
        <f>ROUND(I104*H104,2)</f>
        <v>0</v>
      </c>
      <c r="K104" s="222"/>
      <c r="L104" s="46"/>
      <c r="M104" s="223" t="s">
        <v>19</v>
      </c>
      <c r="N104" s="224" t="s">
        <v>48</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166</v>
      </c>
      <c r="AT104" s="227" t="s">
        <v>162</v>
      </c>
      <c r="AU104" s="227" t="s">
        <v>85</v>
      </c>
      <c r="AY104" s="19" t="s">
        <v>160</v>
      </c>
      <c r="BE104" s="228">
        <f>IF(N104="základní",J104,0)</f>
        <v>0</v>
      </c>
      <c r="BF104" s="228">
        <f>IF(N104="snížená",J104,0)</f>
        <v>0</v>
      </c>
      <c r="BG104" s="228">
        <f>IF(N104="zákl. přenesená",J104,0)</f>
        <v>0</v>
      </c>
      <c r="BH104" s="228">
        <f>IF(N104="sníž. přenesená",J104,0)</f>
        <v>0</v>
      </c>
      <c r="BI104" s="228">
        <f>IF(N104="nulová",J104,0)</f>
        <v>0</v>
      </c>
      <c r="BJ104" s="19" t="s">
        <v>85</v>
      </c>
      <c r="BK104" s="228">
        <f>ROUND(I104*H104,2)</f>
        <v>0</v>
      </c>
      <c r="BL104" s="19" t="s">
        <v>166</v>
      </c>
      <c r="BM104" s="227" t="s">
        <v>1622</v>
      </c>
    </row>
    <row r="105" spans="1:65" s="2" customFormat="1" ht="21.05" customHeight="1">
      <c r="A105" s="40"/>
      <c r="B105" s="41"/>
      <c r="C105" s="215" t="s">
        <v>216</v>
      </c>
      <c r="D105" s="215" t="s">
        <v>162</v>
      </c>
      <c r="E105" s="216" t="s">
        <v>629</v>
      </c>
      <c r="F105" s="217" t="s">
        <v>630</v>
      </c>
      <c r="G105" s="218" t="s">
        <v>165</v>
      </c>
      <c r="H105" s="219">
        <v>18.016</v>
      </c>
      <c r="I105" s="220"/>
      <c r="J105" s="221">
        <f>ROUND(I105*H105,2)</f>
        <v>0</v>
      </c>
      <c r="K105" s="222"/>
      <c r="L105" s="46"/>
      <c r="M105" s="223" t="s">
        <v>19</v>
      </c>
      <c r="N105" s="224" t="s">
        <v>48</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166</v>
      </c>
      <c r="AT105" s="227" t="s">
        <v>162</v>
      </c>
      <c r="AU105" s="227" t="s">
        <v>85</v>
      </c>
      <c r="AY105" s="19" t="s">
        <v>160</v>
      </c>
      <c r="BE105" s="228">
        <f>IF(N105="základní",J105,0)</f>
        <v>0</v>
      </c>
      <c r="BF105" s="228">
        <f>IF(N105="snížená",J105,0)</f>
        <v>0</v>
      </c>
      <c r="BG105" s="228">
        <f>IF(N105="zákl. přenesená",J105,0)</f>
        <v>0</v>
      </c>
      <c r="BH105" s="228">
        <f>IF(N105="sníž. přenesená",J105,0)</f>
        <v>0</v>
      </c>
      <c r="BI105" s="228">
        <f>IF(N105="nulová",J105,0)</f>
        <v>0</v>
      </c>
      <c r="BJ105" s="19" t="s">
        <v>85</v>
      </c>
      <c r="BK105" s="228">
        <f>ROUND(I105*H105,2)</f>
        <v>0</v>
      </c>
      <c r="BL105" s="19" t="s">
        <v>166</v>
      </c>
      <c r="BM105" s="227" t="s">
        <v>1623</v>
      </c>
    </row>
    <row r="106" spans="1:51" s="13" customFormat="1" ht="12">
      <c r="A106" s="13"/>
      <c r="B106" s="234"/>
      <c r="C106" s="235"/>
      <c r="D106" s="229" t="s">
        <v>170</v>
      </c>
      <c r="E106" s="236" t="s">
        <v>19</v>
      </c>
      <c r="F106" s="237" t="s">
        <v>1624</v>
      </c>
      <c r="G106" s="235"/>
      <c r="H106" s="238">
        <v>18.016</v>
      </c>
      <c r="I106" s="239"/>
      <c r="J106" s="235"/>
      <c r="K106" s="235"/>
      <c r="L106" s="240"/>
      <c r="M106" s="241"/>
      <c r="N106" s="242"/>
      <c r="O106" s="242"/>
      <c r="P106" s="242"/>
      <c r="Q106" s="242"/>
      <c r="R106" s="242"/>
      <c r="S106" s="242"/>
      <c r="T106" s="243"/>
      <c r="U106" s="13"/>
      <c r="V106" s="13"/>
      <c r="W106" s="13"/>
      <c r="X106" s="13"/>
      <c r="Y106" s="13"/>
      <c r="Z106" s="13"/>
      <c r="AA106" s="13"/>
      <c r="AB106" s="13"/>
      <c r="AC106" s="13"/>
      <c r="AD106" s="13"/>
      <c r="AE106" s="13"/>
      <c r="AT106" s="244" t="s">
        <v>170</v>
      </c>
      <c r="AU106" s="244" t="s">
        <v>85</v>
      </c>
      <c r="AV106" s="13" t="s">
        <v>87</v>
      </c>
      <c r="AW106" s="13" t="s">
        <v>37</v>
      </c>
      <c r="AX106" s="13" t="s">
        <v>77</v>
      </c>
      <c r="AY106" s="244" t="s">
        <v>160</v>
      </c>
    </row>
    <row r="107" spans="1:51" s="15" customFormat="1" ht="12">
      <c r="A107" s="15"/>
      <c r="B107" s="255"/>
      <c r="C107" s="256"/>
      <c r="D107" s="229" t="s">
        <v>170</v>
      </c>
      <c r="E107" s="257" t="s">
        <v>19</v>
      </c>
      <c r="F107" s="258" t="s">
        <v>174</v>
      </c>
      <c r="G107" s="256"/>
      <c r="H107" s="259">
        <v>18.016</v>
      </c>
      <c r="I107" s="260"/>
      <c r="J107" s="256"/>
      <c r="K107" s="256"/>
      <c r="L107" s="261"/>
      <c r="M107" s="262"/>
      <c r="N107" s="263"/>
      <c r="O107" s="263"/>
      <c r="P107" s="263"/>
      <c r="Q107" s="263"/>
      <c r="R107" s="263"/>
      <c r="S107" s="263"/>
      <c r="T107" s="264"/>
      <c r="U107" s="15"/>
      <c r="V107" s="15"/>
      <c r="W107" s="15"/>
      <c r="X107" s="15"/>
      <c r="Y107" s="15"/>
      <c r="Z107" s="15"/>
      <c r="AA107" s="15"/>
      <c r="AB107" s="15"/>
      <c r="AC107" s="15"/>
      <c r="AD107" s="15"/>
      <c r="AE107" s="15"/>
      <c r="AT107" s="265" t="s">
        <v>170</v>
      </c>
      <c r="AU107" s="265" t="s">
        <v>85</v>
      </c>
      <c r="AV107" s="15" t="s">
        <v>166</v>
      </c>
      <c r="AW107" s="15" t="s">
        <v>37</v>
      </c>
      <c r="AX107" s="15" t="s">
        <v>85</v>
      </c>
      <c r="AY107" s="265" t="s">
        <v>160</v>
      </c>
    </row>
    <row r="108" spans="1:65" s="2" customFormat="1" ht="21.05" customHeight="1">
      <c r="A108" s="40"/>
      <c r="B108" s="41"/>
      <c r="C108" s="215" t="s">
        <v>223</v>
      </c>
      <c r="D108" s="215" t="s">
        <v>162</v>
      </c>
      <c r="E108" s="216" t="s">
        <v>633</v>
      </c>
      <c r="F108" s="217" t="s">
        <v>634</v>
      </c>
      <c r="G108" s="218" t="s">
        <v>165</v>
      </c>
      <c r="H108" s="219">
        <v>0.139</v>
      </c>
      <c r="I108" s="220"/>
      <c r="J108" s="221">
        <f>ROUND(I108*H108,2)</f>
        <v>0</v>
      </c>
      <c r="K108" s="222"/>
      <c r="L108" s="46"/>
      <c r="M108" s="223" t="s">
        <v>19</v>
      </c>
      <c r="N108" s="224" t="s">
        <v>48</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166</v>
      </c>
      <c r="AT108" s="227" t="s">
        <v>162</v>
      </c>
      <c r="AU108" s="227" t="s">
        <v>85</v>
      </c>
      <c r="AY108" s="19" t="s">
        <v>160</v>
      </c>
      <c r="BE108" s="228">
        <f>IF(N108="základní",J108,0)</f>
        <v>0</v>
      </c>
      <c r="BF108" s="228">
        <f>IF(N108="snížená",J108,0)</f>
        <v>0</v>
      </c>
      <c r="BG108" s="228">
        <f>IF(N108="zákl. přenesená",J108,0)</f>
        <v>0</v>
      </c>
      <c r="BH108" s="228">
        <f>IF(N108="sníž. přenesená",J108,0)</f>
        <v>0</v>
      </c>
      <c r="BI108" s="228">
        <f>IF(N108="nulová",J108,0)</f>
        <v>0</v>
      </c>
      <c r="BJ108" s="19" t="s">
        <v>85</v>
      </c>
      <c r="BK108" s="228">
        <f>ROUND(I108*H108,2)</f>
        <v>0</v>
      </c>
      <c r="BL108" s="19" t="s">
        <v>166</v>
      </c>
      <c r="BM108" s="227" t="s">
        <v>1625</v>
      </c>
    </row>
    <row r="109" spans="1:51" s="13" customFormat="1" ht="12">
      <c r="A109" s="13"/>
      <c r="B109" s="234"/>
      <c r="C109" s="235"/>
      <c r="D109" s="229" t="s">
        <v>170</v>
      </c>
      <c r="E109" s="236" t="s">
        <v>19</v>
      </c>
      <c r="F109" s="237" t="s">
        <v>1626</v>
      </c>
      <c r="G109" s="235"/>
      <c r="H109" s="238">
        <v>0.139</v>
      </c>
      <c r="I109" s="239"/>
      <c r="J109" s="235"/>
      <c r="K109" s="235"/>
      <c r="L109" s="240"/>
      <c r="M109" s="241"/>
      <c r="N109" s="242"/>
      <c r="O109" s="242"/>
      <c r="P109" s="242"/>
      <c r="Q109" s="242"/>
      <c r="R109" s="242"/>
      <c r="S109" s="242"/>
      <c r="T109" s="243"/>
      <c r="U109" s="13"/>
      <c r="V109" s="13"/>
      <c r="W109" s="13"/>
      <c r="X109" s="13"/>
      <c r="Y109" s="13"/>
      <c r="Z109" s="13"/>
      <c r="AA109" s="13"/>
      <c r="AB109" s="13"/>
      <c r="AC109" s="13"/>
      <c r="AD109" s="13"/>
      <c r="AE109" s="13"/>
      <c r="AT109" s="244" t="s">
        <v>170</v>
      </c>
      <c r="AU109" s="244" t="s">
        <v>85</v>
      </c>
      <c r="AV109" s="13" t="s">
        <v>87</v>
      </c>
      <c r="AW109" s="13" t="s">
        <v>37</v>
      </c>
      <c r="AX109" s="13" t="s">
        <v>77</v>
      </c>
      <c r="AY109" s="244" t="s">
        <v>160</v>
      </c>
    </row>
    <row r="110" spans="1:51" s="15" customFormat="1" ht="12">
      <c r="A110" s="15"/>
      <c r="B110" s="255"/>
      <c r="C110" s="256"/>
      <c r="D110" s="229" t="s">
        <v>170</v>
      </c>
      <c r="E110" s="257" t="s">
        <v>19</v>
      </c>
      <c r="F110" s="258" t="s">
        <v>174</v>
      </c>
      <c r="G110" s="256"/>
      <c r="H110" s="259">
        <v>0.139</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170</v>
      </c>
      <c r="AU110" s="265" t="s">
        <v>85</v>
      </c>
      <c r="AV110" s="15" t="s">
        <v>166</v>
      </c>
      <c r="AW110" s="15" t="s">
        <v>37</v>
      </c>
      <c r="AX110" s="15" t="s">
        <v>85</v>
      </c>
      <c r="AY110" s="265" t="s">
        <v>160</v>
      </c>
    </row>
    <row r="111" spans="1:65" s="2" customFormat="1" ht="21.05" customHeight="1">
      <c r="A111" s="40"/>
      <c r="B111" s="41"/>
      <c r="C111" s="215" t="s">
        <v>230</v>
      </c>
      <c r="D111" s="215" t="s">
        <v>162</v>
      </c>
      <c r="E111" s="216" t="s">
        <v>637</v>
      </c>
      <c r="F111" s="217" t="s">
        <v>638</v>
      </c>
      <c r="G111" s="218" t="s">
        <v>165</v>
      </c>
      <c r="H111" s="219">
        <v>1.111</v>
      </c>
      <c r="I111" s="220"/>
      <c r="J111" s="221">
        <f>ROUND(I111*H111,2)</f>
        <v>0</v>
      </c>
      <c r="K111" s="222"/>
      <c r="L111" s="46"/>
      <c r="M111" s="223" t="s">
        <v>19</v>
      </c>
      <c r="N111" s="224" t="s">
        <v>48</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166</v>
      </c>
      <c r="AT111" s="227" t="s">
        <v>162</v>
      </c>
      <c r="AU111" s="227" t="s">
        <v>85</v>
      </c>
      <c r="AY111" s="19" t="s">
        <v>160</v>
      </c>
      <c r="BE111" s="228">
        <f>IF(N111="základní",J111,0)</f>
        <v>0</v>
      </c>
      <c r="BF111" s="228">
        <f>IF(N111="snížená",J111,0)</f>
        <v>0</v>
      </c>
      <c r="BG111" s="228">
        <f>IF(N111="zákl. přenesená",J111,0)</f>
        <v>0</v>
      </c>
      <c r="BH111" s="228">
        <f>IF(N111="sníž. přenesená",J111,0)</f>
        <v>0</v>
      </c>
      <c r="BI111" s="228">
        <f>IF(N111="nulová",J111,0)</f>
        <v>0</v>
      </c>
      <c r="BJ111" s="19" t="s">
        <v>85</v>
      </c>
      <c r="BK111" s="228">
        <f>ROUND(I111*H111,2)</f>
        <v>0</v>
      </c>
      <c r="BL111" s="19" t="s">
        <v>166</v>
      </c>
      <c r="BM111" s="227" t="s">
        <v>1627</v>
      </c>
    </row>
    <row r="112" spans="1:51" s="13" customFormat="1" ht="12">
      <c r="A112" s="13"/>
      <c r="B112" s="234"/>
      <c r="C112" s="235"/>
      <c r="D112" s="229" t="s">
        <v>170</v>
      </c>
      <c r="E112" s="236" t="s">
        <v>19</v>
      </c>
      <c r="F112" s="237" t="s">
        <v>1628</v>
      </c>
      <c r="G112" s="235"/>
      <c r="H112" s="238">
        <v>1.111</v>
      </c>
      <c r="I112" s="239"/>
      <c r="J112" s="235"/>
      <c r="K112" s="235"/>
      <c r="L112" s="240"/>
      <c r="M112" s="241"/>
      <c r="N112" s="242"/>
      <c r="O112" s="242"/>
      <c r="P112" s="242"/>
      <c r="Q112" s="242"/>
      <c r="R112" s="242"/>
      <c r="S112" s="242"/>
      <c r="T112" s="243"/>
      <c r="U112" s="13"/>
      <c r="V112" s="13"/>
      <c r="W112" s="13"/>
      <c r="X112" s="13"/>
      <c r="Y112" s="13"/>
      <c r="Z112" s="13"/>
      <c r="AA112" s="13"/>
      <c r="AB112" s="13"/>
      <c r="AC112" s="13"/>
      <c r="AD112" s="13"/>
      <c r="AE112" s="13"/>
      <c r="AT112" s="244" t="s">
        <v>170</v>
      </c>
      <c r="AU112" s="244" t="s">
        <v>85</v>
      </c>
      <c r="AV112" s="13" t="s">
        <v>87</v>
      </c>
      <c r="AW112" s="13" t="s">
        <v>37</v>
      </c>
      <c r="AX112" s="13" t="s">
        <v>77</v>
      </c>
      <c r="AY112" s="244" t="s">
        <v>160</v>
      </c>
    </row>
    <row r="113" spans="1:51" s="15" customFormat="1" ht="12">
      <c r="A113" s="15"/>
      <c r="B113" s="255"/>
      <c r="C113" s="256"/>
      <c r="D113" s="229" t="s">
        <v>170</v>
      </c>
      <c r="E113" s="257" t="s">
        <v>19</v>
      </c>
      <c r="F113" s="258" t="s">
        <v>174</v>
      </c>
      <c r="G113" s="256"/>
      <c r="H113" s="259">
        <v>1.111</v>
      </c>
      <c r="I113" s="260"/>
      <c r="J113" s="256"/>
      <c r="K113" s="256"/>
      <c r="L113" s="261"/>
      <c r="M113" s="262"/>
      <c r="N113" s="263"/>
      <c r="O113" s="263"/>
      <c r="P113" s="263"/>
      <c r="Q113" s="263"/>
      <c r="R113" s="263"/>
      <c r="S113" s="263"/>
      <c r="T113" s="264"/>
      <c r="U113" s="15"/>
      <c r="V113" s="15"/>
      <c r="W113" s="15"/>
      <c r="X113" s="15"/>
      <c r="Y113" s="15"/>
      <c r="Z113" s="15"/>
      <c r="AA113" s="15"/>
      <c r="AB113" s="15"/>
      <c r="AC113" s="15"/>
      <c r="AD113" s="15"/>
      <c r="AE113" s="15"/>
      <c r="AT113" s="265" t="s">
        <v>170</v>
      </c>
      <c r="AU113" s="265" t="s">
        <v>85</v>
      </c>
      <c r="AV113" s="15" t="s">
        <v>166</v>
      </c>
      <c r="AW113" s="15" t="s">
        <v>37</v>
      </c>
      <c r="AX113" s="15" t="s">
        <v>85</v>
      </c>
      <c r="AY113" s="265" t="s">
        <v>160</v>
      </c>
    </row>
    <row r="114" spans="1:65" s="2" customFormat="1" ht="21.05" customHeight="1">
      <c r="A114" s="40"/>
      <c r="B114" s="41"/>
      <c r="C114" s="215" t="s">
        <v>236</v>
      </c>
      <c r="D114" s="215" t="s">
        <v>162</v>
      </c>
      <c r="E114" s="216" t="s">
        <v>641</v>
      </c>
      <c r="F114" s="217" t="s">
        <v>642</v>
      </c>
      <c r="G114" s="218" t="s">
        <v>165</v>
      </c>
      <c r="H114" s="219">
        <v>2.24</v>
      </c>
      <c r="I114" s="220"/>
      <c r="J114" s="221">
        <f>ROUND(I114*H114,2)</f>
        <v>0</v>
      </c>
      <c r="K114" s="222"/>
      <c r="L114" s="46"/>
      <c r="M114" s="223" t="s">
        <v>19</v>
      </c>
      <c r="N114" s="224" t="s">
        <v>48</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166</v>
      </c>
      <c r="AT114" s="227" t="s">
        <v>162</v>
      </c>
      <c r="AU114" s="227" t="s">
        <v>85</v>
      </c>
      <c r="AY114" s="19" t="s">
        <v>160</v>
      </c>
      <c r="BE114" s="228">
        <f>IF(N114="základní",J114,0)</f>
        <v>0</v>
      </c>
      <c r="BF114" s="228">
        <f>IF(N114="snížená",J114,0)</f>
        <v>0</v>
      </c>
      <c r="BG114" s="228">
        <f>IF(N114="zákl. přenesená",J114,0)</f>
        <v>0</v>
      </c>
      <c r="BH114" s="228">
        <f>IF(N114="sníž. přenesená",J114,0)</f>
        <v>0</v>
      </c>
      <c r="BI114" s="228">
        <f>IF(N114="nulová",J114,0)</f>
        <v>0</v>
      </c>
      <c r="BJ114" s="19" t="s">
        <v>85</v>
      </c>
      <c r="BK114" s="228">
        <f>ROUND(I114*H114,2)</f>
        <v>0</v>
      </c>
      <c r="BL114" s="19" t="s">
        <v>166</v>
      </c>
      <c r="BM114" s="227" t="s">
        <v>1629</v>
      </c>
    </row>
    <row r="115" spans="1:65" s="2" customFormat="1" ht="16.3" customHeight="1">
      <c r="A115" s="40"/>
      <c r="B115" s="41"/>
      <c r="C115" s="215" t="s">
        <v>243</v>
      </c>
      <c r="D115" s="215" t="s">
        <v>162</v>
      </c>
      <c r="E115" s="216" t="s">
        <v>644</v>
      </c>
      <c r="F115" s="217" t="s">
        <v>645</v>
      </c>
      <c r="G115" s="218" t="s">
        <v>165</v>
      </c>
      <c r="H115" s="219">
        <v>4.631</v>
      </c>
      <c r="I115" s="220"/>
      <c r="J115" s="221">
        <f>ROUND(I115*H115,2)</f>
        <v>0</v>
      </c>
      <c r="K115" s="222"/>
      <c r="L115" s="46"/>
      <c r="M115" s="223" t="s">
        <v>19</v>
      </c>
      <c r="N115" s="224" t="s">
        <v>48</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166</v>
      </c>
      <c r="AT115" s="227" t="s">
        <v>162</v>
      </c>
      <c r="AU115" s="227" t="s">
        <v>85</v>
      </c>
      <c r="AY115" s="19" t="s">
        <v>160</v>
      </c>
      <c r="BE115" s="228">
        <f>IF(N115="základní",J115,0)</f>
        <v>0</v>
      </c>
      <c r="BF115" s="228">
        <f>IF(N115="snížená",J115,0)</f>
        <v>0</v>
      </c>
      <c r="BG115" s="228">
        <f>IF(N115="zákl. přenesená",J115,0)</f>
        <v>0</v>
      </c>
      <c r="BH115" s="228">
        <f>IF(N115="sníž. přenesená",J115,0)</f>
        <v>0</v>
      </c>
      <c r="BI115" s="228">
        <f>IF(N115="nulová",J115,0)</f>
        <v>0</v>
      </c>
      <c r="BJ115" s="19" t="s">
        <v>85</v>
      </c>
      <c r="BK115" s="228">
        <f>ROUND(I115*H115,2)</f>
        <v>0</v>
      </c>
      <c r="BL115" s="19" t="s">
        <v>166</v>
      </c>
      <c r="BM115" s="227" t="s">
        <v>1630</v>
      </c>
    </row>
    <row r="116" spans="1:65" s="2" customFormat="1" ht="16.3" customHeight="1">
      <c r="A116" s="40"/>
      <c r="B116" s="41"/>
      <c r="C116" s="215" t="s">
        <v>247</v>
      </c>
      <c r="D116" s="215" t="s">
        <v>162</v>
      </c>
      <c r="E116" s="216" t="s">
        <v>647</v>
      </c>
      <c r="F116" s="217" t="s">
        <v>648</v>
      </c>
      <c r="G116" s="218" t="s">
        <v>165</v>
      </c>
      <c r="H116" s="219">
        <v>2.24</v>
      </c>
      <c r="I116" s="220"/>
      <c r="J116" s="221">
        <f>ROUND(I116*H116,2)</f>
        <v>0</v>
      </c>
      <c r="K116" s="222"/>
      <c r="L116" s="46"/>
      <c r="M116" s="223" t="s">
        <v>19</v>
      </c>
      <c r="N116" s="224" t="s">
        <v>48</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166</v>
      </c>
      <c r="AT116" s="227" t="s">
        <v>162</v>
      </c>
      <c r="AU116" s="227" t="s">
        <v>85</v>
      </c>
      <c r="AY116" s="19" t="s">
        <v>160</v>
      </c>
      <c r="BE116" s="228">
        <f>IF(N116="základní",J116,0)</f>
        <v>0</v>
      </c>
      <c r="BF116" s="228">
        <f>IF(N116="snížená",J116,0)</f>
        <v>0</v>
      </c>
      <c r="BG116" s="228">
        <f>IF(N116="zákl. přenesená",J116,0)</f>
        <v>0</v>
      </c>
      <c r="BH116" s="228">
        <f>IF(N116="sníž. přenesená",J116,0)</f>
        <v>0</v>
      </c>
      <c r="BI116" s="228">
        <f>IF(N116="nulová",J116,0)</f>
        <v>0</v>
      </c>
      <c r="BJ116" s="19" t="s">
        <v>85</v>
      </c>
      <c r="BK116" s="228">
        <f>ROUND(I116*H116,2)</f>
        <v>0</v>
      </c>
      <c r="BL116" s="19" t="s">
        <v>166</v>
      </c>
      <c r="BM116" s="227" t="s">
        <v>1631</v>
      </c>
    </row>
    <row r="117" spans="1:51" s="13" customFormat="1" ht="12">
      <c r="A117" s="13"/>
      <c r="B117" s="234"/>
      <c r="C117" s="235"/>
      <c r="D117" s="229" t="s">
        <v>170</v>
      </c>
      <c r="E117" s="236" t="s">
        <v>19</v>
      </c>
      <c r="F117" s="237" t="s">
        <v>1632</v>
      </c>
      <c r="G117" s="235"/>
      <c r="H117" s="238">
        <v>4.631</v>
      </c>
      <c r="I117" s="239"/>
      <c r="J117" s="235"/>
      <c r="K117" s="235"/>
      <c r="L117" s="240"/>
      <c r="M117" s="241"/>
      <c r="N117" s="242"/>
      <c r="O117" s="242"/>
      <c r="P117" s="242"/>
      <c r="Q117" s="242"/>
      <c r="R117" s="242"/>
      <c r="S117" s="242"/>
      <c r="T117" s="243"/>
      <c r="U117" s="13"/>
      <c r="V117" s="13"/>
      <c r="W117" s="13"/>
      <c r="X117" s="13"/>
      <c r="Y117" s="13"/>
      <c r="Z117" s="13"/>
      <c r="AA117" s="13"/>
      <c r="AB117" s="13"/>
      <c r="AC117" s="13"/>
      <c r="AD117" s="13"/>
      <c r="AE117" s="13"/>
      <c r="AT117" s="244" t="s">
        <v>170</v>
      </c>
      <c r="AU117" s="244" t="s">
        <v>85</v>
      </c>
      <c r="AV117" s="13" t="s">
        <v>87</v>
      </c>
      <c r="AW117" s="13" t="s">
        <v>37</v>
      </c>
      <c r="AX117" s="13" t="s">
        <v>77</v>
      </c>
      <c r="AY117" s="244" t="s">
        <v>160</v>
      </c>
    </row>
    <row r="118" spans="1:51" s="13" customFormat="1" ht="12">
      <c r="A118" s="13"/>
      <c r="B118" s="234"/>
      <c r="C118" s="235"/>
      <c r="D118" s="229" t="s">
        <v>170</v>
      </c>
      <c r="E118" s="236" t="s">
        <v>19</v>
      </c>
      <c r="F118" s="237" t="s">
        <v>1633</v>
      </c>
      <c r="G118" s="235"/>
      <c r="H118" s="238">
        <v>-2.391</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170</v>
      </c>
      <c r="AU118" s="244" t="s">
        <v>85</v>
      </c>
      <c r="AV118" s="13" t="s">
        <v>87</v>
      </c>
      <c r="AW118" s="13" t="s">
        <v>37</v>
      </c>
      <c r="AX118" s="13" t="s">
        <v>77</v>
      </c>
      <c r="AY118" s="244" t="s">
        <v>160</v>
      </c>
    </row>
    <row r="119" spans="1:51" s="15" customFormat="1" ht="12">
      <c r="A119" s="15"/>
      <c r="B119" s="255"/>
      <c r="C119" s="256"/>
      <c r="D119" s="229" t="s">
        <v>170</v>
      </c>
      <c r="E119" s="257" t="s">
        <v>19</v>
      </c>
      <c r="F119" s="258" t="s">
        <v>174</v>
      </c>
      <c r="G119" s="256"/>
      <c r="H119" s="259">
        <v>2.24</v>
      </c>
      <c r="I119" s="260"/>
      <c r="J119" s="256"/>
      <c r="K119" s="256"/>
      <c r="L119" s="261"/>
      <c r="M119" s="262"/>
      <c r="N119" s="263"/>
      <c r="O119" s="263"/>
      <c r="P119" s="263"/>
      <c r="Q119" s="263"/>
      <c r="R119" s="263"/>
      <c r="S119" s="263"/>
      <c r="T119" s="264"/>
      <c r="U119" s="15"/>
      <c r="V119" s="15"/>
      <c r="W119" s="15"/>
      <c r="X119" s="15"/>
      <c r="Y119" s="15"/>
      <c r="Z119" s="15"/>
      <c r="AA119" s="15"/>
      <c r="AB119" s="15"/>
      <c r="AC119" s="15"/>
      <c r="AD119" s="15"/>
      <c r="AE119" s="15"/>
      <c r="AT119" s="265" t="s">
        <v>170</v>
      </c>
      <c r="AU119" s="265" t="s">
        <v>85</v>
      </c>
      <c r="AV119" s="15" t="s">
        <v>166</v>
      </c>
      <c r="AW119" s="15" t="s">
        <v>37</v>
      </c>
      <c r="AX119" s="15" t="s">
        <v>85</v>
      </c>
      <c r="AY119" s="265" t="s">
        <v>160</v>
      </c>
    </row>
    <row r="120" spans="1:65" s="2" customFormat="1" ht="16.3" customHeight="1">
      <c r="A120" s="40"/>
      <c r="B120" s="41"/>
      <c r="C120" s="215" t="s">
        <v>8</v>
      </c>
      <c r="D120" s="215" t="s">
        <v>162</v>
      </c>
      <c r="E120" s="216" t="s">
        <v>653</v>
      </c>
      <c r="F120" s="217" t="s">
        <v>654</v>
      </c>
      <c r="G120" s="218" t="s">
        <v>165</v>
      </c>
      <c r="H120" s="219">
        <v>1.686</v>
      </c>
      <c r="I120" s="220"/>
      <c r="J120" s="221">
        <f>ROUND(I120*H120,2)</f>
        <v>0</v>
      </c>
      <c r="K120" s="222"/>
      <c r="L120" s="46"/>
      <c r="M120" s="223" t="s">
        <v>19</v>
      </c>
      <c r="N120" s="224" t="s">
        <v>48</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166</v>
      </c>
      <c r="AT120" s="227" t="s">
        <v>162</v>
      </c>
      <c r="AU120" s="227" t="s">
        <v>85</v>
      </c>
      <c r="AY120" s="19" t="s">
        <v>160</v>
      </c>
      <c r="BE120" s="228">
        <f>IF(N120="základní",J120,0)</f>
        <v>0</v>
      </c>
      <c r="BF120" s="228">
        <f>IF(N120="snížená",J120,0)</f>
        <v>0</v>
      </c>
      <c r="BG120" s="228">
        <f>IF(N120="zákl. přenesená",J120,0)</f>
        <v>0</v>
      </c>
      <c r="BH120" s="228">
        <f>IF(N120="sníž. přenesená",J120,0)</f>
        <v>0</v>
      </c>
      <c r="BI120" s="228">
        <f>IF(N120="nulová",J120,0)</f>
        <v>0</v>
      </c>
      <c r="BJ120" s="19" t="s">
        <v>85</v>
      </c>
      <c r="BK120" s="228">
        <f>ROUND(I120*H120,2)</f>
        <v>0</v>
      </c>
      <c r="BL120" s="19" t="s">
        <v>166</v>
      </c>
      <c r="BM120" s="227" t="s">
        <v>1634</v>
      </c>
    </row>
    <row r="121" spans="1:51" s="13" customFormat="1" ht="12">
      <c r="A121" s="13"/>
      <c r="B121" s="234"/>
      <c r="C121" s="235"/>
      <c r="D121" s="229" t="s">
        <v>170</v>
      </c>
      <c r="E121" s="236" t="s">
        <v>19</v>
      </c>
      <c r="F121" s="237" t="s">
        <v>1635</v>
      </c>
      <c r="G121" s="235"/>
      <c r="H121" s="238">
        <v>1.686</v>
      </c>
      <c r="I121" s="239"/>
      <c r="J121" s="235"/>
      <c r="K121" s="235"/>
      <c r="L121" s="240"/>
      <c r="M121" s="241"/>
      <c r="N121" s="242"/>
      <c r="O121" s="242"/>
      <c r="P121" s="242"/>
      <c r="Q121" s="242"/>
      <c r="R121" s="242"/>
      <c r="S121" s="242"/>
      <c r="T121" s="243"/>
      <c r="U121" s="13"/>
      <c r="V121" s="13"/>
      <c r="W121" s="13"/>
      <c r="X121" s="13"/>
      <c r="Y121" s="13"/>
      <c r="Z121" s="13"/>
      <c r="AA121" s="13"/>
      <c r="AB121" s="13"/>
      <c r="AC121" s="13"/>
      <c r="AD121" s="13"/>
      <c r="AE121" s="13"/>
      <c r="AT121" s="244" t="s">
        <v>170</v>
      </c>
      <c r="AU121" s="244" t="s">
        <v>85</v>
      </c>
      <c r="AV121" s="13" t="s">
        <v>87</v>
      </c>
      <c r="AW121" s="13" t="s">
        <v>37</v>
      </c>
      <c r="AX121" s="13" t="s">
        <v>77</v>
      </c>
      <c r="AY121" s="244" t="s">
        <v>160</v>
      </c>
    </row>
    <row r="122" spans="1:51" s="15" customFormat="1" ht="12">
      <c r="A122" s="15"/>
      <c r="B122" s="255"/>
      <c r="C122" s="256"/>
      <c r="D122" s="229" t="s">
        <v>170</v>
      </c>
      <c r="E122" s="257" t="s">
        <v>19</v>
      </c>
      <c r="F122" s="258" t="s">
        <v>174</v>
      </c>
      <c r="G122" s="256"/>
      <c r="H122" s="259">
        <v>1.686</v>
      </c>
      <c r="I122" s="260"/>
      <c r="J122" s="256"/>
      <c r="K122" s="256"/>
      <c r="L122" s="261"/>
      <c r="M122" s="262"/>
      <c r="N122" s="263"/>
      <c r="O122" s="263"/>
      <c r="P122" s="263"/>
      <c r="Q122" s="263"/>
      <c r="R122" s="263"/>
      <c r="S122" s="263"/>
      <c r="T122" s="264"/>
      <c r="U122" s="15"/>
      <c r="V122" s="15"/>
      <c r="W122" s="15"/>
      <c r="X122" s="15"/>
      <c r="Y122" s="15"/>
      <c r="Z122" s="15"/>
      <c r="AA122" s="15"/>
      <c r="AB122" s="15"/>
      <c r="AC122" s="15"/>
      <c r="AD122" s="15"/>
      <c r="AE122" s="15"/>
      <c r="AT122" s="265" t="s">
        <v>170</v>
      </c>
      <c r="AU122" s="265" t="s">
        <v>85</v>
      </c>
      <c r="AV122" s="15" t="s">
        <v>166</v>
      </c>
      <c r="AW122" s="15" t="s">
        <v>37</v>
      </c>
      <c r="AX122" s="15" t="s">
        <v>85</v>
      </c>
      <c r="AY122" s="265" t="s">
        <v>160</v>
      </c>
    </row>
    <row r="123" spans="1:65" s="2" customFormat="1" ht="16.3" customHeight="1">
      <c r="A123" s="40"/>
      <c r="B123" s="41"/>
      <c r="C123" s="215" t="s">
        <v>259</v>
      </c>
      <c r="D123" s="215" t="s">
        <v>162</v>
      </c>
      <c r="E123" s="216" t="s">
        <v>657</v>
      </c>
      <c r="F123" s="217" t="s">
        <v>658</v>
      </c>
      <c r="G123" s="218" t="s">
        <v>165</v>
      </c>
      <c r="H123" s="219">
        <v>2.252</v>
      </c>
      <c r="I123" s="220"/>
      <c r="J123" s="221">
        <f>ROUND(I123*H123,2)</f>
        <v>0</v>
      </c>
      <c r="K123" s="222"/>
      <c r="L123" s="46"/>
      <c r="M123" s="223" t="s">
        <v>19</v>
      </c>
      <c r="N123" s="224" t="s">
        <v>48</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166</v>
      </c>
      <c r="AT123" s="227" t="s">
        <v>162</v>
      </c>
      <c r="AU123" s="227" t="s">
        <v>85</v>
      </c>
      <c r="AY123" s="19" t="s">
        <v>160</v>
      </c>
      <c r="BE123" s="228">
        <f>IF(N123="základní",J123,0)</f>
        <v>0</v>
      </c>
      <c r="BF123" s="228">
        <f>IF(N123="snížená",J123,0)</f>
        <v>0</v>
      </c>
      <c r="BG123" s="228">
        <f>IF(N123="zákl. přenesená",J123,0)</f>
        <v>0</v>
      </c>
      <c r="BH123" s="228">
        <f>IF(N123="sníž. přenesená",J123,0)</f>
        <v>0</v>
      </c>
      <c r="BI123" s="228">
        <f>IF(N123="nulová",J123,0)</f>
        <v>0</v>
      </c>
      <c r="BJ123" s="19" t="s">
        <v>85</v>
      </c>
      <c r="BK123" s="228">
        <f>ROUND(I123*H123,2)</f>
        <v>0</v>
      </c>
      <c r="BL123" s="19" t="s">
        <v>166</v>
      </c>
      <c r="BM123" s="227" t="s">
        <v>1636</v>
      </c>
    </row>
    <row r="124" spans="1:65" s="2" customFormat="1" ht="16.3" customHeight="1">
      <c r="A124" s="40"/>
      <c r="B124" s="41"/>
      <c r="C124" s="215" t="s">
        <v>266</v>
      </c>
      <c r="D124" s="215" t="s">
        <v>162</v>
      </c>
      <c r="E124" s="216" t="s">
        <v>660</v>
      </c>
      <c r="F124" s="217" t="s">
        <v>661</v>
      </c>
      <c r="G124" s="218" t="s">
        <v>165</v>
      </c>
      <c r="H124" s="219">
        <v>0.139</v>
      </c>
      <c r="I124" s="220"/>
      <c r="J124" s="221">
        <f>ROUND(I124*H124,2)</f>
        <v>0</v>
      </c>
      <c r="K124" s="222"/>
      <c r="L124" s="46"/>
      <c r="M124" s="223" t="s">
        <v>19</v>
      </c>
      <c r="N124" s="224" t="s">
        <v>48</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166</v>
      </c>
      <c r="AT124" s="227" t="s">
        <v>162</v>
      </c>
      <c r="AU124" s="227" t="s">
        <v>85</v>
      </c>
      <c r="AY124" s="19" t="s">
        <v>160</v>
      </c>
      <c r="BE124" s="228">
        <f>IF(N124="základní",J124,0)</f>
        <v>0</v>
      </c>
      <c r="BF124" s="228">
        <f>IF(N124="snížená",J124,0)</f>
        <v>0</v>
      </c>
      <c r="BG124" s="228">
        <f>IF(N124="zákl. přenesená",J124,0)</f>
        <v>0</v>
      </c>
      <c r="BH124" s="228">
        <f>IF(N124="sníž. přenesená",J124,0)</f>
        <v>0</v>
      </c>
      <c r="BI124" s="228">
        <f>IF(N124="nulová",J124,0)</f>
        <v>0</v>
      </c>
      <c r="BJ124" s="19" t="s">
        <v>85</v>
      </c>
      <c r="BK124" s="228">
        <f>ROUND(I124*H124,2)</f>
        <v>0</v>
      </c>
      <c r="BL124" s="19" t="s">
        <v>166</v>
      </c>
      <c r="BM124" s="227" t="s">
        <v>1637</v>
      </c>
    </row>
    <row r="125" spans="1:65" s="2" customFormat="1" ht="16.3" customHeight="1">
      <c r="A125" s="40"/>
      <c r="B125" s="41"/>
      <c r="C125" s="266" t="s">
        <v>272</v>
      </c>
      <c r="D125" s="266" t="s">
        <v>237</v>
      </c>
      <c r="E125" s="267" t="s">
        <v>663</v>
      </c>
      <c r="F125" s="268" t="s">
        <v>664</v>
      </c>
      <c r="G125" s="269" t="s">
        <v>183</v>
      </c>
      <c r="H125" s="270">
        <v>2.896</v>
      </c>
      <c r="I125" s="271"/>
      <c r="J125" s="272">
        <f>ROUND(I125*H125,2)</f>
        <v>0</v>
      </c>
      <c r="K125" s="273"/>
      <c r="L125" s="274"/>
      <c r="M125" s="275" t="s">
        <v>19</v>
      </c>
      <c r="N125" s="276" t="s">
        <v>48</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210</v>
      </c>
      <c r="AT125" s="227" t="s">
        <v>237</v>
      </c>
      <c r="AU125" s="227" t="s">
        <v>85</v>
      </c>
      <c r="AY125" s="19" t="s">
        <v>160</v>
      </c>
      <c r="BE125" s="228">
        <f>IF(N125="základní",J125,0)</f>
        <v>0</v>
      </c>
      <c r="BF125" s="228">
        <f>IF(N125="snížená",J125,0)</f>
        <v>0</v>
      </c>
      <c r="BG125" s="228">
        <f>IF(N125="zákl. přenesená",J125,0)</f>
        <v>0</v>
      </c>
      <c r="BH125" s="228">
        <f>IF(N125="sníž. přenesená",J125,0)</f>
        <v>0</v>
      </c>
      <c r="BI125" s="228">
        <f>IF(N125="nulová",J125,0)</f>
        <v>0</v>
      </c>
      <c r="BJ125" s="19" t="s">
        <v>85</v>
      </c>
      <c r="BK125" s="228">
        <f>ROUND(I125*H125,2)</f>
        <v>0</v>
      </c>
      <c r="BL125" s="19" t="s">
        <v>166</v>
      </c>
      <c r="BM125" s="227" t="s">
        <v>1638</v>
      </c>
    </row>
    <row r="126" spans="1:51" s="13" customFormat="1" ht="12">
      <c r="A126" s="13"/>
      <c r="B126" s="234"/>
      <c r="C126" s="235"/>
      <c r="D126" s="229" t="s">
        <v>170</v>
      </c>
      <c r="E126" s="236" t="s">
        <v>19</v>
      </c>
      <c r="F126" s="237" t="s">
        <v>1639</v>
      </c>
      <c r="G126" s="235"/>
      <c r="H126" s="238">
        <v>2.896</v>
      </c>
      <c r="I126" s="239"/>
      <c r="J126" s="235"/>
      <c r="K126" s="235"/>
      <c r="L126" s="240"/>
      <c r="M126" s="241"/>
      <c r="N126" s="242"/>
      <c r="O126" s="242"/>
      <c r="P126" s="242"/>
      <c r="Q126" s="242"/>
      <c r="R126" s="242"/>
      <c r="S126" s="242"/>
      <c r="T126" s="243"/>
      <c r="U126" s="13"/>
      <c r="V126" s="13"/>
      <c r="W126" s="13"/>
      <c r="X126" s="13"/>
      <c r="Y126" s="13"/>
      <c r="Z126" s="13"/>
      <c r="AA126" s="13"/>
      <c r="AB126" s="13"/>
      <c r="AC126" s="13"/>
      <c r="AD126" s="13"/>
      <c r="AE126" s="13"/>
      <c r="AT126" s="244" t="s">
        <v>170</v>
      </c>
      <c r="AU126" s="244" t="s">
        <v>85</v>
      </c>
      <c r="AV126" s="13" t="s">
        <v>87</v>
      </c>
      <c r="AW126" s="13" t="s">
        <v>37</v>
      </c>
      <c r="AX126" s="13" t="s">
        <v>77</v>
      </c>
      <c r="AY126" s="244" t="s">
        <v>160</v>
      </c>
    </row>
    <row r="127" spans="1:51" s="15" customFormat="1" ht="12">
      <c r="A127" s="15"/>
      <c r="B127" s="255"/>
      <c r="C127" s="256"/>
      <c r="D127" s="229" t="s">
        <v>170</v>
      </c>
      <c r="E127" s="257" t="s">
        <v>19</v>
      </c>
      <c r="F127" s="258" t="s">
        <v>174</v>
      </c>
      <c r="G127" s="256"/>
      <c r="H127" s="259">
        <v>2.896</v>
      </c>
      <c r="I127" s="260"/>
      <c r="J127" s="256"/>
      <c r="K127" s="256"/>
      <c r="L127" s="261"/>
      <c r="M127" s="262"/>
      <c r="N127" s="263"/>
      <c r="O127" s="263"/>
      <c r="P127" s="263"/>
      <c r="Q127" s="263"/>
      <c r="R127" s="263"/>
      <c r="S127" s="263"/>
      <c r="T127" s="264"/>
      <c r="U127" s="15"/>
      <c r="V127" s="15"/>
      <c r="W127" s="15"/>
      <c r="X127" s="15"/>
      <c r="Y127" s="15"/>
      <c r="Z127" s="15"/>
      <c r="AA127" s="15"/>
      <c r="AB127" s="15"/>
      <c r="AC127" s="15"/>
      <c r="AD127" s="15"/>
      <c r="AE127" s="15"/>
      <c r="AT127" s="265" t="s">
        <v>170</v>
      </c>
      <c r="AU127" s="265" t="s">
        <v>85</v>
      </c>
      <c r="AV127" s="15" t="s">
        <v>166</v>
      </c>
      <c r="AW127" s="15" t="s">
        <v>37</v>
      </c>
      <c r="AX127" s="15" t="s">
        <v>85</v>
      </c>
      <c r="AY127" s="265" t="s">
        <v>160</v>
      </c>
    </row>
    <row r="128" spans="1:63" s="12" customFormat="1" ht="25.9" customHeight="1">
      <c r="A128" s="12"/>
      <c r="B128" s="199"/>
      <c r="C128" s="200"/>
      <c r="D128" s="201" t="s">
        <v>76</v>
      </c>
      <c r="E128" s="202" t="s">
        <v>166</v>
      </c>
      <c r="F128" s="202" t="s">
        <v>192</v>
      </c>
      <c r="G128" s="200"/>
      <c r="H128" s="200"/>
      <c r="I128" s="203"/>
      <c r="J128" s="204">
        <f>BK128</f>
        <v>0</v>
      </c>
      <c r="K128" s="200"/>
      <c r="L128" s="205"/>
      <c r="M128" s="206"/>
      <c r="N128" s="207"/>
      <c r="O128" s="207"/>
      <c r="P128" s="208">
        <f>SUM(P129:P131)</f>
        <v>0</v>
      </c>
      <c r="Q128" s="207"/>
      <c r="R128" s="208">
        <f>SUM(R129:R131)</f>
        <v>0</v>
      </c>
      <c r="S128" s="207"/>
      <c r="T128" s="209">
        <f>SUM(T129:T131)</f>
        <v>0</v>
      </c>
      <c r="U128" s="12"/>
      <c r="V128" s="12"/>
      <c r="W128" s="12"/>
      <c r="X128" s="12"/>
      <c r="Y128" s="12"/>
      <c r="Z128" s="12"/>
      <c r="AA128" s="12"/>
      <c r="AB128" s="12"/>
      <c r="AC128" s="12"/>
      <c r="AD128" s="12"/>
      <c r="AE128" s="12"/>
      <c r="AR128" s="210" t="s">
        <v>85</v>
      </c>
      <c r="AT128" s="211" t="s">
        <v>76</v>
      </c>
      <c r="AU128" s="211" t="s">
        <v>77</v>
      </c>
      <c r="AY128" s="210" t="s">
        <v>160</v>
      </c>
      <c r="BK128" s="212">
        <f>SUM(BK129:BK131)</f>
        <v>0</v>
      </c>
    </row>
    <row r="129" spans="1:65" s="2" customFormat="1" ht="16.3" customHeight="1">
      <c r="A129" s="40"/>
      <c r="B129" s="41"/>
      <c r="C129" s="215" t="s">
        <v>278</v>
      </c>
      <c r="D129" s="215" t="s">
        <v>162</v>
      </c>
      <c r="E129" s="216" t="s">
        <v>671</v>
      </c>
      <c r="F129" s="217" t="s">
        <v>672</v>
      </c>
      <c r="G129" s="218" t="s">
        <v>165</v>
      </c>
      <c r="H129" s="219">
        <v>0.612</v>
      </c>
      <c r="I129" s="220"/>
      <c r="J129" s="221">
        <f>ROUND(I129*H129,2)</f>
        <v>0</v>
      </c>
      <c r="K129" s="222"/>
      <c r="L129" s="46"/>
      <c r="M129" s="223" t="s">
        <v>19</v>
      </c>
      <c r="N129" s="224" t="s">
        <v>48</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166</v>
      </c>
      <c r="AT129" s="227" t="s">
        <v>162</v>
      </c>
      <c r="AU129" s="227" t="s">
        <v>85</v>
      </c>
      <c r="AY129" s="19" t="s">
        <v>160</v>
      </c>
      <c r="BE129" s="228">
        <f>IF(N129="základní",J129,0)</f>
        <v>0</v>
      </c>
      <c r="BF129" s="228">
        <f>IF(N129="snížená",J129,0)</f>
        <v>0</v>
      </c>
      <c r="BG129" s="228">
        <f>IF(N129="zákl. přenesená",J129,0)</f>
        <v>0</v>
      </c>
      <c r="BH129" s="228">
        <f>IF(N129="sníž. přenesená",J129,0)</f>
        <v>0</v>
      </c>
      <c r="BI129" s="228">
        <f>IF(N129="nulová",J129,0)</f>
        <v>0</v>
      </c>
      <c r="BJ129" s="19" t="s">
        <v>85</v>
      </c>
      <c r="BK129" s="228">
        <f>ROUND(I129*H129,2)</f>
        <v>0</v>
      </c>
      <c r="BL129" s="19" t="s">
        <v>166</v>
      </c>
      <c r="BM129" s="227" t="s">
        <v>1640</v>
      </c>
    </row>
    <row r="130" spans="1:51" s="13" customFormat="1" ht="12">
      <c r="A130" s="13"/>
      <c r="B130" s="234"/>
      <c r="C130" s="235"/>
      <c r="D130" s="229" t="s">
        <v>170</v>
      </c>
      <c r="E130" s="236" t="s">
        <v>19</v>
      </c>
      <c r="F130" s="237" t="s">
        <v>1641</v>
      </c>
      <c r="G130" s="235"/>
      <c r="H130" s="238">
        <v>0.612</v>
      </c>
      <c r="I130" s="239"/>
      <c r="J130" s="235"/>
      <c r="K130" s="235"/>
      <c r="L130" s="240"/>
      <c r="M130" s="241"/>
      <c r="N130" s="242"/>
      <c r="O130" s="242"/>
      <c r="P130" s="242"/>
      <c r="Q130" s="242"/>
      <c r="R130" s="242"/>
      <c r="S130" s="242"/>
      <c r="T130" s="243"/>
      <c r="U130" s="13"/>
      <c r="V130" s="13"/>
      <c r="W130" s="13"/>
      <c r="X130" s="13"/>
      <c r="Y130" s="13"/>
      <c r="Z130" s="13"/>
      <c r="AA130" s="13"/>
      <c r="AB130" s="13"/>
      <c r="AC130" s="13"/>
      <c r="AD130" s="13"/>
      <c r="AE130" s="13"/>
      <c r="AT130" s="244" t="s">
        <v>170</v>
      </c>
      <c r="AU130" s="244" t="s">
        <v>85</v>
      </c>
      <c r="AV130" s="13" t="s">
        <v>87</v>
      </c>
      <c r="AW130" s="13" t="s">
        <v>37</v>
      </c>
      <c r="AX130" s="13" t="s">
        <v>77</v>
      </c>
      <c r="AY130" s="244" t="s">
        <v>160</v>
      </c>
    </row>
    <row r="131" spans="1:51" s="15" customFormat="1" ht="12">
      <c r="A131" s="15"/>
      <c r="B131" s="255"/>
      <c r="C131" s="256"/>
      <c r="D131" s="229" t="s">
        <v>170</v>
      </c>
      <c r="E131" s="257" t="s">
        <v>19</v>
      </c>
      <c r="F131" s="258" t="s">
        <v>174</v>
      </c>
      <c r="G131" s="256"/>
      <c r="H131" s="259">
        <v>0.612</v>
      </c>
      <c r="I131" s="260"/>
      <c r="J131" s="256"/>
      <c r="K131" s="256"/>
      <c r="L131" s="261"/>
      <c r="M131" s="262"/>
      <c r="N131" s="263"/>
      <c r="O131" s="263"/>
      <c r="P131" s="263"/>
      <c r="Q131" s="263"/>
      <c r="R131" s="263"/>
      <c r="S131" s="263"/>
      <c r="T131" s="264"/>
      <c r="U131" s="15"/>
      <c r="V131" s="15"/>
      <c r="W131" s="15"/>
      <c r="X131" s="15"/>
      <c r="Y131" s="15"/>
      <c r="Z131" s="15"/>
      <c r="AA131" s="15"/>
      <c r="AB131" s="15"/>
      <c r="AC131" s="15"/>
      <c r="AD131" s="15"/>
      <c r="AE131" s="15"/>
      <c r="AT131" s="265" t="s">
        <v>170</v>
      </c>
      <c r="AU131" s="265" t="s">
        <v>85</v>
      </c>
      <c r="AV131" s="15" t="s">
        <v>166</v>
      </c>
      <c r="AW131" s="15" t="s">
        <v>37</v>
      </c>
      <c r="AX131" s="15" t="s">
        <v>85</v>
      </c>
      <c r="AY131" s="265" t="s">
        <v>160</v>
      </c>
    </row>
    <row r="132" spans="1:63" s="12" customFormat="1" ht="25.9" customHeight="1">
      <c r="A132" s="12"/>
      <c r="B132" s="199"/>
      <c r="C132" s="200"/>
      <c r="D132" s="201" t="s">
        <v>76</v>
      </c>
      <c r="E132" s="202" t="s">
        <v>210</v>
      </c>
      <c r="F132" s="202" t="s">
        <v>292</v>
      </c>
      <c r="G132" s="200"/>
      <c r="H132" s="200"/>
      <c r="I132" s="203"/>
      <c r="J132" s="204">
        <f>BK132</f>
        <v>0</v>
      </c>
      <c r="K132" s="200"/>
      <c r="L132" s="205"/>
      <c r="M132" s="206"/>
      <c r="N132" s="207"/>
      <c r="O132" s="207"/>
      <c r="P132" s="208">
        <f>SUM(P133:P156)</f>
        <v>0</v>
      </c>
      <c r="Q132" s="207"/>
      <c r="R132" s="208">
        <f>SUM(R133:R156)</f>
        <v>0</v>
      </c>
      <c r="S132" s="207"/>
      <c r="T132" s="209">
        <f>SUM(T133:T156)</f>
        <v>0</v>
      </c>
      <c r="U132" s="12"/>
      <c r="V132" s="12"/>
      <c r="W132" s="12"/>
      <c r="X132" s="12"/>
      <c r="Y132" s="12"/>
      <c r="Z132" s="12"/>
      <c r="AA132" s="12"/>
      <c r="AB132" s="12"/>
      <c r="AC132" s="12"/>
      <c r="AD132" s="12"/>
      <c r="AE132" s="12"/>
      <c r="AR132" s="210" t="s">
        <v>85</v>
      </c>
      <c r="AT132" s="211" t="s">
        <v>76</v>
      </c>
      <c r="AU132" s="211" t="s">
        <v>77</v>
      </c>
      <c r="AY132" s="210" t="s">
        <v>160</v>
      </c>
      <c r="BK132" s="212">
        <f>SUM(BK133:BK156)</f>
        <v>0</v>
      </c>
    </row>
    <row r="133" spans="1:65" s="2" customFormat="1" ht="21.05" customHeight="1">
      <c r="A133" s="40"/>
      <c r="B133" s="41"/>
      <c r="C133" s="215" t="s">
        <v>283</v>
      </c>
      <c r="D133" s="215" t="s">
        <v>162</v>
      </c>
      <c r="E133" s="216" t="s">
        <v>1642</v>
      </c>
      <c r="F133" s="217" t="s">
        <v>1643</v>
      </c>
      <c r="G133" s="218" t="s">
        <v>295</v>
      </c>
      <c r="H133" s="219">
        <v>1</v>
      </c>
      <c r="I133" s="220"/>
      <c r="J133" s="221">
        <f>ROUND(I133*H133,2)</f>
        <v>0</v>
      </c>
      <c r="K133" s="222"/>
      <c r="L133" s="46"/>
      <c r="M133" s="223" t="s">
        <v>19</v>
      </c>
      <c r="N133" s="224" t="s">
        <v>48</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166</v>
      </c>
      <c r="AT133" s="227" t="s">
        <v>162</v>
      </c>
      <c r="AU133" s="227" t="s">
        <v>85</v>
      </c>
      <c r="AY133" s="19" t="s">
        <v>160</v>
      </c>
      <c r="BE133" s="228">
        <f>IF(N133="základní",J133,0)</f>
        <v>0</v>
      </c>
      <c r="BF133" s="228">
        <f>IF(N133="snížená",J133,0)</f>
        <v>0</v>
      </c>
      <c r="BG133" s="228">
        <f>IF(N133="zákl. přenesená",J133,0)</f>
        <v>0</v>
      </c>
      <c r="BH133" s="228">
        <f>IF(N133="sníž. přenesená",J133,0)</f>
        <v>0</v>
      </c>
      <c r="BI133" s="228">
        <f>IF(N133="nulová",J133,0)</f>
        <v>0</v>
      </c>
      <c r="BJ133" s="19" t="s">
        <v>85</v>
      </c>
      <c r="BK133" s="228">
        <f>ROUND(I133*H133,2)</f>
        <v>0</v>
      </c>
      <c r="BL133" s="19" t="s">
        <v>166</v>
      </c>
      <c r="BM133" s="227" t="s">
        <v>1644</v>
      </c>
    </row>
    <row r="134" spans="1:65" s="2" customFormat="1" ht="21.05" customHeight="1">
      <c r="A134" s="40"/>
      <c r="B134" s="41"/>
      <c r="C134" s="215" t="s">
        <v>7</v>
      </c>
      <c r="D134" s="215" t="s">
        <v>162</v>
      </c>
      <c r="E134" s="216" t="s">
        <v>684</v>
      </c>
      <c r="F134" s="217" t="s">
        <v>685</v>
      </c>
      <c r="G134" s="218" t="s">
        <v>326</v>
      </c>
      <c r="H134" s="219">
        <v>3.4</v>
      </c>
      <c r="I134" s="220"/>
      <c r="J134" s="221">
        <f>ROUND(I134*H134,2)</f>
        <v>0</v>
      </c>
      <c r="K134" s="222"/>
      <c r="L134" s="46"/>
      <c r="M134" s="223" t="s">
        <v>19</v>
      </c>
      <c r="N134" s="224" t="s">
        <v>48</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166</v>
      </c>
      <c r="AT134" s="227" t="s">
        <v>162</v>
      </c>
      <c r="AU134" s="227" t="s">
        <v>85</v>
      </c>
      <c r="AY134" s="19" t="s">
        <v>160</v>
      </c>
      <c r="BE134" s="228">
        <f>IF(N134="základní",J134,0)</f>
        <v>0</v>
      </c>
      <c r="BF134" s="228">
        <f>IF(N134="snížená",J134,0)</f>
        <v>0</v>
      </c>
      <c r="BG134" s="228">
        <f>IF(N134="zákl. přenesená",J134,0)</f>
        <v>0</v>
      </c>
      <c r="BH134" s="228">
        <f>IF(N134="sníž. přenesená",J134,0)</f>
        <v>0</v>
      </c>
      <c r="BI134" s="228">
        <f>IF(N134="nulová",J134,0)</f>
        <v>0</v>
      </c>
      <c r="BJ134" s="19" t="s">
        <v>85</v>
      </c>
      <c r="BK134" s="228">
        <f>ROUND(I134*H134,2)</f>
        <v>0</v>
      </c>
      <c r="BL134" s="19" t="s">
        <v>166</v>
      </c>
      <c r="BM134" s="227" t="s">
        <v>1645</v>
      </c>
    </row>
    <row r="135" spans="1:65" s="2" customFormat="1" ht="21.05" customHeight="1">
      <c r="A135" s="40"/>
      <c r="B135" s="41"/>
      <c r="C135" s="215" t="s">
        <v>297</v>
      </c>
      <c r="D135" s="215" t="s">
        <v>162</v>
      </c>
      <c r="E135" s="216" t="s">
        <v>687</v>
      </c>
      <c r="F135" s="217" t="s">
        <v>688</v>
      </c>
      <c r="G135" s="218" t="s">
        <v>295</v>
      </c>
      <c r="H135" s="219">
        <v>2</v>
      </c>
      <c r="I135" s="220"/>
      <c r="J135" s="221">
        <f>ROUND(I135*H135,2)</f>
        <v>0</v>
      </c>
      <c r="K135" s="222"/>
      <c r="L135" s="46"/>
      <c r="M135" s="223" t="s">
        <v>19</v>
      </c>
      <c r="N135" s="224" t="s">
        <v>48</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166</v>
      </c>
      <c r="AT135" s="227" t="s">
        <v>162</v>
      </c>
      <c r="AU135" s="227" t="s">
        <v>85</v>
      </c>
      <c r="AY135" s="19" t="s">
        <v>160</v>
      </c>
      <c r="BE135" s="228">
        <f>IF(N135="základní",J135,0)</f>
        <v>0</v>
      </c>
      <c r="BF135" s="228">
        <f>IF(N135="snížená",J135,0)</f>
        <v>0</v>
      </c>
      <c r="BG135" s="228">
        <f>IF(N135="zákl. přenesená",J135,0)</f>
        <v>0</v>
      </c>
      <c r="BH135" s="228">
        <f>IF(N135="sníž. přenesená",J135,0)</f>
        <v>0</v>
      </c>
      <c r="BI135" s="228">
        <f>IF(N135="nulová",J135,0)</f>
        <v>0</v>
      </c>
      <c r="BJ135" s="19" t="s">
        <v>85</v>
      </c>
      <c r="BK135" s="228">
        <f>ROUND(I135*H135,2)</f>
        <v>0</v>
      </c>
      <c r="BL135" s="19" t="s">
        <v>166</v>
      </c>
      <c r="BM135" s="227" t="s">
        <v>1646</v>
      </c>
    </row>
    <row r="136" spans="1:65" s="2" customFormat="1" ht="16.3" customHeight="1">
      <c r="A136" s="40"/>
      <c r="B136" s="41"/>
      <c r="C136" s="215" t="s">
        <v>302</v>
      </c>
      <c r="D136" s="215" t="s">
        <v>162</v>
      </c>
      <c r="E136" s="216" t="s">
        <v>690</v>
      </c>
      <c r="F136" s="217" t="s">
        <v>691</v>
      </c>
      <c r="G136" s="218" t="s">
        <v>326</v>
      </c>
      <c r="H136" s="219">
        <v>0.5</v>
      </c>
      <c r="I136" s="220"/>
      <c r="J136" s="221">
        <f>ROUND(I136*H136,2)</f>
        <v>0</v>
      </c>
      <c r="K136" s="222"/>
      <c r="L136" s="46"/>
      <c r="M136" s="223" t="s">
        <v>19</v>
      </c>
      <c r="N136" s="224" t="s">
        <v>48</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166</v>
      </c>
      <c r="AT136" s="227" t="s">
        <v>162</v>
      </c>
      <c r="AU136" s="227" t="s">
        <v>85</v>
      </c>
      <c r="AY136" s="19" t="s">
        <v>160</v>
      </c>
      <c r="BE136" s="228">
        <f>IF(N136="základní",J136,0)</f>
        <v>0</v>
      </c>
      <c r="BF136" s="228">
        <f>IF(N136="snížená",J136,0)</f>
        <v>0</v>
      </c>
      <c r="BG136" s="228">
        <f>IF(N136="zákl. přenesená",J136,0)</f>
        <v>0</v>
      </c>
      <c r="BH136" s="228">
        <f>IF(N136="sníž. přenesená",J136,0)</f>
        <v>0</v>
      </c>
      <c r="BI136" s="228">
        <f>IF(N136="nulová",J136,0)</f>
        <v>0</v>
      </c>
      <c r="BJ136" s="19" t="s">
        <v>85</v>
      </c>
      <c r="BK136" s="228">
        <f>ROUND(I136*H136,2)</f>
        <v>0</v>
      </c>
      <c r="BL136" s="19" t="s">
        <v>166</v>
      </c>
      <c r="BM136" s="227" t="s">
        <v>1647</v>
      </c>
    </row>
    <row r="137" spans="1:65" s="2" customFormat="1" ht="21.05" customHeight="1">
      <c r="A137" s="40"/>
      <c r="B137" s="41"/>
      <c r="C137" s="215" t="s">
        <v>307</v>
      </c>
      <c r="D137" s="215" t="s">
        <v>162</v>
      </c>
      <c r="E137" s="216" t="s">
        <v>694</v>
      </c>
      <c r="F137" s="217" t="s">
        <v>695</v>
      </c>
      <c r="G137" s="218" t="s">
        <v>295</v>
      </c>
      <c r="H137" s="219">
        <v>2</v>
      </c>
      <c r="I137" s="220"/>
      <c r="J137" s="221">
        <f>ROUND(I137*H137,2)</f>
        <v>0</v>
      </c>
      <c r="K137" s="222"/>
      <c r="L137" s="46"/>
      <c r="M137" s="223" t="s">
        <v>19</v>
      </c>
      <c r="N137" s="224" t="s">
        <v>48</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166</v>
      </c>
      <c r="AT137" s="227" t="s">
        <v>162</v>
      </c>
      <c r="AU137" s="227" t="s">
        <v>85</v>
      </c>
      <c r="AY137" s="19" t="s">
        <v>160</v>
      </c>
      <c r="BE137" s="228">
        <f>IF(N137="základní",J137,0)</f>
        <v>0</v>
      </c>
      <c r="BF137" s="228">
        <f>IF(N137="snížená",J137,0)</f>
        <v>0</v>
      </c>
      <c r="BG137" s="228">
        <f>IF(N137="zákl. přenesená",J137,0)</f>
        <v>0</v>
      </c>
      <c r="BH137" s="228">
        <f>IF(N137="sníž. přenesená",J137,0)</f>
        <v>0</v>
      </c>
      <c r="BI137" s="228">
        <f>IF(N137="nulová",J137,0)</f>
        <v>0</v>
      </c>
      <c r="BJ137" s="19" t="s">
        <v>85</v>
      </c>
      <c r="BK137" s="228">
        <f>ROUND(I137*H137,2)</f>
        <v>0</v>
      </c>
      <c r="BL137" s="19" t="s">
        <v>166</v>
      </c>
      <c r="BM137" s="227" t="s">
        <v>1648</v>
      </c>
    </row>
    <row r="138" spans="1:65" s="2" customFormat="1" ht="16.3" customHeight="1">
      <c r="A138" s="40"/>
      <c r="B138" s="41"/>
      <c r="C138" s="215" t="s">
        <v>314</v>
      </c>
      <c r="D138" s="215" t="s">
        <v>162</v>
      </c>
      <c r="E138" s="216" t="s">
        <v>697</v>
      </c>
      <c r="F138" s="217" t="s">
        <v>698</v>
      </c>
      <c r="G138" s="218" t="s">
        <v>326</v>
      </c>
      <c r="H138" s="219">
        <v>3.4</v>
      </c>
      <c r="I138" s="220"/>
      <c r="J138" s="221">
        <f>ROUND(I138*H138,2)</f>
        <v>0</v>
      </c>
      <c r="K138" s="222"/>
      <c r="L138" s="46"/>
      <c r="M138" s="223" t="s">
        <v>19</v>
      </c>
      <c r="N138" s="224" t="s">
        <v>48</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166</v>
      </c>
      <c r="AT138" s="227" t="s">
        <v>162</v>
      </c>
      <c r="AU138" s="227" t="s">
        <v>85</v>
      </c>
      <c r="AY138" s="19" t="s">
        <v>160</v>
      </c>
      <c r="BE138" s="228">
        <f>IF(N138="základní",J138,0)</f>
        <v>0</v>
      </c>
      <c r="BF138" s="228">
        <f>IF(N138="snížená",J138,0)</f>
        <v>0</v>
      </c>
      <c r="BG138" s="228">
        <f>IF(N138="zákl. přenesená",J138,0)</f>
        <v>0</v>
      </c>
      <c r="BH138" s="228">
        <f>IF(N138="sníž. přenesená",J138,0)</f>
        <v>0</v>
      </c>
      <c r="BI138" s="228">
        <f>IF(N138="nulová",J138,0)</f>
        <v>0</v>
      </c>
      <c r="BJ138" s="19" t="s">
        <v>85</v>
      </c>
      <c r="BK138" s="228">
        <f>ROUND(I138*H138,2)</f>
        <v>0</v>
      </c>
      <c r="BL138" s="19" t="s">
        <v>166</v>
      </c>
      <c r="BM138" s="227" t="s">
        <v>1649</v>
      </c>
    </row>
    <row r="139" spans="1:65" s="2" customFormat="1" ht="21.05" customHeight="1">
      <c r="A139" s="40"/>
      <c r="B139" s="41"/>
      <c r="C139" s="266" t="s">
        <v>319</v>
      </c>
      <c r="D139" s="266" t="s">
        <v>237</v>
      </c>
      <c r="E139" s="267" t="s">
        <v>706</v>
      </c>
      <c r="F139" s="268" t="s">
        <v>1650</v>
      </c>
      <c r="G139" s="269" t="s">
        <v>295</v>
      </c>
      <c r="H139" s="270">
        <v>1.015</v>
      </c>
      <c r="I139" s="271"/>
      <c r="J139" s="272">
        <f>ROUND(I139*H139,2)</f>
        <v>0</v>
      </c>
      <c r="K139" s="273"/>
      <c r="L139" s="274"/>
      <c r="M139" s="275" t="s">
        <v>19</v>
      </c>
      <c r="N139" s="276" t="s">
        <v>48</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210</v>
      </c>
      <c r="AT139" s="227" t="s">
        <v>237</v>
      </c>
      <c r="AU139" s="227" t="s">
        <v>85</v>
      </c>
      <c r="AY139" s="19" t="s">
        <v>160</v>
      </c>
      <c r="BE139" s="228">
        <f>IF(N139="základní",J139,0)</f>
        <v>0</v>
      </c>
      <c r="BF139" s="228">
        <f>IF(N139="snížená",J139,0)</f>
        <v>0</v>
      </c>
      <c r="BG139" s="228">
        <f>IF(N139="zákl. přenesená",J139,0)</f>
        <v>0</v>
      </c>
      <c r="BH139" s="228">
        <f>IF(N139="sníž. přenesená",J139,0)</f>
        <v>0</v>
      </c>
      <c r="BI139" s="228">
        <f>IF(N139="nulová",J139,0)</f>
        <v>0</v>
      </c>
      <c r="BJ139" s="19" t="s">
        <v>85</v>
      </c>
      <c r="BK139" s="228">
        <f>ROUND(I139*H139,2)</f>
        <v>0</v>
      </c>
      <c r="BL139" s="19" t="s">
        <v>166</v>
      </c>
      <c r="BM139" s="227" t="s">
        <v>1651</v>
      </c>
    </row>
    <row r="140" spans="1:51" s="13" customFormat="1" ht="12">
      <c r="A140" s="13"/>
      <c r="B140" s="234"/>
      <c r="C140" s="235"/>
      <c r="D140" s="229" t="s">
        <v>170</v>
      </c>
      <c r="E140" s="236" t="s">
        <v>19</v>
      </c>
      <c r="F140" s="237" t="s">
        <v>896</v>
      </c>
      <c r="G140" s="235"/>
      <c r="H140" s="238">
        <v>1.015</v>
      </c>
      <c r="I140" s="239"/>
      <c r="J140" s="235"/>
      <c r="K140" s="235"/>
      <c r="L140" s="240"/>
      <c r="M140" s="241"/>
      <c r="N140" s="242"/>
      <c r="O140" s="242"/>
      <c r="P140" s="242"/>
      <c r="Q140" s="242"/>
      <c r="R140" s="242"/>
      <c r="S140" s="242"/>
      <c r="T140" s="243"/>
      <c r="U140" s="13"/>
      <c r="V140" s="13"/>
      <c r="W140" s="13"/>
      <c r="X140" s="13"/>
      <c r="Y140" s="13"/>
      <c r="Z140" s="13"/>
      <c r="AA140" s="13"/>
      <c r="AB140" s="13"/>
      <c r="AC140" s="13"/>
      <c r="AD140" s="13"/>
      <c r="AE140" s="13"/>
      <c r="AT140" s="244" t="s">
        <v>170</v>
      </c>
      <c r="AU140" s="244" t="s">
        <v>85</v>
      </c>
      <c r="AV140" s="13" t="s">
        <v>87</v>
      </c>
      <c r="AW140" s="13" t="s">
        <v>37</v>
      </c>
      <c r="AX140" s="13" t="s">
        <v>77</v>
      </c>
      <c r="AY140" s="244" t="s">
        <v>160</v>
      </c>
    </row>
    <row r="141" spans="1:51" s="15" customFormat="1" ht="12">
      <c r="A141" s="15"/>
      <c r="B141" s="255"/>
      <c r="C141" s="256"/>
      <c r="D141" s="229" t="s">
        <v>170</v>
      </c>
      <c r="E141" s="257" t="s">
        <v>19</v>
      </c>
      <c r="F141" s="258" t="s">
        <v>174</v>
      </c>
      <c r="G141" s="256"/>
      <c r="H141" s="259">
        <v>1.015</v>
      </c>
      <c r="I141" s="260"/>
      <c r="J141" s="256"/>
      <c r="K141" s="256"/>
      <c r="L141" s="261"/>
      <c r="M141" s="262"/>
      <c r="N141" s="263"/>
      <c r="O141" s="263"/>
      <c r="P141" s="263"/>
      <c r="Q141" s="263"/>
      <c r="R141" s="263"/>
      <c r="S141" s="263"/>
      <c r="T141" s="264"/>
      <c r="U141" s="15"/>
      <c r="V141" s="15"/>
      <c r="W141" s="15"/>
      <c r="X141" s="15"/>
      <c r="Y141" s="15"/>
      <c r="Z141" s="15"/>
      <c r="AA141" s="15"/>
      <c r="AB141" s="15"/>
      <c r="AC141" s="15"/>
      <c r="AD141" s="15"/>
      <c r="AE141" s="15"/>
      <c r="AT141" s="265" t="s">
        <v>170</v>
      </c>
      <c r="AU141" s="265" t="s">
        <v>85</v>
      </c>
      <c r="AV141" s="15" t="s">
        <v>166</v>
      </c>
      <c r="AW141" s="15" t="s">
        <v>37</v>
      </c>
      <c r="AX141" s="15" t="s">
        <v>85</v>
      </c>
      <c r="AY141" s="265" t="s">
        <v>160</v>
      </c>
    </row>
    <row r="142" spans="1:65" s="2" customFormat="1" ht="16.3" customHeight="1">
      <c r="A142" s="40"/>
      <c r="B142" s="41"/>
      <c r="C142" s="266" t="s">
        <v>323</v>
      </c>
      <c r="D142" s="266" t="s">
        <v>237</v>
      </c>
      <c r="E142" s="267" t="s">
        <v>1652</v>
      </c>
      <c r="F142" s="268" t="s">
        <v>1653</v>
      </c>
      <c r="G142" s="269" t="s">
        <v>295</v>
      </c>
      <c r="H142" s="270">
        <v>1.015</v>
      </c>
      <c r="I142" s="271"/>
      <c r="J142" s="272">
        <f>ROUND(I142*H142,2)</f>
        <v>0</v>
      </c>
      <c r="K142" s="273"/>
      <c r="L142" s="274"/>
      <c r="M142" s="275" t="s">
        <v>19</v>
      </c>
      <c r="N142" s="276" t="s">
        <v>48</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210</v>
      </c>
      <c r="AT142" s="227" t="s">
        <v>237</v>
      </c>
      <c r="AU142" s="227" t="s">
        <v>85</v>
      </c>
      <c r="AY142" s="19" t="s">
        <v>160</v>
      </c>
      <c r="BE142" s="228">
        <f>IF(N142="základní",J142,0)</f>
        <v>0</v>
      </c>
      <c r="BF142" s="228">
        <f>IF(N142="snížená",J142,0)</f>
        <v>0</v>
      </c>
      <c r="BG142" s="228">
        <f>IF(N142="zákl. přenesená",J142,0)</f>
        <v>0</v>
      </c>
      <c r="BH142" s="228">
        <f>IF(N142="sníž. přenesená",J142,0)</f>
        <v>0</v>
      </c>
      <c r="BI142" s="228">
        <f>IF(N142="nulová",J142,0)</f>
        <v>0</v>
      </c>
      <c r="BJ142" s="19" t="s">
        <v>85</v>
      </c>
      <c r="BK142" s="228">
        <f>ROUND(I142*H142,2)</f>
        <v>0</v>
      </c>
      <c r="BL142" s="19" t="s">
        <v>166</v>
      </c>
      <c r="BM142" s="227" t="s">
        <v>1654</v>
      </c>
    </row>
    <row r="143" spans="1:51" s="13" customFormat="1" ht="12">
      <c r="A143" s="13"/>
      <c r="B143" s="234"/>
      <c r="C143" s="235"/>
      <c r="D143" s="229" t="s">
        <v>170</v>
      </c>
      <c r="E143" s="236" t="s">
        <v>19</v>
      </c>
      <c r="F143" s="237" t="s">
        <v>896</v>
      </c>
      <c r="G143" s="235"/>
      <c r="H143" s="238">
        <v>1.015</v>
      </c>
      <c r="I143" s="239"/>
      <c r="J143" s="235"/>
      <c r="K143" s="235"/>
      <c r="L143" s="240"/>
      <c r="M143" s="241"/>
      <c r="N143" s="242"/>
      <c r="O143" s="242"/>
      <c r="P143" s="242"/>
      <c r="Q143" s="242"/>
      <c r="R143" s="242"/>
      <c r="S143" s="242"/>
      <c r="T143" s="243"/>
      <c r="U143" s="13"/>
      <c r="V143" s="13"/>
      <c r="W143" s="13"/>
      <c r="X143" s="13"/>
      <c r="Y143" s="13"/>
      <c r="Z143" s="13"/>
      <c r="AA143" s="13"/>
      <c r="AB143" s="13"/>
      <c r="AC143" s="13"/>
      <c r="AD143" s="13"/>
      <c r="AE143" s="13"/>
      <c r="AT143" s="244" t="s">
        <v>170</v>
      </c>
      <c r="AU143" s="244" t="s">
        <v>85</v>
      </c>
      <c r="AV143" s="13" t="s">
        <v>87</v>
      </c>
      <c r="AW143" s="13" t="s">
        <v>37</v>
      </c>
      <c r="AX143" s="13" t="s">
        <v>77</v>
      </c>
      <c r="AY143" s="244" t="s">
        <v>160</v>
      </c>
    </row>
    <row r="144" spans="1:51" s="15" customFormat="1" ht="12">
      <c r="A144" s="15"/>
      <c r="B144" s="255"/>
      <c r="C144" s="256"/>
      <c r="D144" s="229" t="s">
        <v>170</v>
      </c>
      <c r="E144" s="257" t="s">
        <v>19</v>
      </c>
      <c r="F144" s="258" t="s">
        <v>174</v>
      </c>
      <c r="G144" s="256"/>
      <c r="H144" s="259">
        <v>1.015</v>
      </c>
      <c r="I144" s="260"/>
      <c r="J144" s="256"/>
      <c r="K144" s="256"/>
      <c r="L144" s="261"/>
      <c r="M144" s="262"/>
      <c r="N144" s="263"/>
      <c r="O144" s="263"/>
      <c r="P144" s="263"/>
      <c r="Q144" s="263"/>
      <c r="R144" s="263"/>
      <c r="S144" s="263"/>
      <c r="T144" s="264"/>
      <c r="U144" s="15"/>
      <c r="V144" s="15"/>
      <c r="W144" s="15"/>
      <c r="X144" s="15"/>
      <c r="Y144" s="15"/>
      <c r="Z144" s="15"/>
      <c r="AA144" s="15"/>
      <c r="AB144" s="15"/>
      <c r="AC144" s="15"/>
      <c r="AD144" s="15"/>
      <c r="AE144" s="15"/>
      <c r="AT144" s="265" t="s">
        <v>170</v>
      </c>
      <c r="AU144" s="265" t="s">
        <v>85</v>
      </c>
      <c r="AV144" s="15" t="s">
        <v>166</v>
      </c>
      <c r="AW144" s="15" t="s">
        <v>37</v>
      </c>
      <c r="AX144" s="15" t="s">
        <v>85</v>
      </c>
      <c r="AY144" s="265" t="s">
        <v>160</v>
      </c>
    </row>
    <row r="145" spans="1:65" s="2" customFormat="1" ht="21.05" customHeight="1">
      <c r="A145" s="40"/>
      <c r="B145" s="41"/>
      <c r="C145" s="266" t="s">
        <v>330</v>
      </c>
      <c r="D145" s="266" t="s">
        <v>237</v>
      </c>
      <c r="E145" s="267" t="s">
        <v>710</v>
      </c>
      <c r="F145" s="268" t="s">
        <v>711</v>
      </c>
      <c r="G145" s="269" t="s">
        <v>295</v>
      </c>
      <c r="H145" s="270">
        <v>1.015</v>
      </c>
      <c r="I145" s="271"/>
      <c r="J145" s="272">
        <f>ROUND(I145*H145,2)</f>
        <v>0</v>
      </c>
      <c r="K145" s="273"/>
      <c r="L145" s="274"/>
      <c r="M145" s="275" t="s">
        <v>19</v>
      </c>
      <c r="N145" s="276" t="s">
        <v>48</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210</v>
      </c>
      <c r="AT145" s="227" t="s">
        <v>237</v>
      </c>
      <c r="AU145" s="227" t="s">
        <v>85</v>
      </c>
      <c r="AY145" s="19" t="s">
        <v>160</v>
      </c>
      <c r="BE145" s="228">
        <f>IF(N145="základní",J145,0)</f>
        <v>0</v>
      </c>
      <c r="BF145" s="228">
        <f>IF(N145="snížená",J145,0)</f>
        <v>0</v>
      </c>
      <c r="BG145" s="228">
        <f>IF(N145="zákl. přenesená",J145,0)</f>
        <v>0</v>
      </c>
      <c r="BH145" s="228">
        <f>IF(N145="sníž. přenesená",J145,0)</f>
        <v>0</v>
      </c>
      <c r="BI145" s="228">
        <f>IF(N145="nulová",J145,0)</f>
        <v>0</v>
      </c>
      <c r="BJ145" s="19" t="s">
        <v>85</v>
      </c>
      <c r="BK145" s="228">
        <f>ROUND(I145*H145,2)</f>
        <v>0</v>
      </c>
      <c r="BL145" s="19" t="s">
        <v>166</v>
      </c>
      <c r="BM145" s="227" t="s">
        <v>1655</v>
      </c>
    </row>
    <row r="146" spans="1:51" s="13" customFormat="1" ht="12">
      <c r="A146" s="13"/>
      <c r="B146" s="234"/>
      <c r="C146" s="235"/>
      <c r="D146" s="229" t="s">
        <v>170</v>
      </c>
      <c r="E146" s="236" t="s">
        <v>19</v>
      </c>
      <c r="F146" s="237" t="s">
        <v>896</v>
      </c>
      <c r="G146" s="235"/>
      <c r="H146" s="238">
        <v>1.015</v>
      </c>
      <c r="I146" s="239"/>
      <c r="J146" s="235"/>
      <c r="K146" s="235"/>
      <c r="L146" s="240"/>
      <c r="M146" s="241"/>
      <c r="N146" s="242"/>
      <c r="O146" s="242"/>
      <c r="P146" s="242"/>
      <c r="Q146" s="242"/>
      <c r="R146" s="242"/>
      <c r="S146" s="242"/>
      <c r="T146" s="243"/>
      <c r="U146" s="13"/>
      <c r="V146" s="13"/>
      <c r="W146" s="13"/>
      <c r="X146" s="13"/>
      <c r="Y146" s="13"/>
      <c r="Z146" s="13"/>
      <c r="AA146" s="13"/>
      <c r="AB146" s="13"/>
      <c r="AC146" s="13"/>
      <c r="AD146" s="13"/>
      <c r="AE146" s="13"/>
      <c r="AT146" s="244" t="s">
        <v>170</v>
      </c>
      <c r="AU146" s="244" t="s">
        <v>85</v>
      </c>
      <c r="AV146" s="13" t="s">
        <v>87</v>
      </c>
      <c r="AW146" s="13" t="s">
        <v>37</v>
      </c>
      <c r="AX146" s="13" t="s">
        <v>77</v>
      </c>
      <c r="AY146" s="244" t="s">
        <v>160</v>
      </c>
    </row>
    <row r="147" spans="1:51" s="15" customFormat="1" ht="12">
      <c r="A147" s="15"/>
      <c r="B147" s="255"/>
      <c r="C147" s="256"/>
      <c r="D147" s="229" t="s">
        <v>170</v>
      </c>
      <c r="E147" s="257" t="s">
        <v>19</v>
      </c>
      <c r="F147" s="258" t="s">
        <v>174</v>
      </c>
      <c r="G147" s="256"/>
      <c r="H147" s="259">
        <v>1.015</v>
      </c>
      <c r="I147" s="260"/>
      <c r="J147" s="256"/>
      <c r="K147" s="256"/>
      <c r="L147" s="261"/>
      <c r="M147" s="262"/>
      <c r="N147" s="263"/>
      <c r="O147" s="263"/>
      <c r="P147" s="263"/>
      <c r="Q147" s="263"/>
      <c r="R147" s="263"/>
      <c r="S147" s="263"/>
      <c r="T147" s="264"/>
      <c r="U147" s="15"/>
      <c r="V147" s="15"/>
      <c r="W147" s="15"/>
      <c r="X147" s="15"/>
      <c r="Y147" s="15"/>
      <c r="Z147" s="15"/>
      <c r="AA147" s="15"/>
      <c r="AB147" s="15"/>
      <c r="AC147" s="15"/>
      <c r="AD147" s="15"/>
      <c r="AE147" s="15"/>
      <c r="AT147" s="265" t="s">
        <v>170</v>
      </c>
      <c r="AU147" s="265" t="s">
        <v>85</v>
      </c>
      <c r="AV147" s="15" t="s">
        <v>166</v>
      </c>
      <c r="AW147" s="15" t="s">
        <v>37</v>
      </c>
      <c r="AX147" s="15" t="s">
        <v>85</v>
      </c>
      <c r="AY147" s="265" t="s">
        <v>160</v>
      </c>
    </row>
    <row r="148" spans="1:65" s="2" customFormat="1" ht="21.05" customHeight="1">
      <c r="A148" s="40"/>
      <c r="B148" s="41"/>
      <c r="C148" s="266" t="s">
        <v>334</v>
      </c>
      <c r="D148" s="266" t="s">
        <v>237</v>
      </c>
      <c r="E148" s="267" t="s">
        <v>744</v>
      </c>
      <c r="F148" s="268" t="s">
        <v>745</v>
      </c>
      <c r="G148" s="269" t="s">
        <v>326</v>
      </c>
      <c r="H148" s="270">
        <v>3.451</v>
      </c>
      <c r="I148" s="271"/>
      <c r="J148" s="272">
        <f>ROUND(I148*H148,2)</f>
        <v>0</v>
      </c>
      <c r="K148" s="273"/>
      <c r="L148" s="274"/>
      <c r="M148" s="275" t="s">
        <v>19</v>
      </c>
      <c r="N148" s="276" t="s">
        <v>48</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210</v>
      </c>
      <c r="AT148" s="227" t="s">
        <v>237</v>
      </c>
      <c r="AU148" s="227" t="s">
        <v>85</v>
      </c>
      <c r="AY148" s="19" t="s">
        <v>160</v>
      </c>
      <c r="BE148" s="228">
        <f>IF(N148="základní",J148,0)</f>
        <v>0</v>
      </c>
      <c r="BF148" s="228">
        <f>IF(N148="snížená",J148,0)</f>
        <v>0</v>
      </c>
      <c r="BG148" s="228">
        <f>IF(N148="zákl. přenesená",J148,0)</f>
        <v>0</v>
      </c>
      <c r="BH148" s="228">
        <f>IF(N148="sníž. přenesená",J148,0)</f>
        <v>0</v>
      </c>
      <c r="BI148" s="228">
        <f>IF(N148="nulová",J148,0)</f>
        <v>0</v>
      </c>
      <c r="BJ148" s="19" t="s">
        <v>85</v>
      </c>
      <c r="BK148" s="228">
        <f>ROUND(I148*H148,2)</f>
        <v>0</v>
      </c>
      <c r="BL148" s="19" t="s">
        <v>166</v>
      </c>
      <c r="BM148" s="227" t="s">
        <v>1656</v>
      </c>
    </row>
    <row r="149" spans="1:51" s="13" customFormat="1" ht="12">
      <c r="A149" s="13"/>
      <c r="B149" s="234"/>
      <c r="C149" s="235"/>
      <c r="D149" s="229" t="s">
        <v>170</v>
      </c>
      <c r="E149" s="236" t="s">
        <v>19</v>
      </c>
      <c r="F149" s="237" t="s">
        <v>1657</v>
      </c>
      <c r="G149" s="235"/>
      <c r="H149" s="238">
        <v>3.451</v>
      </c>
      <c r="I149" s="239"/>
      <c r="J149" s="235"/>
      <c r="K149" s="235"/>
      <c r="L149" s="240"/>
      <c r="M149" s="241"/>
      <c r="N149" s="242"/>
      <c r="O149" s="242"/>
      <c r="P149" s="242"/>
      <c r="Q149" s="242"/>
      <c r="R149" s="242"/>
      <c r="S149" s="242"/>
      <c r="T149" s="243"/>
      <c r="U149" s="13"/>
      <c r="V149" s="13"/>
      <c r="W149" s="13"/>
      <c r="X149" s="13"/>
      <c r="Y149" s="13"/>
      <c r="Z149" s="13"/>
      <c r="AA149" s="13"/>
      <c r="AB149" s="13"/>
      <c r="AC149" s="13"/>
      <c r="AD149" s="13"/>
      <c r="AE149" s="13"/>
      <c r="AT149" s="244" t="s">
        <v>170</v>
      </c>
      <c r="AU149" s="244" t="s">
        <v>85</v>
      </c>
      <c r="AV149" s="13" t="s">
        <v>87</v>
      </c>
      <c r="AW149" s="13" t="s">
        <v>37</v>
      </c>
      <c r="AX149" s="13" t="s">
        <v>77</v>
      </c>
      <c r="AY149" s="244" t="s">
        <v>160</v>
      </c>
    </row>
    <row r="150" spans="1:51" s="15" customFormat="1" ht="12">
      <c r="A150" s="15"/>
      <c r="B150" s="255"/>
      <c r="C150" s="256"/>
      <c r="D150" s="229" t="s">
        <v>170</v>
      </c>
      <c r="E150" s="257" t="s">
        <v>19</v>
      </c>
      <c r="F150" s="258" t="s">
        <v>174</v>
      </c>
      <c r="G150" s="256"/>
      <c r="H150" s="259">
        <v>3.451</v>
      </c>
      <c r="I150" s="260"/>
      <c r="J150" s="256"/>
      <c r="K150" s="256"/>
      <c r="L150" s="261"/>
      <c r="M150" s="262"/>
      <c r="N150" s="263"/>
      <c r="O150" s="263"/>
      <c r="P150" s="263"/>
      <c r="Q150" s="263"/>
      <c r="R150" s="263"/>
      <c r="S150" s="263"/>
      <c r="T150" s="264"/>
      <c r="U150" s="15"/>
      <c r="V150" s="15"/>
      <c r="W150" s="15"/>
      <c r="X150" s="15"/>
      <c r="Y150" s="15"/>
      <c r="Z150" s="15"/>
      <c r="AA150" s="15"/>
      <c r="AB150" s="15"/>
      <c r="AC150" s="15"/>
      <c r="AD150" s="15"/>
      <c r="AE150" s="15"/>
      <c r="AT150" s="265" t="s">
        <v>170</v>
      </c>
      <c r="AU150" s="265" t="s">
        <v>85</v>
      </c>
      <c r="AV150" s="15" t="s">
        <v>166</v>
      </c>
      <c r="AW150" s="15" t="s">
        <v>37</v>
      </c>
      <c r="AX150" s="15" t="s">
        <v>85</v>
      </c>
      <c r="AY150" s="265" t="s">
        <v>160</v>
      </c>
    </row>
    <row r="151" spans="1:65" s="2" customFormat="1" ht="21.05" customHeight="1">
      <c r="A151" s="40"/>
      <c r="B151" s="41"/>
      <c r="C151" s="266" t="s">
        <v>340</v>
      </c>
      <c r="D151" s="266" t="s">
        <v>237</v>
      </c>
      <c r="E151" s="267" t="s">
        <v>1658</v>
      </c>
      <c r="F151" s="268" t="s">
        <v>1659</v>
      </c>
      <c r="G151" s="269" t="s">
        <v>295</v>
      </c>
      <c r="H151" s="270">
        <v>1.015</v>
      </c>
      <c r="I151" s="271"/>
      <c r="J151" s="272">
        <f>ROUND(I151*H151,2)</f>
        <v>0</v>
      </c>
      <c r="K151" s="273"/>
      <c r="L151" s="274"/>
      <c r="M151" s="275" t="s">
        <v>19</v>
      </c>
      <c r="N151" s="276" t="s">
        <v>48</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210</v>
      </c>
      <c r="AT151" s="227" t="s">
        <v>237</v>
      </c>
      <c r="AU151" s="227" t="s">
        <v>85</v>
      </c>
      <c r="AY151" s="19" t="s">
        <v>160</v>
      </c>
      <c r="BE151" s="228">
        <f>IF(N151="základní",J151,0)</f>
        <v>0</v>
      </c>
      <c r="BF151" s="228">
        <f>IF(N151="snížená",J151,0)</f>
        <v>0</v>
      </c>
      <c r="BG151" s="228">
        <f>IF(N151="zákl. přenesená",J151,0)</f>
        <v>0</v>
      </c>
      <c r="BH151" s="228">
        <f>IF(N151="sníž. přenesená",J151,0)</f>
        <v>0</v>
      </c>
      <c r="BI151" s="228">
        <f>IF(N151="nulová",J151,0)</f>
        <v>0</v>
      </c>
      <c r="BJ151" s="19" t="s">
        <v>85</v>
      </c>
      <c r="BK151" s="228">
        <f>ROUND(I151*H151,2)</f>
        <v>0</v>
      </c>
      <c r="BL151" s="19" t="s">
        <v>166</v>
      </c>
      <c r="BM151" s="227" t="s">
        <v>1660</v>
      </c>
    </row>
    <row r="152" spans="1:51" s="13" customFormat="1" ht="12">
      <c r="A152" s="13"/>
      <c r="B152" s="234"/>
      <c r="C152" s="235"/>
      <c r="D152" s="229" t="s">
        <v>170</v>
      </c>
      <c r="E152" s="236" t="s">
        <v>19</v>
      </c>
      <c r="F152" s="237" t="s">
        <v>896</v>
      </c>
      <c r="G152" s="235"/>
      <c r="H152" s="238">
        <v>1.015</v>
      </c>
      <c r="I152" s="239"/>
      <c r="J152" s="235"/>
      <c r="K152" s="235"/>
      <c r="L152" s="240"/>
      <c r="M152" s="241"/>
      <c r="N152" s="242"/>
      <c r="O152" s="242"/>
      <c r="P152" s="242"/>
      <c r="Q152" s="242"/>
      <c r="R152" s="242"/>
      <c r="S152" s="242"/>
      <c r="T152" s="243"/>
      <c r="U152" s="13"/>
      <c r="V152" s="13"/>
      <c r="W152" s="13"/>
      <c r="X152" s="13"/>
      <c r="Y152" s="13"/>
      <c r="Z152" s="13"/>
      <c r="AA152" s="13"/>
      <c r="AB152" s="13"/>
      <c r="AC152" s="13"/>
      <c r="AD152" s="13"/>
      <c r="AE152" s="13"/>
      <c r="AT152" s="244" t="s">
        <v>170</v>
      </c>
      <c r="AU152" s="244" t="s">
        <v>85</v>
      </c>
      <c r="AV152" s="13" t="s">
        <v>87</v>
      </c>
      <c r="AW152" s="13" t="s">
        <v>37</v>
      </c>
      <c r="AX152" s="13" t="s">
        <v>77</v>
      </c>
      <c r="AY152" s="244" t="s">
        <v>160</v>
      </c>
    </row>
    <row r="153" spans="1:51" s="15" customFormat="1" ht="12">
      <c r="A153" s="15"/>
      <c r="B153" s="255"/>
      <c r="C153" s="256"/>
      <c r="D153" s="229" t="s">
        <v>170</v>
      </c>
      <c r="E153" s="257" t="s">
        <v>19</v>
      </c>
      <c r="F153" s="258" t="s">
        <v>174</v>
      </c>
      <c r="G153" s="256"/>
      <c r="H153" s="259">
        <v>1.015</v>
      </c>
      <c r="I153" s="260"/>
      <c r="J153" s="256"/>
      <c r="K153" s="256"/>
      <c r="L153" s="261"/>
      <c r="M153" s="262"/>
      <c r="N153" s="263"/>
      <c r="O153" s="263"/>
      <c r="P153" s="263"/>
      <c r="Q153" s="263"/>
      <c r="R153" s="263"/>
      <c r="S153" s="263"/>
      <c r="T153" s="264"/>
      <c r="U153" s="15"/>
      <c r="V153" s="15"/>
      <c r="W153" s="15"/>
      <c r="X153" s="15"/>
      <c r="Y153" s="15"/>
      <c r="Z153" s="15"/>
      <c r="AA153" s="15"/>
      <c r="AB153" s="15"/>
      <c r="AC153" s="15"/>
      <c r="AD153" s="15"/>
      <c r="AE153" s="15"/>
      <c r="AT153" s="265" t="s">
        <v>170</v>
      </c>
      <c r="AU153" s="265" t="s">
        <v>85</v>
      </c>
      <c r="AV153" s="15" t="s">
        <v>166</v>
      </c>
      <c r="AW153" s="15" t="s">
        <v>37</v>
      </c>
      <c r="AX153" s="15" t="s">
        <v>85</v>
      </c>
      <c r="AY153" s="265" t="s">
        <v>160</v>
      </c>
    </row>
    <row r="154" spans="1:65" s="2" customFormat="1" ht="21.05" customHeight="1">
      <c r="A154" s="40"/>
      <c r="B154" s="41"/>
      <c r="C154" s="266" t="s">
        <v>348</v>
      </c>
      <c r="D154" s="266" t="s">
        <v>237</v>
      </c>
      <c r="E154" s="267" t="s">
        <v>748</v>
      </c>
      <c r="F154" s="268" t="s">
        <v>749</v>
      </c>
      <c r="G154" s="269" t="s">
        <v>295</v>
      </c>
      <c r="H154" s="270">
        <v>2.03</v>
      </c>
      <c r="I154" s="271"/>
      <c r="J154" s="272">
        <f>ROUND(I154*H154,2)</f>
        <v>0</v>
      </c>
      <c r="K154" s="273"/>
      <c r="L154" s="274"/>
      <c r="M154" s="275" t="s">
        <v>19</v>
      </c>
      <c r="N154" s="276" t="s">
        <v>48</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210</v>
      </c>
      <c r="AT154" s="227" t="s">
        <v>237</v>
      </c>
      <c r="AU154" s="227" t="s">
        <v>85</v>
      </c>
      <c r="AY154" s="19" t="s">
        <v>160</v>
      </c>
      <c r="BE154" s="228">
        <f>IF(N154="základní",J154,0)</f>
        <v>0</v>
      </c>
      <c r="BF154" s="228">
        <f>IF(N154="snížená",J154,0)</f>
        <v>0</v>
      </c>
      <c r="BG154" s="228">
        <f>IF(N154="zákl. přenesená",J154,0)</f>
        <v>0</v>
      </c>
      <c r="BH154" s="228">
        <f>IF(N154="sníž. přenesená",J154,0)</f>
        <v>0</v>
      </c>
      <c r="BI154" s="228">
        <f>IF(N154="nulová",J154,0)</f>
        <v>0</v>
      </c>
      <c r="BJ154" s="19" t="s">
        <v>85</v>
      </c>
      <c r="BK154" s="228">
        <f>ROUND(I154*H154,2)</f>
        <v>0</v>
      </c>
      <c r="BL154" s="19" t="s">
        <v>166</v>
      </c>
      <c r="BM154" s="227" t="s">
        <v>1661</v>
      </c>
    </row>
    <row r="155" spans="1:51" s="13" customFormat="1" ht="12">
      <c r="A155" s="13"/>
      <c r="B155" s="234"/>
      <c r="C155" s="235"/>
      <c r="D155" s="229" t="s">
        <v>170</v>
      </c>
      <c r="E155" s="236" t="s">
        <v>19</v>
      </c>
      <c r="F155" s="237" t="s">
        <v>908</v>
      </c>
      <c r="G155" s="235"/>
      <c r="H155" s="238">
        <v>2.03</v>
      </c>
      <c r="I155" s="239"/>
      <c r="J155" s="235"/>
      <c r="K155" s="235"/>
      <c r="L155" s="240"/>
      <c r="M155" s="241"/>
      <c r="N155" s="242"/>
      <c r="O155" s="242"/>
      <c r="P155" s="242"/>
      <c r="Q155" s="242"/>
      <c r="R155" s="242"/>
      <c r="S155" s="242"/>
      <c r="T155" s="243"/>
      <c r="U155" s="13"/>
      <c r="V155" s="13"/>
      <c r="W155" s="13"/>
      <c r="X155" s="13"/>
      <c r="Y155" s="13"/>
      <c r="Z155" s="13"/>
      <c r="AA155" s="13"/>
      <c r="AB155" s="13"/>
      <c r="AC155" s="13"/>
      <c r="AD155" s="13"/>
      <c r="AE155" s="13"/>
      <c r="AT155" s="244" t="s">
        <v>170</v>
      </c>
      <c r="AU155" s="244" t="s">
        <v>85</v>
      </c>
      <c r="AV155" s="13" t="s">
        <v>87</v>
      </c>
      <c r="AW155" s="13" t="s">
        <v>37</v>
      </c>
      <c r="AX155" s="13" t="s">
        <v>77</v>
      </c>
      <c r="AY155" s="244" t="s">
        <v>160</v>
      </c>
    </row>
    <row r="156" spans="1:51" s="15" customFormat="1" ht="12">
      <c r="A156" s="15"/>
      <c r="B156" s="255"/>
      <c r="C156" s="256"/>
      <c r="D156" s="229" t="s">
        <v>170</v>
      </c>
      <c r="E156" s="257" t="s">
        <v>19</v>
      </c>
      <c r="F156" s="258" t="s">
        <v>174</v>
      </c>
      <c r="G156" s="256"/>
      <c r="H156" s="259">
        <v>2.03</v>
      </c>
      <c r="I156" s="260"/>
      <c r="J156" s="256"/>
      <c r="K156" s="256"/>
      <c r="L156" s="261"/>
      <c r="M156" s="262"/>
      <c r="N156" s="263"/>
      <c r="O156" s="263"/>
      <c r="P156" s="263"/>
      <c r="Q156" s="263"/>
      <c r="R156" s="263"/>
      <c r="S156" s="263"/>
      <c r="T156" s="264"/>
      <c r="U156" s="15"/>
      <c r="V156" s="15"/>
      <c r="W156" s="15"/>
      <c r="X156" s="15"/>
      <c r="Y156" s="15"/>
      <c r="Z156" s="15"/>
      <c r="AA156" s="15"/>
      <c r="AB156" s="15"/>
      <c r="AC156" s="15"/>
      <c r="AD156" s="15"/>
      <c r="AE156" s="15"/>
      <c r="AT156" s="265" t="s">
        <v>170</v>
      </c>
      <c r="AU156" s="265" t="s">
        <v>85</v>
      </c>
      <c r="AV156" s="15" t="s">
        <v>166</v>
      </c>
      <c r="AW156" s="15" t="s">
        <v>37</v>
      </c>
      <c r="AX156" s="15" t="s">
        <v>85</v>
      </c>
      <c r="AY156" s="265" t="s">
        <v>160</v>
      </c>
    </row>
    <row r="157" spans="1:63" s="12" customFormat="1" ht="25.9" customHeight="1">
      <c r="A157" s="12"/>
      <c r="B157" s="199"/>
      <c r="C157" s="200"/>
      <c r="D157" s="201" t="s">
        <v>76</v>
      </c>
      <c r="E157" s="202" t="s">
        <v>764</v>
      </c>
      <c r="F157" s="202" t="s">
        <v>765</v>
      </c>
      <c r="G157" s="200"/>
      <c r="H157" s="200"/>
      <c r="I157" s="203"/>
      <c r="J157" s="204">
        <f>BK157</f>
        <v>0</v>
      </c>
      <c r="K157" s="200"/>
      <c r="L157" s="205"/>
      <c r="M157" s="206"/>
      <c r="N157" s="207"/>
      <c r="O157" s="207"/>
      <c r="P157" s="208">
        <f>P158</f>
        <v>0</v>
      </c>
      <c r="Q157" s="207"/>
      <c r="R157" s="208">
        <f>R158</f>
        <v>0</v>
      </c>
      <c r="S157" s="207"/>
      <c r="T157" s="209">
        <f>T158</f>
        <v>0</v>
      </c>
      <c r="U157" s="12"/>
      <c r="V157" s="12"/>
      <c r="W157" s="12"/>
      <c r="X157" s="12"/>
      <c r="Y157" s="12"/>
      <c r="Z157" s="12"/>
      <c r="AA157" s="12"/>
      <c r="AB157" s="12"/>
      <c r="AC157" s="12"/>
      <c r="AD157" s="12"/>
      <c r="AE157" s="12"/>
      <c r="AR157" s="210" t="s">
        <v>85</v>
      </c>
      <c r="AT157" s="211" t="s">
        <v>76</v>
      </c>
      <c r="AU157" s="211" t="s">
        <v>77</v>
      </c>
      <c r="AY157" s="210" t="s">
        <v>160</v>
      </c>
      <c r="BK157" s="212">
        <f>BK158</f>
        <v>0</v>
      </c>
    </row>
    <row r="158" spans="1:65" s="2" customFormat="1" ht="21.05" customHeight="1">
      <c r="A158" s="40"/>
      <c r="B158" s="41"/>
      <c r="C158" s="215" t="s">
        <v>356</v>
      </c>
      <c r="D158" s="215" t="s">
        <v>162</v>
      </c>
      <c r="E158" s="216" t="s">
        <v>766</v>
      </c>
      <c r="F158" s="217" t="s">
        <v>767</v>
      </c>
      <c r="G158" s="218" t="s">
        <v>183</v>
      </c>
      <c r="H158" s="219">
        <v>4.625</v>
      </c>
      <c r="I158" s="220"/>
      <c r="J158" s="221">
        <f>ROUND(I158*H158,2)</f>
        <v>0</v>
      </c>
      <c r="K158" s="222"/>
      <c r="L158" s="46"/>
      <c r="M158" s="291" t="s">
        <v>19</v>
      </c>
      <c r="N158" s="292" t="s">
        <v>48</v>
      </c>
      <c r="O158" s="293"/>
      <c r="P158" s="294">
        <f>O158*H158</f>
        <v>0</v>
      </c>
      <c r="Q158" s="294">
        <v>0</v>
      </c>
      <c r="R158" s="294">
        <f>Q158*H158</f>
        <v>0</v>
      </c>
      <c r="S158" s="294">
        <v>0</v>
      </c>
      <c r="T158" s="295">
        <f>S158*H158</f>
        <v>0</v>
      </c>
      <c r="U158" s="40"/>
      <c r="V158" s="40"/>
      <c r="W158" s="40"/>
      <c r="X158" s="40"/>
      <c r="Y158" s="40"/>
      <c r="Z158" s="40"/>
      <c r="AA158" s="40"/>
      <c r="AB158" s="40"/>
      <c r="AC158" s="40"/>
      <c r="AD158" s="40"/>
      <c r="AE158" s="40"/>
      <c r="AR158" s="227" t="s">
        <v>166</v>
      </c>
      <c r="AT158" s="227" t="s">
        <v>162</v>
      </c>
      <c r="AU158" s="227" t="s">
        <v>85</v>
      </c>
      <c r="AY158" s="19" t="s">
        <v>160</v>
      </c>
      <c r="BE158" s="228">
        <f>IF(N158="základní",J158,0)</f>
        <v>0</v>
      </c>
      <c r="BF158" s="228">
        <f>IF(N158="snížená",J158,0)</f>
        <v>0</v>
      </c>
      <c r="BG158" s="228">
        <f>IF(N158="zákl. přenesená",J158,0)</f>
        <v>0</v>
      </c>
      <c r="BH158" s="228">
        <f>IF(N158="sníž. přenesená",J158,0)</f>
        <v>0</v>
      </c>
      <c r="BI158" s="228">
        <f>IF(N158="nulová",J158,0)</f>
        <v>0</v>
      </c>
      <c r="BJ158" s="19" t="s">
        <v>85</v>
      </c>
      <c r="BK158" s="228">
        <f>ROUND(I158*H158,2)</f>
        <v>0</v>
      </c>
      <c r="BL158" s="19" t="s">
        <v>166</v>
      </c>
      <c r="BM158" s="227" t="s">
        <v>1662</v>
      </c>
    </row>
    <row r="159" spans="1:31" s="2" customFormat="1" ht="6.95" customHeight="1">
      <c r="A159" s="40"/>
      <c r="B159" s="61"/>
      <c r="C159" s="62"/>
      <c r="D159" s="62"/>
      <c r="E159" s="62"/>
      <c r="F159" s="62"/>
      <c r="G159" s="62"/>
      <c r="H159" s="62"/>
      <c r="I159" s="62"/>
      <c r="J159" s="62"/>
      <c r="K159" s="62"/>
      <c r="L159" s="46"/>
      <c r="M159" s="40"/>
      <c r="O159" s="40"/>
      <c r="P159" s="40"/>
      <c r="Q159" s="40"/>
      <c r="R159" s="40"/>
      <c r="S159" s="40"/>
      <c r="T159" s="40"/>
      <c r="U159" s="40"/>
      <c r="V159" s="40"/>
      <c r="W159" s="40"/>
      <c r="X159" s="40"/>
      <c r="Y159" s="40"/>
      <c r="Z159" s="40"/>
      <c r="AA159" s="40"/>
      <c r="AB159" s="40"/>
      <c r="AC159" s="40"/>
      <c r="AD159" s="40"/>
      <c r="AE159" s="40"/>
    </row>
  </sheetData>
  <sheetProtection password="CC35" sheet="1" objects="1" scenarios="1" formatColumns="0" formatRows="0" autoFilter="0"/>
  <autoFilter ref="C88:K158"/>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04"/>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121</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2:12" s="1" customFormat="1" ht="12" customHeight="1">
      <c r="B8" s="22"/>
      <c r="D8" s="144" t="s">
        <v>123</v>
      </c>
      <c r="L8" s="22"/>
    </row>
    <row r="9" spans="1:31" s="2" customFormat="1" ht="16.3" customHeight="1">
      <c r="A9" s="40"/>
      <c r="B9" s="46"/>
      <c r="C9" s="40"/>
      <c r="D9" s="40"/>
      <c r="E9" s="145" t="s">
        <v>1438</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1439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3" customHeight="1">
      <c r="A11" s="40"/>
      <c r="B11" s="46"/>
      <c r="C11" s="40"/>
      <c r="D11" s="40"/>
      <c r="E11" s="147" t="s">
        <v>1663</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8. 12. 2020</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34</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4" t="s">
        <v>29</v>
      </c>
      <c r="J23" s="135" t="s">
        <v>36</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38</v>
      </c>
      <c r="E25" s="40"/>
      <c r="F25" s="40"/>
      <c r="G25" s="40"/>
      <c r="H25" s="40"/>
      <c r="I25" s="144" t="s">
        <v>26</v>
      </c>
      <c r="J25" s="135" t="s">
        <v>39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40</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41</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3"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43</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45</v>
      </c>
      <c r="G34" s="40"/>
      <c r="H34" s="40"/>
      <c r="I34" s="156" t="s">
        <v>44</v>
      </c>
      <c r="J34" s="156" t="s">
        <v>46</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47</v>
      </c>
      <c r="E35" s="144" t="s">
        <v>48</v>
      </c>
      <c r="F35" s="158">
        <f>ROUND((SUM(BE90:BE103)),2)</f>
        <v>0</v>
      </c>
      <c r="G35" s="40"/>
      <c r="H35" s="40"/>
      <c r="I35" s="159">
        <v>0.21</v>
      </c>
      <c r="J35" s="158">
        <f>ROUND(((SUM(BE90:BE103))*I35),2)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49</v>
      </c>
      <c r="F36" s="158">
        <f>ROUND((SUM(BF90:BF103)),2)</f>
        <v>0</v>
      </c>
      <c r="G36" s="40"/>
      <c r="H36" s="40"/>
      <c r="I36" s="159">
        <v>0.15</v>
      </c>
      <c r="J36" s="158">
        <f>ROUND(((SUM(BF90:BF103))*I36),2)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ROUND((SUM(BG90:BG103)),2)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51</v>
      </c>
      <c r="F38" s="158">
        <f>ROUND((SUM(BH90:BH103)),2)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52</v>
      </c>
      <c r="F39" s="158">
        <f>ROUND((SUM(BI90:BI103)),2)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53</v>
      </c>
      <c r="E41" s="162"/>
      <c r="F41" s="162"/>
      <c r="G41" s="163" t="s">
        <v>54</v>
      </c>
      <c r="H41" s="164" t="s">
        <v>55</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171" t="str">
        <f>E7</f>
        <v>NÁDRAŽNÍ,MĚSTSKÁ TŘÍDA - ČÁST I</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123</v>
      </c>
      <c r="D51" s="24"/>
      <c r="E51" s="24"/>
      <c r="F51" s="24"/>
      <c r="G51" s="24"/>
      <c r="H51" s="24"/>
      <c r="I51" s="24"/>
      <c r="J51" s="24"/>
      <c r="K51" s="24"/>
      <c r="L51" s="22"/>
    </row>
    <row r="52" spans="1:31" s="2" customFormat="1" ht="16.3" customHeight="1">
      <c r="A52" s="40"/>
      <c r="B52" s="41"/>
      <c r="C52" s="42"/>
      <c r="D52" s="42"/>
      <c r="E52" s="171" t="s">
        <v>1438</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1439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3" customHeight="1">
      <c r="A54" s="40"/>
      <c r="B54" s="41"/>
      <c r="C54" s="42"/>
      <c r="D54" s="42"/>
      <c r="E54" s="71" t="str">
        <f>E11</f>
        <v>SO 803.03 - Připojení nn</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Žďár nas Sázavou</v>
      </c>
      <c r="G56" s="42"/>
      <c r="H56" s="42"/>
      <c r="I56" s="34" t="s">
        <v>23</v>
      </c>
      <c r="J56" s="74" t="str">
        <f>IF(J14="","",J14)</f>
        <v>8. 12. 2020</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3" customHeight="1">
      <c r="A58" s="40"/>
      <c r="B58" s="41"/>
      <c r="C58" s="34" t="s">
        <v>25</v>
      </c>
      <c r="D58" s="42"/>
      <c r="E58" s="42"/>
      <c r="F58" s="29" t="str">
        <f>E17</f>
        <v>Město Žďár nad Sázavou</v>
      </c>
      <c r="G58" s="42"/>
      <c r="H58" s="42"/>
      <c r="I58" s="34" t="s">
        <v>33</v>
      </c>
      <c r="J58" s="38" t="str">
        <f>E23</f>
        <v>GRIMM Architekti</v>
      </c>
      <c r="K58" s="42"/>
      <c r="L58" s="146"/>
      <c r="S58" s="40"/>
      <c r="T58" s="40"/>
      <c r="U58" s="40"/>
      <c r="V58" s="40"/>
      <c r="W58" s="40"/>
      <c r="X58" s="40"/>
      <c r="Y58" s="40"/>
      <c r="Z58" s="40"/>
      <c r="AA58" s="40"/>
      <c r="AB58" s="40"/>
      <c r="AC58" s="40"/>
      <c r="AD58" s="40"/>
      <c r="AE58" s="40"/>
    </row>
    <row r="59" spans="1:31" s="2" customFormat="1" ht="15.3" customHeight="1">
      <c r="A59" s="40"/>
      <c r="B59" s="41"/>
      <c r="C59" s="34" t="s">
        <v>31</v>
      </c>
      <c r="D59" s="42"/>
      <c r="E59" s="42"/>
      <c r="F59" s="29" t="str">
        <f>IF(E20="","",E20)</f>
        <v>Vyplň údaj</v>
      </c>
      <c r="G59" s="42"/>
      <c r="H59" s="42"/>
      <c r="I59" s="34" t="s">
        <v>38</v>
      </c>
      <c r="J59" s="38" t="str">
        <f>E26</f>
        <v>Ivan Mezera</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126</v>
      </c>
      <c r="D61" s="173"/>
      <c r="E61" s="173"/>
      <c r="F61" s="173"/>
      <c r="G61" s="173"/>
      <c r="H61" s="173"/>
      <c r="I61" s="173"/>
      <c r="J61" s="174" t="s">
        <v>127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75</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128</v>
      </c>
    </row>
    <row r="64" spans="1:31" s="9" customFormat="1" ht="24.95" customHeight="1">
      <c r="A64" s="9"/>
      <c r="B64" s="176"/>
      <c r="C64" s="177"/>
      <c r="D64" s="178" t="s">
        <v>129</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131</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9" customFormat="1" ht="24.95" customHeight="1">
      <c r="A66" s="9"/>
      <c r="B66" s="176"/>
      <c r="C66" s="177"/>
      <c r="D66" s="178" t="s">
        <v>1364</v>
      </c>
      <c r="E66" s="179"/>
      <c r="F66" s="179"/>
      <c r="G66" s="179"/>
      <c r="H66" s="179"/>
      <c r="I66" s="179"/>
      <c r="J66" s="180">
        <f>J94</f>
        <v>0</v>
      </c>
      <c r="K66" s="177"/>
      <c r="L66" s="181"/>
      <c r="S66" s="9"/>
      <c r="T66" s="9"/>
      <c r="U66" s="9"/>
      <c r="V66" s="9"/>
      <c r="W66" s="9"/>
      <c r="X66" s="9"/>
      <c r="Y66" s="9"/>
      <c r="Z66" s="9"/>
      <c r="AA66" s="9"/>
      <c r="AB66" s="9"/>
      <c r="AC66" s="9"/>
      <c r="AD66" s="9"/>
      <c r="AE66" s="9"/>
    </row>
    <row r="67" spans="1:31" s="10" customFormat="1" ht="19.9" customHeight="1">
      <c r="A67" s="10"/>
      <c r="B67" s="182"/>
      <c r="C67" s="127"/>
      <c r="D67" s="183" t="s">
        <v>1365</v>
      </c>
      <c r="E67" s="184"/>
      <c r="F67" s="184"/>
      <c r="G67" s="184"/>
      <c r="H67" s="184"/>
      <c r="I67" s="184"/>
      <c r="J67" s="185">
        <f>J95</f>
        <v>0</v>
      </c>
      <c r="K67" s="127"/>
      <c r="L67" s="186"/>
      <c r="S67" s="10"/>
      <c r="T67" s="10"/>
      <c r="U67" s="10"/>
      <c r="V67" s="10"/>
      <c r="W67" s="10"/>
      <c r="X67" s="10"/>
      <c r="Y67" s="10"/>
      <c r="Z67" s="10"/>
      <c r="AA67" s="10"/>
      <c r="AB67" s="10"/>
      <c r="AC67" s="10"/>
      <c r="AD67" s="10"/>
      <c r="AE67" s="10"/>
    </row>
    <row r="68" spans="1:31" s="9" customFormat="1" ht="24.95" customHeight="1">
      <c r="A68" s="9"/>
      <c r="B68" s="176"/>
      <c r="C68" s="177"/>
      <c r="D68" s="178" t="s">
        <v>1664</v>
      </c>
      <c r="E68" s="179"/>
      <c r="F68" s="179"/>
      <c r="G68" s="179"/>
      <c r="H68" s="179"/>
      <c r="I68" s="179"/>
      <c r="J68" s="180">
        <f>J100</f>
        <v>0</v>
      </c>
      <c r="K68" s="177"/>
      <c r="L68" s="181"/>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145</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3" customHeight="1">
      <c r="A78" s="40"/>
      <c r="B78" s="41"/>
      <c r="C78" s="42"/>
      <c r="D78" s="42"/>
      <c r="E78" s="171" t="str">
        <f>E7</f>
        <v>NÁDRAŽNÍ,MĚSTSKÁ TŘÍDA - ČÁST I</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123</v>
      </c>
      <c r="D79" s="24"/>
      <c r="E79" s="24"/>
      <c r="F79" s="24"/>
      <c r="G79" s="24"/>
      <c r="H79" s="24"/>
      <c r="I79" s="24"/>
      <c r="J79" s="24"/>
      <c r="K79" s="24"/>
      <c r="L79" s="22"/>
    </row>
    <row r="80" spans="1:31" s="2" customFormat="1" ht="16.3" customHeight="1">
      <c r="A80" s="40"/>
      <c r="B80" s="41"/>
      <c r="C80" s="42"/>
      <c r="D80" s="42"/>
      <c r="E80" s="171" t="s">
        <v>1438</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1439</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3" customHeight="1">
      <c r="A82" s="40"/>
      <c r="B82" s="41"/>
      <c r="C82" s="42"/>
      <c r="D82" s="42"/>
      <c r="E82" s="71" t="str">
        <f>E11</f>
        <v>SO 803.03 - Připojení nn</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Žďár nas Sázavou</v>
      </c>
      <c r="G84" s="42"/>
      <c r="H84" s="42"/>
      <c r="I84" s="34" t="s">
        <v>23</v>
      </c>
      <c r="J84" s="74" t="str">
        <f>IF(J14="","",J14)</f>
        <v>8. 12. 2020</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3" customHeight="1">
      <c r="A86" s="40"/>
      <c r="B86" s="41"/>
      <c r="C86" s="34" t="s">
        <v>25</v>
      </c>
      <c r="D86" s="42"/>
      <c r="E86" s="42"/>
      <c r="F86" s="29" t="str">
        <f>E17</f>
        <v>Město Žďár nad Sázavou</v>
      </c>
      <c r="G86" s="42"/>
      <c r="H86" s="42"/>
      <c r="I86" s="34" t="s">
        <v>33</v>
      </c>
      <c r="J86" s="38" t="str">
        <f>E23</f>
        <v>GRIMM Architekti</v>
      </c>
      <c r="K86" s="42"/>
      <c r="L86" s="146"/>
      <c r="S86" s="40"/>
      <c r="T86" s="40"/>
      <c r="U86" s="40"/>
      <c r="V86" s="40"/>
      <c r="W86" s="40"/>
      <c r="X86" s="40"/>
      <c r="Y86" s="40"/>
      <c r="Z86" s="40"/>
      <c r="AA86" s="40"/>
      <c r="AB86" s="40"/>
      <c r="AC86" s="40"/>
      <c r="AD86" s="40"/>
      <c r="AE86" s="40"/>
    </row>
    <row r="87" spans="1:31" s="2" customFormat="1" ht="15.3" customHeight="1">
      <c r="A87" s="40"/>
      <c r="B87" s="41"/>
      <c r="C87" s="34" t="s">
        <v>31</v>
      </c>
      <c r="D87" s="42"/>
      <c r="E87" s="42"/>
      <c r="F87" s="29" t="str">
        <f>IF(E20="","",E20)</f>
        <v>Vyplň údaj</v>
      </c>
      <c r="G87" s="42"/>
      <c r="H87" s="42"/>
      <c r="I87" s="34" t="s">
        <v>38</v>
      </c>
      <c r="J87" s="38" t="str">
        <f>E26</f>
        <v>Ivan Mezera</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146</v>
      </c>
      <c r="D89" s="190" t="s">
        <v>62</v>
      </c>
      <c r="E89" s="190" t="s">
        <v>58</v>
      </c>
      <c r="F89" s="190" t="s">
        <v>59</v>
      </c>
      <c r="G89" s="190" t="s">
        <v>147</v>
      </c>
      <c r="H89" s="190" t="s">
        <v>148</v>
      </c>
      <c r="I89" s="190" t="s">
        <v>149</v>
      </c>
      <c r="J89" s="191" t="s">
        <v>127</v>
      </c>
      <c r="K89" s="192" t="s">
        <v>150</v>
      </c>
      <c r="L89" s="193"/>
      <c r="M89" s="94" t="s">
        <v>19</v>
      </c>
      <c r="N89" s="95" t="s">
        <v>47</v>
      </c>
      <c r="O89" s="95" t="s">
        <v>151</v>
      </c>
      <c r="P89" s="95" t="s">
        <v>152</v>
      </c>
      <c r="Q89" s="95" t="s">
        <v>153</v>
      </c>
      <c r="R89" s="95" t="s">
        <v>154</v>
      </c>
      <c r="S89" s="95" t="s">
        <v>155</v>
      </c>
      <c r="T89" s="96" t="s">
        <v>156</v>
      </c>
      <c r="U89" s="187"/>
      <c r="V89" s="187"/>
      <c r="W89" s="187"/>
      <c r="X89" s="187"/>
      <c r="Y89" s="187"/>
      <c r="Z89" s="187"/>
      <c r="AA89" s="187"/>
      <c r="AB89" s="187"/>
      <c r="AC89" s="187"/>
      <c r="AD89" s="187"/>
      <c r="AE89" s="187"/>
    </row>
    <row r="90" spans="1:63" s="2" customFormat="1" ht="22.8" customHeight="1">
      <c r="A90" s="40"/>
      <c r="B90" s="41"/>
      <c r="C90" s="101" t="s">
        <v>157</v>
      </c>
      <c r="D90" s="42"/>
      <c r="E90" s="42"/>
      <c r="F90" s="42"/>
      <c r="G90" s="42"/>
      <c r="H90" s="42"/>
      <c r="I90" s="42"/>
      <c r="J90" s="194">
        <f>BK90</f>
        <v>0</v>
      </c>
      <c r="K90" s="42"/>
      <c r="L90" s="46"/>
      <c r="M90" s="97"/>
      <c r="N90" s="195"/>
      <c r="O90" s="98"/>
      <c r="P90" s="196">
        <f>P91+P94+P100</f>
        <v>0</v>
      </c>
      <c r="Q90" s="98"/>
      <c r="R90" s="196">
        <f>R91+R94+R100</f>
        <v>0</v>
      </c>
      <c r="S90" s="98"/>
      <c r="T90" s="197">
        <f>T91+T94+T100</f>
        <v>0</v>
      </c>
      <c r="U90" s="40"/>
      <c r="V90" s="40"/>
      <c r="W90" s="40"/>
      <c r="X90" s="40"/>
      <c r="Y90" s="40"/>
      <c r="Z90" s="40"/>
      <c r="AA90" s="40"/>
      <c r="AB90" s="40"/>
      <c r="AC90" s="40"/>
      <c r="AD90" s="40"/>
      <c r="AE90" s="40"/>
      <c r="AT90" s="19" t="s">
        <v>76</v>
      </c>
      <c r="AU90" s="19" t="s">
        <v>128</v>
      </c>
      <c r="BK90" s="198">
        <f>BK91+BK94+BK100</f>
        <v>0</v>
      </c>
    </row>
    <row r="91" spans="1:63" s="12" customFormat="1" ht="25.9" customHeight="1">
      <c r="A91" s="12"/>
      <c r="B91" s="199"/>
      <c r="C91" s="200"/>
      <c r="D91" s="201" t="s">
        <v>76</v>
      </c>
      <c r="E91" s="202" t="s">
        <v>158</v>
      </c>
      <c r="F91" s="202" t="s">
        <v>159</v>
      </c>
      <c r="G91" s="200"/>
      <c r="H91" s="200"/>
      <c r="I91" s="203"/>
      <c r="J91" s="204">
        <f>BK91</f>
        <v>0</v>
      </c>
      <c r="K91" s="200"/>
      <c r="L91" s="205"/>
      <c r="M91" s="206"/>
      <c r="N91" s="207"/>
      <c r="O91" s="207"/>
      <c r="P91" s="208">
        <f>P92</f>
        <v>0</v>
      </c>
      <c r="Q91" s="207"/>
      <c r="R91" s="208">
        <f>R92</f>
        <v>0</v>
      </c>
      <c r="S91" s="207"/>
      <c r="T91" s="209">
        <f>T92</f>
        <v>0</v>
      </c>
      <c r="U91" s="12"/>
      <c r="V91" s="12"/>
      <c r="W91" s="12"/>
      <c r="X91" s="12"/>
      <c r="Y91" s="12"/>
      <c r="Z91" s="12"/>
      <c r="AA91" s="12"/>
      <c r="AB91" s="12"/>
      <c r="AC91" s="12"/>
      <c r="AD91" s="12"/>
      <c r="AE91" s="12"/>
      <c r="AR91" s="210" t="s">
        <v>85</v>
      </c>
      <c r="AT91" s="211" t="s">
        <v>76</v>
      </c>
      <c r="AU91" s="211" t="s">
        <v>77</v>
      </c>
      <c r="AY91" s="210" t="s">
        <v>160</v>
      </c>
      <c r="BK91" s="212">
        <f>BK92</f>
        <v>0</v>
      </c>
    </row>
    <row r="92" spans="1:63" s="12" customFormat="1" ht="22.8" customHeight="1">
      <c r="A92" s="12"/>
      <c r="B92" s="199"/>
      <c r="C92" s="200"/>
      <c r="D92" s="201" t="s">
        <v>76</v>
      </c>
      <c r="E92" s="213" t="s">
        <v>166</v>
      </c>
      <c r="F92" s="213" t="s">
        <v>192</v>
      </c>
      <c r="G92" s="200"/>
      <c r="H92" s="200"/>
      <c r="I92" s="203"/>
      <c r="J92" s="214">
        <f>BK92</f>
        <v>0</v>
      </c>
      <c r="K92" s="200"/>
      <c r="L92" s="205"/>
      <c r="M92" s="206"/>
      <c r="N92" s="207"/>
      <c r="O92" s="207"/>
      <c r="P92" s="208">
        <f>P93</f>
        <v>0</v>
      </c>
      <c r="Q92" s="207"/>
      <c r="R92" s="208">
        <f>R93</f>
        <v>0</v>
      </c>
      <c r="S92" s="207"/>
      <c r="T92" s="209">
        <f>T93</f>
        <v>0</v>
      </c>
      <c r="U92" s="12"/>
      <c r="V92" s="12"/>
      <c r="W92" s="12"/>
      <c r="X92" s="12"/>
      <c r="Y92" s="12"/>
      <c r="Z92" s="12"/>
      <c r="AA92" s="12"/>
      <c r="AB92" s="12"/>
      <c r="AC92" s="12"/>
      <c r="AD92" s="12"/>
      <c r="AE92" s="12"/>
      <c r="AR92" s="210" t="s">
        <v>85</v>
      </c>
      <c r="AT92" s="211" t="s">
        <v>76</v>
      </c>
      <c r="AU92" s="211" t="s">
        <v>85</v>
      </c>
      <c r="AY92" s="210" t="s">
        <v>160</v>
      </c>
      <c r="BK92" s="212">
        <f>BK93</f>
        <v>0</v>
      </c>
    </row>
    <row r="93" spans="1:65" s="2" customFormat="1" ht="31.9" customHeight="1">
      <c r="A93" s="40"/>
      <c r="B93" s="41"/>
      <c r="C93" s="215" t="s">
        <v>85</v>
      </c>
      <c r="D93" s="215" t="s">
        <v>162</v>
      </c>
      <c r="E93" s="216" t="s">
        <v>1048</v>
      </c>
      <c r="F93" s="217" t="s">
        <v>1049</v>
      </c>
      <c r="G93" s="218" t="s">
        <v>165</v>
      </c>
      <c r="H93" s="219">
        <v>1.1</v>
      </c>
      <c r="I93" s="220"/>
      <c r="J93" s="221">
        <f>ROUND(I93*H93,2)</f>
        <v>0</v>
      </c>
      <c r="K93" s="222"/>
      <c r="L93" s="46"/>
      <c r="M93" s="223" t="s">
        <v>19</v>
      </c>
      <c r="N93" s="224" t="s">
        <v>48</v>
      </c>
      <c r="O93" s="86"/>
      <c r="P93" s="225">
        <f>O93*H93</f>
        <v>0</v>
      </c>
      <c r="Q93" s="225">
        <v>0</v>
      </c>
      <c r="R93" s="225">
        <f>Q93*H93</f>
        <v>0</v>
      </c>
      <c r="S93" s="225">
        <v>0</v>
      </c>
      <c r="T93" s="226">
        <f>S93*H93</f>
        <v>0</v>
      </c>
      <c r="U93" s="40"/>
      <c r="V93" s="40"/>
      <c r="W93" s="40"/>
      <c r="X93" s="40"/>
      <c r="Y93" s="40"/>
      <c r="Z93" s="40"/>
      <c r="AA93" s="40"/>
      <c r="AB93" s="40"/>
      <c r="AC93" s="40"/>
      <c r="AD93" s="40"/>
      <c r="AE93" s="40"/>
      <c r="AR93" s="227" t="s">
        <v>166</v>
      </c>
      <c r="AT93" s="227" t="s">
        <v>162</v>
      </c>
      <c r="AU93" s="227" t="s">
        <v>87</v>
      </c>
      <c r="AY93" s="19" t="s">
        <v>160</v>
      </c>
      <c r="BE93" s="228">
        <f>IF(N93="základní",J93,0)</f>
        <v>0</v>
      </c>
      <c r="BF93" s="228">
        <f>IF(N93="snížená",J93,0)</f>
        <v>0</v>
      </c>
      <c r="BG93" s="228">
        <f>IF(N93="zákl. přenesená",J93,0)</f>
        <v>0</v>
      </c>
      <c r="BH93" s="228">
        <f>IF(N93="sníž. přenesená",J93,0)</f>
        <v>0</v>
      </c>
      <c r="BI93" s="228">
        <f>IF(N93="nulová",J93,0)</f>
        <v>0</v>
      </c>
      <c r="BJ93" s="19" t="s">
        <v>85</v>
      </c>
      <c r="BK93" s="228">
        <f>ROUND(I93*H93,2)</f>
        <v>0</v>
      </c>
      <c r="BL93" s="19" t="s">
        <v>166</v>
      </c>
      <c r="BM93" s="227" t="s">
        <v>1665</v>
      </c>
    </row>
    <row r="94" spans="1:63" s="12" customFormat="1" ht="25.9" customHeight="1">
      <c r="A94" s="12"/>
      <c r="B94" s="199"/>
      <c r="C94" s="200"/>
      <c r="D94" s="201" t="s">
        <v>76</v>
      </c>
      <c r="E94" s="202" t="s">
        <v>237</v>
      </c>
      <c r="F94" s="202" t="s">
        <v>1433</v>
      </c>
      <c r="G94" s="200"/>
      <c r="H94" s="200"/>
      <c r="I94" s="203"/>
      <c r="J94" s="204">
        <f>BK94</f>
        <v>0</v>
      </c>
      <c r="K94" s="200"/>
      <c r="L94" s="205"/>
      <c r="M94" s="206"/>
      <c r="N94" s="207"/>
      <c r="O94" s="207"/>
      <c r="P94" s="208">
        <f>P95</f>
        <v>0</v>
      </c>
      <c r="Q94" s="207"/>
      <c r="R94" s="208">
        <f>R95</f>
        <v>0</v>
      </c>
      <c r="S94" s="207"/>
      <c r="T94" s="209">
        <f>T95</f>
        <v>0</v>
      </c>
      <c r="U94" s="12"/>
      <c r="V94" s="12"/>
      <c r="W94" s="12"/>
      <c r="X94" s="12"/>
      <c r="Y94" s="12"/>
      <c r="Z94" s="12"/>
      <c r="AA94" s="12"/>
      <c r="AB94" s="12"/>
      <c r="AC94" s="12"/>
      <c r="AD94" s="12"/>
      <c r="AE94" s="12"/>
      <c r="AR94" s="210" t="s">
        <v>180</v>
      </c>
      <c r="AT94" s="211" t="s">
        <v>76</v>
      </c>
      <c r="AU94" s="211" t="s">
        <v>77</v>
      </c>
      <c r="AY94" s="210" t="s">
        <v>160</v>
      </c>
      <c r="BK94" s="212">
        <f>BK95</f>
        <v>0</v>
      </c>
    </row>
    <row r="95" spans="1:63" s="12" customFormat="1" ht="22.8" customHeight="1">
      <c r="A95" s="12"/>
      <c r="B95" s="199"/>
      <c r="C95" s="200"/>
      <c r="D95" s="201" t="s">
        <v>76</v>
      </c>
      <c r="E95" s="213" t="s">
        <v>1434</v>
      </c>
      <c r="F95" s="213" t="s">
        <v>1117</v>
      </c>
      <c r="G95" s="200"/>
      <c r="H95" s="200"/>
      <c r="I95" s="203"/>
      <c r="J95" s="214">
        <f>BK95</f>
        <v>0</v>
      </c>
      <c r="K95" s="200"/>
      <c r="L95" s="205"/>
      <c r="M95" s="206"/>
      <c r="N95" s="207"/>
      <c r="O95" s="207"/>
      <c r="P95" s="208">
        <f>SUM(P96:P99)</f>
        <v>0</v>
      </c>
      <c r="Q95" s="207"/>
      <c r="R95" s="208">
        <f>SUM(R96:R99)</f>
        <v>0</v>
      </c>
      <c r="S95" s="207"/>
      <c r="T95" s="209">
        <f>SUM(T96:T99)</f>
        <v>0</v>
      </c>
      <c r="U95" s="12"/>
      <c r="V95" s="12"/>
      <c r="W95" s="12"/>
      <c r="X95" s="12"/>
      <c r="Y95" s="12"/>
      <c r="Z95" s="12"/>
      <c r="AA95" s="12"/>
      <c r="AB95" s="12"/>
      <c r="AC95" s="12"/>
      <c r="AD95" s="12"/>
      <c r="AE95" s="12"/>
      <c r="AR95" s="210" t="s">
        <v>180</v>
      </c>
      <c r="AT95" s="211" t="s">
        <v>76</v>
      </c>
      <c r="AU95" s="211" t="s">
        <v>85</v>
      </c>
      <c r="AY95" s="210" t="s">
        <v>160</v>
      </c>
      <c r="BK95" s="212">
        <f>SUM(BK96:BK99)</f>
        <v>0</v>
      </c>
    </row>
    <row r="96" spans="1:65" s="2" customFormat="1" ht="16.3" customHeight="1">
      <c r="A96" s="40"/>
      <c r="B96" s="41"/>
      <c r="C96" s="215" t="s">
        <v>87</v>
      </c>
      <c r="D96" s="215" t="s">
        <v>162</v>
      </c>
      <c r="E96" s="216" t="s">
        <v>1666</v>
      </c>
      <c r="F96" s="217" t="s">
        <v>1667</v>
      </c>
      <c r="G96" s="218" t="s">
        <v>326</v>
      </c>
      <c r="H96" s="219">
        <v>45</v>
      </c>
      <c r="I96" s="220"/>
      <c r="J96" s="221">
        <f>ROUND(I96*H96,2)</f>
        <v>0</v>
      </c>
      <c r="K96" s="222"/>
      <c r="L96" s="46"/>
      <c r="M96" s="223" t="s">
        <v>19</v>
      </c>
      <c r="N96" s="224" t="s">
        <v>48</v>
      </c>
      <c r="O96" s="86"/>
      <c r="P96" s="225">
        <f>O96*H96</f>
        <v>0</v>
      </c>
      <c r="Q96" s="225">
        <v>0</v>
      </c>
      <c r="R96" s="225">
        <f>Q96*H96</f>
        <v>0</v>
      </c>
      <c r="S96" s="225">
        <v>0</v>
      </c>
      <c r="T96" s="226">
        <f>S96*H96</f>
        <v>0</v>
      </c>
      <c r="U96" s="40"/>
      <c r="V96" s="40"/>
      <c r="W96" s="40"/>
      <c r="X96" s="40"/>
      <c r="Y96" s="40"/>
      <c r="Z96" s="40"/>
      <c r="AA96" s="40"/>
      <c r="AB96" s="40"/>
      <c r="AC96" s="40"/>
      <c r="AD96" s="40"/>
      <c r="AE96" s="40"/>
      <c r="AR96" s="227" t="s">
        <v>557</v>
      </c>
      <c r="AT96" s="227" t="s">
        <v>162</v>
      </c>
      <c r="AU96" s="227" t="s">
        <v>87</v>
      </c>
      <c r="AY96" s="19" t="s">
        <v>160</v>
      </c>
      <c r="BE96" s="228">
        <f>IF(N96="základní",J96,0)</f>
        <v>0</v>
      </c>
      <c r="BF96" s="228">
        <f>IF(N96="snížená",J96,0)</f>
        <v>0</v>
      </c>
      <c r="BG96" s="228">
        <f>IF(N96="zákl. přenesená",J96,0)</f>
        <v>0</v>
      </c>
      <c r="BH96" s="228">
        <f>IF(N96="sníž. přenesená",J96,0)</f>
        <v>0</v>
      </c>
      <c r="BI96" s="228">
        <f>IF(N96="nulová",J96,0)</f>
        <v>0</v>
      </c>
      <c r="BJ96" s="19" t="s">
        <v>85</v>
      </c>
      <c r="BK96" s="228">
        <f>ROUND(I96*H96,2)</f>
        <v>0</v>
      </c>
      <c r="BL96" s="19" t="s">
        <v>557</v>
      </c>
      <c r="BM96" s="227" t="s">
        <v>1668</v>
      </c>
    </row>
    <row r="97" spans="1:65" s="2" customFormat="1" ht="16.3" customHeight="1">
      <c r="A97" s="40"/>
      <c r="B97" s="41"/>
      <c r="C97" s="215" t="s">
        <v>180</v>
      </c>
      <c r="D97" s="215" t="s">
        <v>162</v>
      </c>
      <c r="E97" s="216" t="s">
        <v>1669</v>
      </c>
      <c r="F97" s="217" t="s">
        <v>998</v>
      </c>
      <c r="G97" s="218" t="s">
        <v>326</v>
      </c>
      <c r="H97" s="219">
        <v>42</v>
      </c>
      <c r="I97" s="220"/>
      <c r="J97" s="221">
        <f>ROUND(I97*H97,2)</f>
        <v>0</v>
      </c>
      <c r="K97" s="222"/>
      <c r="L97" s="46"/>
      <c r="M97" s="223" t="s">
        <v>19</v>
      </c>
      <c r="N97" s="224" t="s">
        <v>48</v>
      </c>
      <c r="O97" s="86"/>
      <c r="P97" s="225">
        <f>O97*H97</f>
        <v>0</v>
      </c>
      <c r="Q97" s="225">
        <v>0</v>
      </c>
      <c r="R97" s="225">
        <f>Q97*H97</f>
        <v>0</v>
      </c>
      <c r="S97" s="225">
        <v>0</v>
      </c>
      <c r="T97" s="226">
        <f>S97*H97</f>
        <v>0</v>
      </c>
      <c r="U97" s="40"/>
      <c r="V97" s="40"/>
      <c r="W97" s="40"/>
      <c r="X97" s="40"/>
      <c r="Y97" s="40"/>
      <c r="Z97" s="40"/>
      <c r="AA97" s="40"/>
      <c r="AB97" s="40"/>
      <c r="AC97" s="40"/>
      <c r="AD97" s="40"/>
      <c r="AE97" s="40"/>
      <c r="AR97" s="227" t="s">
        <v>557</v>
      </c>
      <c r="AT97" s="227" t="s">
        <v>162</v>
      </c>
      <c r="AU97" s="227" t="s">
        <v>87</v>
      </c>
      <c r="AY97" s="19" t="s">
        <v>160</v>
      </c>
      <c r="BE97" s="228">
        <f>IF(N97="základní",J97,0)</f>
        <v>0</v>
      </c>
      <c r="BF97" s="228">
        <f>IF(N97="snížená",J97,0)</f>
        <v>0</v>
      </c>
      <c r="BG97" s="228">
        <f>IF(N97="zákl. přenesená",J97,0)</f>
        <v>0</v>
      </c>
      <c r="BH97" s="228">
        <f>IF(N97="sníž. přenesená",J97,0)</f>
        <v>0</v>
      </c>
      <c r="BI97" s="228">
        <f>IF(N97="nulová",J97,0)</f>
        <v>0</v>
      </c>
      <c r="BJ97" s="19" t="s">
        <v>85</v>
      </c>
      <c r="BK97" s="228">
        <f>ROUND(I97*H97,2)</f>
        <v>0</v>
      </c>
      <c r="BL97" s="19" t="s">
        <v>557</v>
      </c>
      <c r="BM97" s="227" t="s">
        <v>1670</v>
      </c>
    </row>
    <row r="98" spans="1:65" s="2" customFormat="1" ht="21.05" customHeight="1">
      <c r="A98" s="40"/>
      <c r="B98" s="41"/>
      <c r="C98" s="215" t="s">
        <v>166</v>
      </c>
      <c r="D98" s="215" t="s">
        <v>162</v>
      </c>
      <c r="E98" s="216" t="s">
        <v>1671</v>
      </c>
      <c r="F98" s="217" t="s">
        <v>1672</v>
      </c>
      <c r="G98" s="218" t="s">
        <v>326</v>
      </c>
      <c r="H98" s="219">
        <v>42</v>
      </c>
      <c r="I98" s="220"/>
      <c r="J98" s="221">
        <f>ROUND(I98*H98,2)</f>
        <v>0</v>
      </c>
      <c r="K98" s="222"/>
      <c r="L98" s="46"/>
      <c r="M98" s="223" t="s">
        <v>19</v>
      </c>
      <c r="N98" s="224" t="s">
        <v>48</v>
      </c>
      <c r="O98" s="86"/>
      <c r="P98" s="225">
        <f>O98*H98</f>
        <v>0</v>
      </c>
      <c r="Q98" s="225">
        <v>0</v>
      </c>
      <c r="R98" s="225">
        <f>Q98*H98</f>
        <v>0</v>
      </c>
      <c r="S98" s="225">
        <v>0</v>
      </c>
      <c r="T98" s="226">
        <f>S98*H98</f>
        <v>0</v>
      </c>
      <c r="U98" s="40"/>
      <c r="V98" s="40"/>
      <c r="W98" s="40"/>
      <c r="X98" s="40"/>
      <c r="Y98" s="40"/>
      <c r="Z98" s="40"/>
      <c r="AA98" s="40"/>
      <c r="AB98" s="40"/>
      <c r="AC98" s="40"/>
      <c r="AD98" s="40"/>
      <c r="AE98" s="40"/>
      <c r="AR98" s="227" t="s">
        <v>557</v>
      </c>
      <c r="AT98" s="227" t="s">
        <v>162</v>
      </c>
      <c r="AU98" s="227" t="s">
        <v>87</v>
      </c>
      <c r="AY98" s="19" t="s">
        <v>160</v>
      </c>
      <c r="BE98" s="228">
        <f>IF(N98="základní",J98,0)</f>
        <v>0</v>
      </c>
      <c r="BF98" s="228">
        <f>IF(N98="snížená",J98,0)</f>
        <v>0</v>
      </c>
      <c r="BG98" s="228">
        <f>IF(N98="zákl. přenesená",J98,0)</f>
        <v>0</v>
      </c>
      <c r="BH98" s="228">
        <f>IF(N98="sníž. přenesená",J98,0)</f>
        <v>0</v>
      </c>
      <c r="BI98" s="228">
        <f>IF(N98="nulová",J98,0)</f>
        <v>0</v>
      </c>
      <c r="BJ98" s="19" t="s">
        <v>85</v>
      </c>
      <c r="BK98" s="228">
        <f>ROUND(I98*H98,2)</f>
        <v>0</v>
      </c>
      <c r="BL98" s="19" t="s">
        <v>557</v>
      </c>
      <c r="BM98" s="227" t="s">
        <v>1673</v>
      </c>
    </row>
    <row r="99" spans="1:65" s="2" customFormat="1" ht="16.3" customHeight="1">
      <c r="A99" s="40"/>
      <c r="B99" s="41"/>
      <c r="C99" s="215" t="s">
        <v>193</v>
      </c>
      <c r="D99" s="215" t="s">
        <v>162</v>
      </c>
      <c r="E99" s="216" t="s">
        <v>1674</v>
      </c>
      <c r="F99" s="217" t="s">
        <v>1675</v>
      </c>
      <c r="G99" s="218" t="s">
        <v>295</v>
      </c>
      <c r="H99" s="219">
        <v>2</v>
      </c>
      <c r="I99" s="220"/>
      <c r="J99" s="221">
        <f>ROUND(I99*H99,2)</f>
        <v>0</v>
      </c>
      <c r="K99" s="222"/>
      <c r="L99" s="46"/>
      <c r="M99" s="223" t="s">
        <v>19</v>
      </c>
      <c r="N99" s="224" t="s">
        <v>48</v>
      </c>
      <c r="O99" s="86"/>
      <c r="P99" s="225">
        <f>O99*H99</f>
        <v>0</v>
      </c>
      <c r="Q99" s="225">
        <v>0</v>
      </c>
      <c r="R99" s="225">
        <f>Q99*H99</f>
        <v>0</v>
      </c>
      <c r="S99" s="225">
        <v>0</v>
      </c>
      <c r="T99" s="226">
        <f>S99*H99</f>
        <v>0</v>
      </c>
      <c r="U99" s="40"/>
      <c r="V99" s="40"/>
      <c r="W99" s="40"/>
      <c r="X99" s="40"/>
      <c r="Y99" s="40"/>
      <c r="Z99" s="40"/>
      <c r="AA99" s="40"/>
      <c r="AB99" s="40"/>
      <c r="AC99" s="40"/>
      <c r="AD99" s="40"/>
      <c r="AE99" s="40"/>
      <c r="AR99" s="227" t="s">
        <v>557</v>
      </c>
      <c r="AT99" s="227" t="s">
        <v>162</v>
      </c>
      <c r="AU99" s="227" t="s">
        <v>87</v>
      </c>
      <c r="AY99" s="19" t="s">
        <v>160</v>
      </c>
      <c r="BE99" s="228">
        <f>IF(N99="základní",J99,0)</f>
        <v>0</v>
      </c>
      <c r="BF99" s="228">
        <f>IF(N99="snížená",J99,0)</f>
        <v>0</v>
      </c>
      <c r="BG99" s="228">
        <f>IF(N99="zákl. přenesená",J99,0)</f>
        <v>0</v>
      </c>
      <c r="BH99" s="228">
        <f>IF(N99="sníž. přenesená",J99,0)</f>
        <v>0</v>
      </c>
      <c r="BI99" s="228">
        <f>IF(N99="nulová",J99,0)</f>
        <v>0</v>
      </c>
      <c r="BJ99" s="19" t="s">
        <v>85</v>
      </c>
      <c r="BK99" s="228">
        <f>ROUND(I99*H99,2)</f>
        <v>0</v>
      </c>
      <c r="BL99" s="19" t="s">
        <v>557</v>
      </c>
      <c r="BM99" s="227" t="s">
        <v>1676</v>
      </c>
    </row>
    <row r="100" spans="1:63" s="12" customFormat="1" ht="25.9" customHeight="1">
      <c r="A100" s="12"/>
      <c r="B100" s="199"/>
      <c r="C100" s="200"/>
      <c r="D100" s="201" t="s">
        <v>76</v>
      </c>
      <c r="E100" s="202" t="s">
        <v>1677</v>
      </c>
      <c r="F100" s="202" t="s">
        <v>1678</v>
      </c>
      <c r="G100" s="200"/>
      <c r="H100" s="200"/>
      <c r="I100" s="203"/>
      <c r="J100" s="204">
        <f>BK100</f>
        <v>0</v>
      </c>
      <c r="K100" s="200"/>
      <c r="L100" s="205"/>
      <c r="M100" s="206"/>
      <c r="N100" s="207"/>
      <c r="O100" s="207"/>
      <c r="P100" s="208">
        <f>SUM(P101:P103)</f>
        <v>0</v>
      </c>
      <c r="Q100" s="207"/>
      <c r="R100" s="208">
        <f>SUM(R101:R103)</f>
        <v>0</v>
      </c>
      <c r="S100" s="207"/>
      <c r="T100" s="209">
        <f>SUM(T101:T103)</f>
        <v>0</v>
      </c>
      <c r="U100" s="12"/>
      <c r="V100" s="12"/>
      <c r="W100" s="12"/>
      <c r="X100" s="12"/>
      <c r="Y100" s="12"/>
      <c r="Z100" s="12"/>
      <c r="AA100" s="12"/>
      <c r="AB100" s="12"/>
      <c r="AC100" s="12"/>
      <c r="AD100" s="12"/>
      <c r="AE100" s="12"/>
      <c r="AR100" s="210" t="s">
        <v>166</v>
      </c>
      <c r="AT100" s="211" t="s">
        <v>76</v>
      </c>
      <c r="AU100" s="211" t="s">
        <v>77</v>
      </c>
      <c r="AY100" s="210" t="s">
        <v>160</v>
      </c>
      <c r="BK100" s="212">
        <f>SUM(BK101:BK103)</f>
        <v>0</v>
      </c>
    </row>
    <row r="101" spans="1:65" s="2" customFormat="1" ht="16.3" customHeight="1">
      <c r="A101" s="40"/>
      <c r="B101" s="41"/>
      <c r="C101" s="215" t="s">
        <v>200</v>
      </c>
      <c r="D101" s="215" t="s">
        <v>162</v>
      </c>
      <c r="E101" s="216" t="s">
        <v>1679</v>
      </c>
      <c r="F101" s="217" t="s">
        <v>1014</v>
      </c>
      <c r="G101" s="218" t="s">
        <v>295</v>
      </c>
      <c r="H101" s="219">
        <v>1</v>
      </c>
      <c r="I101" s="220"/>
      <c r="J101" s="221">
        <f>ROUND(I101*H101,2)</f>
        <v>0</v>
      </c>
      <c r="K101" s="222"/>
      <c r="L101" s="46"/>
      <c r="M101" s="223" t="s">
        <v>19</v>
      </c>
      <c r="N101" s="224" t="s">
        <v>48</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1022</v>
      </c>
      <c r="AT101" s="227" t="s">
        <v>162</v>
      </c>
      <c r="AU101" s="227" t="s">
        <v>85</v>
      </c>
      <c r="AY101" s="19" t="s">
        <v>160</v>
      </c>
      <c r="BE101" s="228">
        <f>IF(N101="základní",J101,0)</f>
        <v>0</v>
      </c>
      <c r="BF101" s="228">
        <f>IF(N101="snížená",J101,0)</f>
        <v>0</v>
      </c>
      <c r="BG101" s="228">
        <f>IF(N101="zákl. přenesená",J101,0)</f>
        <v>0</v>
      </c>
      <c r="BH101" s="228">
        <f>IF(N101="sníž. přenesená",J101,0)</f>
        <v>0</v>
      </c>
      <c r="BI101" s="228">
        <f>IF(N101="nulová",J101,0)</f>
        <v>0</v>
      </c>
      <c r="BJ101" s="19" t="s">
        <v>85</v>
      </c>
      <c r="BK101" s="228">
        <f>ROUND(I101*H101,2)</f>
        <v>0</v>
      </c>
      <c r="BL101" s="19" t="s">
        <v>1022</v>
      </c>
      <c r="BM101" s="227" t="s">
        <v>1680</v>
      </c>
    </row>
    <row r="102" spans="1:65" s="2" customFormat="1" ht="16.3" customHeight="1">
      <c r="A102" s="40"/>
      <c r="B102" s="41"/>
      <c r="C102" s="215" t="s">
        <v>206</v>
      </c>
      <c r="D102" s="215" t="s">
        <v>162</v>
      </c>
      <c r="E102" s="216" t="s">
        <v>1681</v>
      </c>
      <c r="F102" s="217" t="s">
        <v>1020</v>
      </c>
      <c r="G102" s="218" t="s">
        <v>1021</v>
      </c>
      <c r="H102" s="219">
        <v>1</v>
      </c>
      <c r="I102" s="220"/>
      <c r="J102" s="221">
        <f>ROUND(I102*H102,2)</f>
        <v>0</v>
      </c>
      <c r="K102" s="222"/>
      <c r="L102" s="46"/>
      <c r="M102" s="223" t="s">
        <v>19</v>
      </c>
      <c r="N102" s="224" t="s">
        <v>48</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1022</v>
      </c>
      <c r="AT102" s="227" t="s">
        <v>162</v>
      </c>
      <c r="AU102" s="227" t="s">
        <v>85</v>
      </c>
      <c r="AY102" s="19" t="s">
        <v>160</v>
      </c>
      <c r="BE102" s="228">
        <f>IF(N102="základní",J102,0)</f>
        <v>0</v>
      </c>
      <c r="BF102" s="228">
        <f>IF(N102="snížená",J102,0)</f>
        <v>0</v>
      </c>
      <c r="BG102" s="228">
        <f>IF(N102="zákl. přenesená",J102,0)</f>
        <v>0</v>
      </c>
      <c r="BH102" s="228">
        <f>IF(N102="sníž. přenesená",J102,0)</f>
        <v>0</v>
      </c>
      <c r="BI102" s="228">
        <f>IF(N102="nulová",J102,0)</f>
        <v>0</v>
      </c>
      <c r="BJ102" s="19" t="s">
        <v>85</v>
      </c>
      <c r="BK102" s="228">
        <f>ROUND(I102*H102,2)</f>
        <v>0</v>
      </c>
      <c r="BL102" s="19" t="s">
        <v>1022</v>
      </c>
      <c r="BM102" s="227" t="s">
        <v>1682</v>
      </c>
    </row>
    <row r="103" spans="1:65" s="2" customFormat="1" ht="16.3" customHeight="1">
      <c r="A103" s="40"/>
      <c r="B103" s="41"/>
      <c r="C103" s="215" t="s">
        <v>210</v>
      </c>
      <c r="D103" s="215" t="s">
        <v>162</v>
      </c>
      <c r="E103" s="216" t="s">
        <v>1683</v>
      </c>
      <c r="F103" s="217" t="s">
        <v>1024</v>
      </c>
      <c r="G103" s="218" t="s">
        <v>1021</v>
      </c>
      <c r="H103" s="219">
        <v>4</v>
      </c>
      <c r="I103" s="220"/>
      <c r="J103" s="221">
        <f>ROUND(I103*H103,2)</f>
        <v>0</v>
      </c>
      <c r="K103" s="222"/>
      <c r="L103" s="46"/>
      <c r="M103" s="291" t="s">
        <v>19</v>
      </c>
      <c r="N103" s="292" t="s">
        <v>48</v>
      </c>
      <c r="O103" s="293"/>
      <c r="P103" s="294">
        <f>O103*H103</f>
        <v>0</v>
      </c>
      <c r="Q103" s="294">
        <v>0</v>
      </c>
      <c r="R103" s="294">
        <f>Q103*H103</f>
        <v>0</v>
      </c>
      <c r="S103" s="294">
        <v>0</v>
      </c>
      <c r="T103" s="295">
        <f>S103*H103</f>
        <v>0</v>
      </c>
      <c r="U103" s="40"/>
      <c r="V103" s="40"/>
      <c r="W103" s="40"/>
      <c r="X103" s="40"/>
      <c r="Y103" s="40"/>
      <c r="Z103" s="40"/>
      <c r="AA103" s="40"/>
      <c r="AB103" s="40"/>
      <c r="AC103" s="40"/>
      <c r="AD103" s="40"/>
      <c r="AE103" s="40"/>
      <c r="AR103" s="227" t="s">
        <v>1022</v>
      </c>
      <c r="AT103" s="227" t="s">
        <v>162</v>
      </c>
      <c r="AU103" s="227" t="s">
        <v>85</v>
      </c>
      <c r="AY103" s="19" t="s">
        <v>160</v>
      </c>
      <c r="BE103" s="228">
        <f>IF(N103="základní",J103,0)</f>
        <v>0</v>
      </c>
      <c r="BF103" s="228">
        <f>IF(N103="snížená",J103,0)</f>
        <v>0</v>
      </c>
      <c r="BG103" s="228">
        <f>IF(N103="zákl. přenesená",J103,0)</f>
        <v>0</v>
      </c>
      <c r="BH103" s="228">
        <f>IF(N103="sníž. přenesená",J103,0)</f>
        <v>0</v>
      </c>
      <c r="BI103" s="228">
        <f>IF(N103="nulová",J103,0)</f>
        <v>0</v>
      </c>
      <c r="BJ103" s="19" t="s">
        <v>85</v>
      </c>
      <c r="BK103" s="228">
        <f>ROUND(I103*H103,2)</f>
        <v>0</v>
      </c>
      <c r="BL103" s="19" t="s">
        <v>1022</v>
      </c>
      <c r="BM103" s="227" t="s">
        <v>1684</v>
      </c>
    </row>
    <row r="104" spans="1:31" s="2" customFormat="1" ht="6.95" customHeight="1">
      <c r="A104" s="40"/>
      <c r="B104" s="61"/>
      <c r="C104" s="62"/>
      <c r="D104" s="62"/>
      <c r="E104" s="62"/>
      <c r="F104" s="62"/>
      <c r="G104" s="62"/>
      <c r="H104" s="62"/>
      <c r="I104" s="62"/>
      <c r="J104" s="62"/>
      <c r="K104" s="62"/>
      <c r="L104" s="46"/>
      <c r="M104" s="40"/>
      <c r="O104" s="40"/>
      <c r="P104" s="40"/>
      <c r="Q104" s="40"/>
      <c r="R104" s="40"/>
      <c r="S104" s="40"/>
      <c r="T104" s="40"/>
      <c r="U104" s="40"/>
      <c r="V104" s="40"/>
      <c r="W104" s="40"/>
      <c r="X104" s="40"/>
      <c r="Y104" s="40"/>
      <c r="Z104" s="40"/>
      <c r="AA104" s="40"/>
      <c r="AB104" s="40"/>
      <c r="AC104" s="40"/>
      <c r="AD104" s="40"/>
      <c r="AE104" s="40"/>
    </row>
  </sheetData>
  <sheetProtection password="CC35" sheet="1" objects="1" scenarios="1" formatColumns="0" formatRows="0" autoFilter="0"/>
  <autoFilter ref="C89:K103"/>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140625" style="297" customWidth="1"/>
    <col min="2" max="2" width="1.57421875" style="297" customWidth="1"/>
    <col min="3" max="4" width="4.8515625" style="297" customWidth="1"/>
    <col min="5" max="5" width="11.57421875" style="297" customWidth="1"/>
    <col min="6" max="6" width="9.00390625" style="297" customWidth="1"/>
    <col min="7" max="7" width="4.8515625" style="297" customWidth="1"/>
    <col min="8" max="8" width="77.7109375" style="297" customWidth="1"/>
    <col min="9" max="10" width="19.8515625" style="297" customWidth="1"/>
    <col min="11" max="11" width="1.57421875" style="297" customWidth="1"/>
  </cols>
  <sheetData>
    <row r="1" s="1" customFormat="1" ht="37.5" customHeight="1"/>
    <row r="2" spans="2:11" s="1" customFormat="1" ht="7.5" customHeight="1">
      <c r="B2" s="298"/>
      <c r="C2" s="299"/>
      <c r="D2" s="299"/>
      <c r="E2" s="299"/>
      <c r="F2" s="299"/>
      <c r="G2" s="299"/>
      <c r="H2" s="299"/>
      <c r="I2" s="299"/>
      <c r="J2" s="299"/>
      <c r="K2" s="300"/>
    </row>
    <row r="3" spans="2:11" s="17" customFormat="1" ht="45" customHeight="1">
      <c r="B3" s="301"/>
      <c r="C3" s="302" t="s">
        <v>1685</v>
      </c>
      <c r="D3" s="302"/>
      <c r="E3" s="302"/>
      <c r="F3" s="302"/>
      <c r="G3" s="302"/>
      <c r="H3" s="302"/>
      <c r="I3" s="302"/>
      <c r="J3" s="302"/>
      <c r="K3" s="303"/>
    </row>
    <row r="4" spans="2:11" s="1" customFormat="1" ht="25.5" customHeight="1">
      <c r="B4" s="304"/>
      <c r="C4" s="305" t="s">
        <v>1686</v>
      </c>
      <c r="D4" s="305"/>
      <c r="E4" s="305"/>
      <c r="F4" s="305"/>
      <c r="G4" s="305"/>
      <c r="H4" s="305"/>
      <c r="I4" s="305"/>
      <c r="J4" s="305"/>
      <c r="K4" s="306"/>
    </row>
    <row r="5" spans="2:11" s="1" customFormat="1" ht="5.25" customHeight="1">
      <c r="B5" s="304"/>
      <c r="C5" s="307"/>
      <c r="D5" s="307"/>
      <c r="E5" s="307"/>
      <c r="F5" s="307"/>
      <c r="G5" s="307"/>
      <c r="H5" s="307"/>
      <c r="I5" s="307"/>
      <c r="J5" s="307"/>
      <c r="K5" s="306"/>
    </row>
    <row r="6" spans="2:11" s="1" customFormat="1" ht="15" customHeight="1">
      <c r="B6" s="304"/>
      <c r="C6" s="308" t="s">
        <v>1687</v>
      </c>
      <c r="D6" s="308"/>
      <c r="E6" s="308"/>
      <c r="F6" s="308"/>
      <c r="G6" s="308"/>
      <c r="H6" s="308"/>
      <c r="I6" s="308"/>
      <c r="J6" s="308"/>
      <c r="K6" s="306"/>
    </row>
    <row r="7" spans="2:11" s="1" customFormat="1" ht="15" customHeight="1">
      <c r="B7" s="309"/>
      <c r="C7" s="308" t="s">
        <v>1688</v>
      </c>
      <c r="D7" s="308"/>
      <c r="E7" s="308"/>
      <c r="F7" s="308"/>
      <c r="G7" s="308"/>
      <c r="H7" s="308"/>
      <c r="I7" s="308"/>
      <c r="J7" s="308"/>
      <c r="K7" s="306"/>
    </row>
    <row r="8" spans="2:11" s="1" customFormat="1" ht="12.75" customHeight="1">
      <c r="B8" s="309"/>
      <c r="C8" s="308"/>
      <c r="D8" s="308"/>
      <c r="E8" s="308"/>
      <c r="F8" s="308"/>
      <c r="G8" s="308"/>
      <c r="H8" s="308"/>
      <c r="I8" s="308"/>
      <c r="J8" s="308"/>
      <c r="K8" s="306"/>
    </row>
    <row r="9" spans="2:11" s="1" customFormat="1" ht="15" customHeight="1">
      <c r="B9" s="309"/>
      <c r="C9" s="308" t="s">
        <v>1689</v>
      </c>
      <c r="D9" s="308"/>
      <c r="E9" s="308"/>
      <c r="F9" s="308"/>
      <c r="G9" s="308"/>
      <c r="H9" s="308"/>
      <c r="I9" s="308"/>
      <c r="J9" s="308"/>
      <c r="K9" s="306"/>
    </row>
    <row r="10" spans="2:11" s="1" customFormat="1" ht="15" customHeight="1">
      <c r="B10" s="309"/>
      <c r="C10" s="308"/>
      <c r="D10" s="308" t="s">
        <v>1690</v>
      </c>
      <c r="E10" s="308"/>
      <c r="F10" s="308"/>
      <c r="G10" s="308"/>
      <c r="H10" s="308"/>
      <c r="I10" s="308"/>
      <c r="J10" s="308"/>
      <c r="K10" s="306"/>
    </row>
    <row r="11" spans="2:11" s="1" customFormat="1" ht="15" customHeight="1">
      <c r="B11" s="309"/>
      <c r="C11" s="310"/>
      <c r="D11" s="308" t="s">
        <v>1691</v>
      </c>
      <c r="E11" s="308"/>
      <c r="F11" s="308"/>
      <c r="G11" s="308"/>
      <c r="H11" s="308"/>
      <c r="I11" s="308"/>
      <c r="J11" s="308"/>
      <c r="K11" s="306"/>
    </row>
    <row r="12" spans="2:11" s="1" customFormat="1" ht="15" customHeight="1">
      <c r="B12" s="309"/>
      <c r="C12" s="310"/>
      <c r="D12" s="308"/>
      <c r="E12" s="308"/>
      <c r="F12" s="308"/>
      <c r="G12" s="308"/>
      <c r="H12" s="308"/>
      <c r="I12" s="308"/>
      <c r="J12" s="308"/>
      <c r="K12" s="306"/>
    </row>
    <row r="13" spans="2:11" s="1" customFormat="1" ht="15" customHeight="1">
      <c r="B13" s="309"/>
      <c r="C13" s="310"/>
      <c r="D13" s="311" t="s">
        <v>1692</v>
      </c>
      <c r="E13" s="308"/>
      <c r="F13" s="308"/>
      <c r="G13" s="308"/>
      <c r="H13" s="308"/>
      <c r="I13" s="308"/>
      <c r="J13" s="308"/>
      <c r="K13" s="306"/>
    </row>
    <row r="14" spans="2:11" s="1" customFormat="1" ht="12.75" customHeight="1">
      <c r="B14" s="309"/>
      <c r="C14" s="310"/>
      <c r="D14" s="310"/>
      <c r="E14" s="310"/>
      <c r="F14" s="310"/>
      <c r="G14" s="310"/>
      <c r="H14" s="310"/>
      <c r="I14" s="310"/>
      <c r="J14" s="310"/>
      <c r="K14" s="306"/>
    </row>
    <row r="15" spans="2:11" s="1" customFormat="1" ht="15" customHeight="1">
      <c r="B15" s="309"/>
      <c r="C15" s="310"/>
      <c r="D15" s="308" t="s">
        <v>1693</v>
      </c>
      <c r="E15" s="308"/>
      <c r="F15" s="308"/>
      <c r="G15" s="308"/>
      <c r="H15" s="308"/>
      <c r="I15" s="308"/>
      <c r="J15" s="308"/>
      <c r="K15" s="306"/>
    </row>
    <row r="16" spans="2:11" s="1" customFormat="1" ht="15" customHeight="1">
      <c r="B16" s="309"/>
      <c r="C16" s="310"/>
      <c r="D16" s="308" t="s">
        <v>1694</v>
      </c>
      <c r="E16" s="308"/>
      <c r="F16" s="308"/>
      <c r="G16" s="308"/>
      <c r="H16" s="308"/>
      <c r="I16" s="308"/>
      <c r="J16" s="308"/>
      <c r="K16" s="306"/>
    </row>
    <row r="17" spans="2:11" s="1" customFormat="1" ht="15" customHeight="1">
      <c r="B17" s="309"/>
      <c r="C17" s="310"/>
      <c r="D17" s="308" t="s">
        <v>1695</v>
      </c>
      <c r="E17" s="308"/>
      <c r="F17" s="308"/>
      <c r="G17" s="308"/>
      <c r="H17" s="308"/>
      <c r="I17" s="308"/>
      <c r="J17" s="308"/>
      <c r="K17" s="306"/>
    </row>
    <row r="18" spans="2:11" s="1" customFormat="1" ht="15" customHeight="1">
      <c r="B18" s="309"/>
      <c r="C18" s="310"/>
      <c r="D18" s="310"/>
      <c r="E18" s="312" t="s">
        <v>84</v>
      </c>
      <c r="F18" s="308" t="s">
        <v>1696</v>
      </c>
      <c r="G18" s="308"/>
      <c r="H18" s="308"/>
      <c r="I18" s="308"/>
      <c r="J18" s="308"/>
      <c r="K18" s="306"/>
    </row>
    <row r="19" spans="2:11" s="1" customFormat="1" ht="15" customHeight="1">
      <c r="B19" s="309"/>
      <c r="C19" s="310"/>
      <c r="D19" s="310"/>
      <c r="E19" s="312" t="s">
        <v>1697</v>
      </c>
      <c r="F19" s="308" t="s">
        <v>1698</v>
      </c>
      <c r="G19" s="308"/>
      <c r="H19" s="308"/>
      <c r="I19" s="308"/>
      <c r="J19" s="308"/>
      <c r="K19" s="306"/>
    </row>
    <row r="20" spans="2:11" s="1" customFormat="1" ht="15" customHeight="1">
      <c r="B20" s="309"/>
      <c r="C20" s="310"/>
      <c r="D20" s="310"/>
      <c r="E20" s="312" t="s">
        <v>1699</v>
      </c>
      <c r="F20" s="308" t="s">
        <v>1700</v>
      </c>
      <c r="G20" s="308"/>
      <c r="H20" s="308"/>
      <c r="I20" s="308"/>
      <c r="J20" s="308"/>
      <c r="K20" s="306"/>
    </row>
    <row r="21" spans="2:11" s="1" customFormat="1" ht="15" customHeight="1">
      <c r="B21" s="309"/>
      <c r="C21" s="310"/>
      <c r="D21" s="310"/>
      <c r="E21" s="312" t="s">
        <v>1701</v>
      </c>
      <c r="F21" s="308" t="s">
        <v>1702</v>
      </c>
      <c r="G21" s="308"/>
      <c r="H21" s="308"/>
      <c r="I21" s="308"/>
      <c r="J21" s="308"/>
      <c r="K21" s="306"/>
    </row>
    <row r="22" spans="2:11" s="1" customFormat="1" ht="15" customHeight="1">
      <c r="B22" s="309"/>
      <c r="C22" s="310"/>
      <c r="D22" s="310"/>
      <c r="E22" s="312" t="s">
        <v>1703</v>
      </c>
      <c r="F22" s="308" t="s">
        <v>1704</v>
      </c>
      <c r="G22" s="308"/>
      <c r="H22" s="308"/>
      <c r="I22" s="308"/>
      <c r="J22" s="308"/>
      <c r="K22" s="306"/>
    </row>
    <row r="23" spans="2:11" s="1" customFormat="1" ht="15" customHeight="1">
      <c r="B23" s="309"/>
      <c r="C23" s="310"/>
      <c r="D23" s="310"/>
      <c r="E23" s="312" t="s">
        <v>111</v>
      </c>
      <c r="F23" s="308" t="s">
        <v>1705</v>
      </c>
      <c r="G23" s="308"/>
      <c r="H23" s="308"/>
      <c r="I23" s="308"/>
      <c r="J23" s="308"/>
      <c r="K23" s="306"/>
    </row>
    <row r="24" spans="2:11" s="1" customFormat="1" ht="12.75" customHeight="1">
      <c r="B24" s="309"/>
      <c r="C24" s="310"/>
      <c r="D24" s="310"/>
      <c r="E24" s="310"/>
      <c r="F24" s="310"/>
      <c r="G24" s="310"/>
      <c r="H24" s="310"/>
      <c r="I24" s="310"/>
      <c r="J24" s="310"/>
      <c r="K24" s="306"/>
    </row>
    <row r="25" spans="2:11" s="1" customFormat="1" ht="15" customHeight="1">
      <c r="B25" s="309"/>
      <c r="C25" s="308" t="s">
        <v>1706</v>
      </c>
      <c r="D25" s="308"/>
      <c r="E25" s="308"/>
      <c r="F25" s="308"/>
      <c r="G25" s="308"/>
      <c r="H25" s="308"/>
      <c r="I25" s="308"/>
      <c r="J25" s="308"/>
      <c r="K25" s="306"/>
    </row>
    <row r="26" spans="2:11" s="1" customFormat="1" ht="15" customHeight="1">
      <c r="B26" s="309"/>
      <c r="C26" s="308" t="s">
        <v>1707</v>
      </c>
      <c r="D26" s="308"/>
      <c r="E26" s="308"/>
      <c r="F26" s="308"/>
      <c r="G26" s="308"/>
      <c r="H26" s="308"/>
      <c r="I26" s="308"/>
      <c r="J26" s="308"/>
      <c r="K26" s="306"/>
    </row>
    <row r="27" spans="2:11" s="1" customFormat="1" ht="15" customHeight="1">
      <c r="B27" s="309"/>
      <c r="C27" s="308"/>
      <c r="D27" s="308" t="s">
        <v>1708</v>
      </c>
      <c r="E27" s="308"/>
      <c r="F27" s="308"/>
      <c r="G27" s="308"/>
      <c r="H27" s="308"/>
      <c r="I27" s="308"/>
      <c r="J27" s="308"/>
      <c r="K27" s="306"/>
    </row>
    <row r="28" spans="2:11" s="1" customFormat="1" ht="15" customHeight="1">
      <c r="B28" s="309"/>
      <c r="C28" s="310"/>
      <c r="D28" s="308" t="s">
        <v>1709</v>
      </c>
      <c r="E28" s="308"/>
      <c r="F28" s="308"/>
      <c r="G28" s="308"/>
      <c r="H28" s="308"/>
      <c r="I28" s="308"/>
      <c r="J28" s="308"/>
      <c r="K28" s="306"/>
    </row>
    <row r="29" spans="2:11" s="1" customFormat="1" ht="12.75" customHeight="1">
      <c r="B29" s="309"/>
      <c r="C29" s="310"/>
      <c r="D29" s="310"/>
      <c r="E29" s="310"/>
      <c r="F29" s="310"/>
      <c r="G29" s="310"/>
      <c r="H29" s="310"/>
      <c r="I29" s="310"/>
      <c r="J29" s="310"/>
      <c r="K29" s="306"/>
    </row>
    <row r="30" spans="2:11" s="1" customFormat="1" ht="15" customHeight="1">
      <c r="B30" s="309"/>
      <c r="C30" s="310"/>
      <c r="D30" s="308" t="s">
        <v>1710</v>
      </c>
      <c r="E30" s="308"/>
      <c r="F30" s="308"/>
      <c r="G30" s="308"/>
      <c r="H30" s="308"/>
      <c r="I30" s="308"/>
      <c r="J30" s="308"/>
      <c r="K30" s="306"/>
    </row>
    <row r="31" spans="2:11" s="1" customFormat="1" ht="15" customHeight="1">
      <c r="B31" s="309"/>
      <c r="C31" s="310"/>
      <c r="D31" s="308" t="s">
        <v>1711</v>
      </c>
      <c r="E31" s="308"/>
      <c r="F31" s="308"/>
      <c r="G31" s="308"/>
      <c r="H31" s="308"/>
      <c r="I31" s="308"/>
      <c r="J31" s="308"/>
      <c r="K31" s="306"/>
    </row>
    <row r="32" spans="2:11" s="1" customFormat="1" ht="12.75" customHeight="1">
      <c r="B32" s="309"/>
      <c r="C32" s="310"/>
      <c r="D32" s="310"/>
      <c r="E32" s="310"/>
      <c r="F32" s="310"/>
      <c r="G32" s="310"/>
      <c r="H32" s="310"/>
      <c r="I32" s="310"/>
      <c r="J32" s="310"/>
      <c r="K32" s="306"/>
    </row>
    <row r="33" spans="2:11" s="1" customFormat="1" ht="15" customHeight="1">
      <c r="B33" s="309"/>
      <c r="C33" s="310"/>
      <c r="D33" s="308" t="s">
        <v>1712</v>
      </c>
      <c r="E33" s="308"/>
      <c r="F33" s="308"/>
      <c r="G33" s="308"/>
      <c r="H33" s="308"/>
      <c r="I33" s="308"/>
      <c r="J33" s="308"/>
      <c r="K33" s="306"/>
    </row>
    <row r="34" spans="2:11" s="1" customFormat="1" ht="15" customHeight="1">
      <c r="B34" s="309"/>
      <c r="C34" s="310"/>
      <c r="D34" s="308" t="s">
        <v>1713</v>
      </c>
      <c r="E34" s="308"/>
      <c r="F34" s="308"/>
      <c r="G34" s="308"/>
      <c r="H34" s="308"/>
      <c r="I34" s="308"/>
      <c r="J34" s="308"/>
      <c r="K34" s="306"/>
    </row>
    <row r="35" spans="2:11" s="1" customFormat="1" ht="15" customHeight="1">
      <c r="B35" s="309"/>
      <c r="C35" s="310"/>
      <c r="D35" s="308" t="s">
        <v>1714</v>
      </c>
      <c r="E35" s="308"/>
      <c r="F35" s="308"/>
      <c r="G35" s="308"/>
      <c r="H35" s="308"/>
      <c r="I35" s="308"/>
      <c r="J35" s="308"/>
      <c r="K35" s="306"/>
    </row>
    <row r="36" spans="2:11" s="1" customFormat="1" ht="15" customHeight="1">
      <c r="B36" s="309"/>
      <c r="C36" s="310"/>
      <c r="D36" s="308"/>
      <c r="E36" s="311" t="s">
        <v>146</v>
      </c>
      <c r="F36" s="308"/>
      <c r="G36" s="308" t="s">
        <v>1715</v>
      </c>
      <c r="H36" s="308"/>
      <c r="I36" s="308"/>
      <c r="J36" s="308"/>
      <c r="K36" s="306"/>
    </row>
    <row r="37" spans="2:11" s="1" customFormat="1" ht="30.75" customHeight="1">
      <c r="B37" s="309"/>
      <c r="C37" s="310"/>
      <c r="D37" s="308"/>
      <c r="E37" s="311" t="s">
        <v>1716</v>
      </c>
      <c r="F37" s="308"/>
      <c r="G37" s="308" t="s">
        <v>1717</v>
      </c>
      <c r="H37" s="308"/>
      <c r="I37" s="308"/>
      <c r="J37" s="308"/>
      <c r="K37" s="306"/>
    </row>
    <row r="38" spans="2:11" s="1" customFormat="1" ht="15" customHeight="1">
      <c r="B38" s="309"/>
      <c r="C38" s="310"/>
      <c r="D38" s="308"/>
      <c r="E38" s="311" t="s">
        <v>58</v>
      </c>
      <c r="F38" s="308"/>
      <c r="G38" s="308" t="s">
        <v>1718</v>
      </c>
      <c r="H38" s="308"/>
      <c r="I38" s="308"/>
      <c r="J38" s="308"/>
      <c r="K38" s="306"/>
    </row>
    <row r="39" spans="2:11" s="1" customFormat="1" ht="15" customHeight="1">
      <c r="B39" s="309"/>
      <c r="C39" s="310"/>
      <c r="D39" s="308"/>
      <c r="E39" s="311" t="s">
        <v>59</v>
      </c>
      <c r="F39" s="308"/>
      <c r="G39" s="308" t="s">
        <v>1719</v>
      </c>
      <c r="H39" s="308"/>
      <c r="I39" s="308"/>
      <c r="J39" s="308"/>
      <c r="K39" s="306"/>
    </row>
    <row r="40" spans="2:11" s="1" customFormat="1" ht="15" customHeight="1">
      <c r="B40" s="309"/>
      <c r="C40" s="310"/>
      <c r="D40" s="308"/>
      <c r="E40" s="311" t="s">
        <v>147</v>
      </c>
      <c r="F40" s="308"/>
      <c r="G40" s="308" t="s">
        <v>1720</v>
      </c>
      <c r="H40" s="308"/>
      <c r="I40" s="308"/>
      <c r="J40" s="308"/>
      <c r="K40" s="306"/>
    </row>
    <row r="41" spans="2:11" s="1" customFormat="1" ht="15" customHeight="1">
      <c r="B41" s="309"/>
      <c r="C41" s="310"/>
      <c r="D41" s="308"/>
      <c r="E41" s="311" t="s">
        <v>148</v>
      </c>
      <c r="F41" s="308"/>
      <c r="G41" s="308" t="s">
        <v>1721</v>
      </c>
      <c r="H41" s="308"/>
      <c r="I41" s="308"/>
      <c r="J41" s="308"/>
      <c r="K41" s="306"/>
    </row>
    <row r="42" spans="2:11" s="1" customFormat="1" ht="15" customHeight="1">
      <c r="B42" s="309"/>
      <c r="C42" s="310"/>
      <c r="D42" s="308"/>
      <c r="E42" s="311" t="s">
        <v>1722</v>
      </c>
      <c r="F42" s="308"/>
      <c r="G42" s="308" t="s">
        <v>1723</v>
      </c>
      <c r="H42" s="308"/>
      <c r="I42" s="308"/>
      <c r="J42" s="308"/>
      <c r="K42" s="306"/>
    </row>
    <row r="43" spans="2:11" s="1" customFormat="1" ht="15" customHeight="1">
      <c r="B43" s="309"/>
      <c r="C43" s="310"/>
      <c r="D43" s="308"/>
      <c r="E43" s="311"/>
      <c r="F43" s="308"/>
      <c r="G43" s="308" t="s">
        <v>1724</v>
      </c>
      <c r="H43" s="308"/>
      <c r="I43" s="308"/>
      <c r="J43" s="308"/>
      <c r="K43" s="306"/>
    </row>
    <row r="44" spans="2:11" s="1" customFormat="1" ht="15" customHeight="1">
      <c r="B44" s="309"/>
      <c r="C44" s="310"/>
      <c r="D44" s="308"/>
      <c r="E44" s="311" t="s">
        <v>1725</v>
      </c>
      <c r="F44" s="308"/>
      <c r="G44" s="308" t="s">
        <v>1726</v>
      </c>
      <c r="H44" s="308"/>
      <c r="I44" s="308"/>
      <c r="J44" s="308"/>
      <c r="K44" s="306"/>
    </row>
    <row r="45" spans="2:11" s="1" customFormat="1" ht="15" customHeight="1">
      <c r="B45" s="309"/>
      <c r="C45" s="310"/>
      <c r="D45" s="308"/>
      <c r="E45" s="311" t="s">
        <v>150</v>
      </c>
      <c r="F45" s="308"/>
      <c r="G45" s="308" t="s">
        <v>1727</v>
      </c>
      <c r="H45" s="308"/>
      <c r="I45" s="308"/>
      <c r="J45" s="308"/>
      <c r="K45" s="306"/>
    </row>
    <row r="46" spans="2:11" s="1" customFormat="1" ht="12.75" customHeight="1">
      <c r="B46" s="309"/>
      <c r="C46" s="310"/>
      <c r="D46" s="308"/>
      <c r="E46" s="308"/>
      <c r="F46" s="308"/>
      <c r="G46" s="308"/>
      <c r="H46" s="308"/>
      <c r="I46" s="308"/>
      <c r="J46" s="308"/>
      <c r="K46" s="306"/>
    </row>
    <row r="47" spans="2:11" s="1" customFormat="1" ht="15" customHeight="1">
      <c r="B47" s="309"/>
      <c r="C47" s="310"/>
      <c r="D47" s="308" t="s">
        <v>1728</v>
      </c>
      <c r="E47" s="308"/>
      <c r="F47" s="308"/>
      <c r="G47" s="308"/>
      <c r="H47" s="308"/>
      <c r="I47" s="308"/>
      <c r="J47" s="308"/>
      <c r="K47" s="306"/>
    </row>
    <row r="48" spans="2:11" s="1" customFormat="1" ht="15" customHeight="1">
      <c r="B48" s="309"/>
      <c r="C48" s="310"/>
      <c r="D48" s="310"/>
      <c r="E48" s="308" t="s">
        <v>1729</v>
      </c>
      <c r="F48" s="308"/>
      <c r="G48" s="308"/>
      <c r="H48" s="308"/>
      <c r="I48" s="308"/>
      <c r="J48" s="308"/>
      <c r="K48" s="306"/>
    </row>
    <row r="49" spans="2:11" s="1" customFormat="1" ht="15" customHeight="1">
      <c r="B49" s="309"/>
      <c r="C49" s="310"/>
      <c r="D49" s="310"/>
      <c r="E49" s="308" t="s">
        <v>1730</v>
      </c>
      <c r="F49" s="308"/>
      <c r="G49" s="308"/>
      <c r="H49" s="308"/>
      <c r="I49" s="308"/>
      <c r="J49" s="308"/>
      <c r="K49" s="306"/>
    </row>
    <row r="50" spans="2:11" s="1" customFormat="1" ht="15" customHeight="1">
      <c r="B50" s="309"/>
      <c r="C50" s="310"/>
      <c r="D50" s="310"/>
      <c r="E50" s="308" t="s">
        <v>1731</v>
      </c>
      <c r="F50" s="308"/>
      <c r="G50" s="308"/>
      <c r="H50" s="308"/>
      <c r="I50" s="308"/>
      <c r="J50" s="308"/>
      <c r="K50" s="306"/>
    </row>
    <row r="51" spans="2:11" s="1" customFormat="1" ht="15" customHeight="1">
      <c r="B51" s="309"/>
      <c r="C51" s="310"/>
      <c r="D51" s="308" t="s">
        <v>1732</v>
      </c>
      <c r="E51" s="308"/>
      <c r="F51" s="308"/>
      <c r="G51" s="308"/>
      <c r="H51" s="308"/>
      <c r="I51" s="308"/>
      <c r="J51" s="308"/>
      <c r="K51" s="306"/>
    </row>
    <row r="52" spans="2:11" s="1" customFormat="1" ht="25.5" customHeight="1">
      <c r="B52" s="304"/>
      <c r="C52" s="305" t="s">
        <v>1733</v>
      </c>
      <c r="D52" s="305"/>
      <c r="E52" s="305"/>
      <c r="F52" s="305"/>
      <c r="G52" s="305"/>
      <c r="H52" s="305"/>
      <c r="I52" s="305"/>
      <c r="J52" s="305"/>
      <c r="K52" s="306"/>
    </row>
    <row r="53" spans="2:11" s="1" customFormat="1" ht="5.25" customHeight="1">
      <c r="B53" s="304"/>
      <c r="C53" s="307"/>
      <c r="D53" s="307"/>
      <c r="E53" s="307"/>
      <c r="F53" s="307"/>
      <c r="G53" s="307"/>
      <c r="H53" s="307"/>
      <c r="I53" s="307"/>
      <c r="J53" s="307"/>
      <c r="K53" s="306"/>
    </row>
    <row r="54" spans="2:11" s="1" customFormat="1" ht="15" customHeight="1">
      <c r="B54" s="304"/>
      <c r="C54" s="308" t="s">
        <v>1734</v>
      </c>
      <c r="D54" s="308"/>
      <c r="E54" s="308"/>
      <c r="F54" s="308"/>
      <c r="G54" s="308"/>
      <c r="H54" s="308"/>
      <c r="I54" s="308"/>
      <c r="J54" s="308"/>
      <c r="K54" s="306"/>
    </row>
    <row r="55" spans="2:11" s="1" customFormat="1" ht="15" customHeight="1">
      <c r="B55" s="304"/>
      <c r="C55" s="308" t="s">
        <v>1735</v>
      </c>
      <c r="D55" s="308"/>
      <c r="E55" s="308"/>
      <c r="F55" s="308"/>
      <c r="G55" s="308"/>
      <c r="H55" s="308"/>
      <c r="I55" s="308"/>
      <c r="J55" s="308"/>
      <c r="K55" s="306"/>
    </row>
    <row r="56" spans="2:11" s="1" customFormat="1" ht="12.75" customHeight="1">
      <c r="B56" s="304"/>
      <c r="C56" s="308"/>
      <c r="D56" s="308"/>
      <c r="E56" s="308"/>
      <c r="F56" s="308"/>
      <c r="G56" s="308"/>
      <c r="H56" s="308"/>
      <c r="I56" s="308"/>
      <c r="J56" s="308"/>
      <c r="K56" s="306"/>
    </row>
    <row r="57" spans="2:11" s="1" customFormat="1" ht="15" customHeight="1">
      <c r="B57" s="304"/>
      <c r="C57" s="308" t="s">
        <v>1736</v>
      </c>
      <c r="D57" s="308"/>
      <c r="E57" s="308"/>
      <c r="F57" s="308"/>
      <c r="G57" s="308"/>
      <c r="H57" s="308"/>
      <c r="I57" s="308"/>
      <c r="J57" s="308"/>
      <c r="K57" s="306"/>
    </row>
    <row r="58" spans="2:11" s="1" customFormat="1" ht="15" customHeight="1">
      <c r="B58" s="304"/>
      <c r="C58" s="310"/>
      <c r="D58" s="308" t="s">
        <v>1737</v>
      </c>
      <c r="E58" s="308"/>
      <c r="F58" s="308"/>
      <c r="G58" s="308"/>
      <c r="H58" s="308"/>
      <c r="I58" s="308"/>
      <c r="J58" s="308"/>
      <c r="K58" s="306"/>
    </row>
    <row r="59" spans="2:11" s="1" customFormat="1" ht="15" customHeight="1">
      <c r="B59" s="304"/>
      <c r="C59" s="310"/>
      <c r="D59" s="308" t="s">
        <v>1738</v>
      </c>
      <c r="E59" s="308"/>
      <c r="F59" s="308"/>
      <c r="G59" s="308"/>
      <c r="H59" s="308"/>
      <c r="I59" s="308"/>
      <c r="J59" s="308"/>
      <c r="K59" s="306"/>
    </row>
    <row r="60" spans="2:11" s="1" customFormat="1" ht="15" customHeight="1">
      <c r="B60" s="304"/>
      <c r="C60" s="310"/>
      <c r="D60" s="308" t="s">
        <v>1739</v>
      </c>
      <c r="E60" s="308"/>
      <c r="F60" s="308"/>
      <c r="G60" s="308"/>
      <c r="H60" s="308"/>
      <c r="I60" s="308"/>
      <c r="J60" s="308"/>
      <c r="K60" s="306"/>
    </row>
    <row r="61" spans="2:11" s="1" customFormat="1" ht="15" customHeight="1">
      <c r="B61" s="304"/>
      <c r="C61" s="310"/>
      <c r="D61" s="308" t="s">
        <v>1740</v>
      </c>
      <c r="E61" s="308"/>
      <c r="F61" s="308"/>
      <c r="G61" s="308"/>
      <c r="H61" s="308"/>
      <c r="I61" s="308"/>
      <c r="J61" s="308"/>
      <c r="K61" s="306"/>
    </row>
    <row r="62" spans="2:11" s="1" customFormat="1" ht="15" customHeight="1">
      <c r="B62" s="304"/>
      <c r="C62" s="310"/>
      <c r="D62" s="313" t="s">
        <v>1741</v>
      </c>
      <c r="E62" s="313"/>
      <c r="F62" s="313"/>
      <c r="G62" s="313"/>
      <c r="H62" s="313"/>
      <c r="I62" s="313"/>
      <c r="J62" s="313"/>
      <c r="K62" s="306"/>
    </row>
    <row r="63" spans="2:11" s="1" customFormat="1" ht="15" customHeight="1">
      <c r="B63" s="304"/>
      <c r="C63" s="310"/>
      <c r="D63" s="308" t="s">
        <v>1742</v>
      </c>
      <c r="E63" s="308"/>
      <c r="F63" s="308"/>
      <c r="G63" s="308"/>
      <c r="H63" s="308"/>
      <c r="I63" s="308"/>
      <c r="J63" s="308"/>
      <c r="K63" s="306"/>
    </row>
    <row r="64" spans="2:11" s="1" customFormat="1" ht="12.75" customHeight="1">
      <c r="B64" s="304"/>
      <c r="C64" s="310"/>
      <c r="D64" s="310"/>
      <c r="E64" s="314"/>
      <c r="F64" s="310"/>
      <c r="G64" s="310"/>
      <c r="H64" s="310"/>
      <c r="I64" s="310"/>
      <c r="J64" s="310"/>
      <c r="K64" s="306"/>
    </row>
    <row r="65" spans="2:11" s="1" customFormat="1" ht="15" customHeight="1">
      <c r="B65" s="304"/>
      <c r="C65" s="310"/>
      <c r="D65" s="308" t="s">
        <v>1743</v>
      </c>
      <c r="E65" s="308"/>
      <c r="F65" s="308"/>
      <c r="G65" s="308"/>
      <c r="H65" s="308"/>
      <c r="I65" s="308"/>
      <c r="J65" s="308"/>
      <c r="K65" s="306"/>
    </row>
    <row r="66" spans="2:11" s="1" customFormat="1" ht="15" customHeight="1">
      <c r="B66" s="304"/>
      <c r="C66" s="310"/>
      <c r="D66" s="313" t="s">
        <v>1744</v>
      </c>
      <c r="E66" s="313"/>
      <c r="F66" s="313"/>
      <c r="G66" s="313"/>
      <c r="H66" s="313"/>
      <c r="I66" s="313"/>
      <c r="J66" s="313"/>
      <c r="K66" s="306"/>
    </row>
    <row r="67" spans="2:11" s="1" customFormat="1" ht="15" customHeight="1">
      <c r="B67" s="304"/>
      <c r="C67" s="310"/>
      <c r="D67" s="308" t="s">
        <v>1745</v>
      </c>
      <c r="E67" s="308"/>
      <c r="F67" s="308"/>
      <c r="G67" s="308"/>
      <c r="H67" s="308"/>
      <c r="I67" s="308"/>
      <c r="J67" s="308"/>
      <c r="K67" s="306"/>
    </row>
    <row r="68" spans="2:11" s="1" customFormat="1" ht="15" customHeight="1">
      <c r="B68" s="304"/>
      <c r="C68" s="310"/>
      <c r="D68" s="308" t="s">
        <v>1746</v>
      </c>
      <c r="E68" s="308"/>
      <c r="F68" s="308"/>
      <c r="G68" s="308"/>
      <c r="H68" s="308"/>
      <c r="I68" s="308"/>
      <c r="J68" s="308"/>
      <c r="K68" s="306"/>
    </row>
    <row r="69" spans="2:11" s="1" customFormat="1" ht="15" customHeight="1">
      <c r="B69" s="304"/>
      <c r="C69" s="310"/>
      <c r="D69" s="308" t="s">
        <v>1747</v>
      </c>
      <c r="E69" s="308"/>
      <c r="F69" s="308"/>
      <c r="G69" s="308"/>
      <c r="H69" s="308"/>
      <c r="I69" s="308"/>
      <c r="J69" s="308"/>
      <c r="K69" s="306"/>
    </row>
    <row r="70" spans="2:11" s="1" customFormat="1" ht="15" customHeight="1">
      <c r="B70" s="304"/>
      <c r="C70" s="310"/>
      <c r="D70" s="308" t="s">
        <v>1748</v>
      </c>
      <c r="E70" s="308"/>
      <c r="F70" s="308"/>
      <c r="G70" s="308"/>
      <c r="H70" s="308"/>
      <c r="I70" s="308"/>
      <c r="J70" s="308"/>
      <c r="K70" s="306"/>
    </row>
    <row r="71" spans="2:11" s="1" customFormat="1" ht="12.75" customHeight="1">
      <c r="B71" s="315"/>
      <c r="C71" s="316"/>
      <c r="D71" s="316"/>
      <c r="E71" s="316"/>
      <c r="F71" s="316"/>
      <c r="G71" s="316"/>
      <c r="H71" s="316"/>
      <c r="I71" s="316"/>
      <c r="J71" s="316"/>
      <c r="K71" s="317"/>
    </row>
    <row r="72" spans="2:11" s="1" customFormat="1" ht="18.75" customHeight="1">
      <c r="B72" s="318"/>
      <c r="C72" s="318"/>
      <c r="D72" s="318"/>
      <c r="E72" s="318"/>
      <c r="F72" s="318"/>
      <c r="G72" s="318"/>
      <c r="H72" s="318"/>
      <c r="I72" s="318"/>
      <c r="J72" s="318"/>
      <c r="K72" s="319"/>
    </row>
    <row r="73" spans="2:11" s="1" customFormat="1" ht="18.75" customHeight="1">
      <c r="B73" s="319"/>
      <c r="C73" s="319"/>
      <c r="D73" s="319"/>
      <c r="E73" s="319"/>
      <c r="F73" s="319"/>
      <c r="G73" s="319"/>
      <c r="H73" s="319"/>
      <c r="I73" s="319"/>
      <c r="J73" s="319"/>
      <c r="K73" s="319"/>
    </row>
    <row r="74" spans="2:11" s="1" customFormat="1" ht="7.5" customHeight="1">
      <c r="B74" s="320"/>
      <c r="C74" s="321"/>
      <c r="D74" s="321"/>
      <c r="E74" s="321"/>
      <c r="F74" s="321"/>
      <c r="G74" s="321"/>
      <c r="H74" s="321"/>
      <c r="I74" s="321"/>
      <c r="J74" s="321"/>
      <c r="K74" s="322"/>
    </row>
    <row r="75" spans="2:11" s="1" customFormat="1" ht="45" customHeight="1">
      <c r="B75" s="323"/>
      <c r="C75" s="324" t="s">
        <v>1749</v>
      </c>
      <c r="D75" s="324"/>
      <c r="E75" s="324"/>
      <c r="F75" s="324"/>
      <c r="G75" s="324"/>
      <c r="H75" s="324"/>
      <c r="I75" s="324"/>
      <c r="J75" s="324"/>
      <c r="K75" s="325"/>
    </row>
    <row r="76" spans="2:11" s="1" customFormat="1" ht="17.25" customHeight="1">
      <c r="B76" s="323"/>
      <c r="C76" s="326" t="s">
        <v>1750</v>
      </c>
      <c r="D76" s="326"/>
      <c r="E76" s="326"/>
      <c r="F76" s="326" t="s">
        <v>1751</v>
      </c>
      <c r="G76" s="327"/>
      <c r="H76" s="326" t="s">
        <v>59</v>
      </c>
      <c r="I76" s="326" t="s">
        <v>62</v>
      </c>
      <c r="J76" s="326" t="s">
        <v>1752</v>
      </c>
      <c r="K76" s="325"/>
    </row>
    <row r="77" spans="2:11" s="1" customFormat="1" ht="17.25" customHeight="1">
      <c r="B77" s="323"/>
      <c r="C77" s="328" t="s">
        <v>1753</v>
      </c>
      <c r="D77" s="328"/>
      <c r="E77" s="328"/>
      <c r="F77" s="329" t="s">
        <v>1754</v>
      </c>
      <c r="G77" s="330"/>
      <c r="H77" s="328"/>
      <c r="I77" s="328"/>
      <c r="J77" s="328" t="s">
        <v>1755</v>
      </c>
      <c r="K77" s="325"/>
    </row>
    <row r="78" spans="2:11" s="1" customFormat="1" ht="5.25" customHeight="1">
      <c r="B78" s="323"/>
      <c r="C78" s="331"/>
      <c r="D78" s="331"/>
      <c r="E78" s="331"/>
      <c r="F78" s="331"/>
      <c r="G78" s="332"/>
      <c r="H78" s="331"/>
      <c r="I78" s="331"/>
      <c r="J78" s="331"/>
      <c r="K78" s="325"/>
    </row>
    <row r="79" spans="2:11" s="1" customFormat="1" ht="15" customHeight="1">
      <c r="B79" s="323"/>
      <c r="C79" s="311" t="s">
        <v>58</v>
      </c>
      <c r="D79" s="333"/>
      <c r="E79" s="333"/>
      <c r="F79" s="334" t="s">
        <v>1756</v>
      </c>
      <c r="G79" s="335"/>
      <c r="H79" s="311" t="s">
        <v>1757</v>
      </c>
      <c r="I79" s="311" t="s">
        <v>1758</v>
      </c>
      <c r="J79" s="311">
        <v>20</v>
      </c>
      <c r="K79" s="325"/>
    </row>
    <row r="80" spans="2:11" s="1" customFormat="1" ht="15" customHeight="1">
      <c r="B80" s="323"/>
      <c r="C80" s="311" t="s">
        <v>1759</v>
      </c>
      <c r="D80" s="311"/>
      <c r="E80" s="311"/>
      <c r="F80" s="334" t="s">
        <v>1756</v>
      </c>
      <c r="G80" s="335"/>
      <c r="H80" s="311" t="s">
        <v>1760</v>
      </c>
      <c r="I80" s="311" t="s">
        <v>1758</v>
      </c>
      <c r="J80" s="311">
        <v>120</v>
      </c>
      <c r="K80" s="325"/>
    </row>
    <row r="81" spans="2:11" s="1" customFormat="1" ht="15" customHeight="1">
      <c r="B81" s="336"/>
      <c r="C81" s="311" t="s">
        <v>1761</v>
      </c>
      <c r="D81" s="311"/>
      <c r="E81" s="311"/>
      <c r="F81" s="334" t="s">
        <v>1762</v>
      </c>
      <c r="G81" s="335"/>
      <c r="H81" s="311" t="s">
        <v>1763</v>
      </c>
      <c r="I81" s="311" t="s">
        <v>1758</v>
      </c>
      <c r="J81" s="311">
        <v>50</v>
      </c>
      <c r="K81" s="325"/>
    </row>
    <row r="82" spans="2:11" s="1" customFormat="1" ht="15" customHeight="1">
      <c r="B82" s="336"/>
      <c r="C82" s="311" t="s">
        <v>1764</v>
      </c>
      <c r="D82" s="311"/>
      <c r="E82" s="311"/>
      <c r="F82" s="334" t="s">
        <v>1756</v>
      </c>
      <c r="G82" s="335"/>
      <c r="H82" s="311" t="s">
        <v>1765</v>
      </c>
      <c r="I82" s="311" t="s">
        <v>1766</v>
      </c>
      <c r="J82" s="311"/>
      <c r="K82" s="325"/>
    </row>
    <row r="83" spans="2:11" s="1" customFormat="1" ht="15" customHeight="1">
      <c r="B83" s="336"/>
      <c r="C83" s="337" t="s">
        <v>1767</v>
      </c>
      <c r="D83" s="337"/>
      <c r="E83" s="337"/>
      <c r="F83" s="338" t="s">
        <v>1762</v>
      </c>
      <c r="G83" s="337"/>
      <c r="H83" s="337" t="s">
        <v>1768</v>
      </c>
      <c r="I83" s="337" t="s">
        <v>1758</v>
      </c>
      <c r="J83" s="337">
        <v>15</v>
      </c>
      <c r="K83" s="325"/>
    </row>
    <row r="84" spans="2:11" s="1" customFormat="1" ht="15" customHeight="1">
      <c r="B84" s="336"/>
      <c r="C84" s="337" t="s">
        <v>1769</v>
      </c>
      <c r="D84" s="337"/>
      <c r="E84" s="337"/>
      <c r="F84" s="338" t="s">
        <v>1762</v>
      </c>
      <c r="G84" s="337"/>
      <c r="H84" s="337" t="s">
        <v>1770</v>
      </c>
      <c r="I84" s="337" t="s">
        <v>1758</v>
      </c>
      <c r="J84" s="337">
        <v>15</v>
      </c>
      <c r="K84" s="325"/>
    </row>
    <row r="85" spans="2:11" s="1" customFormat="1" ht="15" customHeight="1">
      <c r="B85" s="336"/>
      <c r="C85" s="337" t="s">
        <v>1771</v>
      </c>
      <c r="D85" s="337"/>
      <c r="E85" s="337"/>
      <c r="F85" s="338" t="s">
        <v>1762</v>
      </c>
      <c r="G85" s="337"/>
      <c r="H85" s="337" t="s">
        <v>1772</v>
      </c>
      <c r="I85" s="337" t="s">
        <v>1758</v>
      </c>
      <c r="J85" s="337">
        <v>20</v>
      </c>
      <c r="K85" s="325"/>
    </row>
    <row r="86" spans="2:11" s="1" customFormat="1" ht="15" customHeight="1">
      <c r="B86" s="336"/>
      <c r="C86" s="337" t="s">
        <v>1773</v>
      </c>
      <c r="D86" s="337"/>
      <c r="E86" s="337"/>
      <c r="F86" s="338" t="s">
        <v>1762</v>
      </c>
      <c r="G86" s="337"/>
      <c r="H86" s="337" t="s">
        <v>1774</v>
      </c>
      <c r="I86" s="337" t="s">
        <v>1758</v>
      </c>
      <c r="J86" s="337">
        <v>20</v>
      </c>
      <c r="K86" s="325"/>
    </row>
    <row r="87" spans="2:11" s="1" customFormat="1" ht="15" customHeight="1">
      <c r="B87" s="336"/>
      <c r="C87" s="311" t="s">
        <v>1775</v>
      </c>
      <c r="D87" s="311"/>
      <c r="E87" s="311"/>
      <c r="F87" s="334" t="s">
        <v>1762</v>
      </c>
      <c r="G87" s="335"/>
      <c r="H87" s="311" t="s">
        <v>1776</v>
      </c>
      <c r="I87" s="311" t="s">
        <v>1758</v>
      </c>
      <c r="J87" s="311">
        <v>50</v>
      </c>
      <c r="K87" s="325"/>
    </row>
    <row r="88" spans="2:11" s="1" customFormat="1" ht="15" customHeight="1">
      <c r="B88" s="336"/>
      <c r="C88" s="311" t="s">
        <v>1777</v>
      </c>
      <c r="D88" s="311"/>
      <c r="E88" s="311"/>
      <c r="F88" s="334" t="s">
        <v>1762</v>
      </c>
      <c r="G88" s="335"/>
      <c r="H88" s="311" t="s">
        <v>1778</v>
      </c>
      <c r="I88" s="311" t="s">
        <v>1758</v>
      </c>
      <c r="J88" s="311">
        <v>20</v>
      </c>
      <c r="K88" s="325"/>
    </row>
    <row r="89" spans="2:11" s="1" customFormat="1" ht="15" customHeight="1">
      <c r="B89" s="336"/>
      <c r="C89" s="311" t="s">
        <v>1779</v>
      </c>
      <c r="D89" s="311"/>
      <c r="E89" s="311"/>
      <c r="F89" s="334" t="s">
        <v>1762</v>
      </c>
      <c r="G89" s="335"/>
      <c r="H89" s="311" t="s">
        <v>1780</v>
      </c>
      <c r="I89" s="311" t="s">
        <v>1758</v>
      </c>
      <c r="J89" s="311">
        <v>20</v>
      </c>
      <c r="K89" s="325"/>
    </row>
    <row r="90" spans="2:11" s="1" customFormat="1" ht="15" customHeight="1">
      <c r="B90" s="336"/>
      <c r="C90" s="311" t="s">
        <v>1781</v>
      </c>
      <c r="D90" s="311"/>
      <c r="E90" s="311"/>
      <c r="F90" s="334" t="s">
        <v>1762</v>
      </c>
      <c r="G90" s="335"/>
      <c r="H90" s="311" t="s">
        <v>1782</v>
      </c>
      <c r="I90" s="311" t="s">
        <v>1758</v>
      </c>
      <c r="J90" s="311">
        <v>50</v>
      </c>
      <c r="K90" s="325"/>
    </row>
    <row r="91" spans="2:11" s="1" customFormat="1" ht="15" customHeight="1">
      <c r="B91" s="336"/>
      <c r="C91" s="311" t="s">
        <v>1783</v>
      </c>
      <c r="D91" s="311"/>
      <c r="E91" s="311"/>
      <c r="F91" s="334" t="s">
        <v>1762</v>
      </c>
      <c r="G91" s="335"/>
      <c r="H91" s="311" t="s">
        <v>1783</v>
      </c>
      <c r="I91" s="311" t="s">
        <v>1758</v>
      </c>
      <c r="J91" s="311">
        <v>50</v>
      </c>
      <c r="K91" s="325"/>
    </row>
    <row r="92" spans="2:11" s="1" customFormat="1" ht="15" customHeight="1">
      <c r="B92" s="336"/>
      <c r="C92" s="311" t="s">
        <v>1784</v>
      </c>
      <c r="D92" s="311"/>
      <c r="E92" s="311"/>
      <c r="F92" s="334" t="s">
        <v>1762</v>
      </c>
      <c r="G92" s="335"/>
      <c r="H92" s="311" t="s">
        <v>1785</v>
      </c>
      <c r="I92" s="311" t="s">
        <v>1758</v>
      </c>
      <c r="J92" s="311">
        <v>255</v>
      </c>
      <c r="K92" s="325"/>
    </row>
    <row r="93" spans="2:11" s="1" customFormat="1" ht="15" customHeight="1">
      <c r="B93" s="336"/>
      <c r="C93" s="311" t="s">
        <v>1786</v>
      </c>
      <c r="D93" s="311"/>
      <c r="E93" s="311"/>
      <c r="F93" s="334" t="s">
        <v>1756</v>
      </c>
      <c r="G93" s="335"/>
      <c r="H93" s="311" t="s">
        <v>1787</v>
      </c>
      <c r="I93" s="311" t="s">
        <v>1788</v>
      </c>
      <c r="J93" s="311"/>
      <c r="K93" s="325"/>
    </row>
    <row r="94" spans="2:11" s="1" customFormat="1" ht="15" customHeight="1">
      <c r="B94" s="336"/>
      <c r="C94" s="311" t="s">
        <v>1789</v>
      </c>
      <c r="D94" s="311"/>
      <c r="E94" s="311"/>
      <c r="F94" s="334" t="s">
        <v>1756</v>
      </c>
      <c r="G94" s="335"/>
      <c r="H94" s="311" t="s">
        <v>1790</v>
      </c>
      <c r="I94" s="311" t="s">
        <v>1791</v>
      </c>
      <c r="J94" s="311"/>
      <c r="K94" s="325"/>
    </row>
    <row r="95" spans="2:11" s="1" customFormat="1" ht="15" customHeight="1">
      <c r="B95" s="336"/>
      <c r="C95" s="311" t="s">
        <v>1792</v>
      </c>
      <c r="D95" s="311"/>
      <c r="E95" s="311"/>
      <c r="F95" s="334" t="s">
        <v>1756</v>
      </c>
      <c r="G95" s="335"/>
      <c r="H95" s="311" t="s">
        <v>1792</v>
      </c>
      <c r="I95" s="311" t="s">
        <v>1791</v>
      </c>
      <c r="J95" s="311"/>
      <c r="K95" s="325"/>
    </row>
    <row r="96" spans="2:11" s="1" customFormat="1" ht="15" customHeight="1">
      <c r="B96" s="336"/>
      <c r="C96" s="311" t="s">
        <v>43</v>
      </c>
      <c r="D96" s="311"/>
      <c r="E96" s="311"/>
      <c r="F96" s="334" t="s">
        <v>1756</v>
      </c>
      <c r="G96" s="335"/>
      <c r="H96" s="311" t="s">
        <v>1793</v>
      </c>
      <c r="I96" s="311" t="s">
        <v>1791</v>
      </c>
      <c r="J96" s="311"/>
      <c r="K96" s="325"/>
    </row>
    <row r="97" spans="2:11" s="1" customFormat="1" ht="15" customHeight="1">
      <c r="B97" s="336"/>
      <c r="C97" s="311" t="s">
        <v>53</v>
      </c>
      <c r="D97" s="311"/>
      <c r="E97" s="311"/>
      <c r="F97" s="334" t="s">
        <v>1756</v>
      </c>
      <c r="G97" s="335"/>
      <c r="H97" s="311" t="s">
        <v>1794</v>
      </c>
      <c r="I97" s="311" t="s">
        <v>1791</v>
      </c>
      <c r="J97" s="311"/>
      <c r="K97" s="325"/>
    </row>
    <row r="98" spans="2:11" s="1" customFormat="1" ht="15" customHeight="1">
      <c r="B98" s="339"/>
      <c r="C98" s="340"/>
      <c r="D98" s="340"/>
      <c r="E98" s="340"/>
      <c r="F98" s="340"/>
      <c r="G98" s="340"/>
      <c r="H98" s="340"/>
      <c r="I98" s="340"/>
      <c r="J98" s="340"/>
      <c r="K98" s="341"/>
    </row>
    <row r="99" spans="2:11" s="1" customFormat="1" ht="18.75" customHeight="1">
      <c r="B99" s="342"/>
      <c r="C99" s="343"/>
      <c r="D99" s="343"/>
      <c r="E99" s="343"/>
      <c r="F99" s="343"/>
      <c r="G99" s="343"/>
      <c r="H99" s="343"/>
      <c r="I99" s="343"/>
      <c r="J99" s="343"/>
      <c r="K99" s="342"/>
    </row>
    <row r="100" spans="2:11" s="1" customFormat="1" ht="18.75" customHeight="1">
      <c r="B100" s="319"/>
      <c r="C100" s="319"/>
      <c r="D100" s="319"/>
      <c r="E100" s="319"/>
      <c r="F100" s="319"/>
      <c r="G100" s="319"/>
      <c r="H100" s="319"/>
      <c r="I100" s="319"/>
      <c r="J100" s="319"/>
      <c r="K100" s="319"/>
    </row>
    <row r="101" spans="2:11" s="1" customFormat="1" ht="7.5" customHeight="1">
      <c r="B101" s="320"/>
      <c r="C101" s="321"/>
      <c r="D101" s="321"/>
      <c r="E101" s="321"/>
      <c r="F101" s="321"/>
      <c r="G101" s="321"/>
      <c r="H101" s="321"/>
      <c r="I101" s="321"/>
      <c r="J101" s="321"/>
      <c r="K101" s="322"/>
    </row>
    <row r="102" spans="2:11" s="1" customFormat="1" ht="45" customHeight="1">
      <c r="B102" s="323"/>
      <c r="C102" s="324" t="s">
        <v>1795</v>
      </c>
      <c r="D102" s="324"/>
      <c r="E102" s="324"/>
      <c r="F102" s="324"/>
      <c r="G102" s="324"/>
      <c r="H102" s="324"/>
      <c r="I102" s="324"/>
      <c r="J102" s="324"/>
      <c r="K102" s="325"/>
    </row>
    <row r="103" spans="2:11" s="1" customFormat="1" ht="17.25" customHeight="1">
      <c r="B103" s="323"/>
      <c r="C103" s="326" t="s">
        <v>1750</v>
      </c>
      <c r="D103" s="326"/>
      <c r="E103" s="326"/>
      <c r="F103" s="326" t="s">
        <v>1751</v>
      </c>
      <c r="G103" s="327"/>
      <c r="H103" s="326" t="s">
        <v>59</v>
      </c>
      <c r="I103" s="326" t="s">
        <v>62</v>
      </c>
      <c r="J103" s="326" t="s">
        <v>1752</v>
      </c>
      <c r="K103" s="325"/>
    </row>
    <row r="104" spans="2:11" s="1" customFormat="1" ht="17.25" customHeight="1">
      <c r="B104" s="323"/>
      <c r="C104" s="328" t="s">
        <v>1753</v>
      </c>
      <c r="D104" s="328"/>
      <c r="E104" s="328"/>
      <c r="F104" s="329" t="s">
        <v>1754</v>
      </c>
      <c r="G104" s="330"/>
      <c r="H104" s="328"/>
      <c r="I104" s="328"/>
      <c r="J104" s="328" t="s">
        <v>1755</v>
      </c>
      <c r="K104" s="325"/>
    </row>
    <row r="105" spans="2:11" s="1" customFormat="1" ht="5.25" customHeight="1">
      <c r="B105" s="323"/>
      <c r="C105" s="326"/>
      <c r="D105" s="326"/>
      <c r="E105" s="326"/>
      <c r="F105" s="326"/>
      <c r="G105" s="344"/>
      <c r="H105" s="326"/>
      <c r="I105" s="326"/>
      <c r="J105" s="326"/>
      <c r="K105" s="325"/>
    </row>
    <row r="106" spans="2:11" s="1" customFormat="1" ht="15" customHeight="1">
      <c r="B106" s="323"/>
      <c r="C106" s="311" t="s">
        <v>58</v>
      </c>
      <c r="D106" s="333"/>
      <c r="E106" s="333"/>
      <c r="F106" s="334" t="s">
        <v>1756</v>
      </c>
      <c r="G106" s="311"/>
      <c r="H106" s="311" t="s">
        <v>1796</v>
      </c>
      <c r="I106" s="311" t="s">
        <v>1758</v>
      </c>
      <c r="J106" s="311">
        <v>20</v>
      </c>
      <c r="K106" s="325"/>
    </row>
    <row r="107" spans="2:11" s="1" customFormat="1" ht="15" customHeight="1">
      <c r="B107" s="323"/>
      <c r="C107" s="311" t="s">
        <v>1759</v>
      </c>
      <c r="D107" s="311"/>
      <c r="E107" s="311"/>
      <c r="F107" s="334" t="s">
        <v>1756</v>
      </c>
      <c r="G107" s="311"/>
      <c r="H107" s="311" t="s">
        <v>1796</v>
      </c>
      <c r="I107" s="311" t="s">
        <v>1758</v>
      </c>
      <c r="J107" s="311">
        <v>120</v>
      </c>
      <c r="K107" s="325"/>
    </row>
    <row r="108" spans="2:11" s="1" customFormat="1" ht="15" customHeight="1">
      <c r="B108" s="336"/>
      <c r="C108" s="311" t="s">
        <v>1761</v>
      </c>
      <c r="D108" s="311"/>
      <c r="E108" s="311"/>
      <c r="F108" s="334" t="s">
        <v>1762</v>
      </c>
      <c r="G108" s="311"/>
      <c r="H108" s="311" t="s">
        <v>1796</v>
      </c>
      <c r="I108" s="311" t="s">
        <v>1758</v>
      </c>
      <c r="J108" s="311">
        <v>50</v>
      </c>
      <c r="K108" s="325"/>
    </row>
    <row r="109" spans="2:11" s="1" customFormat="1" ht="15" customHeight="1">
      <c r="B109" s="336"/>
      <c r="C109" s="311" t="s">
        <v>1764</v>
      </c>
      <c r="D109" s="311"/>
      <c r="E109" s="311"/>
      <c r="F109" s="334" t="s">
        <v>1756</v>
      </c>
      <c r="G109" s="311"/>
      <c r="H109" s="311" t="s">
        <v>1796</v>
      </c>
      <c r="I109" s="311" t="s">
        <v>1766</v>
      </c>
      <c r="J109" s="311"/>
      <c r="K109" s="325"/>
    </row>
    <row r="110" spans="2:11" s="1" customFormat="1" ht="15" customHeight="1">
      <c r="B110" s="336"/>
      <c r="C110" s="311" t="s">
        <v>1775</v>
      </c>
      <c r="D110" s="311"/>
      <c r="E110" s="311"/>
      <c r="F110" s="334" t="s">
        <v>1762</v>
      </c>
      <c r="G110" s="311"/>
      <c r="H110" s="311" t="s">
        <v>1796</v>
      </c>
      <c r="I110" s="311" t="s">
        <v>1758</v>
      </c>
      <c r="J110" s="311">
        <v>50</v>
      </c>
      <c r="K110" s="325"/>
    </row>
    <row r="111" spans="2:11" s="1" customFormat="1" ht="15" customHeight="1">
      <c r="B111" s="336"/>
      <c r="C111" s="311" t="s">
        <v>1783</v>
      </c>
      <c r="D111" s="311"/>
      <c r="E111" s="311"/>
      <c r="F111" s="334" t="s">
        <v>1762</v>
      </c>
      <c r="G111" s="311"/>
      <c r="H111" s="311" t="s">
        <v>1796</v>
      </c>
      <c r="I111" s="311" t="s">
        <v>1758</v>
      </c>
      <c r="J111" s="311">
        <v>50</v>
      </c>
      <c r="K111" s="325"/>
    </row>
    <row r="112" spans="2:11" s="1" customFormat="1" ht="15" customHeight="1">
      <c r="B112" s="336"/>
      <c r="C112" s="311" t="s">
        <v>1781</v>
      </c>
      <c r="D112" s="311"/>
      <c r="E112" s="311"/>
      <c r="F112" s="334" t="s">
        <v>1762</v>
      </c>
      <c r="G112" s="311"/>
      <c r="H112" s="311" t="s">
        <v>1796</v>
      </c>
      <c r="I112" s="311" t="s">
        <v>1758</v>
      </c>
      <c r="J112" s="311">
        <v>50</v>
      </c>
      <c r="K112" s="325"/>
    </row>
    <row r="113" spans="2:11" s="1" customFormat="1" ht="15" customHeight="1">
      <c r="B113" s="336"/>
      <c r="C113" s="311" t="s">
        <v>58</v>
      </c>
      <c r="D113" s="311"/>
      <c r="E113" s="311"/>
      <c r="F113" s="334" t="s">
        <v>1756</v>
      </c>
      <c r="G113" s="311"/>
      <c r="H113" s="311" t="s">
        <v>1797</v>
      </c>
      <c r="I113" s="311" t="s">
        <v>1758</v>
      </c>
      <c r="J113" s="311">
        <v>20</v>
      </c>
      <c r="K113" s="325"/>
    </row>
    <row r="114" spans="2:11" s="1" customFormat="1" ht="15" customHeight="1">
      <c r="B114" s="336"/>
      <c r="C114" s="311" t="s">
        <v>1798</v>
      </c>
      <c r="D114" s="311"/>
      <c r="E114" s="311"/>
      <c r="F114" s="334" t="s">
        <v>1756</v>
      </c>
      <c r="G114" s="311"/>
      <c r="H114" s="311" t="s">
        <v>1799</v>
      </c>
      <c r="I114" s="311" t="s">
        <v>1758</v>
      </c>
      <c r="J114" s="311">
        <v>120</v>
      </c>
      <c r="K114" s="325"/>
    </row>
    <row r="115" spans="2:11" s="1" customFormat="1" ht="15" customHeight="1">
      <c r="B115" s="336"/>
      <c r="C115" s="311" t="s">
        <v>43</v>
      </c>
      <c r="D115" s="311"/>
      <c r="E115" s="311"/>
      <c r="F115" s="334" t="s">
        <v>1756</v>
      </c>
      <c r="G115" s="311"/>
      <c r="H115" s="311" t="s">
        <v>1800</v>
      </c>
      <c r="I115" s="311" t="s">
        <v>1791</v>
      </c>
      <c r="J115" s="311"/>
      <c r="K115" s="325"/>
    </row>
    <row r="116" spans="2:11" s="1" customFormat="1" ht="15" customHeight="1">
      <c r="B116" s="336"/>
      <c r="C116" s="311" t="s">
        <v>53</v>
      </c>
      <c r="D116" s="311"/>
      <c r="E116" s="311"/>
      <c r="F116" s="334" t="s">
        <v>1756</v>
      </c>
      <c r="G116" s="311"/>
      <c r="H116" s="311" t="s">
        <v>1801</v>
      </c>
      <c r="I116" s="311" t="s">
        <v>1791</v>
      </c>
      <c r="J116" s="311"/>
      <c r="K116" s="325"/>
    </row>
    <row r="117" spans="2:11" s="1" customFormat="1" ht="15" customHeight="1">
      <c r="B117" s="336"/>
      <c r="C117" s="311" t="s">
        <v>62</v>
      </c>
      <c r="D117" s="311"/>
      <c r="E117" s="311"/>
      <c r="F117" s="334" t="s">
        <v>1756</v>
      </c>
      <c r="G117" s="311"/>
      <c r="H117" s="311" t="s">
        <v>1802</v>
      </c>
      <c r="I117" s="311" t="s">
        <v>1803</v>
      </c>
      <c r="J117" s="311"/>
      <c r="K117" s="325"/>
    </row>
    <row r="118" spans="2:11" s="1" customFormat="1" ht="15" customHeight="1">
      <c r="B118" s="339"/>
      <c r="C118" s="345"/>
      <c r="D118" s="345"/>
      <c r="E118" s="345"/>
      <c r="F118" s="345"/>
      <c r="G118" s="345"/>
      <c r="H118" s="345"/>
      <c r="I118" s="345"/>
      <c r="J118" s="345"/>
      <c r="K118" s="341"/>
    </row>
    <row r="119" spans="2:11" s="1" customFormat="1" ht="18.75" customHeight="1">
      <c r="B119" s="346"/>
      <c r="C119" s="347"/>
      <c r="D119" s="347"/>
      <c r="E119" s="347"/>
      <c r="F119" s="348"/>
      <c r="G119" s="347"/>
      <c r="H119" s="347"/>
      <c r="I119" s="347"/>
      <c r="J119" s="347"/>
      <c r="K119" s="346"/>
    </row>
    <row r="120" spans="2:11" s="1" customFormat="1" ht="18.75" customHeight="1">
      <c r="B120" s="319"/>
      <c r="C120" s="319"/>
      <c r="D120" s="319"/>
      <c r="E120" s="319"/>
      <c r="F120" s="319"/>
      <c r="G120" s="319"/>
      <c r="H120" s="319"/>
      <c r="I120" s="319"/>
      <c r="J120" s="319"/>
      <c r="K120" s="319"/>
    </row>
    <row r="121" spans="2:11" s="1" customFormat="1" ht="7.5" customHeight="1">
      <c r="B121" s="349"/>
      <c r="C121" s="350"/>
      <c r="D121" s="350"/>
      <c r="E121" s="350"/>
      <c r="F121" s="350"/>
      <c r="G121" s="350"/>
      <c r="H121" s="350"/>
      <c r="I121" s="350"/>
      <c r="J121" s="350"/>
      <c r="K121" s="351"/>
    </row>
    <row r="122" spans="2:11" s="1" customFormat="1" ht="45" customHeight="1">
      <c r="B122" s="352"/>
      <c r="C122" s="302" t="s">
        <v>1804</v>
      </c>
      <c r="D122" s="302"/>
      <c r="E122" s="302"/>
      <c r="F122" s="302"/>
      <c r="G122" s="302"/>
      <c r="H122" s="302"/>
      <c r="I122" s="302"/>
      <c r="J122" s="302"/>
      <c r="K122" s="353"/>
    </row>
    <row r="123" spans="2:11" s="1" customFormat="1" ht="17.25" customHeight="1">
      <c r="B123" s="354"/>
      <c r="C123" s="326" t="s">
        <v>1750</v>
      </c>
      <c r="D123" s="326"/>
      <c r="E123" s="326"/>
      <c r="F123" s="326" t="s">
        <v>1751</v>
      </c>
      <c r="G123" s="327"/>
      <c r="H123" s="326" t="s">
        <v>59</v>
      </c>
      <c r="I123" s="326" t="s">
        <v>62</v>
      </c>
      <c r="J123" s="326" t="s">
        <v>1752</v>
      </c>
      <c r="K123" s="355"/>
    </row>
    <row r="124" spans="2:11" s="1" customFormat="1" ht="17.25" customHeight="1">
      <c r="B124" s="354"/>
      <c r="C124" s="328" t="s">
        <v>1753</v>
      </c>
      <c r="D124" s="328"/>
      <c r="E124" s="328"/>
      <c r="F124" s="329" t="s">
        <v>1754</v>
      </c>
      <c r="G124" s="330"/>
      <c r="H124" s="328"/>
      <c r="I124" s="328"/>
      <c r="J124" s="328" t="s">
        <v>1755</v>
      </c>
      <c r="K124" s="355"/>
    </row>
    <row r="125" spans="2:11" s="1" customFormat="1" ht="5.25" customHeight="1">
      <c r="B125" s="356"/>
      <c r="C125" s="331"/>
      <c r="D125" s="331"/>
      <c r="E125" s="331"/>
      <c r="F125" s="331"/>
      <c r="G125" s="357"/>
      <c r="H125" s="331"/>
      <c r="I125" s="331"/>
      <c r="J125" s="331"/>
      <c r="K125" s="358"/>
    </row>
    <row r="126" spans="2:11" s="1" customFormat="1" ht="15" customHeight="1">
      <c r="B126" s="356"/>
      <c r="C126" s="311" t="s">
        <v>1759</v>
      </c>
      <c r="D126" s="333"/>
      <c r="E126" s="333"/>
      <c r="F126" s="334" t="s">
        <v>1756</v>
      </c>
      <c r="G126" s="311"/>
      <c r="H126" s="311" t="s">
        <v>1796</v>
      </c>
      <c r="I126" s="311" t="s">
        <v>1758</v>
      </c>
      <c r="J126" s="311">
        <v>120</v>
      </c>
      <c r="K126" s="359"/>
    </row>
    <row r="127" spans="2:11" s="1" customFormat="1" ht="15" customHeight="1">
      <c r="B127" s="356"/>
      <c r="C127" s="311" t="s">
        <v>1805</v>
      </c>
      <c r="D127" s="311"/>
      <c r="E127" s="311"/>
      <c r="F127" s="334" t="s">
        <v>1756</v>
      </c>
      <c r="G127" s="311"/>
      <c r="H127" s="311" t="s">
        <v>1806</v>
      </c>
      <c r="I127" s="311" t="s">
        <v>1758</v>
      </c>
      <c r="J127" s="311" t="s">
        <v>1807</v>
      </c>
      <c r="K127" s="359"/>
    </row>
    <row r="128" spans="2:11" s="1" customFormat="1" ht="15" customHeight="1">
      <c r="B128" s="356"/>
      <c r="C128" s="311" t="s">
        <v>111</v>
      </c>
      <c r="D128" s="311"/>
      <c r="E128" s="311"/>
      <c r="F128" s="334" t="s">
        <v>1756</v>
      </c>
      <c r="G128" s="311"/>
      <c r="H128" s="311" t="s">
        <v>1808</v>
      </c>
      <c r="I128" s="311" t="s">
        <v>1758</v>
      </c>
      <c r="J128" s="311" t="s">
        <v>1807</v>
      </c>
      <c r="K128" s="359"/>
    </row>
    <row r="129" spans="2:11" s="1" customFormat="1" ht="15" customHeight="1">
      <c r="B129" s="356"/>
      <c r="C129" s="311" t="s">
        <v>1767</v>
      </c>
      <c r="D129" s="311"/>
      <c r="E129" s="311"/>
      <c r="F129" s="334" t="s">
        <v>1762</v>
      </c>
      <c r="G129" s="311"/>
      <c r="H129" s="311" t="s">
        <v>1768</v>
      </c>
      <c r="I129" s="311" t="s">
        <v>1758</v>
      </c>
      <c r="J129" s="311">
        <v>15</v>
      </c>
      <c r="K129" s="359"/>
    </row>
    <row r="130" spans="2:11" s="1" customFormat="1" ht="15" customHeight="1">
      <c r="B130" s="356"/>
      <c r="C130" s="337" t="s">
        <v>1769</v>
      </c>
      <c r="D130" s="337"/>
      <c r="E130" s="337"/>
      <c r="F130" s="338" t="s">
        <v>1762</v>
      </c>
      <c r="G130" s="337"/>
      <c r="H130" s="337" t="s">
        <v>1770</v>
      </c>
      <c r="I130" s="337" t="s">
        <v>1758</v>
      </c>
      <c r="J130" s="337">
        <v>15</v>
      </c>
      <c r="K130" s="359"/>
    </row>
    <row r="131" spans="2:11" s="1" customFormat="1" ht="15" customHeight="1">
      <c r="B131" s="356"/>
      <c r="C131" s="337" t="s">
        <v>1771</v>
      </c>
      <c r="D131" s="337"/>
      <c r="E131" s="337"/>
      <c r="F131" s="338" t="s">
        <v>1762</v>
      </c>
      <c r="G131" s="337"/>
      <c r="H131" s="337" t="s">
        <v>1772</v>
      </c>
      <c r="I131" s="337" t="s">
        <v>1758</v>
      </c>
      <c r="J131" s="337">
        <v>20</v>
      </c>
      <c r="K131" s="359"/>
    </row>
    <row r="132" spans="2:11" s="1" customFormat="1" ht="15" customHeight="1">
      <c r="B132" s="356"/>
      <c r="C132" s="337" t="s">
        <v>1773</v>
      </c>
      <c r="D132" s="337"/>
      <c r="E132" s="337"/>
      <c r="F132" s="338" t="s">
        <v>1762</v>
      </c>
      <c r="G132" s="337"/>
      <c r="H132" s="337" t="s">
        <v>1774</v>
      </c>
      <c r="I132" s="337" t="s">
        <v>1758</v>
      </c>
      <c r="J132" s="337">
        <v>20</v>
      </c>
      <c r="K132" s="359"/>
    </row>
    <row r="133" spans="2:11" s="1" customFormat="1" ht="15" customHeight="1">
      <c r="B133" s="356"/>
      <c r="C133" s="311" t="s">
        <v>1761</v>
      </c>
      <c r="D133" s="311"/>
      <c r="E133" s="311"/>
      <c r="F133" s="334" t="s">
        <v>1762</v>
      </c>
      <c r="G133" s="311"/>
      <c r="H133" s="311" t="s">
        <v>1796</v>
      </c>
      <c r="I133" s="311" t="s">
        <v>1758</v>
      </c>
      <c r="J133" s="311">
        <v>50</v>
      </c>
      <c r="K133" s="359"/>
    </row>
    <row r="134" spans="2:11" s="1" customFormat="1" ht="15" customHeight="1">
      <c r="B134" s="356"/>
      <c r="C134" s="311" t="s">
        <v>1775</v>
      </c>
      <c r="D134" s="311"/>
      <c r="E134" s="311"/>
      <c r="F134" s="334" t="s">
        <v>1762</v>
      </c>
      <c r="G134" s="311"/>
      <c r="H134" s="311" t="s">
        <v>1796</v>
      </c>
      <c r="I134" s="311" t="s">
        <v>1758</v>
      </c>
      <c r="J134" s="311">
        <v>50</v>
      </c>
      <c r="K134" s="359"/>
    </row>
    <row r="135" spans="2:11" s="1" customFormat="1" ht="15" customHeight="1">
      <c r="B135" s="356"/>
      <c r="C135" s="311" t="s">
        <v>1781</v>
      </c>
      <c r="D135" s="311"/>
      <c r="E135" s="311"/>
      <c r="F135" s="334" t="s">
        <v>1762</v>
      </c>
      <c r="G135" s="311"/>
      <c r="H135" s="311" t="s">
        <v>1796</v>
      </c>
      <c r="I135" s="311" t="s">
        <v>1758</v>
      </c>
      <c r="J135" s="311">
        <v>50</v>
      </c>
      <c r="K135" s="359"/>
    </row>
    <row r="136" spans="2:11" s="1" customFormat="1" ht="15" customHeight="1">
      <c r="B136" s="356"/>
      <c r="C136" s="311" t="s">
        <v>1783</v>
      </c>
      <c r="D136" s="311"/>
      <c r="E136" s="311"/>
      <c r="F136" s="334" t="s">
        <v>1762</v>
      </c>
      <c r="G136" s="311"/>
      <c r="H136" s="311" t="s">
        <v>1796</v>
      </c>
      <c r="I136" s="311" t="s">
        <v>1758</v>
      </c>
      <c r="J136" s="311">
        <v>50</v>
      </c>
      <c r="K136" s="359"/>
    </row>
    <row r="137" spans="2:11" s="1" customFormat="1" ht="15" customHeight="1">
      <c r="B137" s="356"/>
      <c r="C137" s="311" t="s">
        <v>1784</v>
      </c>
      <c r="D137" s="311"/>
      <c r="E137" s="311"/>
      <c r="F137" s="334" t="s">
        <v>1762</v>
      </c>
      <c r="G137" s="311"/>
      <c r="H137" s="311" t="s">
        <v>1809</v>
      </c>
      <c r="I137" s="311" t="s">
        <v>1758</v>
      </c>
      <c r="J137" s="311">
        <v>255</v>
      </c>
      <c r="K137" s="359"/>
    </row>
    <row r="138" spans="2:11" s="1" customFormat="1" ht="15" customHeight="1">
      <c r="B138" s="356"/>
      <c r="C138" s="311" t="s">
        <v>1786</v>
      </c>
      <c r="D138" s="311"/>
      <c r="E138" s="311"/>
      <c r="F138" s="334" t="s">
        <v>1756</v>
      </c>
      <c r="G138" s="311"/>
      <c r="H138" s="311" t="s">
        <v>1810</v>
      </c>
      <c r="I138" s="311" t="s">
        <v>1788</v>
      </c>
      <c r="J138" s="311"/>
      <c r="K138" s="359"/>
    </row>
    <row r="139" spans="2:11" s="1" customFormat="1" ht="15" customHeight="1">
      <c r="B139" s="356"/>
      <c r="C139" s="311" t="s">
        <v>1789</v>
      </c>
      <c r="D139" s="311"/>
      <c r="E139" s="311"/>
      <c r="F139" s="334" t="s">
        <v>1756</v>
      </c>
      <c r="G139" s="311"/>
      <c r="H139" s="311" t="s">
        <v>1811</v>
      </c>
      <c r="I139" s="311" t="s">
        <v>1791</v>
      </c>
      <c r="J139" s="311"/>
      <c r="K139" s="359"/>
    </row>
    <row r="140" spans="2:11" s="1" customFormat="1" ht="15" customHeight="1">
      <c r="B140" s="356"/>
      <c r="C140" s="311" t="s">
        <v>1792</v>
      </c>
      <c r="D140" s="311"/>
      <c r="E140" s="311"/>
      <c r="F140" s="334" t="s">
        <v>1756</v>
      </c>
      <c r="G140" s="311"/>
      <c r="H140" s="311" t="s">
        <v>1792</v>
      </c>
      <c r="I140" s="311" t="s">
        <v>1791</v>
      </c>
      <c r="J140" s="311"/>
      <c r="K140" s="359"/>
    </row>
    <row r="141" spans="2:11" s="1" customFormat="1" ht="15" customHeight="1">
      <c r="B141" s="356"/>
      <c r="C141" s="311" t="s">
        <v>43</v>
      </c>
      <c r="D141" s="311"/>
      <c r="E141" s="311"/>
      <c r="F141" s="334" t="s">
        <v>1756</v>
      </c>
      <c r="G141" s="311"/>
      <c r="H141" s="311" t="s">
        <v>1812</v>
      </c>
      <c r="I141" s="311" t="s">
        <v>1791</v>
      </c>
      <c r="J141" s="311"/>
      <c r="K141" s="359"/>
    </row>
    <row r="142" spans="2:11" s="1" customFormat="1" ht="15" customHeight="1">
      <c r="B142" s="356"/>
      <c r="C142" s="311" t="s">
        <v>1813</v>
      </c>
      <c r="D142" s="311"/>
      <c r="E142" s="311"/>
      <c r="F142" s="334" t="s">
        <v>1756</v>
      </c>
      <c r="G142" s="311"/>
      <c r="H142" s="311" t="s">
        <v>1814</v>
      </c>
      <c r="I142" s="311" t="s">
        <v>1791</v>
      </c>
      <c r="J142" s="311"/>
      <c r="K142" s="359"/>
    </row>
    <row r="143" spans="2:11" s="1" customFormat="1" ht="15" customHeight="1">
      <c r="B143" s="360"/>
      <c r="C143" s="361"/>
      <c r="D143" s="361"/>
      <c r="E143" s="361"/>
      <c r="F143" s="361"/>
      <c r="G143" s="361"/>
      <c r="H143" s="361"/>
      <c r="I143" s="361"/>
      <c r="J143" s="361"/>
      <c r="K143" s="362"/>
    </row>
    <row r="144" spans="2:11" s="1" customFormat="1" ht="18.75" customHeight="1">
      <c r="B144" s="347"/>
      <c r="C144" s="347"/>
      <c r="D144" s="347"/>
      <c r="E144" s="347"/>
      <c r="F144" s="348"/>
      <c r="G144" s="347"/>
      <c r="H144" s="347"/>
      <c r="I144" s="347"/>
      <c r="J144" s="347"/>
      <c r="K144" s="347"/>
    </row>
    <row r="145" spans="2:11" s="1" customFormat="1" ht="18.75" customHeight="1">
      <c r="B145" s="319"/>
      <c r="C145" s="319"/>
      <c r="D145" s="319"/>
      <c r="E145" s="319"/>
      <c r="F145" s="319"/>
      <c r="G145" s="319"/>
      <c r="H145" s="319"/>
      <c r="I145" s="319"/>
      <c r="J145" s="319"/>
      <c r="K145" s="319"/>
    </row>
    <row r="146" spans="2:11" s="1" customFormat="1" ht="7.5" customHeight="1">
      <c r="B146" s="320"/>
      <c r="C146" s="321"/>
      <c r="D146" s="321"/>
      <c r="E146" s="321"/>
      <c r="F146" s="321"/>
      <c r="G146" s="321"/>
      <c r="H146" s="321"/>
      <c r="I146" s="321"/>
      <c r="J146" s="321"/>
      <c r="K146" s="322"/>
    </row>
    <row r="147" spans="2:11" s="1" customFormat="1" ht="45" customHeight="1">
      <c r="B147" s="323"/>
      <c r="C147" s="324" t="s">
        <v>1815</v>
      </c>
      <c r="D147" s="324"/>
      <c r="E147" s="324"/>
      <c r="F147" s="324"/>
      <c r="G147" s="324"/>
      <c r="H147" s="324"/>
      <c r="I147" s="324"/>
      <c r="J147" s="324"/>
      <c r="K147" s="325"/>
    </row>
    <row r="148" spans="2:11" s="1" customFormat="1" ht="17.25" customHeight="1">
      <c r="B148" s="323"/>
      <c r="C148" s="326" t="s">
        <v>1750</v>
      </c>
      <c r="D148" s="326"/>
      <c r="E148" s="326"/>
      <c r="F148" s="326" t="s">
        <v>1751</v>
      </c>
      <c r="G148" s="327"/>
      <c r="H148" s="326" t="s">
        <v>59</v>
      </c>
      <c r="I148" s="326" t="s">
        <v>62</v>
      </c>
      <c r="J148" s="326" t="s">
        <v>1752</v>
      </c>
      <c r="K148" s="325"/>
    </row>
    <row r="149" spans="2:11" s="1" customFormat="1" ht="17.25" customHeight="1">
      <c r="B149" s="323"/>
      <c r="C149" s="328" t="s">
        <v>1753</v>
      </c>
      <c r="D149" s="328"/>
      <c r="E149" s="328"/>
      <c r="F149" s="329" t="s">
        <v>1754</v>
      </c>
      <c r="G149" s="330"/>
      <c r="H149" s="328"/>
      <c r="I149" s="328"/>
      <c r="J149" s="328" t="s">
        <v>1755</v>
      </c>
      <c r="K149" s="325"/>
    </row>
    <row r="150" spans="2:11" s="1" customFormat="1" ht="5.25" customHeight="1">
      <c r="B150" s="336"/>
      <c r="C150" s="331"/>
      <c r="D150" s="331"/>
      <c r="E150" s="331"/>
      <c r="F150" s="331"/>
      <c r="G150" s="332"/>
      <c r="H150" s="331"/>
      <c r="I150" s="331"/>
      <c r="J150" s="331"/>
      <c r="K150" s="359"/>
    </row>
    <row r="151" spans="2:11" s="1" customFormat="1" ht="15" customHeight="1">
      <c r="B151" s="336"/>
      <c r="C151" s="363" t="s">
        <v>1759</v>
      </c>
      <c r="D151" s="311"/>
      <c r="E151" s="311"/>
      <c r="F151" s="364" t="s">
        <v>1756</v>
      </c>
      <c r="G151" s="311"/>
      <c r="H151" s="363" t="s">
        <v>1796</v>
      </c>
      <c r="I151" s="363" t="s">
        <v>1758</v>
      </c>
      <c r="J151" s="363">
        <v>120</v>
      </c>
      <c r="K151" s="359"/>
    </row>
    <row r="152" spans="2:11" s="1" customFormat="1" ht="15" customHeight="1">
      <c r="B152" s="336"/>
      <c r="C152" s="363" t="s">
        <v>1805</v>
      </c>
      <c r="D152" s="311"/>
      <c r="E152" s="311"/>
      <c r="F152" s="364" t="s">
        <v>1756</v>
      </c>
      <c r="G152" s="311"/>
      <c r="H152" s="363" t="s">
        <v>1816</v>
      </c>
      <c r="I152" s="363" t="s">
        <v>1758</v>
      </c>
      <c r="J152" s="363" t="s">
        <v>1807</v>
      </c>
      <c r="K152" s="359"/>
    </row>
    <row r="153" spans="2:11" s="1" customFormat="1" ht="15" customHeight="1">
      <c r="B153" s="336"/>
      <c r="C153" s="363" t="s">
        <v>111</v>
      </c>
      <c r="D153" s="311"/>
      <c r="E153" s="311"/>
      <c r="F153" s="364" t="s">
        <v>1756</v>
      </c>
      <c r="G153" s="311"/>
      <c r="H153" s="363" t="s">
        <v>1817</v>
      </c>
      <c r="I153" s="363" t="s">
        <v>1758</v>
      </c>
      <c r="J153" s="363" t="s">
        <v>1807</v>
      </c>
      <c r="K153" s="359"/>
    </row>
    <row r="154" spans="2:11" s="1" customFormat="1" ht="15" customHeight="1">
      <c r="B154" s="336"/>
      <c r="C154" s="363" t="s">
        <v>1761</v>
      </c>
      <c r="D154" s="311"/>
      <c r="E154" s="311"/>
      <c r="F154" s="364" t="s">
        <v>1762</v>
      </c>
      <c r="G154" s="311"/>
      <c r="H154" s="363" t="s">
        <v>1796</v>
      </c>
      <c r="I154" s="363" t="s">
        <v>1758</v>
      </c>
      <c r="J154" s="363">
        <v>50</v>
      </c>
      <c r="K154" s="359"/>
    </row>
    <row r="155" spans="2:11" s="1" customFormat="1" ht="15" customHeight="1">
      <c r="B155" s="336"/>
      <c r="C155" s="363" t="s">
        <v>1764</v>
      </c>
      <c r="D155" s="311"/>
      <c r="E155" s="311"/>
      <c r="F155" s="364" t="s">
        <v>1756</v>
      </c>
      <c r="G155" s="311"/>
      <c r="H155" s="363" t="s">
        <v>1796</v>
      </c>
      <c r="I155" s="363" t="s">
        <v>1766</v>
      </c>
      <c r="J155" s="363"/>
      <c r="K155" s="359"/>
    </row>
    <row r="156" spans="2:11" s="1" customFormat="1" ht="15" customHeight="1">
      <c r="B156" s="336"/>
      <c r="C156" s="363" t="s">
        <v>1775</v>
      </c>
      <c r="D156" s="311"/>
      <c r="E156" s="311"/>
      <c r="F156" s="364" t="s">
        <v>1762</v>
      </c>
      <c r="G156" s="311"/>
      <c r="H156" s="363" t="s">
        <v>1796</v>
      </c>
      <c r="I156" s="363" t="s">
        <v>1758</v>
      </c>
      <c r="J156" s="363">
        <v>50</v>
      </c>
      <c r="K156" s="359"/>
    </row>
    <row r="157" spans="2:11" s="1" customFormat="1" ht="15" customHeight="1">
      <c r="B157" s="336"/>
      <c r="C157" s="363" t="s">
        <v>1783</v>
      </c>
      <c r="D157" s="311"/>
      <c r="E157" s="311"/>
      <c r="F157" s="364" t="s">
        <v>1762</v>
      </c>
      <c r="G157" s="311"/>
      <c r="H157" s="363" t="s">
        <v>1796</v>
      </c>
      <c r="I157" s="363" t="s">
        <v>1758</v>
      </c>
      <c r="J157" s="363">
        <v>50</v>
      </c>
      <c r="K157" s="359"/>
    </row>
    <row r="158" spans="2:11" s="1" customFormat="1" ht="15" customHeight="1">
      <c r="B158" s="336"/>
      <c r="C158" s="363" t="s">
        <v>1781</v>
      </c>
      <c r="D158" s="311"/>
      <c r="E158" s="311"/>
      <c r="F158" s="364" t="s">
        <v>1762</v>
      </c>
      <c r="G158" s="311"/>
      <c r="H158" s="363" t="s">
        <v>1796</v>
      </c>
      <c r="I158" s="363" t="s">
        <v>1758</v>
      </c>
      <c r="J158" s="363">
        <v>50</v>
      </c>
      <c r="K158" s="359"/>
    </row>
    <row r="159" spans="2:11" s="1" customFormat="1" ht="15" customHeight="1">
      <c r="B159" s="336"/>
      <c r="C159" s="363" t="s">
        <v>126</v>
      </c>
      <c r="D159" s="311"/>
      <c r="E159" s="311"/>
      <c r="F159" s="364" t="s">
        <v>1756</v>
      </c>
      <c r="G159" s="311"/>
      <c r="H159" s="363" t="s">
        <v>1818</v>
      </c>
      <c r="I159" s="363" t="s">
        <v>1758</v>
      </c>
      <c r="J159" s="363" t="s">
        <v>1819</v>
      </c>
      <c r="K159" s="359"/>
    </row>
    <row r="160" spans="2:11" s="1" customFormat="1" ht="15" customHeight="1">
      <c r="B160" s="336"/>
      <c r="C160" s="363" t="s">
        <v>1820</v>
      </c>
      <c r="D160" s="311"/>
      <c r="E160" s="311"/>
      <c r="F160" s="364" t="s">
        <v>1756</v>
      </c>
      <c r="G160" s="311"/>
      <c r="H160" s="363" t="s">
        <v>1821</v>
      </c>
      <c r="I160" s="363" t="s">
        <v>1791</v>
      </c>
      <c r="J160" s="363"/>
      <c r="K160" s="359"/>
    </row>
    <row r="161" spans="2:11" s="1" customFormat="1" ht="15" customHeight="1">
      <c r="B161" s="365"/>
      <c r="C161" s="345"/>
      <c r="D161" s="345"/>
      <c r="E161" s="345"/>
      <c r="F161" s="345"/>
      <c r="G161" s="345"/>
      <c r="H161" s="345"/>
      <c r="I161" s="345"/>
      <c r="J161" s="345"/>
      <c r="K161" s="366"/>
    </row>
    <row r="162" spans="2:11" s="1" customFormat="1" ht="18.75" customHeight="1">
      <c r="B162" s="347"/>
      <c r="C162" s="357"/>
      <c r="D162" s="357"/>
      <c r="E162" s="357"/>
      <c r="F162" s="367"/>
      <c r="G162" s="357"/>
      <c r="H162" s="357"/>
      <c r="I162" s="357"/>
      <c r="J162" s="357"/>
      <c r="K162" s="347"/>
    </row>
    <row r="163" spans="2:11" s="1" customFormat="1" ht="18.75" customHeight="1">
      <c r="B163" s="319"/>
      <c r="C163" s="319"/>
      <c r="D163" s="319"/>
      <c r="E163" s="319"/>
      <c r="F163" s="319"/>
      <c r="G163" s="319"/>
      <c r="H163" s="319"/>
      <c r="I163" s="319"/>
      <c r="J163" s="319"/>
      <c r="K163" s="319"/>
    </row>
    <row r="164" spans="2:11" s="1" customFormat="1" ht="7.5" customHeight="1">
      <c r="B164" s="298"/>
      <c r="C164" s="299"/>
      <c r="D164" s="299"/>
      <c r="E164" s="299"/>
      <c r="F164" s="299"/>
      <c r="G164" s="299"/>
      <c r="H164" s="299"/>
      <c r="I164" s="299"/>
      <c r="J164" s="299"/>
      <c r="K164" s="300"/>
    </row>
    <row r="165" spans="2:11" s="1" customFormat="1" ht="45" customHeight="1">
      <c r="B165" s="301"/>
      <c r="C165" s="302" t="s">
        <v>1822</v>
      </c>
      <c r="D165" s="302"/>
      <c r="E165" s="302"/>
      <c r="F165" s="302"/>
      <c r="G165" s="302"/>
      <c r="H165" s="302"/>
      <c r="I165" s="302"/>
      <c r="J165" s="302"/>
      <c r="K165" s="303"/>
    </row>
    <row r="166" spans="2:11" s="1" customFormat="1" ht="17.25" customHeight="1">
      <c r="B166" s="301"/>
      <c r="C166" s="326" t="s">
        <v>1750</v>
      </c>
      <c r="D166" s="326"/>
      <c r="E166" s="326"/>
      <c r="F166" s="326" t="s">
        <v>1751</v>
      </c>
      <c r="G166" s="368"/>
      <c r="H166" s="369" t="s">
        <v>59</v>
      </c>
      <c r="I166" s="369" t="s">
        <v>62</v>
      </c>
      <c r="J166" s="326" t="s">
        <v>1752</v>
      </c>
      <c r="K166" s="303"/>
    </row>
    <row r="167" spans="2:11" s="1" customFormat="1" ht="17.25" customHeight="1">
      <c r="B167" s="304"/>
      <c r="C167" s="328" t="s">
        <v>1753</v>
      </c>
      <c r="D167" s="328"/>
      <c r="E167" s="328"/>
      <c r="F167" s="329" t="s">
        <v>1754</v>
      </c>
      <c r="G167" s="370"/>
      <c r="H167" s="371"/>
      <c r="I167" s="371"/>
      <c r="J167" s="328" t="s">
        <v>1755</v>
      </c>
      <c r="K167" s="306"/>
    </row>
    <row r="168" spans="2:11" s="1" customFormat="1" ht="5.25" customHeight="1">
      <c r="B168" s="336"/>
      <c r="C168" s="331"/>
      <c r="D168" s="331"/>
      <c r="E168" s="331"/>
      <c r="F168" s="331"/>
      <c r="G168" s="332"/>
      <c r="H168" s="331"/>
      <c r="I168" s="331"/>
      <c r="J168" s="331"/>
      <c r="K168" s="359"/>
    </row>
    <row r="169" spans="2:11" s="1" customFormat="1" ht="15" customHeight="1">
      <c r="B169" s="336"/>
      <c r="C169" s="311" t="s">
        <v>1759</v>
      </c>
      <c r="D169" s="311"/>
      <c r="E169" s="311"/>
      <c r="F169" s="334" t="s">
        <v>1756</v>
      </c>
      <c r="G169" s="311"/>
      <c r="H169" s="311" t="s">
        <v>1796</v>
      </c>
      <c r="I169" s="311" t="s">
        <v>1758</v>
      </c>
      <c r="J169" s="311">
        <v>120</v>
      </c>
      <c r="K169" s="359"/>
    </row>
    <row r="170" spans="2:11" s="1" customFormat="1" ht="15" customHeight="1">
      <c r="B170" s="336"/>
      <c r="C170" s="311" t="s">
        <v>1805</v>
      </c>
      <c r="D170" s="311"/>
      <c r="E170" s="311"/>
      <c r="F170" s="334" t="s">
        <v>1756</v>
      </c>
      <c r="G170" s="311"/>
      <c r="H170" s="311" t="s">
        <v>1806</v>
      </c>
      <c r="I170" s="311" t="s">
        <v>1758</v>
      </c>
      <c r="J170" s="311" t="s">
        <v>1807</v>
      </c>
      <c r="K170" s="359"/>
    </row>
    <row r="171" spans="2:11" s="1" customFormat="1" ht="15" customHeight="1">
      <c r="B171" s="336"/>
      <c r="C171" s="311" t="s">
        <v>111</v>
      </c>
      <c r="D171" s="311"/>
      <c r="E171" s="311"/>
      <c r="F171" s="334" t="s">
        <v>1756</v>
      </c>
      <c r="G171" s="311"/>
      <c r="H171" s="311" t="s">
        <v>1823</v>
      </c>
      <c r="I171" s="311" t="s">
        <v>1758</v>
      </c>
      <c r="J171" s="311" t="s">
        <v>1807</v>
      </c>
      <c r="K171" s="359"/>
    </row>
    <row r="172" spans="2:11" s="1" customFormat="1" ht="15" customHeight="1">
      <c r="B172" s="336"/>
      <c r="C172" s="311" t="s">
        <v>1761</v>
      </c>
      <c r="D172" s="311"/>
      <c r="E172" s="311"/>
      <c r="F172" s="334" t="s">
        <v>1762</v>
      </c>
      <c r="G172" s="311"/>
      <c r="H172" s="311" t="s">
        <v>1823</v>
      </c>
      <c r="I172" s="311" t="s">
        <v>1758</v>
      </c>
      <c r="J172" s="311">
        <v>50</v>
      </c>
      <c r="K172" s="359"/>
    </row>
    <row r="173" spans="2:11" s="1" customFormat="1" ht="15" customHeight="1">
      <c r="B173" s="336"/>
      <c r="C173" s="311" t="s">
        <v>1764</v>
      </c>
      <c r="D173" s="311"/>
      <c r="E173" s="311"/>
      <c r="F173" s="334" t="s">
        <v>1756</v>
      </c>
      <c r="G173" s="311"/>
      <c r="H173" s="311" t="s">
        <v>1823</v>
      </c>
      <c r="I173" s="311" t="s">
        <v>1766</v>
      </c>
      <c r="J173" s="311"/>
      <c r="K173" s="359"/>
    </row>
    <row r="174" spans="2:11" s="1" customFormat="1" ht="15" customHeight="1">
      <c r="B174" s="336"/>
      <c r="C174" s="311" t="s">
        <v>1775</v>
      </c>
      <c r="D174" s="311"/>
      <c r="E174" s="311"/>
      <c r="F174" s="334" t="s">
        <v>1762</v>
      </c>
      <c r="G174" s="311"/>
      <c r="H174" s="311" t="s">
        <v>1823</v>
      </c>
      <c r="I174" s="311" t="s">
        <v>1758</v>
      </c>
      <c r="J174" s="311">
        <v>50</v>
      </c>
      <c r="K174" s="359"/>
    </row>
    <row r="175" spans="2:11" s="1" customFormat="1" ht="15" customHeight="1">
      <c r="B175" s="336"/>
      <c r="C175" s="311" t="s">
        <v>1783</v>
      </c>
      <c r="D175" s="311"/>
      <c r="E175" s="311"/>
      <c r="F175" s="334" t="s">
        <v>1762</v>
      </c>
      <c r="G175" s="311"/>
      <c r="H175" s="311" t="s">
        <v>1823</v>
      </c>
      <c r="I175" s="311" t="s">
        <v>1758</v>
      </c>
      <c r="J175" s="311">
        <v>50</v>
      </c>
      <c r="K175" s="359"/>
    </row>
    <row r="176" spans="2:11" s="1" customFormat="1" ht="15" customHeight="1">
      <c r="B176" s="336"/>
      <c r="C176" s="311" t="s">
        <v>1781</v>
      </c>
      <c r="D176" s="311"/>
      <c r="E176" s="311"/>
      <c r="F176" s="334" t="s">
        <v>1762</v>
      </c>
      <c r="G176" s="311"/>
      <c r="H176" s="311" t="s">
        <v>1823</v>
      </c>
      <c r="I176" s="311" t="s">
        <v>1758</v>
      </c>
      <c r="J176" s="311">
        <v>50</v>
      </c>
      <c r="K176" s="359"/>
    </row>
    <row r="177" spans="2:11" s="1" customFormat="1" ht="15" customHeight="1">
      <c r="B177" s="336"/>
      <c r="C177" s="311" t="s">
        <v>146</v>
      </c>
      <c r="D177" s="311"/>
      <c r="E177" s="311"/>
      <c r="F177" s="334" t="s">
        <v>1756</v>
      </c>
      <c r="G177" s="311"/>
      <c r="H177" s="311" t="s">
        <v>1824</v>
      </c>
      <c r="I177" s="311" t="s">
        <v>1825</v>
      </c>
      <c r="J177" s="311"/>
      <c r="K177" s="359"/>
    </row>
    <row r="178" spans="2:11" s="1" customFormat="1" ht="15" customHeight="1">
      <c r="B178" s="336"/>
      <c r="C178" s="311" t="s">
        <v>62</v>
      </c>
      <c r="D178" s="311"/>
      <c r="E178" s="311"/>
      <c r="F178" s="334" t="s">
        <v>1756</v>
      </c>
      <c r="G178" s="311"/>
      <c r="H178" s="311" t="s">
        <v>1826</v>
      </c>
      <c r="I178" s="311" t="s">
        <v>1827</v>
      </c>
      <c r="J178" s="311">
        <v>1</v>
      </c>
      <c r="K178" s="359"/>
    </row>
    <row r="179" spans="2:11" s="1" customFormat="1" ht="15" customHeight="1">
      <c r="B179" s="336"/>
      <c r="C179" s="311" t="s">
        <v>58</v>
      </c>
      <c r="D179" s="311"/>
      <c r="E179" s="311"/>
      <c r="F179" s="334" t="s">
        <v>1756</v>
      </c>
      <c r="G179" s="311"/>
      <c r="H179" s="311" t="s">
        <v>1828</v>
      </c>
      <c r="I179" s="311" t="s">
        <v>1758</v>
      </c>
      <c r="J179" s="311">
        <v>20</v>
      </c>
      <c r="K179" s="359"/>
    </row>
    <row r="180" spans="2:11" s="1" customFormat="1" ht="15" customHeight="1">
      <c r="B180" s="336"/>
      <c r="C180" s="311" t="s">
        <v>59</v>
      </c>
      <c r="D180" s="311"/>
      <c r="E180" s="311"/>
      <c r="F180" s="334" t="s">
        <v>1756</v>
      </c>
      <c r="G180" s="311"/>
      <c r="H180" s="311" t="s">
        <v>1829</v>
      </c>
      <c r="I180" s="311" t="s">
        <v>1758</v>
      </c>
      <c r="J180" s="311">
        <v>255</v>
      </c>
      <c r="K180" s="359"/>
    </row>
    <row r="181" spans="2:11" s="1" customFormat="1" ht="15" customHeight="1">
      <c r="B181" s="336"/>
      <c r="C181" s="311" t="s">
        <v>147</v>
      </c>
      <c r="D181" s="311"/>
      <c r="E181" s="311"/>
      <c r="F181" s="334" t="s">
        <v>1756</v>
      </c>
      <c r="G181" s="311"/>
      <c r="H181" s="311" t="s">
        <v>1720</v>
      </c>
      <c r="I181" s="311" t="s">
        <v>1758</v>
      </c>
      <c r="J181" s="311">
        <v>10</v>
      </c>
      <c r="K181" s="359"/>
    </row>
    <row r="182" spans="2:11" s="1" customFormat="1" ht="15" customHeight="1">
      <c r="B182" s="336"/>
      <c r="C182" s="311" t="s">
        <v>148</v>
      </c>
      <c r="D182" s="311"/>
      <c r="E182" s="311"/>
      <c r="F182" s="334" t="s">
        <v>1756</v>
      </c>
      <c r="G182" s="311"/>
      <c r="H182" s="311" t="s">
        <v>1830</v>
      </c>
      <c r="I182" s="311" t="s">
        <v>1791</v>
      </c>
      <c r="J182" s="311"/>
      <c r="K182" s="359"/>
    </row>
    <row r="183" spans="2:11" s="1" customFormat="1" ht="15" customHeight="1">
      <c r="B183" s="336"/>
      <c r="C183" s="311" t="s">
        <v>1831</v>
      </c>
      <c r="D183" s="311"/>
      <c r="E183" s="311"/>
      <c r="F183" s="334" t="s">
        <v>1756</v>
      </c>
      <c r="G183" s="311"/>
      <c r="H183" s="311" t="s">
        <v>1832</v>
      </c>
      <c r="I183" s="311" t="s">
        <v>1791</v>
      </c>
      <c r="J183" s="311"/>
      <c r="K183" s="359"/>
    </row>
    <row r="184" spans="2:11" s="1" customFormat="1" ht="15" customHeight="1">
      <c r="B184" s="336"/>
      <c r="C184" s="311" t="s">
        <v>1820</v>
      </c>
      <c r="D184" s="311"/>
      <c r="E184" s="311"/>
      <c r="F184" s="334" t="s">
        <v>1756</v>
      </c>
      <c r="G184" s="311"/>
      <c r="H184" s="311" t="s">
        <v>1833</v>
      </c>
      <c r="I184" s="311" t="s">
        <v>1791</v>
      </c>
      <c r="J184" s="311"/>
      <c r="K184" s="359"/>
    </row>
    <row r="185" spans="2:11" s="1" customFormat="1" ht="15" customHeight="1">
      <c r="B185" s="336"/>
      <c r="C185" s="311" t="s">
        <v>150</v>
      </c>
      <c r="D185" s="311"/>
      <c r="E185" s="311"/>
      <c r="F185" s="334" t="s">
        <v>1762</v>
      </c>
      <c r="G185" s="311"/>
      <c r="H185" s="311" t="s">
        <v>1834</v>
      </c>
      <c r="I185" s="311" t="s">
        <v>1758</v>
      </c>
      <c r="J185" s="311">
        <v>50</v>
      </c>
      <c r="K185" s="359"/>
    </row>
    <row r="186" spans="2:11" s="1" customFormat="1" ht="15" customHeight="1">
      <c r="B186" s="336"/>
      <c r="C186" s="311" t="s">
        <v>1835</v>
      </c>
      <c r="D186" s="311"/>
      <c r="E186" s="311"/>
      <c r="F186" s="334" t="s">
        <v>1762</v>
      </c>
      <c r="G186" s="311"/>
      <c r="H186" s="311" t="s">
        <v>1836</v>
      </c>
      <c r="I186" s="311" t="s">
        <v>1837</v>
      </c>
      <c r="J186" s="311"/>
      <c r="K186" s="359"/>
    </row>
    <row r="187" spans="2:11" s="1" customFormat="1" ht="15" customHeight="1">
      <c r="B187" s="336"/>
      <c r="C187" s="311" t="s">
        <v>1838</v>
      </c>
      <c r="D187" s="311"/>
      <c r="E187" s="311"/>
      <c r="F187" s="334" t="s">
        <v>1762</v>
      </c>
      <c r="G187" s="311"/>
      <c r="H187" s="311" t="s">
        <v>1839</v>
      </c>
      <c r="I187" s="311" t="s">
        <v>1837</v>
      </c>
      <c r="J187" s="311"/>
      <c r="K187" s="359"/>
    </row>
    <row r="188" spans="2:11" s="1" customFormat="1" ht="15" customHeight="1">
      <c r="B188" s="336"/>
      <c r="C188" s="311" t="s">
        <v>1840</v>
      </c>
      <c r="D188" s="311"/>
      <c r="E188" s="311"/>
      <c r="F188" s="334" t="s">
        <v>1762</v>
      </c>
      <c r="G188" s="311"/>
      <c r="H188" s="311" t="s">
        <v>1841</v>
      </c>
      <c r="I188" s="311" t="s">
        <v>1837</v>
      </c>
      <c r="J188" s="311"/>
      <c r="K188" s="359"/>
    </row>
    <row r="189" spans="2:11" s="1" customFormat="1" ht="15" customHeight="1">
      <c r="B189" s="336"/>
      <c r="C189" s="372" t="s">
        <v>1842</v>
      </c>
      <c r="D189" s="311"/>
      <c r="E189" s="311"/>
      <c r="F189" s="334" t="s">
        <v>1762</v>
      </c>
      <c r="G189" s="311"/>
      <c r="H189" s="311" t="s">
        <v>1843</v>
      </c>
      <c r="I189" s="311" t="s">
        <v>1844</v>
      </c>
      <c r="J189" s="373" t="s">
        <v>1845</v>
      </c>
      <c r="K189" s="359"/>
    </row>
    <row r="190" spans="2:11" s="1" customFormat="1" ht="15" customHeight="1">
      <c r="B190" s="336"/>
      <c r="C190" s="372" t="s">
        <v>47</v>
      </c>
      <c r="D190" s="311"/>
      <c r="E190" s="311"/>
      <c r="F190" s="334" t="s">
        <v>1756</v>
      </c>
      <c r="G190" s="311"/>
      <c r="H190" s="308" t="s">
        <v>1846</v>
      </c>
      <c r="I190" s="311" t="s">
        <v>1847</v>
      </c>
      <c r="J190" s="311"/>
      <c r="K190" s="359"/>
    </row>
    <row r="191" spans="2:11" s="1" customFormat="1" ht="15" customHeight="1">
      <c r="B191" s="336"/>
      <c r="C191" s="372" t="s">
        <v>1848</v>
      </c>
      <c r="D191" s="311"/>
      <c r="E191" s="311"/>
      <c r="F191" s="334" t="s">
        <v>1756</v>
      </c>
      <c r="G191" s="311"/>
      <c r="H191" s="311" t="s">
        <v>1849</v>
      </c>
      <c r="I191" s="311" t="s">
        <v>1791</v>
      </c>
      <c r="J191" s="311"/>
      <c r="K191" s="359"/>
    </row>
    <row r="192" spans="2:11" s="1" customFormat="1" ht="15" customHeight="1">
      <c r="B192" s="336"/>
      <c r="C192" s="372" t="s">
        <v>1850</v>
      </c>
      <c r="D192" s="311"/>
      <c r="E192" s="311"/>
      <c r="F192" s="334" t="s">
        <v>1756</v>
      </c>
      <c r="G192" s="311"/>
      <c r="H192" s="311" t="s">
        <v>1851</v>
      </c>
      <c r="I192" s="311" t="s">
        <v>1791</v>
      </c>
      <c r="J192" s="311"/>
      <c r="K192" s="359"/>
    </row>
    <row r="193" spans="2:11" s="1" customFormat="1" ht="15" customHeight="1">
      <c r="B193" s="336"/>
      <c r="C193" s="372" t="s">
        <v>1852</v>
      </c>
      <c r="D193" s="311"/>
      <c r="E193" s="311"/>
      <c r="F193" s="334" t="s">
        <v>1762</v>
      </c>
      <c r="G193" s="311"/>
      <c r="H193" s="311" t="s">
        <v>1853</v>
      </c>
      <c r="I193" s="311" t="s">
        <v>1791</v>
      </c>
      <c r="J193" s="311"/>
      <c r="K193" s="359"/>
    </row>
    <row r="194" spans="2:11" s="1" customFormat="1" ht="15" customHeight="1">
      <c r="B194" s="365"/>
      <c r="C194" s="374"/>
      <c r="D194" s="345"/>
      <c r="E194" s="345"/>
      <c r="F194" s="345"/>
      <c r="G194" s="345"/>
      <c r="H194" s="345"/>
      <c r="I194" s="345"/>
      <c r="J194" s="345"/>
      <c r="K194" s="366"/>
    </row>
    <row r="195" spans="2:11" s="1" customFormat="1" ht="18.75" customHeight="1">
      <c r="B195" s="347"/>
      <c r="C195" s="357"/>
      <c r="D195" s="357"/>
      <c r="E195" s="357"/>
      <c r="F195" s="367"/>
      <c r="G195" s="357"/>
      <c r="H195" s="357"/>
      <c r="I195" s="357"/>
      <c r="J195" s="357"/>
      <c r="K195" s="347"/>
    </row>
    <row r="196" spans="2:11" s="1" customFormat="1" ht="18.75" customHeight="1">
      <c r="B196" s="347"/>
      <c r="C196" s="357"/>
      <c r="D196" s="357"/>
      <c r="E196" s="357"/>
      <c r="F196" s="367"/>
      <c r="G196" s="357"/>
      <c r="H196" s="357"/>
      <c r="I196" s="357"/>
      <c r="J196" s="357"/>
      <c r="K196" s="347"/>
    </row>
    <row r="197" spans="2:11" s="1" customFormat="1" ht="18.75" customHeight="1">
      <c r="B197" s="319"/>
      <c r="C197" s="319"/>
      <c r="D197" s="319"/>
      <c r="E197" s="319"/>
      <c r="F197" s="319"/>
      <c r="G197" s="319"/>
      <c r="H197" s="319"/>
      <c r="I197" s="319"/>
      <c r="J197" s="319"/>
      <c r="K197" s="319"/>
    </row>
    <row r="198" spans="2:11" s="1" customFormat="1" ht="12">
      <c r="B198" s="298"/>
      <c r="C198" s="299"/>
      <c r="D198" s="299"/>
      <c r="E198" s="299"/>
      <c r="F198" s="299"/>
      <c r="G198" s="299"/>
      <c r="H198" s="299"/>
      <c r="I198" s="299"/>
      <c r="J198" s="299"/>
      <c r="K198" s="300"/>
    </row>
    <row r="199" spans="2:11" s="1" customFormat="1" ht="21">
      <c r="B199" s="301"/>
      <c r="C199" s="302" t="s">
        <v>1854</v>
      </c>
      <c r="D199" s="302"/>
      <c r="E199" s="302"/>
      <c r="F199" s="302"/>
      <c r="G199" s="302"/>
      <c r="H199" s="302"/>
      <c r="I199" s="302"/>
      <c r="J199" s="302"/>
      <c r="K199" s="303"/>
    </row>
    <row r="200" spans="2:11" s="1" customFormat="1" ht="25.5" customHeight="1">
      <c r="B200" s="301"/>
      <c r="C200" s="375" t="s">
        <v>1855</v>
      </c>
      <c r="D200" s="375"/>
      <c r="E200" s="375"/>
      <c r="F200" s="375" t="s">
        <v>1856</v>
      </c>
      <c r="G200" s="376"/>
      <c r="H200" s="375" t="s">
        <v>1857</v>
      </c>
      <c r="I200" s="375"/>
      <c r="J200" s="375"/>
      <c r="K200" s="303"/>
    </row>
    <row r="201" spans="2:11" s="1" customFormat="1" ht="5.25" customHeight="1">
      <c r="B201" s="336"/>
      <c r="C201" s="331"/>
      <c r="D201" s="331"/>
      <c r="E201" s="331"/>
      <c r="F201" s="331"/>
      <c r="G201" s="357"/>
      <c r="H201" s="331"/>
      <c r="I201" s="331"/>
      <c r="J201" s="331"/>
      <c r="K201" s="359"/>
    </row>
    <row r="202" spans="2:11" s="1" customFormat="1" ht="15" customHeight="1">
      <c r="B202" s="336"/>
      <c r="C202" s="311" t="s">
        <v>1847</v>
      </c>
      <c r="D202" s="311"/>
      <c r="E202" s="311"/>
      <c r="F202" s="334" t="s">
        <v>48</v>
      </c>
      <c r="G202" s="311"/>
      <c r="H202" s="311" t="s">
        <v>1858</v>
      </c>
      <c r="I202" s="311"/>
      <c r="J202" s="311"/>
      <c r="K202" s="359"/>
    </row>
    <row r="203" spans="2:11" s="1" customFormat="1" ht="15" customHeight="1">
      <c r="B203" s="336"/>
      <c r="C203" s="311"/>
      <c r="D203" s="311"/>
      <c r="E203" s="311"/>
      <c r="F203" s="334" t="s">
        <v>49</v>
      </c>
      <c r="G203" s="311"/>
      <c r="H203" s="311" t="s">
        <v>1859</v>
      </c>
      <c r="I203" s="311"/>
      <c r="J203" s="311"/>
      <c r="K203" s="359"/>
    </row>
    <row r="204" spans="2:11" s="1" customFormat="1" ht="15" customHeight="1">
      <c r="B204" s="336"/>
      <c r="C204" s="311"/>
      <c r="D204" s="311"/>
      <c r="E204" s="311"/>
      <c r="F204" s="334" t="s">
        <v>52</v>
      </c>
      <c r="G204" s="311"/>
      <c r="H204" s="311" t="s">
        <v>1860</v>
      </c>
      <c r="I204" s="311"/>
      <c r="J204" s="311"/>
      <c r="K204" s="359"/>
    </row>
    <row r="205" spans="2:11" s="1" customFormat="1" ht="15" customHeight="1">
      <c r="B205" s="336"/>
      <c r="C205" s="311"/>
      <c r="D205" s="311"/>
      <c r="E205" s="311"/>
      <c r="F205" s="334" t="s">
        <v>50</v>
      </c>
      <c r="G205" s="311"/>
      <c r="H205" s="311" t="s">
        <v>1861</v>
      </c>
      <c r="I205" s="311"/>
      <c r="J205" s="311"/>
      <c r="K205" s="359"/>
    </row>
    <row r="206" spans="2:11" s="1" customFormat="1" ht="15" customHeight="1">
      <c r="B206" s="336"/>
      <c r="C206" s="311"/>
      <c r="D206" s="311"/>
      <c r="E206" s="311"/>
      <c r="F206" s="334" t="s">
        <v>51</v>
      </c>
      <c r="G206" s="311"/>
      <c r="H206" s="311" t="s">
        <v>1862</v>
      </c>
      <c r="I206" s="311"/>
      <c r="J206" s="311"/>
      <c r="K206" s="359"/>
    </row>
    <row r="207" spans="2:11" s="1" customFormat="1" ht="15" customHeight="1">
      <c r="B207" s="336"/>
      <c r="C207" s="311"/>
      <c r="D207" s="311"/>
      <c r="E207" s="311"/>
      <c r="F207" s="334"/>
      <c r="G207" s="311"/>
      <c r="H207" s="311"/>
      <c r="I207" s="311"/>
      <c r="J207" s="311"/>
      <c r="K207" s="359"/>
    </row>
    <row r="208" spans="2:11" s="1" customFormat="1" ht="15" customHeight="1">
      <c r="B208" s="336"/>
      <c r="C208" s="311" t="s">
        <v>1803</v>
      </c>
      <c r="D208" s="311"/>
      <c r="E208" s="311"/>
      <c r="F208" s="334" t="s">
        <v>84</v>
      </c>
      <c r="G208" s="311"/>
      <c r="H208" s="311" t="s">
        <v>1863</v>
      </c>
      <c r="I208" s="311"/>
      <c r="J208" s="311"/>
      <c r="K208" s="359"/>
    </row>
    <row r="209" spans="2:11" s="1" customFormat="1" ht="15" customHeight="1">
      <c r="B209" s="336"/>
      <c r="C209" s="311"/>
      <c r="D209" s="311"/>
      <c r="E209" s="311"/>
      <c r="F209" s="334" t="s">
        <v>1699</v>
      </c>
      <c r="G209" s="311"/>
      <c r="H209" s="311" t="s">
        <v>1700</v>
      </c>
      <c r="I209" s="311"/>
      <c r="J209" s="311"/>
      <c r="K209" s="359"/>
    </row>
    <row r="210" spans="2:11" s="1" customFormat="1" ht="15" customHeight="1">
      <c r="B210" s="336"/>
      <c r="C210" s="311"/>
      <c r="D210" s="311"/>
      <c r="E210" s="311"/>
      <c r="F210" s="334" t="s">
        <v>1697</v>
      </c>
      <c r="G210" s="311"/>
      <c r="H210" s="311" t="s">
        <v>1864</v>
      </c>
      <c r="I210" s="311"/>
      <c r="J210" s="311"/>
      <c r="K210" s="359"/>
    </row>
    <row r="211" spans="2:11" s="1" customFormat="1" ht="15" customHeight="1">
      <c r="B211" s="377"/>
      <c r="C211" s="311"/>
      <c r="D211" s="311"/>
      <c r="E211" s="311"/>
      <c r="F211" s="334" t="s">
        <v>1701</v>
      </c>
      <c r="G211" s="372"/>
      <c r="H211" s="363" t="s">
        <v>1702</v>
      </c>
      <c r="I211" s="363"/>
      <c r="J211" s="363"/>
      <c r="K211" s="378"/>
    </row>
    <row r="212" spans="2:11" s="1" customFormat="1" ht="15" customHeight="1">
      <c r="B212" s="377"/>
      <c r="C212" s="311"/>
      <c r="D212" s="311"/>
      <c r="E212" s="311"/>
      <c r="F212" s="334" t="s">
        <v>1703</v>
      </c>
      <c r="G212" s="372"/>
      <c r="H212" s="363" t="s">
        <v>1282</v>
      </c>
      <c r="I212" s="363"/>
      <c r="J212" s="363"/>
      <c r="K212" s="378"/>
    </row>
    <row r="213" spans="2:11" s="1" customFormat="1" ht="15" customHeight="1">
      <c r="B213" s="377"/>
      <c r="C213" s="311"/>
      <c r="D213" s="311"/>
      <c r="E213" s="311"/>
      <c r="F213" s="334"/>
      <c r="G213" s="372"/>
      <c r="H213" s="363"/>
      <c r="I213" s="363"/>
      <c r="J213" s="363"/>
      <c r="K213" s="378"/>
    </row>
    <row r="214" spans="2:11" s="1" customFormat="1" ht="15" customHeight="1">
      <c r="B214" s="377"/>
      <c r="C214" s="311" t="s">
        <v>1827</v>
      </c>
      <c r="D214" s="311"/>
      <c r="E214" s="311"/>
      <c r="F214" s="334">
        <v>1</v>
      </c>
      <c r="G214" s="372"/>
      <c r="H214" s="363" t="s">
        <v>1865</v>
      </c>
      <c r="I214" s="363"/>
      <c r="J214" s="363"/>
      <c r="K214" s="378"/>
    </row>
    <row r="215" spans="2:11" s="1" customFormat="1" ht="15" customHeight="1">
      <c r="B215" s="377"/>
      <c r="C215" s="311"/>
      <c r="D215" s="311"/>
      <c r="E215" s="311"/>
      <c r="F215" s="334">
        <v>2</v>
      </c>
      <c r="G215" s="372"/>
      <c r="H215" s="363" t="s">
        <v>1866</v>
      </c>
      <c r="I215" s="363"/>
      <c r="J215" s="363"/>
      <c r="K215" s="378"/>
    </row>
    <row r="216" spans="2:11" s="1" customFormat="1" ht="15" customHeight="1">
      <c r="B216" s="377"/>
      <c r="C216" s="311"/>
      <c r="D216" s="311"/>
      <c r="E216" s="311"/>
      <c r="F216" s="334">
        <v>3</v>
      </c>
      <c r="G216" s="372"/>
      <c r="H216" s="363" t="s">
        <v>1867</v>
      </c>
      <c r="I216" s="363"/>
      <c r="J216" s="363"/>
      <c r="K216" s="378"/>
    </row>
    <row r="217" spans="2:11" s="1" customFormat="1" ht="15" customHeight="1">
      <c r="B217" s="377"/>
      <c r="C217" s="311"/>
      <c r="D217" s="311"/>
      <c r="E217" s="311"/>
      <c r="F217" s="334">
        <v>4</v>
      </c>
      <c r="G217" s="372"/>
      <c r="H217" s="363" t="s">
        <v>1868</v>
      </c>
      <c r="I217" s="363"/>
      <c r="J217" s="363"/>
      <c r="K217" s="378"/>
    </row>
    <row r="218" spans="2:11" s="1" customFormat="1" ht="12.75" customHeight="1">
      <c r="B218" s="379"/>
      <c r="C218" s="380"/>
      <c r="D218" s="380"/>
      <c r="E218" s="380"/>
      <c r="F218" s="380"/>
      <c r="G218" s="380"/>
      <c r="H218" s="380"/>
      <c r="I218" s="380"/>
      <c r="J218" s="380"/>
      <c r="K218" s="38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58"/>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86</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1:31" s="2" customFormat="1" ht="12" customHeight="1">
      <c r="A8" s="40"/>
      <c r="B8" s="46"/>
      <c r="C8" s="40"/>
      <c r="D8" s="144" t="s">
        <v>123</v>
      </c>
      <c r="E8" s="40"/>
      <c r="F8" s="40"/>
      <c r="G8" s="40"/>
      <c r="H8" s="40"/>
      <c r="I8" s="40"/>
      <c r="J8" s="40"/>
      <c r="K8" s="40"/>
      <c r="L8" s="146"/>
      <c r="S8" s="40"/>
      <c r="T8" s="40"/>
      <c r="U8" s="40"/>
      <c r="V8" s="40"/>
      <c r="W8" s="40"/>
      <c r="X8" s="40"/>
      <c r="Y8" s="40"/>
      <c r="Z8" s="40"/>
      <c r="AA8" s="40"/>
      <c r="AB8" s="40"/>
      <c r="AC8" s="40"/>
      <c r="AD8" s="40"/>
      <c r="AE8" s="40"/>
    </row>
    <row r="9" spans="1:31" s="2" customFormat="1" ht="16.3" customHeight="1">
      <c r="A9" s="40"/>
      <c r="B9" s="46"/>
      <c r="C9" s="40"/>
      <c r="D9" s="40"/>
      <c r="E9" s="147" t="s">
        <v>124</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8. 12. 2020</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44" t="s">
        <v>29</v>
      </c>
      <c r="J15" s="135" t="s">
        <v>30</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31</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29</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33</v>
      </c>
      <c r="E20" s="40"/>
      <c r="F20" s="40"/>
      <c r="G20" s="40"/>
      <c r="H20" s="40"/>
      <c r="I20" s="144" t="s">
        <v>26</v>
      </c>
      <c r="J20" s="135" t="s">
        <v>34</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35</v>
      </c>
      <c r="F21" s="40"/>
      <c r="G21" s="40"/>
      <c r="H21" s="40"/>
      <c r="I21" s="144" t="s">
        <v>29</v>
      </c>
      <c r="J21" s="135" t="s">
        <v>36</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38</v>
      </c>
      <c r="E23" s="40"/>
      <c r="F23" s="40"/>
      <c r="G23" s="40"/>
      <c r="H23" s="40"/>
      <c r="I23" s="144" t="s">
        <v>26</v>
      </c>
      <c r="J23" s="135" t="s">
        <v>39</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40</v>
      </c>
      <c r="F24" s="40"/>
      <c r="G24" s="40"/>
      <c r="H24" s="40"/>
      <c r="I24" s="144" t="s">
        <v>29</v>
      </c>
      <c r="J24" s="135" t="s">
        <v>19</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41</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3"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43</v>
      </c>
      <c r="E30" s="40"/>
      <c r="F30" s="40"/>
      <c r="G30" s="40"/>
      <c r="H30" s="40"/>
      <c r="I30" s="40"/>
      <c r="J30" s="155">
        <f>ROUND(J95,2)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45</v>
      </c>
      <c r="G32" s="40"/>
      <c r="H32" s="40"/>
      <c r="I32" s="156" t="s">
        <v>44</v>
      </c>
      <c r="J32" s="156" t="s">
        <v>46</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47</v>
      </c>
      <c r="E33" s="144" t="s">
        <v>48</v>
      </c>
      <c r="F33" s="158">
        <f>ROUND((SUM(BE95:BE357)),2)</f>
        <v>0</v>
      </c>
      <c r="G33" s="40"/>
      <c r="H33" s="40"/>
      <c r="I33" s="159">
        <v>0.21</v>
      </c>
      <c r="J33" s="158">
        <f>ROUND(((SUM(BE95:BE357))*I33),2)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49</v>
      </c>
      <c r="F34" s="158">
        <f>ROUND((SUM(BF95:BF357)),2)</f>
        <v>0</v>
      </c>
      <c r="G34" s="40"/>
      <c r="H34" s="40"/>
      <c r="I34" s="159">
        <v>0.15</v>
      </c>
      <c r="J34" s="158">
        <f>ROUND(((SUM(BF95:BF357))*I34),2)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50</v>
      </c>
      <c r="F35" s="158">
        <f>ROUND((SUM(BG95:BG357)),2)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51</v>
      </c>
      <c r="F36" s="158">
        <f>ROUND((SUM(BH95:BH357)),2)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52</v>
      </c>
      <c r="F37" s="158">
        <f>ROUND((SUM(BI95:BI357)),2)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53</v>
      </c>
      <c r="E39" s="162"/>
      <c r="F39" s="162"/>
      <c r="G39" s="163" t="s">
        <v>54</v>
      </c>
      <c r="H39" s="164" t="s">
        <v>55</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125</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3" customHeight="1">
      <c r="A48" s="40"/>
      <c r="B48" s="41"/>
      <c r="C48" s="42"/>
      <c r="D48" s="42"/>
      <c r="E48" s="171" t="str">
        <f>E7</f>
        <v>NÁDRAŽNÍ,MĚSTSKÁ TŘÍDA - ČÁST I</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123</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71" t="str">
        <f>E9</f>
        <v>SO 101 - Pozemní komunikace</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Žďár nas Sázavou</v>
      </c>
      <c r="G52" s="42"/>
      <c r="H52" s="42"/>
      <c r="I52" s="34" t="s">
        <v>23</v>
      </c>
      <c r="J52" s="74" t="str">
        <f>IF(J12="","",J12)</f>
        <v>8. 12. 2020</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3" customHeight="1">
      <c r="A54" s="40"/>
      <c r="B54" s="41"/>
      <c r="C54" s="34" t="s">
        <v>25</v>
      </c>
      <c r="D54" s="42"/>
      <c r="E54" s="42"/>
      <c r="F54" s="29" t="str">
        <f>E15</f>
        <v>Město Žďár nad Sázavou</v>
      </c>
      <c r="G54" s="42"/>
      <c r="H54" s="42"/>
      <c r="I54" s="34" t="s">
        <v>33</v>
      </c>
      <c r="J54" s="38" t="str">
        <f>E21</f>
        <v>GRIMM Architekti</v>
      </c>
      <c r="K54" s="42"/>
      <c r="L54" s="146"/>
      <c r="S54" s="40"/>
      <c r="T54" s="40"/>
      <c r="U54" s="40"/>
      <c r="V54" s="40"/>
      <c r="W54" s="40"/>
      <c r="X54" s="40"/>
      <c r="Y54" s="40"/>
      <c r="Z54" s="40"/>
      <c r="AA54" s="40"/>
      <c r="AB54" s="40"/>
      <c r="AC54" s="40"/>
      <c r="AD54" s="40"/>
      <c r="AE54" s="40"/>
    </row>
    <row r="55" spans="1:31" s="2" customFormat="1" ht="15.3" customHeight="1">
      <c r="A55" s="40"/>
      <c r="B55" s="41"/>
      <c r="C55" s="34" t="s">
        <v>31</v>
      </c>
      <c r="D55" s="42"/>
      <c r="E55" s="42"/>
      <c r="F55" s="29" t="str">
        <f>IF(E18="","",E18)</f>
        <v>Vyplň údaj</v>
      </c>
      <c r="G55" s="42"/>
      <c r="H55" s="42"/>
      <c r="I55" s="34" t="s">
        <v>38</v>
      </c>
      <c r="J55" s="38" t="str">
        <f>E24</f>
        <v>Ivan Mezera</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126</v>
      </c>
      <c r="D57" s="173"/>
      <c r="E57" s="173"/>
      <c r="F57" s="173"/>
      <c r="G57" s="173"/>
      <c r="H57" s="173"/>
      <c r="I57" s="173"/>
      <c r="J57" s="174" t="s">
        <v>127</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75</v>
      </c>
      <c r="D59" s="42"/>
      <c r="E59" s="42"/>
      <c r="F59" s="42"/>
      <c r="G59" s="42"/>
      <c r="H59" s="42"/>
      <c r="I59" s="42"/>
      <c r="J59" s="104">
        <f>J95</f>
        <v>0</v>
      </c>
      <c r="K59" s="42"/>
      <c r="L59" s="146"/>
      <c r="S59" s="40"/>
      <c r="T59" s="40"/>
      <c r="U59" s="40"/>
      <c r="V59" s="40"/>
      <c r="W59" s="40"/>
      <c r="X59" s="40"/>
      <c r="Y59" s="40"/>
      <c r="Z59" s="40"/>
      <c r="AA59" s="40"/>
      <c r="AB59" s="40"/>
      <c r="AC59" s="40"/>
      <c r="AD59" s="40"/>
      <c r="AE59" s="40"/>
      <c r="AU59" s="19" t="s">
        <v>128</v>
      </c>
    </row>
    <row r="60" spans="1:31" s="9" customFormat="1" ht="24.95" customHeight="1">
      <c r="A60" s="9"/>
      <c r="B60" s="176"/>
      <c r="C60" s="177"/>
      <c r="D60" s="178" t="s">
        <v>129</v>
      </c>
      <c r="E60" s="179"/>
      <c r="F60" s="179"/>
      <c r="G60" s="179"/>
      <c r="H60" s="179"/>
      <c r="I60" s="179"/>
      <c r="J60" s="180">
        <f>J96</f>
        <v>0</v>
      </c>
      <c r="K60" s="177"/>
      <c r="L60" s="181"/>
      <c r="S60" s="9"/>
      <c r="T60" s="9"/>
      <c r="U60" s="9"/>
      <c r="V60" s="9"/>
      <c r="W60" s="9"/>
      <c r="X60" s="9"/>
      <c r="Y60" s="9"/>
      <c r="Z60" s="9"/>
      <c r="AA60" s="9"/>
      <c r="AB60" s="9"/>
      <c r="AC60" s="9"/>
      <c r="AD60" s="9"/>
      <c r="AE60" s="9"/>
    </row>
    <row r="61" spans="1:31" s="10" customFormat="1" ht="19.9" customHeight="1">
      <c r="A61" s="10"/>
      <c r="B61" s="182"/>
      <c r="C61" s="127"/>
      <c r="D61" s="183" t="s">
        <v>130</v>
      </c>
      <c r="E61" s="184"/>
      <c r="F61" s="184"/>
      <c r="G61" s="184"/>
      <c r="H61" s="184"/>
      <c r="I61" s="184"/>
      <c r="J61" s="185">
        <f>J97</f>
        <v>0</v>
      </c>
      <c r="K61" s="127"/>
      <c r="L61" s="186"/>
      <c r="S61" s="10"/>
      <c r="T61" s="10"/>
      <c r="U61" s="10"/>
      <c r="V61" s="10"/>
      <c r="W61" s="10"/>
      <c r="X61" s="10"/>
      <c r="Y61" s="10"/>
      <c r="Z61" s="10"/>
      <c r="AA61" s="10"/>
      <c r="AB61" s="10"/>
      <c r="AC61" s="10"/>
      <c r="AD61" s="10"/>
      <c r="AE61" s="10"/>
    </row>
    <row r="62" spans="1:31" s="10" customFormat="1" ht="19.9" customHeight="1">
      <c r="A62" s="10"/>
      <c r="B62" s="182"/>
      <c r="C62" s="127"/>
      <c r="D62" s="183" t="s">
        <v>131</v>
      </c>
      <c r="E62" s="184"/>
      <c r="F62" s="184"/>
      <c r="G62" s="184"/>
      <c r="H62" s="184"/>
      <c r="I62" s="184"/>
      <c r="J62" s="185">
        <f>J115</f>
        <v>0</v>
      </c>
      <c r="K62" s="127"/>
      <c r="L62" s="186"/>
      <c r="S62" s="10"/>
      <c r="T62" s="10"/>
      <c r="U62" s="10"/>
      <c r="V62" s="10"/>
      <c r="W62" s="10"/>
      <c r="X62" s="10"/>
      <c r="Y62" s="10"/>
      <c r="Z62" s="10"/>
      <c r="AA62" s="10"/>
      <c r="AB62" s="10"/>
      <c r="AC62" s="10"/>
      <c r="AD62" s="10"/>
      <c r="AE62" s="10"/>
    </row>
    <row r="63" spans="1:31" s="10" customFormat="1" ht="19.9" customHeight="1">
      <c r="A63" s="10"/>
      <c r="B63" s="182"/>
      <c r="C63" s="127"/>
      <c r="D63" s="183" t="s">
        <v>132</v>
      </c>
      <c r="E63" s="184"/>
      <c r="F63" s="184"/>
      <c r="G63" s="184"/>
      <c r="H63" s="184"/>
      <c r="I63" s="184"/>
      <c r="J63" s="185">
        <f>J120</f>
        <v>0</v>
      </c>
      <c r="K63" s="127"/>
      <c r="L63" s="186"/>
      <c r="S63" s="10"/>
      <c r="T63" s="10"/>
      <c r="U63" s="10"/>
      <c r="V63" s="10"/>
      <c r="W63" s="10"/>
      <c r="X63" s="10"/>
      <c r="Y63" s="10"/>
      <c r="Z63" s="10"/>
      <c r="AA63" s="10"/>
      <c r="AB63" s="10"/>
      <c r="AC63" s="10"/>
      <c r="AD63" s="10"/>
      <c r="AE63" s="10"/>
    </row>
    <row r="64" spans="1:31" s="10" customFormat="1" ht="19.9" customHeight="1">
      <c r="A64" s="10"/>
      <c r="B64" s="182"/>
      <c r="C64" s="127"/>
      <c r="D64" s="183" t="s">
        <v>133</v>
      </c>
      <c r="E64" s="184"/>
      <c r="F64" s="184"/>
      <c r="G64" s="184"/>
      <c r="H64" s="184"/>
      <c r="I64" s="184"/>
      <c r="J64" s="185">
        <f>J187</f>
        <v>0</v>
      </c>
      <c r="K64" s="127"/>
      <c r="L64" s="186"/>
      <c r="S64" s="10"/>
      <c r="T64" s="10"/>
      <c r="U64" s="10"/>
      <c r="V64" s="10"/>
      <c r="W64" s="10"/>
      <c r="X64" s="10"/>
      <c r="Y64" s="10"/>
      <c r="Z64" s="10"/>
      <c r="AA64" s="10"/>
      <c r="AB64" s="10"/>
      <c r="AC64" s="10"/>
      <c r="AD64" s="10"/>
      <c r="AE64" s="10"/>
    </row>
    <row r="65" spans="1:31" s="10" customFormat="1" ht="19.9" customHeight="1">
      <c r="A65" s="10"/>
      <c r="B65" s="182"/>
      <c r="C65" s="127"/>
      <c r="D65" s="183" t="s">
        <v>134</v>
      </c>
      <c r="E65" s="184"/>
      <c r="F65" s="184"/>
      <c r="G65" s="184"/>
      <c r="H65" s="184"/>
      <c r="I65" s="184"/>
      <c r="J65" s="185">
        <f>J192</f>
        <v>0</v>
      </c>
      <c r="K65" s="127"/>
      <c r="L65" s="186"/>
      <c r="S65" s="10"/>
      <c r="T65" s="10"/>
      <c r="U65" s="10"/>
      <c r="V65" s="10"/>
      <c r="W65" s="10"/>
      <c r="X65" s="10"/>
      <c r="Y65" s="10"/>
      <c r="Z65" s="10"/>
      <c r="AA65" s="10"/>
      <c r="AB65" s="10"/>
      <c r="AC65" s="10"/>
      <c r="AD65" s="10"/>
      <c r="AE65" s="10"/>
    </row>
    <row r="66" spans="1:31" s="10" customFormat="1" ht="14.85" customHeight="1">
      <c r="A66" s="10"/>
      <c r="B66" s="182"/>
      <c r="C66" s="127"/>
      <c r="D66" s="183" t="s">
        <v>135</v>
      </c>
      <c r="E66" s="184"/>
      <c r="F66" s="184"/>
      <c r="G66" s="184"/>
      <c r="H66" s="184"/>
      <c r="I66" s="184"/>
      <c r="J66" s="185">
        <f>J239</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136</v>
      </c>
      <c r="E67" s="184"/>
      <c r="F67" s="184"/>
      <c r="G67" s="184"/>
      <c r="H67" s="184"/>
      <c r="I67" s="184"/>
      <c r="J67" s="185">
        <f>J292</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137</v>
      </c>
      <c r="E68" s="184"/>
      <c r="F68" s="184"/>
      <c r="G68" s="184"/>
      <c r="H68" s="184"/>
      <c r="I68" s="184"/>
      <c r="J68" s="185">
        <f>J328</f>
        <v>0</v>
      </c>
      <c r="K68" s="127"/>
      <c r="L68" s="186"/>
      <c r="S68" s="10"/>
      <c r="T68" s="10"/>
      <c r="U68" s="10"/>
      <c r="V68" s="10"/>
      <c r="W68" s="10"/>
      <c r="X68" s="10"/>
      <c r="Y68" s="10"/>
      <c r="Z68" s="10"/>
      <c r="AA68" s="10"/>
      <c r="AB68" s="10"/>
      <c r="AC68" s="10"/>
      <c r="AD68" s="10"/>
      <c r="AE68" s="10"/>
    </row>
    <row r="69" spans="1:31" s="9" customFormat="1" ht="24.95" customHeight="1">
      <c r="A69" s="9"/>
      <c r="B69" s="176"/>
      <c r="C69" s="177"/>
      <c r="D69" s="178" t="s">
        <v>138</v>
      </c>
      <c r="E69" s="179"/>
      <c r="F69" s="179"/>
      <c r="G69" s="179"/>
      <c r="H69" s="179"/>
      <c r="I69" s="179"/>
      <c r="J69" s="180">
        <f>J330</f>
        <v>0</v>
      </c>
      <c r="K69" s="177"/>
      <c r="L69" s="181"/>
      <c r="S69" s="9"/>
      <c r="T69" s="9"/>
      <c r="U69" s="9"/>
      <c r="V69" s="9"/>
      <c r="W69" s="9"/>
      <c r="X69" s="9"/>
      <c r="Y69" s="9"/>
      <c r="Z69" s="9"/>
      <c r="AA69" s="9"/>
      <c r="AB69" s="9"/>
      <c r="AC69" s="9"/>
      <c r="AD69" s="9"/>
      <c r="AE69" s="9"/>
    </row>
    <row r="70" spans="1:31" s="10" customFormat="1" ht="19.9" customHeight="1">
      <c r="A70" s="10"/>
      <c r="B70" s="182"/>
      <c r="C70" s="127"/>
      <c r="D70" s="183" t="s">
        <v>139</v>
      </c>
      <c r="E70" s="184"/>
      <c r="F70" s="184"/>
      <c r="G70" s="184"/>
      <c r="H70" s="184"/>
      <c r="I70" s="184"/>
      <c r="J70" s="185">
        <f>J331</f>
        <v>0</v>
      </c>
      <c r="K70" s="127"/>
      <c r="L70" s="186"/>
      <c r="S70" s="10"/>
      <c r="T70" s="10"/>
      <c r="U70" s="10"/>
      <c r="V70" s="10"/>
      <c r="W70" s="10"/>
      <c r="X70" s="10"/>
      <c r="Y70" s="10"/>
      <c r="Z70" s="10"/>
      <c r="AA70" s="10"/>
      <c r="AB70" s="10"/>
      <c r="AC70" s="10"/>
      <c r="AD70" s="10"/>
      <c r="AE70" s="10"/>
    </row>
    <row r="71" spans="1:31" s="9" customFormat="1" ht="24.95" customHeight="1">
      <c r="A71" s="9"/>
      <c r="B71" s="176"/>
      <c r="C71" s="177"/>
      <c r="D71" s="178" t="s">
        <v>140</v>
      </c>
      <c r="E71" s="179"/>
      <c r="F71" s="179"/>
      <c r="G71" s="179"/>
      <c r="H71" s="179"/>
      <c r="I71" s="179"/>
      <c r="J71" s="180">
        <f>J336</f>
        <v>0</v>
      </c>
      <c r="K71" s="177"/>
      <c r="L71" s="181"/>
      <c r="S71" s="9"/>
      <c r="T71" s="9"/>
      <c r="U71" s="9"/>
      <c r="V71" s="9"/>
      <c r="W71" s="9"/>
      <c r="X71" s="9"/>
      <c r="Y71" s="9"/>
      <c r="Z71" s="9"/>
      <c r="AA71" s="9"/>
      <c r="AB71" s="9"/>
      <c r="AC71" s="9"/>
      <c r="AD71" s="9"/>
      <c r="AE71" s="9"/>
    </row>
    <row r="72" spans="1:31" s="10" customFormat="1" ht="19.9" customHeight="1">
      <c r="A72" s="10"/>
      <c r="B72" s="182"/>
      <c r="C72" s="127"/>
      <c r="D72" s="183" t="s">
        <v>141</v>
      </c>
      <c r="E72" s="184"/>
      <c r="F72" s="184"/>
      <c r="G72" s="184"/>
      <c r="H72" s="184"/>
      <c r="I72" s="184"/>
      <c r="J72" s="185">
        <f>J337</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142</v>
      </c>
      <c r="E73" s="184"/>
      <c r="F73" s="184"/>
      <c r="G73" s="184"/>
      <c r="H73" s="184"/>
      <c r="I73" s="184"/>
      <c r="J73" s="185">
        <f>J339</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143</v>
      </c>
      <c r="E74" s="184"/>
      <c r="F74" s="184"/>
      <c r="G74" s="184"/>
      <c r="H74" s="184"/>
      <c r="I74" s="184"/>
      <c r="J74" s="185">
        <f>J341</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144</v>
      </c>
      <c r="E75" s="184"/>
      <c r="F75" s="184"/>
      <c r="G75" s="184"/>
      <c r="H75" s="184"/>
      <c r="I75" s="184"/>
      <c r="J75" s="185">
        <f>J345</f>
        <v>0</v>
      </c>
      <c r="K75" s="127"/>
      <c r="L75" s="186"/>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46"/>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46"/>
      <c r="S81" s="40"/>
      <c r="T81" s="40"/>
      <c r="U81" s="40"/>
      <c r="V81" s="40"/>
      <c r="W81" s="40"/>
      <c r="X81" s="40"/>
      <c r="Y81" s="40"/>
      <c r="Z81" s="40"/>
      <c r="AA81" s="40"/>
      <c r="AB81" s="40"/>
      <c r="AC81" s="40"/>
      <c r="AD81" s="40"/>
      <c r="AE81" s="40"/>
    </row>
    <row r="82" spans="1:31" s="2" customFormat="1" ht="24.95" customHeight="1">
      <c r="A82" s="40"/>
      <c r="B82" s="41"/>
      <c r="C82" s="25" t="s">
        <v>145</v>
      </c>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3" customHeight="1">
      <c r="A85" s="40"/>
      <c r="B85" s="41"/>
      <c r="C85" s="42"/>
      <c r="D85" s="42"/>
      <c r="E85" s="171" t="str">
        <f>E7</f>
        <v>NÁDRAŽNÍ,MĚSTSKÁ TŘÍDA - ČÁST I</v>
      </c>
      <c r="F85" s="34"/>
      <c r="G85" s="34"/>
      <c r="H85" s="34"/>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123</v>
      </c>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6.3" customHeight="1">
      <c r="A87" s="40"/>
      <c r="B87" s="41"/>
      <c r="C87" s="42"/>
      <c r="D87" s="42"/>
      <c r="E87" s="71" t="str">
        <f>E9</f>
        <v>SO 101 - Pozemní komunikace</v>
      </c>
      <c r="F87" s="42"/>
      <c r="G87" s="42"/>
      <c r="H87" s="42"/>
      <c r="I87" s="42"/>
      <c r="J87" s="42"/>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F12</f>
        <v>Žďár nas Sázavou</v>
      </c>
      <c r="G89" s="42"/>
      <c r="H89" s="42"/>
      <c r="I89" s="34" t="s">
        <v>23</v>
      </c>
      <c r="J89" s="74" t="str">
        <f>IF(J12="","",J12)</f>
        <v>8. 12. 2020</v>
      </c>
      <c r="K89" s="42"/>
      <c r="L89" s="146"/>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2" customFormat="1" ht="15.3" customHeight="1">
      <c r="A91" s="40"/>
      <c r="B91" s="41"/>
      <c r="C91" s="34" t="s">
        <v>25</v>
      </c>
      <c r="D91" s="42"/>
      <c r="E91" s="42"/>
      <c r="F91" s="29" t="str">
        <f>E15</f>
        <v>Město Žďár nad Sázavou</v>
      </c>
      <c r="G91" s="42"/>
      <c r="H91" s="42"/>
      <c r="I91" s="34" t="s">
        <v>33</v>
      </c>
      <c r="J91" s="38" t="str">
        <f>E21</f>
        <v>GRIMM Architekti</v>
      </c>
      <c r="K91" s="42"/>
      <c r="L91" s="146"/>
      <c r="S91" s="40"/>
      <c r="T91" s="40"/>
      <c r="U91" s="40"/>
      <c r="V91" s="40"/>
      <c r="W91" s="40"/>
      <c r="X91" s="40"/>
      <c r="Y91" s="40"/>
      <c r="Z91" s="40"/>
      <c r="AA91" s="40"/>
      <c r="AB91" s="40"/>
      <c r="AC91" s="40"/>
      <c r="AD91" s="40"/>
      <c r="AE91" s="40"/>
    </row>
    <row r="92" spans="1:31" s="2" customFormat="1" ht="15.3" customHeight="1">
      <c r="A92" s="40"/>
      <c r="B92" s="41"/>
      <c r="C92" s="34" t="s">
        <v>31</v>
      </c>
      <c r="D92" s="42"/>
      <c r="E92" s="42"/>
      <c r="F92" s="29" t="str">
        <f>IF(E18="","",E18)</f>
        <v>Vyplň údaj</v>
      </c>
      <c r="G92" s="42"/>
      <c r="H92" s="42"/>
      <c r="I92" s="34" t="s">
        <v>38</v>
      </c>
      <c r="J92" s="38" t="str">
        <f>E24</f>
        <v>Ivan Mezera</v>
      </c>
      <c r="K92" s="42"/>
      <c r="L92" s="146"/>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11" customFormat="1" ht="29.25" customHeight="1">
      <c r="A94" s="187"/>
      <c r="B94" s="188"/>
      <c r="C94" s="189" t="s">
        <v>146</v>
      </c>
      <c r="D94" s="190" t="s">
        <v>62</v>
      </c>
      <c r="E94" s="190" t="s">
        <v>58</v>
      </c>
      <c r="F94" s="190" t="s">
        <v>59</v>
      </c>
      <c r="G94" s="190" t="s">
        <v>147</v>
      </c>
      <c r="H94" s="190" t="s">
        <v>148</v>
      </c>
      <c r="I94" s="190" t="s">
        <v>149</v>
      </c>
      <c r="J94" s="191" t="s">
        <v>127</v>
      </c>
      <c r="K94" s="192" t="s">
        <v>150</v>
      </c>
      <c r="L94" s="193"/>
      <c r="M94" s="94" t="s">
        <v>19</v>
      </c>
      <c r="N94" s="95" t="s">
        <v>47</v>
      </c>
      <c r="O94" s="95" t="s">
        <v>151</v>
      </c>
      <c r="P94" s="95" t="s">
        <v>152</v>
      </c>
      <c r="Q94" s="95" t="s">
        <v>153</v>
      </c>
      <c r="R94" s="95" t="s">
        <v>154</v>
      </c>
      <c r="S94" s="95" t="s">
        <v>155</v>
      </c>
      <c r="T94" s="96" t="s">
        <v>156</v>
      </c>
      <c r="U94" s="187"/>
      <c r="V94" s="187"/>
      <c r="W94" s="187"/>
      <c r="X94" s="187"/>
      <c r="Y94" s="187"/>
      <c r="Z94" s="187"/>
      <c r="AA94" s="187"/>
      <c r="AB94" s="187"/>
      <c r="AC94" s="187"/>
      <c r="AD94" s="187"/>
      <c r="AE94" s="187"/>
    </row>
    <row r="95" spans="1:63" s="2" customFormat="1" ht="22.8" customHeight="1">
      <c r="A95" s="40"/>
      <c r="B95" s="41"/>
      <c r="C95" s="101" t="s">
        <v>157</v>
      </c>
      <c r="D95" s="42"/>
      <c r="E95" s="42"/>
      <c r="F95" s="42"/>
      <c r="G95" s="42"/>
      <c r="H95" s="42"/>
      <c r="I95" s="42"/>
      <c r="J95" s="194">
        <f>BK95</f>
        <v>0</v>
      </c>
      <c r="K95" s="42"/>
      <c r="L95" s="46"/>
      <c r="M95" s="97"/>
      <c r="N95" s="195"/>
      <c r="O95" s="98"/>
      <c r="P95" s="196">
        <f>P96+P330+P336</f>
        <v>0</v>
      </c>
      <c r="Q95" s="98"/>
      <c r="R95" s="196">
        <f>R96+R330+R336</f>
        <v>1110.6368080500001</v>
      </c>
      <c r="S95" s="98"/>
      <c r="T95" s="197">
        <f>T96+T330+T336</f>
        <v>2380.7248950000003</v>
      </c>
      <c r="U95" s="40"/>
      <c r="V95" s="40"/>
      <c r="W95" s="40"/>
      <c r="X95" s="40"/>
      <c r="Y95" s="40"/>
      <c r="Z95" s="40"/>
      <c r="AA95" s="40"/>
      <c r="AB95" s="40"/>
      <c r="AC95" s="40"/>
      <c r="AD95" s="40"/>
      <c r="AE95" s="40"/>
      <c r="AT95" s="19" t="s">
        <v>76</v>
      </c>
      <c r="AU95" s="19" t="s">
        <v>128</v>
      </c>
      <c r="BK95" s="198">
        <f>BK96+BK330+BK336</f>
        <v>0</v>
      </c>
    </row>
    <row r="96" spans="1:63" s="12" customFormat="1" ht="25.9" customHeight="1">
      <c r="A96" s="12"/>
      <c r="B96" s="199"/>
      <c r="C96" s="200"/>
      <c r="D96" s="201" t="s">
        <v>76</v>
      </c>
      <c r="E96" s="202" t="s">
        <v>158</v>
      </c>
      <c r="F96" s="202" t="s">
        <v>159</v>
      </c>
      <c r="G96" s="200"/>
      <c r="H96" s="200"/>
      <c r="I96" s="203"/>
      <c r="J96" s="204">
        <f>BK96</f>
        <v>0</v>
      </c>
      <c r="K96" s="200"/>
      <c r="L96" s="205"/>
      <c r="M96" s="206"/>
      <c r="N96" s="207"/>
      <c r="O96" s="207"/>
      <c r="P96" s="208">
        <f>P97+P115+P120+P187+P192+P292+P328</f>
        <v>0</v>
      </c>
      <c r="Q96" s="207"/>
      <c r="R96" s="208">
        <f>R97+R115+R120+R187+R192+R292+R328</f>
        <v>1110.48021085</v>
      </c>
      <c r="S96" s="207"/>
      <c r="T96" s="209">
        <f>T97+T115+T120+T187+T192+T292+T328</f>
        <v>2380.7248950000003</v>
      </c>
      <c r="U96" s="12"/>
      <c r="V96" s="12"/>
      <c r="W96" s="12"/>
      <c r="X96" s="12"/>
      <c r="Y96" s="12"/>
      <c r="Z96" s="12"/>
      <c r="AA96" s="12"/>
      <c r="AB96" s="12"/>
      <c r="AC96" s="12"/>
      <c r="AD96" s="12"/>
      <c r="AE96" s="12"/>
      <c r="AR96" s="210" t="s">
        <v>85</v>
      </c>
      <c r="AT96" s="211" t="s">
        <v>76</v>
      </c>
      <c r="AU96" s="211" t="s">
        <v>77</v>
      </c>
      <c r="AY96" s="210" t="s">
        <v>160</v>
      </c>
      <c r="BK96" s="212">
        <f>BK97+BK115+BK120+BK187+BK192+BK292+BK328</f>
        <v>0</v>
      </c>
    </row>
    <row r="97" spans="1:63" s="12" customFormat="1" ht="22.8" customHeight="1">
      <c r="A97" s="12"/>
      <c r="B97" s="199"/>
      <c r="C97" s="200"/>
      <c r="D97" s="201" t="s">
        <v>76</v>
      </c>
      <c r="E97" s="213" t="s">
        <v>85</v>
      </c>
      <c r="F97" s="213" t="s">
        <v>161</v>
      </c>
      <c r="G97" s="200"/>
      <c r="H97" s="200"/>
      <c r="I97" s="203"/>
      <c r="J97" s="214">
        <f>BK97</f>
        <v>0</v>
      </c>
      <c r="K97" s="200"/>
      <c r="L97" s="205"/>
      <c r="M97" s="206"/>
      <c r="N97" s="207"/>
      <c r="O97" s="207"/>
      <c r="P97" s="208">
        <f>SUM(P98:P114)</f>
        <v>0</v>
      </c>
      <c r="Q97" s="207"/>
      <c r="R97" s="208">
        <f>SUM(R98:R114)</f>
        <v>0</v>
      </c>
      <c r="S97" s="207"/>
      <c r="T97" s="209">
        <f>SUM(T98:T114)</f>
        <v>0</v>
      </c>
      <c r="U97" s="12"/>
      <c r="V97" s="12"/>
      <c r="W97" s="12"/>
      <c r="X97" s="12"/>
      <c r="Y97" s="12"/>
      <c r="Z97" s="12"/>
      <c r="AA97" s="12"/>
      <c r="AB97" s="12"/>
      <c r="AC97" s="12"/>
      <c r="AD97" s="12"/>
      <c r="AE97" s="12"/>
      <c r="AR97" s="210" t="s">
        <v>85</v>
      </c>
      <c r="AT97" s="211" t="s">
        <v>76</v>
      </c>
      <c r="AU97" s="211" t="s">
        <v>85</v>
      </c>
      <c r="AY97" s="210" t="s">
        <v>160</v>
      </c>
      <c r="BK97" s="212">
        <f>SUM(BK98:BK114)</f>
        <v>0</v>
      </c>
    </row>
    <row r="98" spans="1:65" s="2" customFormat="1" ht="31.9" customHeight="1">
      <c r="A98" s="40"/>
      <c r="B98" s="41"/>
      <c r="C98" s="215" t="s">
        <v>85</v>
      </c>
      <c r="D98" s="215" t="s">
        <v>162</v>
      </c>
      <c r="E98" s="216" t="s">
        <v>163</v>
      </c>
      <c r="F98" s="217" t="s">
        <v>164</v>
      </c>
      <c r="G98" s="218" t="s">
        <v>165</v>
      </c>
      <c r="H98" s="219">
        <v>2102.77</v>
      </c>
      <c r="I98" s="220"/>
      <c r="J98" s="221">
        <f>ROUND(I98*H98,2)</f>
        <v>0</v>
      </c>
      <c r="K98" s="222"/>
      <c r="L98" s="46"/>
      <c r="M98" s="223" t="s">
        <v>19</v>
      </c>
      <c r="N98" s="224" t="s">
        <v>48</v>
      </c>
      <c r="O98" s="86"/>
      <c r="P98" s="225">
        <f>O98*H98</f>
        <v>0</v>
      </c>
      <c r="Q98" s="225">
        <v>0</v>
      </c>
      <c r="R98" s="225">
        <f>Q98*H98</f>
        <v>0</v>
      </c>
      <c r="S98" s="225">
        <v>0</v>
      </c>
      <c r="T98" s="226">
        <f>S98*H98</f>
        <v>0</v>
      </c>
      <c r="U98" s="40"/>
      <c r="V98" s="40"/>
      <c r="W98" s="40"/>
      <c r="X98" s="40"/>
      <c r="Y98" s="40"/>
      <c r="Z98" s="40"/>
      <c r="AA98" s="40"/>
      <c r="AB98" s="40"/>
      <c r="AC98" s="40"/>
      <c r="AD98" s="40"/>
      <c r="AE98" s="40"/>
      <c r="AR98" s="227" t="s">
        <v>166</v>
      </c>
      <c r="AT98" s="227" t="s">
        <v>162</v>
      </c>
      <c r="AU98" s="227" t="s">
        <v>87</v>
      </c>
      <c r="AY98" s="19" t="s">
        <v>160</v>
      </c>
      <c r="BE98" s="228">
        <f>IF(N98="základní",J98,0)</f>
        <v>0</v>
      </c>
      <c r="BF98" s="228">
        <f>IF(N98="snížená",J98,0)</f>
        <v>0</v>
      </c>
      <c r="BG98" s="228">
        <f>IF(N98="zákl. přenesená",J98,0)</f>
        <v>0</v>
      </c>
      <c r="BH98" s="228">
        <f>IF(N98="sníž. přenesená",J98,0)</f>
        <v>0</v>
      </c>
      <c r="BI98" s="228">
        <f>IF(N98="nulová",J98,0)</f>
        <v>0</v>
      </c>
      <c r="BJ98" s="19" t="s">
        <v>85</v>
      </c>
      <c r="BK98" s="228">
        <f>ROUND(I98*H98,2)</f>
        <v>0</v>
      </c>
      <c r="BL98" s="19" t="s">
        <v>166</v>
      </c>
      <c r="BM98" s="227" t="s">
        <v>167</v>
      </c>
    </row>
    <row r="99" spans="1:47" s="2" customFormat="1" ht="12">
      <c r="A99" s="40"/>
      <c r="B99" s="41"/>
      <c r="C99" s="42"/>
      <c r="D99" s="229" t="s">
        <v>168</v>
      </c>
      <c r="E99" s="42"/>
      <c r="F99" s="230" t="s">
        <v>169</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168</v>
      </c>
      <c r="AU99" s="19" t="s">
        <v>87</v>
      </c>
    </row>
    <row r="100" spans="1:51" s="13" customFormat="1" ht="12">
      <c r="A100" s="13"/>
      <c r="B100" s="234"/>
      <c r="C100" s="235"/>
      <c r="D100" s="229" t="s">
        <v>170</v>
      </c>
      <c r="E100" s="236" t="s">
        <v>19</v>
      </c>
      <c r="F100" s="237" t="s">
        <v>171</v>
      </c>
      <c r="G100" s="235"/>
      <c r="H100" s="238">
        <v>542.53</v>
      </c>
      <c r="I100" s="239"/>
      <c r="J100" s="235"/>
      <c r="K100" s="235"/>
      <c r="L100" s="240"/>
      <c r="M100" s="241"/>
      <c r="N100" s="242"/>
      <c r="O100" s="242"/>
      <c r="P100" s="242"/>
      <c r="Q100" s="242"/>
      <c r="R100" s="242"/>
      <c r="S100" s="242"/>
      <c r="T100" s="243"/>
      <c r="U100" s="13"/>
      <c r="V100" s="13"/>
      <c r="W100" s="13"/>
      <c r="X100" s="13"/>
      <c r="Y100" s="13"/>
      <c r="Z100" s="13"/>
      <c r="AA100" s="13"/>
      <c r="AB100" s="13"/>
      <c r="AC100" s="13"/>
      <c r="AD100" s="13"/>
      <c r="AE100" s="13"/>
      <c r="AT100" s="244" t="s">
        <v>170</v>
      </c>
      <c r="AU100" s="244" t="s">
        <v>87</v>
      </c>
      <c r="AV100" s="13" t="s">
        <v>87</v>
      </c>
      <c r="AW100" s="13" t="s">
        <v>37</v>
      </c>
      <c r="AX100" s="13" t="s">
        <v>77</v>
      </c>
      <c r="AY100" s="244" t="s">
        <v>160</v>
      </c>
    </row>
    <row r="101" spans="1:51" s="14" customFormat="1" ht="12">
      <c r="A101" s="14"/>
      <c r="B101" s="245"/>
      <c r="C101" s="246"/>
      <c r="D101" s="229" t="s">
        <v>170</v>
      </c>
      <c r="E101" s="247" t="s">
        <v>19</v>
      </c>
      <c r="F101" s="248" t="s">
        <v>172</v>
      </c>
      <c r="G101" s="246"/>
      <c r="H101" s="247" t="s">
        <v>19</v>
      </c>
      <c r="I101" s="249"/>
      <c r="J101" s="246"/>
      <c r="K101" s="246"/>
      <c r="L101" s="250"/>
      <c r="M101" s="251"/>
      <c r="N101" s="252"/>
      <c r="O101" s="252"/>
      <c r="P101" s="252"/>
      <c r="Q101" s="252"/>
      <c r="R101" s="252"/>
      <c r="S101" s="252"/>
      <c r="T101" s="253"/>
      <c r="U101" s="14"/>
      <c r="V101" s="14"/>
      <c r="W101" s="14"/>
      <c r="X101" s="14"/>
      <c r="Y101" s="14"/>
      <c r="Z101" s="14"/>
      <c r="AA101" s="14"/>
      <c r="AB101" s="14"/>
      <c r="AC101" s="14"/>
      <c r="AD101" s="14"/>
      <c r="AE101" s="14"/>
      <c r="AT101" s="254" t="s">
        <v>170</v>
      </c>
      <c r="AU101" s="254" t="s">
        <v>87</v>
      </c>
      <c r="AV101" s="14" t="s">
        <v>85</v>
      </c>
      <c r="AW101" s="14" t="s">
        <v>37</v>
      </c>
      <c r="AX101" s="14" t="s">
        <v>77</v>
      </c>
      <c r="AY101" s="254" t="s">
        <v>160</v>
      </c>
    </row>
    <row r="102" spans="1:51" s="13" customFormat="1" ht="12">
      <c r="A102" s="13"/>
      <c r="B102" s="234"/>
      <c r="C102" s="235"/>
      <c r="D102" s="229" t="s">
        <v>170</v>
      </c>
      <c r="E102" s="236" t="s">
        <v>19</v>
      </c>
      <c r="F102" s="237" t="s">
        <v>173</v>
      </c>
      <c r="G102" s="235"/>
      <c r="H102" s="238">
        <v>1560.24</v>
      </c>
      <c r="I102" s="239"/>
      <c r="J102" s="235"/>
      <c r="K102" s="235"/>
      <c r="L102" s="240"/>
      <c r="M102" s="241"/>
      <c r="N102" s="242"/>
      <c r="O102" s="242"/>
      <c r="P102" s="242"/>
      <c r="Q102" s="242"/>
      <c r="R102" s="242"/>
      <c r="S102" s="242"/>
      <c r="T102" s="243"/>
      <c r="U102" s="13"/>
      <c r="V102" s="13"/>
      <c r="W102" s="13"/>
      <c r="X102" s="13"/>
      <c r="Y102" s="13"/>
      <c r="Z102" s="13"/>
      <c r="AA102" s="13"/>
      <c r="AB102" s="13"/>
      <c r="AC102" s="13"/>
      <c r="AD102" s="13"/>
      <c r="AE102" s="13"/>
      <c r="AT102" s="244" t="s">
        <v>170</v>
      </c>
      <c r="AU102" s="244" t="s">
        <v>87</v>
      </c>
      <c r="AV102" s="13" t="s">
        <v>87</v>
      </c>
      <c r="AW102" s="13" t="s">
        <v>37</v>
      </c>
      <c r="AX102" s="13" t="s">
        <v>77</v>
      </c>
      <c r="AY102" s="244" t="s">
        <v>160</v>
      </c>
    </row>
    <row r="103" spans="1:51" s="15" customFormat="1" ht="12">
      <c r="A103" s="15"/>
      <c r="B103" s="255"/>
      <c r="C103" s="256"/>
      <c r="D103" s="229" t="s">
        <v>170</v>
      </c>
      <c r="E103" s="257" t="s">
        <v>19</v>
      </c>
      <c r="F103" s="258" t="s">
        <v>174</v>
      </c>
      <c r="G103" s="256"/>
      <c r="H103" s="259">
        <v>2102.77</v>
      </c>
      <c r="I103" s="260"/>
      <c r="J103" s="256"/>
      <c r="K103" s="256"/>
      <c r="L103" s="261"/>
      <c r="M103" s="262"/>
      <c r="N103" s="263"/>
      <c r="O103" s="263"/>
      <c r="P103" s="263"/>
      <c r="Q103" s="263"/>
      <c r="R103" s="263"/>
      <c r="S103" s="263"/>
      <c r="T103" s="264"/>
      <c r="U103" s="15"/>
      <c r="V103" s="15"/>
      <c r="W103" s="15"/>
      <c r="X103" s="15"/>
      <c r="Y103" s="15"/>
      <c r="Z103" s="15"/>
      <c r="AA103" s="15"/>
      <c r="AB103" s="15"/>
      <c r="AC103" s="15"/>
      <c r="AD103" s="15"/>
      <c r="AE103" s="15"/>
      <c r="AT103" s="265" t="s">
        <v>170</v>
      </c>
      <c r="AU103" s="265" t="s">
        <v>87</v>
      </c>
      <c r="AV103" s="15" t="s">
        <v>166</v>
      </c>
      <c r="AW103" s="15" t="s">
        <v>37</v>
      </c>
      <c r="AX103" s="15" t="s">
        <v>85</v>
      </c>
      <c r="AY103" s="265" t="s">
        <v>160</v>
      </c>
    </row>
    <row r="104" spans="1:65" s="2" customFormat="1" ht="53.65" customHeight="1">
      <c r="A104" s="40"/>
      <c r="B104" s="41"/>
      <c r="C104" s="215" t="s">
        <v>87</v>
      </c>
      <c r="D104" s="215" t="s">
        <v>162</v>
      </c>
      <c r="E104" s="216" t="s">
        <v>175</v>
      </c>
      <c r="F104" s="217" t="s">
        <v>176</v>
      </c>
      <c r="G104" s="218" t="s">
        <v>165</v>
      </c>
      <c r="H104" s="219">
        <v>2102.77</v>
      </c>
      <c r="I104" s="220"/>
      <c r="J104" s="221">
        <f>ROUND(I104*H104,2)</f>
        <v>0</v>
      </c>
      <c r="K104" s="222"/>
      <c r="L104" s="46"/>
      <c r="M104" s="223" t="s">
        <v>19</v>
      </c>
      <c r="N104" s="224" t="s">
        <v>48</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166</v>
      </c>
      <c r="AT104" s="227" t="s">
        <v>162</v>
      </c>
      <c r="AU104" s="227" t="s">
        <v>87</v>
      </c>
      <c r="AY104" s="19" t="s">
        <v>160</v>
      </c>
      <c r="BE104" s="228">
        <f>IF(N104="základní",J104,0)</f>
        <v>0</v>
      </c>
      <c r="BF104" s="228">
        <f>IF(N104="snížená",J104,0)</f>
        <v>0</v>
      </c>
      <c r="BG104" s="228">
        <f>IF(N104="zákl. přenesená",J104,0)</f>
        <v>0</v>
      </c>
      <c r="BH104" s="228">
        <f>IF(N104="sníž. přenesená",J104,0)</f>
        <v>0</v>
      </c>
      <c r="BI104" s="228">
        <f>IF(N104="nulová",J104,0)</f>
        <v>0</v>
      </c>
      <c r="BJ104" s="19" t="s">
        <v>85</v>
      </c>
      <c r="BK104" s="228">
        <f>ROUND(I104*H104,2)</f>
        <v>0</v>
      </c>
      <c r="BL104" s="19" t="s">
        <v>166</v>
      </c>
      <c r="BM104" s="227" t="s">
        <v>177</v>
      </c>
    </row>
    <row r="105" spans="1:47" s="2" customFormat="1" ht="12">
      <c r="A105" s="40"/>
      <c r="B105" s="41"/>
      <c r="C105" s="42"/>
      <c r="D105" s="229" t="s">
        <v>168</v>
      </c>
      <c r="E105" s="42"/>
      <c r="F105" s="230" t="s">
        <v>178</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168</v>
      </c>
      <c r="AU105" s="19" t="s">
        <v>87</v>
      </c>
    </row>
    <row r="106" spans="1:51" s="13" customFormat="1" ht="12">
      <c r="A106" s="13"/>
      <c r="B106" s="234"/>
      <c r="C106" s="235"/>
      <c r="D106" s="229" t="s">
        <v>170</v>
      </c>
      <c r="E106" s="236" t="s">
        <v>19</v>
      </c>
      <c r="F106" s="237" t="s">
        <v>179</v>
      </c>
      <c r="G106" s="235"/>
      <c r="H106" s="238">
        <v>2102.77</v>
      </c>
      <c r="I106" s="239"/>
      <c r="J106" s="235"/>
      <c r="K106" s="235"/>
      <c r="L106" s="240"/>
      <c r="M106" s="241"/>
      <c r="N106" s="242"/>
      <c r="O106" s="242"/>
      <c r="P106" s="242"/>
      <c r="Q106" s="242"/>
      <c r="R106" s="242"/>
      <c r="S106" s="242"/>
      <c r="T106" s="243"/>
      <c r="U106" s="13"/>
      <c r="V106" s="13"/>
      <c r="W106" s="13"/>
      <c r="X106" s="13"/>
      <c r="Y106" s="13"/>
      <c r="Z106" s="13"/>
      <c r="AA106" s="13"/>
      <c r="AB106" s="13"/>
      <c r="AC106" s="13"/>
      <c r="AD106" s="13"/>
      <c r="AE106" s="13"/>
      <c r="AT106" s="244" t="s">
        <v>170</v>
      </c>
      <c r="AU106" s="244" t="s">
        <v>87</v>
      </c>
      <c r="AV106" s="13" t="s">
        <v>87</v>
      </c>
      <c r="AW106" s="13" t="s">
        <v>37</v>
      </c>
      <c r="AX106" s="13" t="s">
        <v>77</v>
      </c>
      <c r="AY106" s="244" t="s">
        <v>160</v>
      </c>
    </row>
    <row r="107" spans="1:51" s="15" customFormat="1" ht="12">
      <c r="A107" s="15"/>
      <c r="B107" s="255"/>
      <c r="C107" s="256"/>
      <c r="D107" s="229" t="s">
        <v>170</v>
      </c>
      <c r="E107" s="257" t="s">
        <v>19</v>
      </c>
      <c r="F107" s="258" t="s">
        <v>174</v>
      </c>
      <c r="G107" s="256"/>
      <c r="H107" s="259">
        <v>2102.77</v>
      </c>
      <c r="I107" s="260"/>
      <c r="J107" s="256"/>
      <c r="K107" s="256"/>
      <c r="L107" s="261"/>
      <c r="M107" s="262"/>
      <c r="N107" s="263"/>
      <c r="O107" s="263"/>
      <c r="P107" s="263"/>
      <c r="Q107" s="263"/>
      <c r="R107" s="263"/>
      <c r="S107" s="263"/>
      <c r="T107" s="264"/>
      <c r="U107" s="15"/>
      <c r="V107" s="15"/>
      <c r="W107" s="15"/>
      <c r="X107" s="15"/>
      <c r="Y107" s="15"/>
      <c r="Z107" s="15"/>
      <c r="AA107" s="15"/>
      <c r="AB107" s="15"/>
      <c r="AC107" s="15"/>
      <c r="AD107" s="15"/>
      <c r="AE107" s="15"/>
      <c r="AT107" s="265" t="s">
        <v>170</v>
      </c>
      <c r="AU107" s="265" t="s">
        <v>87</v>
      </c>
      <c r="AV107" s="15" t="s">
        <v>166</v>
      </c>
      <c r="AW107" s="15" t="s">
        <v>37</v>
      </c>
      <c r="AX107" s="15" t="s">
        <v>85</v>
      </c>
      <c r="AY107" s="265" t="s">
        <v>160</v>
      </c>
    </row>
    <row r="108" spans="1:65" s="2" customFormat="1" ht="42.75" customHeight="1">
      <c r="A108" s="40"/>
      <c r="B108" s="41"/>
      <c r="C108" s="215" t="s">
        <v>180</v>
      </c>
      <c r="D108" s="215" t="s">
        <v>162</v>
      </c>
      <c r="E108" s="216" t="s">
        <v>181</v>
      </c>
      <c r="F108" s="217" t="s">
        <v>182</v>
      </c>
      <c r="G108" s="218" t="s">
        <v>183</v>
      </c>
      <c r="H108" s="219">
        <v>3784.986</v>
      </c>
      <c r="I108" s="220"/>
      <c r="J108" s="221">
        <f>ROUND(I108*H108,2)</f>
        <v>0</v>
      </c>
      <c r="K108" s="222"/>
      <c r="L108" s="46"/>
      <c r="M108" s="223" t="s">
        <v>19</v>
      </c>
      <c r="N108" s="224" t="s">
        <v>48</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166</v>
      </c>
      <c r="AT108" s="227" t="s">
        <v>162</v>
      </c>
      <c r="AU108" s="227" t="s">
        <v>87</v>
      </c>
      <c r="AY108" s="19" t="s">
        <v>160</v>
      </c>
      <c r="BE108" s="228">
        <f>IF(N108="základní",J108,0)</f>
        <v>0</v>
      </c>
      <c r="BF108" s="228">
        <f>IF(N108="snížená",J108,0)</f>
        <v>0</v>
      </c>
      <c r="BG108" s="228">
        <f>IF(N108="zákl. přenesená",J108,0)</f>
        <v>0</v>
      </c>
      <c r="BH108" s="228">
        <f>IF(N108="sníž. přenesená",J108,0)</f>
        <v>0</v>
      </c>
      <c r="BI108" s="228">
        <f>IF(N108="nulová",J108,0)</f>
        <v>0</v>
      </c>
      <c r="BJ108" s="19" t="s">
        <v>85</v>
      </c>
      <c r="BK108" s="228">
        <f>ROUND(I108*H108,2)</f>
        <v>0</v>
      </c>
      <c r="BL108" s="19" t="s">
        <v>166</v>
      </c>
      <c r="BM108" s="227" t="s">
        <v>184</v>
      </c>
    </row>
    <row r="109" spans="1:51" s="13" customFormat="1" ht="12">
      <c r="A109" s="13"/>
      <c r="B109" s="234"/>
      <c r="C109" s="235"/>
      <c r="D109" s="229" t="s">
        <v>170</v>
      </c>
      <c r="E109" s="236" t="s">
        <v>19</v>
      </c>
      <c r="F109" s="237" t="s">
        <v>179</v>
      </c>
      <c r="G109" s="235"/>
      <c r="H109" s="238">
        <v>2102.77</v>
      </c>
      <c r="I109" s="239"/>
      <c r="J109" s="235"/>
      <c r="K109" s="235"/>
      <c r="L109" s="240"/>
      <c r="M109" s="241"/>
      <c r="N109" s="242"/>
      <c r="O109" s="242"/>
      <c r="P109" s="242"/>
      <c r="Q109" s="242"/>
      <c r="R109" s="242"/>
      <c r="S109" s="242"/>
      <c r="T109" s="243"/>
      <c r="U109" s="13"/>
      <c r="V109" s="13"/>
      <c r="W109" s="13"/>
      <c r="X109" s="13"/>
      <c r="Y109" s="13"/>
      <c r="Z109" s="13"/>
      <c r="AA109" s="13"/>
      <c r="AB109" s="13"/>
      <c r="AC109" s="13"/>
      <c r="AD109" s="13"/>
      <c r="AE109" s="13"/>
      <c r="AT109" s="244" t="s">
        <v>170</v>
      </c>
      <c r="AU109" s="244" t="s">
        <v>87</v>
      </c>
      <c r="AV109" s="13" t="s">
        <v>87</v>
      </c>
      <c r="AW109" s="13" t="s">
        <v>37</v>
      </c>
      <c r="AX109" s="13" t="s">
        <v>77</v>
      </c>
      <c r="AY109" s="244" t="s">
        <v>160</v>
      </c>
    </row>
    <row r="110" spans="1:51" s="13" customFormat="1" ht="12">
      <c r="A110" s="13"/>
      <c r="B110" s="234"/>
      <c r="C110" s="235"/>
      <c r="D110" s="229" t="s">
        <v>170</v>
      </c>
      <c r="E110" s="236" t="s">
        <v>19</v>
      </c>
      <c r="F110" s="237" t="s">
        <v>185</v>
      </c>
      <c r="G110" s="235"/>
      <c r="H110" s="238">
        <v>3784.986</v>
      </c>
      <c r="I110" s="239"/>
      <c r="J110" s="235"/>
      <c r="K110" s="235"/>
      <c r="L110" s="240"/>
      <c r="M110" s="241"/>
      <c r="N110" s="242"/>
      <c r="O110" s="242"/>
      <c r="P110" s="242"/>
      <c r="Q110" s="242"/>
      <c r="R110" s="242"/>
      <c r="S110" s="242"/>
      <c r="T110" s="243"/>
      <c r="U110" s="13"/>
      <c r="V110" s="13"/>
      <c r="W110" s="13"/>
      <c r="X110" s="13"/>
      <c r="Y110" s="13"/>
      <c r="Z110" s="13"/>
      <c r="AA110" s="13"/>
      <c r="AB110" s="13"/>
      <c r="AC110" s="13"/>
      <c r="AD110" s="13"/>
      <c r="AE110" s="13"/>
      <c r="AT110" s="244" t="s">
        <v>170</v>
      </c>
      <c r="AU110" s="244" t="s">
        <v>87</v>
      </c>
      <c r="AV110" s="13" t="s">
        <v>87</v>
      </c>
      <c r="AW110" s="13" t="s">
        <v>37</v>
      </c>
      <c r="AX110" s="13" t="s">
        <v>85</v>
      </c>
      <c r="AY110" s="244" t="s">
        <v>160</v>
      </c>
    </row>
    <row r="111" spans="1:65" s="2" customFormat="1" ht="31.9" customHeight="1">
      <c r="A111" s="40"/>
      <c r="B111" s="41"/>
      <c r="C111" s="215" t="s">
        <v>166</v>
      </c>
      <c r="D111" s="215" t="s">
        <v>162</v>
      </c>
      <c r="E111" s="216" t="s">
        <v>186</v>
      </c>
      <c r="F111" s="217" t="s">
        <v>187</v>
      </c>
      <c r="G111" s="218" t="s">
        <v>188</v>
      </c>
      <c r="H111" s="219">
        <v>2939.17</v>
      </c>
      <c r="I111" s="220"/>
      <c r="J111" s="221">
        <f>ROUND(I111*H111,2)</f>
        <v>0</v>
      </c>
      <c r="K111" s="222"/>
      <c r="L111" s="46"/>
      <c r="M111" s="223" t="s">
        <v>19</v>
      </c>
      <c r="N111" s="224" t="s">
        <v>48</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166</v>
      </c>
      <c r="AT111" s="227" t="s">
        <v>162</v>
      </c>
      <c r="AU111" s="227" t="s">
        <v>87</v>
      </c>
      <c r="AY111" s="19" t="s">
        <v>160</v>
      </c>
      <c r="BE111" s="228">
        <f>IF(N111="základní",J111,0)</f>
        <v>0</v>
      </c>
      <c r="BF111" s="228">
        <f>IF(N111="snížená",J111,0)</f>
        <v>0</v>
      </c>
      <c r="BG111" s="228">
        <f>IF(N111="zákl. přenesená",J111,0)</f>
        <v>0</v>
      </c>
      <c r="BH111" s="228">
        <f>IF(N111="sníž. přenesená",J111,0)</f>
        <v>0</v>
      </c>
      <c r="BI111" s="228">
        <f>IF(N111="nulová",J111,0)</f>
        <v>0</v>
      </c>
      <c r="BJ111" s="19" t="s">
        <v>85</v>
      </c>
      <c r="BK111" s="228">
        <f>ROUND(I111*H111,2)</f>
        <v>0</v>
      </c>
      <c r="BL111" s="19" t="s">
        <v>166</v>
      </c>
      <c r="BM111" s="227" t="s">
        <v>189</v>
      </c>
    </row>
    <row r="112" spans="1:51" s="13" customFormat="1" ht="12">
      <c r="A112" s="13"/>
      <c r="B112" s="234"/>
      <c r="C112" s="235"/>
      <c r="D112" s="229" t="s">
        <v>170</v>
      </c>
      <c r="E112" s="236" t="s">
        <v>19</v>
      </c>
      <c r="F112" s="237" t="s">
        <v>190</v>
      </c>
      <c r="G112" s="235"/>
      <c r="H112" s="238">
        <v>916.74</v>
      </c>
      <c r="I112" s="239"/>
      <c r="J112" s="235"/>
      <c r="K112" s="235"/>
      <c r="L112" s="240"/>
      <c r="M112" s="241"/>
      <c r="N112" s="242"/>
      <c r="O112" s="242"/>
      <c r="P112" s="242"/>
      <c r="Q112" s="242"/>
      <c r="R112" s="242"/>
      <c r="S112" s="242"/>
      <c r="T112" s="243"/>
      <c r="U112" s="13"/>
      <c r="V112" s="13"/>
      <c r="W112" s="13"/>
      <c r="X112" s="13"/>
      <c r="Y112" s="13"/>
      <c r="Z112" s="13"/>
      <c r="AA112" s="13"/>
      <c r="AB112" s="13"/>
      <c r="AC112" s="13"/>
      <c r="AD112" s="13"/>
      <c r="AE112" s="13"/>
      <c r="AT112" s="244" t="s">
        <v>170</v>
      </c>
      <c r="AU112" s="244" t="s">
        <v>87</v>
      </c>
      <c r="AV112" s="13" t="s">
        <v>87</v>
      </c>
      <c r="AW112" s="13" t="s">
        <v>37</v>
      </c>
      <c r="AX112" s="13" t="s">
        <v>77</v>
      </c>
      <c r="AY112" s="244" t="s">
        <v>160</v>
      </c>
    </row>
    <row r="113" spans="1:51" s="13" customFormat="1" ht="12">
      <c r="A113" s="13"/>
      <c r="B113" s="234"/>
      <c r="C113" s="235"/>
      <c r="D113" s="229" t="s">
        <v>170</v>
      </c>
      <c r="E113" s="236" t="s">
        <v>19</v>
      </c>
      <c r="F113" s="237" t="s">
        <v>191</v>
      </c>
      <c r="G113" s="235"/>
      <c r="H113" s="238">
        <v>2022.43</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170</v>
      </c>
      <c r="AU113" s="244" t="s">
        <v>87</v>
      </c>
      <c r="AV113" s="13" t="s">
        <v>87</v>
      </c>
      <c r="AW113" s="13" t="s">
        <v>37</v>
      </c>
      <c r="AX113" s="13" t="s">
        <v>77</v>
      </c>
      <c r="AY113" s="244" t="s">
        <v>160</v>
      </c>
    </row>
    <row r="114" spans="1:51" s="15" customFormat="1" ht="12">
      <c r="A114" s="15"/>
      <c r="B114" s="255"/>
      <c r="C114" s="256"/>
      <c r="D114" s="229" t="s">
        <v>170</v>
      </c>
      <c r="E114" s="257" t="s">
        <v>19</v>
      </c>
      <c r="F114" s="258" t="s">
        <v>174</v>
      </c>
      <c r="G114" s="256"/>
      <c r="H114" s="259">
        <v>2939.17</v>
      </c>
      <c r="I114" s="260"/>
      <c r="J114" s="256"/>
      <c r="K114" s="256"/>
      <c r="L114" s="261"/>
      <c r="M114" s="262"/>
      <c r="N114" s="263"/>
      <c r="O114" s="263"/>
      <c r="P114" s="263"/>
      <c r="Q114" s="263"/>
      <c r="R114" s="263"/>
      <c r="S114" s="263"/>
      <c r="T114" s="264"/>
      <c r="U114" s="15"/>
      <c r="V114" s="15"/>
      <c r="W114" s="15"/>
      <c r="X114" s="15"/>
      <c r="Y114" s="15"/>
      <c r="Z114" s="15"/>
      <c r="AA114" s="15"/>
      <c r="AB114" s="15"/>
      <c r="AC114" s="15"/>
      <c r="AD114" s="15"/>
      <c r="AE114" s="15"/>
      <c r="AT114" s="265" t="s">
        <v>170</v>
      </c>
      <c r="AU114" s="265" t="s">
        <v>87</v>
      </c>
      <c r="AV114" s="15" t="s">
        <v>166</v>
      </c>
      <c r="AW114" s="15" t="s">
        <v>37</v>
      </c>
      <c r="AX114" s="15" t="s">
        <v>85</v>
      </c>
      <c r="AY114" s="265" t="s">
        <v>160</v>
      </c>
    </row>
    <row r="115" spans="1:63" s="12" customFormat="1" ht="22.8" customHeight="1">
      <c r="A115" s="12"/>
      <c r="B115" s="199"/>
      <c r="C115" s="200"/>
      <c r="D115" s="201" t="s">
        <v>76</v>
      </c>
      <c r="E115" s="213" t="s">
        <v>166</v>
      </c>
      <c r="F115" s="213" t="s">
        <v>192</v>
      </c>
      <c r="G115" s="200"/>
      <c r="H115" s="200"/>
      <c r="I115" s="203"/>
      <c r="J115" s="214">
        <f>BK115</f>
        <v>0</v>
      </c>
      <c r="K115" s="200"/>
      <c r="L115" s="205"/>
      <c r="M115" s="206"/>
      <c r="N115" s="207"/>
      <c r="O115" s="207"/>
      <c r="P115" s="208">
        <f>SUM(P116:P119)</f>
        <v>0</v>
      </c>
      <c r="Q115" s="207"/>
      <c r="R115" s="208">
        <f>SUM(R116:R119)</f>
        <v>0</v>
      </c>
      <c r="S115" s="207"/>
      <c r="T115" s="209">
        <f>SUM(T116:T119)</f>
        <v>0</v>
      </c>
      <c r="U115" s="12"/>
      <c r="V115" s="12"/>
      <c r="W115" s="12"/>
      <c r="X115" s="12"/>
      <c r="Y115" s="12"/>
      <c r="Z115" s="12"/>
      <c r="AA115" s="12"/>
      <c r="AB115" s="12"/>
      <c r="AC115" s="12"/>
      <c r="AD115" s="12"/>
      <c r="AE115" s="12"/>
      <c r="AR115" s="210" t="s">
        <v>85</v>
      </c>
      <c r="AT115" s="211" t="s">
        <v>76</v>
      </c>
      <c r="AU115" s="211" t="s">
        <v>85</v>
      </c>
      <c r="AY115" s="210" t="s">
        <v>160</v>
      </c>
      <c r="BK115" s="212">
        <f>SUM(BK116:BK119)</f>
        <v>0</v>
      </c>
    </row>
    <row r="116" spans="1:65" s="2" customFormat="1" ht="31.9" customHeight="1">
      <c r="A116" s="40"/>
      <c r="B116" s="41"/>
      <c r="C116" s="215" t="s">
        <v>193</v>
      </c>
      <c r="D116" s="215" t="s">
        <v>162</v>
      </c>
      <c r="E116" s="216" t="s">
        <v>194</v>
      </c>
      <c r="F116" s="217" t="s">
        <v>195</v>
      </c>
      <c r="G116" s="218" t="s">
        <v>188</v>
      </c>
      <c r="H116" s="219">
        <v>111.855</v>
      </c>
      <c r="I116" s="220"/>
      <c r="J116" s="221">
        <f>ROUND(I116*H116,2)</f>
        <v>0</v>
      </c>
      <c r="K116" s="222"/>
      <c r="L116" s="46"/>
      <c r="M116" s="223" t="s">
        <v>19</v>
      </c>
      <c r="N116" s="224" t="s">
        <v>48</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166</v>
      </c>
      <c r="AT116" s="227" t="s">
        <v>162</v>
      </c>
      <c r="AU116" s="227" t="s">
        <v>87</v>
      </c>
      <c r="AY116" s="19" t="s">
        <v>160</v>
      </c>
      <c r="BE116" s="228">
        <f>IF(N116="základní",J116,0)</f>
        <v>0</v>
      </c>
      <c r="BF116" s="228">
        <f>IF(N116="snížená",J116,0)</f>
        <v>0</v>
      </c>
      <c r="BG116" s="228">
        <f>IF(N116="zákl. přenesená",J116,0)</f>
        <v>0</v>
      </c>
      <c r="BH116" s="228">
        <f>IF(N116="sníž. přenesená",J116,0)</f>
        <v>0</v>
      </c>
      <c r="BI116" s="228">
        <f>IF(N116="nulová",J116,0)</f>
        <v>0</v>
      </c>
      <c r="BJ116" s="19" t="s">
        <v>85</v>
      </c>
      <c r="BK116" s="228">
        <f>ROUND(I116*H116,2)</f>
        <v>0</v>
      </c>
      <c r="BL116" s="19" t="s">
        <v>166</v>
      </c>
      <c r="BM116" s="227" t="s">
        <v>196</v>
      </c>
    </row>
    <row r="117" spans="1:51" s="14" customFormat="1" ht="12">
      <c r="A117" s="14"/>
      <c r="B117" s="245"/>
      <c r="C117" s="246"/>
      <c r="D117" s="229" t="s">
        <v>170</v>
      </c>
      <c r="E117" s="247" t="s">
        <v>19</v>
      </c>
      <c r="F117" s="248" t="s">
        <v>197</v>
      </c>
      <c r="G117" s="246"/>
      <c r="H117" s="247" t="s">
        <v>19</v>
      </c>
      <c r="I117" s="249"/>
      <c r="J117" s="246"/>
      <c r="K117" s="246"/>
      <c r="L117" s="250"/>
      <c r="M117" s="251"/>
      <c r="N117" s="252"/>
      <c r="O117" s="252"/>
      <c r="P117" s="252"/>
      <c r="Q117" s="252"/>
      <c r="R117" s="252"/>
      <c r="S117" s="252"/>
      <c r="T117" s="253"/>
      <c r="U117" s="14"/>
      <c r="V117" s="14"/>
      <c r="W117" s="14"/>
      <c r="X117" s="14"/>
      <c r="Y117" s="14"/>
      <c r="Z117" s="14"/>
      <c r="AA117" s="14"/>
      <c r="AB117" s="14"/>
      <c r="AC117" s="14"/>
      <c r="AD117" s="14"/>
      <c r="AE117" s="14"/>
      <c r="AT117" s="254" t="s">
        <v>170</v>
      </c>
      <c r="AU117" s="254" t="s">
        <v>87</v>
      </c>
      <c r="AV117" s="14" t="s">
        <v>85</v>
      </c>
      <c r="AW117" s="14" t="s">
        <v>37</v>
      </c>
      <c r="AX117" s="14" t="s">
        <v>77</v>
      </c>
      <c r="AY117" s="254" t="s">
        <v>160</v>
      </c>
    </row>
    <row r="118" spans="1:51" s="13" customFormat="1" ht="12">
      <c r="A118" s="13"/>
      <c r="B118" s="234"/>
      <c r="C118" s="235"/>
      <c r="D118" s="229" t="s">
        <v>170</v>
      </c>
      <c r="E118" s="236" t="s">
        <v>19</v>
      </c>
      <c r="F118" s="237" t="s">
        <v>198</v>
      </c>
      <c r="G118" s="235"/>
      <c r="H118" s="238">
        <v>111.855</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170</v>
      </c>
      <c r="AU118" s="244" t="s">
        <v>87</v>
      </c>
      <c r="AV118" s="13" t="s">
        <v>87</v>
      </c>
      <c r="AW118" s="13" t="s">
        <v>37</v>
      </c>
      <c r="AX118" s="13" t="s">
        <v>77</v>
      </c>
      <c r="AY118" s="244" t="s">
        <v>160</v>
      </c>
    </row>
    <row r="119" spans="1:51" s="15" customFormat="1" ht="12">
      <c r="A119" s="15"/>
      <c r="B119" s="255"/>
      <c r="C119" s="256"/>
      <c r="D119" s="229" t="s">
        <v>170</v>
      </c>
      <c r="E119" s="257" t="s">
        <v>19</v>
      </c>
      <c r="F119" s="258" t="s">
        <v>174</v>
      </c>
      <c r="G119" s="256"/>
      <c r="H119" s="259">
        <v>111.855</v>
      </c>
      <c r="I119" s="260"/>
      <c r="J119" s="256"/>
      <c r="K119" s="256"/>
      <c r="L119" s="261"/>
      <c r="M119" s="262"/>
      <c r="N119" s="263"/>
      <c r="O119" s="263"/>
      <c r="P119" s="263"/>
      <c r="Q119" s="263"/>
      <c r="R119" s="263"/>
      <c r="S119" s="263"/>
      <c r="T119" s="264"/>
      <c r="U119" s="15"/>
      <c r="V119" s="15"/>
      <c r="W119" s="15"/>
      <c r="X119" s="15"/>
      <c r="Y119" s="15"/>
      <c r="Z119" s="15"/>
      <c r="AA119" s="15"/>
      <c r="AB119" s="15"/>
      <c r="AC119" s="15"/>
      <c r="AD119" s="15"/>
      <c r="AE119" s="15"/>
      <c r="AT119" s="265" t="s">
        <v>170</v>
      </c>
      <c r="AU119" s="265" t="s">
        <v>87</v>
      </c>
      <c r="AV119" s="15" t="s">
        <v>166</v>
      </c>
      <c r="AW119" s="15" t="s">
        <v>37</v>
      </c>
      <c r="AX119" s="15" t="s">
        <v>85</v>
      </c>
      <c r="AY119" s="265" t="s">
        <v>160</v>
      </c>
    </row>
    <row r="120" spans="1:63" s="12" customFormat="1" ht="22.8" customHeight="1">
      <c r="A120" s="12"/>
      <c r="B120" s="199"/>
      <c r="C120" s="200"/>
      <c r="D120" s="201" t="s">
        <v>76</v>
      </c>
      <c r="E120" s="213" t="s">
        <v>193</v>
      </c>
      <c r="F120" s="213" t="s">
        <v>199</v>
      </c>
      <c r="G120" s="200"/>
      <c r="H120" s="200"/>
      <c r="I120" s="203"/>
      <c r="J120" s="214">
        <f>BK120</f>
        <v>0</v>
      </c>
      <c r="K120" s="200"/>
      <c r="L120" s="205"/>
      <c r="M120" s="206"/>
      <c r="N120" s="207"/>
      <c r="O120" s="207"/>
      <c r="P120" s="208">
        <f>SUM(P121:P186)</f>
        <v>0</v>
      </c>
      <c r="Q120" s="207"/>
      <c r="R120" s="208">
        <f>SUM(R121:R186)</f>
        <v>920.2788658000001</v>
      </c>
      <c r="S120" s="207"/>
      <c r="T120" s="209">
        <f>SUM(T121:T186)</f>
        <v>0</v>
      </c>
      <c r="U120" s="12"/>
      <c r="V120" s="12"/>
      <c r="W120" s="12"/>
      <c r="X120" s="12"/>
      <c r="Y120" s="12"/>
      <c r="Z120" s="12"/>
      <c r="AA120" s="12"/>
      <c r="AB120" s="12"/>
      <c r="AC120" s="12"/>
      <c r="AD120" s="12"/>
      <c r="AE120" s="12"/>
      <c r="AR120" s="210" t="s">
        <v>85</v>
      </c>
      <c r="AT120" s="211" t="s">
        <v>76</v>
      </c>
      <c r="AU120" s="211" t="s">
        <v>85</v>
      </c>
      <c r="AY120" s="210" t="s">
        <v>160</v>
      </c>
      <c r="BK120" s="212">
        <f>SUM(BK121:BK186)</f>
        <v>0</v>
      </c>
    </row>
    <row r="121" spans="1:65" s="2" customFormat="1" ht="21.05" customHeight="1">
      <c r="A121" s="40"/>
      <c r="B121" s="41"/>
      <c r="C121" s="215" t="s">
        <v>200</v>
      </c>
      <c r="D121" s="215" t="s">
        <v>162</v>
      </c>
      <c r="E121" s="216" t="s">
        <v>201</v>
      </c>
      <c r="F121" s="217" t="s">
        <v>202</v>
      </c>
      <c r="G121" s="218" t="s">
        <v>188</v>
      </c>
      <c r="H121" s="219">
        <v>91.5</v>
      </c>
      <c r="I121" s="220"/>
      <c r="J121" s="221">
        <f>ROUND(I121*H121,2)</f>
        <v>0</v>
      </c>
      <c r="K121" s="222"/>
      <c r="L121" s="46"/>
      <c r="M121" s="223" t="s">
        <v>19</v>
      </c>
      <c r="N121" s="224" t="s">
        <v>48</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166</v>
      </c>
      <c r="AT121" s="227" t="s">
        <v>162</v>
      </c>
      <c r="AU121" s="227" t="s">
        <v>87</v>
      </c>
      <c r="AY121" s="19" t="s">
        <v>160</v>
      </c>
      <c r="BE121" s="228">
        <f>IF(N121="základní",J121,0)</f>
        <v>0</v>
      </c>
      <c r="BF121" s="228">
        <f>IF(N121="snížená",J121,0)</f>
        <v>0</v>
      </c>
      <c r="BG121" s="228">
        <f>IF(N121="zákl. přenesená",J121,0)</f>
        <v>0</v>
      </c>
      <c r="BH121" s="228">
        <f>IF(N121="sníž. přenesená",J121,0)</f>
        <v>0</v>
      </c>
      <c r="BI121" s="228">
        <f>IF(N121="nulová",J121,0)</f>
        <v>0</v>
      </c>
      <c r="BJ121" s="19" t="s">
        <v>85</v>
      </c>
      <c r="BK121" s="228">
        <f>ROUND(I121*H121,2)</f>
        <v>0</v>
      </c>
      <c r="BL121" s="19" t="s">
        <v>166</v>
      </c>
      <c r="BM121" s="227" t="s">
        <v>203</v>
      </c>
    </row>
    <row r="122" spans="1:51" s="14" customFormat="1" ht="12">
      <c r="A122" s="14"/>
      <c r="B122" s="245"/>
      <c r="C122" s="246"/>
      <c r="D122" s="229" t="s">
        <v>170</v>
      </c>
      <c r="E122" s="247" t="s">
        <v>19</v>
      </c>
      <c r="F122" s="248" t="s">
        <v>204</v>
      </c>
      <c r="G122" s="246"/>
      <c r="H122" s="247" t="s">
        <v>19</v>
      </c>
      <c r="I122" s="249"/>
      <c r="J122" s="246"/>
      <c r="K122" s="246"/>
      <c r="L122" s="250"/>
      <c r="M122" s="251"/>
      <c r="N122" s="252"/>
      <c r="O122" s="252"/>
      <c r="P122" s="252"/>
      <c r="Q122" s="252"/>
      <c r="R122" s="252"/>
      <c r="S122" s="252"/>
      <c r="T122" s="253"/>
      <c r="U122" s="14"/>
      <c r="V122" s="14"/>
      <c r="W122" s="14"/>
      <c r="X122" s="14"/>
      <c r="Y122" s="14"/>
      <c r="Z122" s="14"/>
      <c r="AA122" s="14"/>
      <c r="AB122" s="14"/>
      <c r="AC122" s="14"/>
      <c r="AD122" s="14"/>
      <c r="AE122" s="14"/>
      <c r="AT122" s="254" t="s">
        <v>170</v>
      </c>
      <c r="AU122" s="254" t="s">
        <v>87</v>
      </c>
      <c r="AV122" s="14" t="s">
        <v>85</v>
      </c>
      <c r="AW122" s="14" t="s">
        <v>37</v>
      </c>
      <c r="AX122" s="14" t="s">
        <v>77</v>
      </c>
      <c r="AY122" s="254" t="s">
        <v>160</v>
      </c>
    </row>
    <row r="123" spans="1:51" s="13" customFormat="1" ht="12">
      <c r="A123" s="13"/>
      <c r="B123" s="234"/>
      <c r="C123" s="235"/>
      <c r="D123" s="229" t="s">
        <v>170</v>
      </c>
      <c r="E123" s="236" t="s">
        <v>19</v>
      </c>
      <c r="F123" s="237" t="s">
        <v>205</v>
      </c>
      <c r="G123" s="235"/>
      <c r="H123" s="238">
        <v>91.5</v>
      </c>
      <c r="I123" s="239"/>
      <c r="J123" s="235"/>
      <c r="K123" s="235"/>
      <c r="L123" s="240"/>
      <c r="M123" s="241"/>
      <c r="N123" s="242"/>
      <c r="O123" s="242"/>
      <c r="P123" s="242"/>
      <c r="Q123" s="242"/>
      <c r="R123" s="242"/>
      <c r="S123" s="242"/>
      <c r="T123" s="243"/>
      <c r="U123" s="13"/>
      <c r="V123" s="13"/>
      <c r="W123" s="13"/>
      <c r="X123" s="13"/>
      <c r="Y123" s="13"/>
      <c r="Z123" s="13"/>
      <c r="AA123" s="13"/>
      <c r="AB123" s="13"/>
      <c r="AC123" s="13"/>
      <c r="AD123" s="13"/>
      <c r="AE123" s="13"/>
      <c r="AT123" s="244" t="s">
        <v>170</v>
      </c>
      <c r="AU123" s="244" t="s">
        <v>87</v>
      </c>
      <c r="AV123" s="13" t="s">
        <v>87</v>
      </c>
      <c r="AW123" s="13" t="s">
        <v>37</v>
      </c>
      <c r="AX123" s="13" t="s">
        <v>85</v>
      </c>
      <c r="AY123" s="244" t="s">
        <v>160</v>
      </c>
    </row>
    <row r="124" spans="1:65" s="2" customFormat="1" ht="21.05" customHeight="1">
      <c r="A124" s="40"/>
      <c r="B124" s="41"/>
      <c r="C124" s="215" t="s">
        <v>206</v>
      </c>
      <c r="D124" s="215" t="s">
        <v>162</v>
      </c>
      <c r="E124" s="216" t="s">
        <v>207</v>
      </c>
      <c r="F124" s="217" t="s">
        <v>208</v>
      </c>
      <c r="G124" s="218" t="s">
        <v>188</v>
      </c>
      <c r="H124" s="219">
        <v>2022.43</v>
      </c>
      <c r="I124" s="220"/>
      <c r="J124" s="221">
        <f>ROUND(I124*H124,2)</f>
        <v>0</v>
      </c>
      <c r="K124" s="222"/>
      <c r="L124" s="46"/>
      <c r="M124" s="223" t="s">
        <v>19</v>
      </c>
      <c r="N124" s="224" t="s">
        <v>48</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166</v>
      </c>
      <c r="AT124" s="227" t="s">
        <v>162</v>
      </c>
      <c r="AU124" s="227" t="s">
        <v>87</v>
      </c>
      <c r="AY124" s="19" t="s">
        <v>160</v>
      </c>
      <c r="BE124" s="228">
        <f>IF(N124="základní",J124,0)</f>
        <v>0</v>
      </c>
      <c r="BF124" s="228">
        <f>IF(N124="snížená",J124,0)</f>
        <v>0</v>
      </c>
      <c r="BG124" s="228">
        <f>IF(N124="zákl. přenesená",J124,0)</f>
        <v>0</v>
      </c>
      <c r="BH124" s="228">
        <f>IF(N124="sníž. přenesená",J124,0)</f>
        <v>0</v>
      </c>
      <c r="BI124" s="228">
        <f>IF(N124="nulová",J124,0)</f>
        <v>0</v>
      </c>
      <c r="BJ124" s="19" t="s">
        <v>85</v>
      </c>
      <c r="BK124" s="228">
        <f>ROUND(I124*H124,2)</f>
        <v>0</v>
      </c>
      <c r="BL124" s="19" t="s">
        <v>166</v>
      </c>
      <c r="BM124" s="227" t="s">
        <v>209</v>
      </c>
    </row>
    <row r="125" spans="1:51" s="13" customFormat="1" ht="12">
      <c r="A125" s="13"/>
      <c r="B125" s="234"/>
      <c r="C125" s="235"/>
      <c r="D125" s="229" t="s">
        <v>170</v>
      </c>
      <c r="E125" s="236" t="s">
        <v>19</v>
      </c>
      <c r="F125" s="237" t="s">
        <v>191</v>
      </c>
      <c r="G125" s="235"/>
      <c r="H125" s="238">
        <v>2022.43</v>
      </c>
      <c r="I125" s="239"/>
      <c r="J125" s="235"/>
      <c r="K125" s="235"/>
      <c r="L125" s="240"/>
      <c r="M125" s="241"/>
      <c r="N125" s="242"/>
      <c r="O125" s="242"/>
      <c r="P125" s="242"/>
      <c r="Q125" s="242"/>
      <c r="R125" s="242"/>
      <c r="S125" s="242"/>
      <c r="T125" s="243"/>
      <c r="U125" s="13"/>
      <c r="V125" s="13"/>
      <c r="W125" s="13"/>
      <c r="X125" s="13"/>
      <c r="Y125" s="13"/>
      <c r="Z125" s="13"/>
      <c r="AA125" s="13"/>
      <c r="AB125" s="13"/>
      <c r="AC125" s="13"/>
      <c r="AD125" s="13"/>
      <c r="AE125" s="13"/>
      <c r="AT125" s="244" t="s">
        <v>170</v>
      </c>
      <c r="AU125" s="244" t="s">
        <v>87</v>
      </c>
      <c r="AV125" s="13" t="s">
        <v>87</v>
      </c>
      <c r="AW125" s="13" t="s">
        <v>37</v>
      </c>
      <c r="AX125" s="13" t="s">
        <v>85</v>
      </c>
      <c r="AY125" s="244" t="s">
        <v>160</v>
      </c>
    </row>
    <row r="126" spans="1:65" s="2" customFormat="1" ht="21.05" customHeight="1">
      <c r="A126" s="40"/>
      <c r="B126" s="41"/>
      <c r="C126" s="215" t="s">
        <v>210</v>
      </c>
      <c r="D126" s="215" t="s">
        <v>162</v>
      </c>
      <c r="E126" s="216" t="s">
        <v>211</v>
      </c>
      <c r="F126" s="217" t="s">
        <v>212</v>
      </c>
      <c r="G126" s="218" t="s">
        <v>188</v>
      </c>
      <c r="H126" s="219">
        <v>916.74</v>
      </c>
      <c r="I126" s="220"/>
      <c r="J126" s="221">
        <f>ROUND(I126*H126,2)</f>
        <v>0</v>
      </c>
      <c r="K126" s="222"/>
      <c r="L126" s="46"/>
      <c r="M126" s="223" t="s">
        <v>19</v>
      </c>
      <c r="N126" s="224" t="s">
        <v>48</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166</v>
      </c>
      <c r="AT126" s="227" t="s">
        <v>162</v>
      </c>
      <c r="AU126" s="227" t="s">
        <v>87</v>
      </c>
      <c r="AY126" s="19" t="s">
        <v>160</v>
      </c>
      <c r="BE126" s="228">
        <f>IF(N126="základní",J126,0)</f>
        <v>0</v>
      </c>
      <c r="BF126" s="228">
        <f>IF(N126="snížená",J126,0)</f>
        <v>0</v>
      </c>
      <c r="BG126" s="228">
        <f>IF(N126="zákl. přenesená",J126,0)</f>
        <v>0</v>
      </c>
      <c r="BH126" s="228">
        <f>IF(N126="sníž. přenesená",J126,0)</f>
        <v>0</v>
      </c>
      <c r="BI126" s="228">
        <f>IF(N126="nulová",J126,0)</f>
        <v>0</v>
      </c>
      <c r="BJ126" s="19" t="s">
        <v>85</v>
      </c>
      <c r="BK126" s="228">
        <f>ROUND(I126*H126,2)</f>
        <v>0</v>
      </c>
      <c r="BL126" s="19" t="s">
        <v>166</v>
      </c>
      <c r="BM126" s="227" t="s">
        <v>213</v>
      </c>
    </row>
    <row r="127" spans="1:51" s="14" customFormat="1" ht="12">
      <c r="A127" s="14"/>
      <c r="B127" s="245"/>
      <c r="C127" s="246"/>
      <c r="D127" s="229" t="s">
        <v>170</v>
      </c>
      <c r="E127" s="247" t="s">
        <v>19</v>
      </c>
      <c r="F127" s="248" t="s">
        <v>214</v>
      </c>
      <c r="G127" s="246"/>
      <c r="H127" s="247" t="s">
        <v>19</v>
      </c>
      <c r="I127" s="249"/>
      <c r="J127" s="246"/>
      <c r="K127" s="246"/>
      <c r="L127" s="250"/>
      <c r="M127" s="251"/>
      <c r="N127" s="252"/>
      <c r="O127" s="252"/>
      <c r="P127" s="252"/>
      <c r="Q127" s="252"/>
      <c r="R127" s="252"/>
      <c r="S127" s="252"/>
      <c r="T127" s="253"/>
      <c r="U127" s="14"/>
      <c r="V127" s="14"/>
      <c r="W127" s="14"/>
      <c r="X127" s="14"/>
      <c r="Y127" s="14"/>
      <c r="Z127" s="14"/>
      <c r="AA127" s="14"/>
      <c r="AB127" s="14"/>
      <c r="AC127" s="14"/>
      <c r="AD127" s="14"/>
      <c r="AE127" s="14"/>
      <c r="AT127" s="254" t="s">
        <v>170</v>
      </c>
      <c r="AU127" s="254" t="s">
        <v>87</v>
      </c>
      <c r="AV127" s="14" t="s">
        <v>85</v>
      </c>
      <c r="AW127" s="14" t="s">
        <v>37</v>
      </c>
      <c r="AX127" s="14" t="s">
        <v>77</v>
      </c>
      <c r="AY127" s="254" t="s">
        <v>160</v>
      </c>
    </row>
    <row r="128" spans="1:51" s="13" customFormat="1" ht="12">
      <c r="A128" s="13"/>
      <c r="B128" s="234"/>
      <c r="C128" s="235"/>
      <c r="D128" s="229" t="s">
        <v>170</v>
      </c>
      <c r="E128" s="236" t="s">
        <v>19</v>
      </c>
      <c r="F128" s="237" t="s">
        <v>215</v>
      </c>
      <c r="G128" s="235"/>
      <c r="H128" s="238">
        <v>916.74</v>
      </c>
      <c r="I128" s="239"/>
      <c r="J128" s="235"/>
      <c r="K128" s="235"/>
      <c r="L128" s="240"/>
      <c r="M128" s="241"/>
      <c r="N128" s="242"/>
      <c r="O128" s="242"/>
      <c r="P128" s="242"/>
      <c r="Q128" s="242"/>
      <c r="R128" s="242"/>
      <c r="S128" s="242"/>
      <c r="T128" s="243"/>
      <c r="U128" s="13"/>
      <c r="V128" s="13"/>
      <c r="W128" s="13"/>
      <c r="X128" s="13"/>
      <c r="Y128" s="13"/>
      <c r="Z128" s="13"/>
      <c r="AA128" s="13"/>
      <c r="AB128" s="13"/>
      <c r="AC128" s="13"/>
      <c r="AD128" s="13"/>
      <c r="AE128" s="13"/>
      <c r="AT128" s="244" t="s">
        <v>170</v>
      </c>
      <c r="AU128" s="244" t="s">
        <v>87</v>
      </c>
      <c r="AV128" s="13" t="s">
        <v>87</v>
      </c>
      <c r="AW128" s="13" t="s">
        <v>37</v>
      </c>
      <c r="AX128" s="13" t="s">
        <v>85</v>
      </c>
      <c r="AY128" s="244" t="s">
        <v>160</v>
      </c>
    </row>
    <row r="129" spans="1:65" s="2" customFormat="1" ht="31.9" customHeight="1">
      <c r="A129" s="40"/>
      <c r="B129" s="41"/>
      <c r="C129" s="215" t="s">
        <v>216</v>
      </c>
      <c r="D129" s="215" t="s">
        <v>162</v>
      </c>
      <c r="E129" s="216" t="s">
        <v>217</v>
      </c>
      <c r="F129" s="217" t="s">
        <v>218</v>
      </c>
      <c r="G129" s="218" t="s">
        <v>188</v>
      </c>
      <c r="H129" s="219">
        <v>2755.96</v>
      </c>
      <c r="I129" s="220"/>
      <c r="J129" s="221">
        <f>ROUND(I129*H129,2)</f>
        <v>0</v>
      </c>
      <c r="K129" s="222"/>
      <c r="L129" s="46"/>
      <c r="M129" s="223" t="s">
        <v>19</v>
      </c>
      <c r="N129" s="224" t="s">
        <v>48</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166</v>
      </c>
      <c r="AT129" s="227" t="s">
        <v>162</v>
      </c>
      <c r="AU129" s="227" t="s">
        <v>87</v>
      </c>
      <c r="AY129" s="19" t="s">
        <v>160</v>
      </c>
      <c r="BE129" s="228">
        <f>IF(N129="základní",J129,0)</f>
        <v>0</v>
      </c>
      <c r="BF129" s="228">
        <f>IF(N129="snížená",J129,0)</f>
        <v>0</v>
      </c>
      <c r="BG129" s="228">
        <f>IF(N129="zákl. přenesená",J129,0)</f>
        <v>0</v>
      </c>
      <c r="BH129" s="228">
        <f>IF(N129="sníž. přenesená",J129,0)</f>
        <v>0</v>
      </c>
      <c r="BI129" s="228">
        <f>IF(N129="nulová",J129,0)</f>
        <v>0</v>
      </c>
      <c r="BJ129" s="19" t="s">
        <v>85</v>
      </c>
      <c r="BK129" s="228">
        <f>ROUND(I129*H129,2)</f>
        <v>0</v>
      </c>
      <c r="BL129" s="19" t="s">
        <v>166</v>
      </c>
      <c r="BM129" s="227" t="s">
        <v>219</v>
      </c>
    </row>
    <row r="130" spans="1:51" s="14" customFormat="1" ht="12">
      <c r="A130" s="14"/>
      <c r="B130" s="245"/>
      <c r="C130" s="246"/>
      <c r="D130" s="229" t="s">
        <v>170</v>
      </c>
      <c r="E130" s="247" t="s">
        <v>19</v>
      </c>
      <c r="F130" s="248" t="s">
        <v>214</v>
      </c>
      <c r="G130" s="246"/>
      <c r="H130" s="247" t="s">
        <v>19</v>
      </c>
      <c r="I130" s="249"/>
      <c r="J130" s="246"/>
      <c r="K130" s="246"/>
      <c r="L130" s="250"/>
      <c r="M130" s="251"/>
      <c r="N130" s="252"/>
      <c r="O130" s="252"/>
      <c r="P130" s="252"/>
      <c r="Q130" s="252"/>
      <c r="R130" s="252"/>
      <c r="S130" s="252"/>
      <c r="T130" s="253"/>
      <c r="U130" s="14"/>
      <c r="V130" s="14"/>
      <c r="W130" s="14"/>
      <c r="X130" s="14"/>
      <c r="Y130" s="14"/>
      <c r="Z130" s="14"/>
      <c r="AA130" s="14"/>
      <c r="AB130" s="14"/>
      <c r="AC130" s="14"/>
      <c r="AD130" s="14"/>
      <c r="AE130" s="14"/>
      <c r="AT130" s="254" t="s">
        <v>170</v>
      </c>
      <c r="AU130" s="254" t="s">
        <v>87</v>
      </c>
      <c r="AV130" s="14" t="s">
        <v>85</v>
      </c>
      <c r="AW130" s="14" t="s">
        <v>37</v>
      </c>
      <c r="AX130" s="14" t="s">
        <v>77</v>
      </c>
      <c r="AY130" s="254" t="s">
        <v>160</v>
      </c>
    </row>
    <row r="131" spans="1:51" s="13" customFormat="1" ht="12">
      <c r="A131" s="13"/>
      <c r="B131" s="234"/>
      <c r="C131" s="235"/>
      <c r="D131" s="229" t="s">
        <v>170</v>
      </c>
      <c r="E131" s="236" t="s">
        <v>19</v>
      </c>
      <c r="F131" s="237" t="s">
        <v>220</v>
      </c>
      <c r="G131" s="235"/>
      <c r="H131" s="238">
        <v>845.39</v>
      </c>
      <c r="I131" s="239"/>
      <c r="J131" s="235"/>
      <c r="K131" s="235"/>
      <c r="L131" s="240"/>
      <c r="M131" s="241"/>
      <c r="N131" s="242"/>
      <c r="O131" s="242"/>
      <c r="P131" s="242"/>
      <c r="Q131" s="242"/>
      <c r="R131" s="242"/>
      <c r="S131" s="242"/>
      <c r="T131" s="243"/>
      <c r="U131" s="13"/>
      <c r="V131" s="13"/>
      <c r="W131" s="13"/>
      <c r="X131" s="13"/>
      <c r="Y131" s="13"/>
      <c r="Z131" s="13"/>
      <c r="AA131" s="13"/>
      <c r="AB131" s="13"/>
      <c r="AC131" s="13"/>
      <c r="AD131" s="13"/>
      <c r="AE131" s="13"/>
      <c r="AT131" s="244" t="s">
        <v>170</v>
      </c>
      <c r="AU131" s="244" t="s">
        <v>87</v>
      </c>
      <c r="AV131" s="13" t="s">
        <v>87</v>
      </c>
      <c r="AW131" s="13" t="s">
        <v>37</v>
      </c>
      <c r="AX131" s="13" t="s">
        <v>77</v>
      </c>
      <c r="AY131" s="244" t="s">
        <v>160</v>
      </c>
    </row>
    <row r="132" spans="1:51" s="14" customFormat="1" ht="12">
      <c r="A132" s="14"/>
      <c r="B132" s="245"/>
      <c r="C132" s="246"/>
      <c r="D132" s="229" t="s">
        <v>170</v>
      </c>
      <c r="E132" s="247" t="s">
        <v>19</v>
      </c>
      <c r="F132" s="248" t="s">
        <v>221</v>
      </c>
      <c r="G132" s="246"/>
      <c r="H132" s="247" t="s">
        <v>19</v>
      </c>
      <c r="I132" s="249"/>
      <c r="J132" s="246"/>
      <c r="K132" s="246"/>
      <c r="L132" s="250"/>
      <c r="M132" s="251"/>
      <c r="N132" s="252"/>
      <c r="O132" s="252"/>
      <c r="P132" s="252"/>
      <c r="Q132" s="252"/>
      <c r="R132" s="252"/>
      <c r="S132" s="252"/>
      <c r="T132" s="253"/>
      <c r="U132" s="14"/>
      <c r="V132" s="14"/>
      <c r="W132" s="14"/>
      <c r="X132" s="14"/>
      <c r="Y132" s="14"/>
      <c r="Z132" s="14"/>
      <c r="AA132" s="14"/>
      <c r="AB132" s="14"/>
      <c r="AC132" s="14"/>
      <c r="AD132" s="14"/>
      <c r="AE132" s="14"/>
      <c r="AT132" s="254" t="s">
        <v>170</v>
      </c>
      <c r="AU132" s="254" t="s">
        <v>87</v>
      </c>
      <c r="AV132" s="14" t="s">
        <v>85</v>
      </c>
      <c r="AW132" s="14" t="s">
        <v>37</v>
      </c>
      <c r="AX132" s="14" t="s">
        <v>77</v>
      </c>
      <c r="AY132" s="254" t="s">
        <v>160</v>
      </c>
    </row>
    <row r="133" spans="1:51" s="13" customFormat="1" ht="12">
      <c r="A133" s="13"/>
      <c r="B133" s="234"/>
      <c r="C133" s="235"/>
      <c r="D133" s="229" t="s">
        <v>170</v>
      </c>
      <c r="E133" s="236" t="s">
        <v>19</v>
      </c>
      <c r="F133" s="237" t="s">
        <v>222</v>
      </c>
      <c r="G133" s="235"/>
      <c r="H133" s="238">
        <v>1910.57</v>
      </c>
      <c r="I133" s="239"/>
      <c r="J133" s="235"/>
      <c r="K133" s="235"/>
      <c r="L133" s="240"/>
      <c r="M133" s="241"/>
      <c r="N133" s="242"/>
      <c r="O133" s="242"/>
      <c r="P133" s="242"/>
      <c r="Q133" s="242"/>
      <c r="R133" s="242"/>
      <c r="S133" s="242"/>
      <c r="T133" s="243"/>
      <c r="U133" s="13"/>
      <c r="V133" s="13"/>
      <c r="W133" s="13"/>
      <c r="X133" s="13"/>
      <c r="Y133" s="13"/>
      <c r="Z133" s="13"/>
      <c r="AA133" s="13"/>
      <c r="AB133" s="13"/>
      <c r="AC133" s="13"/>
      <c r="AD133" s="13"/>
      <c r="AE133" s="13"/>
      <c r="AT133" s="244" t="s">
        <v>170</v>
      </c>
      <c r="AU133" s="244" t="s">
        <v>87</v>
      </c>
      <c r="AV133" s="13" t="s">
        <v>87</v>
      </c>
      <c r="AW133" s="13" t="s">
        <v>37</v>
      </c>
      <c r="AX133" s="13" t="s">
        <v>77</v>
      </c>
      <c r="AY133" s="244" t="s">
        <v>160</v>
      </c>
    </row>
    <row r="134" spans="1:51" s="15" customFormat="1" ht="12">
      <c r="A134" s="15"/>
      <c r="B134" s="255"/>
      <c r="C134" s="256"/>
      <c r="D134" s="229" t="s">
        <v>170</v>
      </c>
      <c r="E134" s="257" t="s">
        <v>19</v>
      </c>
      <c r="F134" s="258" t="s">
        <v>174</v>
      </c>
      <c r="G134" s="256"/>
      <c r="H134" s="259">
        <v>2755.96</v>
      </c>
      <c r="I134" s="260"/>
      <c r="J134" s="256"/>
      <c r="K134" s="256"/>
      <c r="L134" s="261"/>
      <c r="M134" s="262"/>
      <c r="N134" s="263"/>
      <c r="O134" s="263"/>
      <c r="P134" s="263"/>
      <c r="Q134" s="263"/>
      <c r="R134" s="263"/>
      <c r="S134" s="263"/>
      <c r="T134" s="264"/>
      <c r="U134" s="15"/>
      <c r="V134" s="15"/>
      <c r="W134" s="15"/>
      <c r="X134" s="15"/>
      <c r="Y134" s="15"/>
      <c r="Z134" s="15"/>
      <c r="AA134" s="15"/>
      <c r="AB134" s="15"/>
      <c r="AC134" s="15"/>
      <c r="AD134" s="15"/>
      <c r="AE134" s="15"/>
      <c r="AT134" s="265" t="s">
        <v>170</v>
      </c>
      <c r="AU134" s="265" t="s">
        <v>87</v>
      </c>
      <c r="AV134" s="15" t="s">
        <v>166</v>
      </c>
      <c r="AW134" s="15" t="s">
        <v>37</v>
      </c>
      <c r="AX134" s="15" t="s">
        <v>85</v>
      </c>
      <c r="AY134" s="265" t="s">
        <v>160</v>
      </c>
    </row>
    <row r="135" spans="1:65" s="2" customFormat="1" ht="31.9" customHeight="1">
      <c r="A135" s="40"/>
      <c r="B135" s="41"/>
      <c r="C135" s="215" t="s">
        <v>223</v>
      </c>
      <c r="D135" s="215" t="s">
        <v>162</v>
      </c>
      <c r="E135" s="216" t="s">
        <v>224</v>
      </c>
      <c r="F135" s="217" t="s">
        <v>225</v>
      </c>
      <c r="G135" s="218" t="s">
        <v>188</v>
      </c>
      <c r="H135" s="219">
        <v>6240.96</v>
      </c>
      <c r="I135" s="220"/>
      <c r="J135" s="221">
        <f>ROUND(I135*H135,2)</f>
        <v>0</v>
      </c>
      <c r="K135" s="222"/>
      <c r="L135" s="46"/>
      <c r="M135" s="223" t="s">
        <v>19</v>
      </c>
      <c r="N135" s="224" t="s">
        <v>48</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166</v>
      </c>
      <c r="AT135" s="227" t="s">
        <v>162</v>
      </c>
      <c r="AU135" s="227" t="s">
        <v>87</v>
      </c>
      <c r="AY135" s="19" t="s">
        <v>160</v>
      </c>
      <c r="BE135" s="228">
        <f>IF(N135="základní",J135,0)</f>
        <v>0</v>
      </c>
      <c r="BF135" s="228">
        <f>IF(N135="snížená",J135,0)</f>
        <v>0</v>
      </c>
      <c r="BG135" s="228">
        <f>IF(N135="zákl. přenesená",J135,0)</f>
        <v>0</v>
      </c>
      <c r="BH135" s="228">
        <f>IF(N135="sníž. přenesená",J135,0)</f>
        <v>0</v>
      </c>
      <c r="BI135" s="228">
        <f>IF(N135="nulová",J135,0)</f>
        <v>0</v>
      </c>
      <c r="BJ135" s="19" t="s">
        <v>85</v>
      </c>
      <c r="BK135" s="228">
        <f>ROUND(I135*H135,2)</f>
        <v>0</v>
      </c>
      <c r="BL135" s="19" t="s">
        <v>166</v>
      </c>
      <c r="BM135" s="227" t="s">
        <v>226</v>
      </c>
    </row>
    <row r="136" spans="1:47" s="2" customFormat="1" ht="12">
      <c r="A136" s="40"/>
      <c r="B136" s="41"/>
      <c r="C136" s="42"/>
      <c r="D136" s="229" t="s">
        <v>168</v>
      </c>
      <c r="E136" s="42"/>
      <c r="F136" s="230" t="s">
        <v>227</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168</v>
      </c>
      <c r="AU136" s="19" t="s">
        <v>87</v>
      </c>
    </row>
    <row r="137" spans="1:51" s="14" customFormat="1" ht="12">
      <c r="A137" s="14"/>
      <c r="B137" s="245"/>
      <c r="C137" s="246"/>
      <c r="D137" s="229" t="s">
        <v>170</v>
      </c>
      <c r="E137" s="247" t="s">
        <v>19</v>
      </c>
      <c r="F137" s="248" t="s">
        <v>228</v>
      </c>
      <c r="G137" s="246"/>
      <c r="H137" s="247" t="s">
        <v>19</v>
      </c>
      <c r="I137" s="249"/>
      <c r="J137" s="246"/>
      <c r="K137" s="246"/>
      <c r="L137" s="250"/>
      <c r="M137" s="251"/>
      <c r="N137" s="252"/>
      <c r="O137" s="252"/>
      <c r="P137" s="252"/>
      <c r="Q137" s="252"/>
      <c r="R137" s="252"/>
      <c r="S137" s="252"/>
      <c r="T137" s="253"/>
      <c r="U137" s="14"/>
      <c r="V137" s="14"/>
      <c r="W137" s="14"/>
      <c r="X137" s="14"/>
      <c r="Y137" s="14"/>
      <c r="Z137" s="14"/>
      <c r="AA137" s="14"/>
      <c r="AB137" s="14"/>
      <c r="AC137" s="14"/>
      <c r="AD137" s="14"/>
      <c r="AE137" s="14"/>
      <c r="AT137" s="254" t="s">
        <v>170</v>
      </c>
      <c r="AU137" s="254" t="s">
        <v>87</v>
      </c>
      <c r="AV137" s="14" t="s">
        <v>85</v>
      </c>
      <c r="AW137" s="14" t="s">
        <v>37</v>
      </c>
      <c r="AX137" s="14" t="s">
        <v>77</v>
      </c>
      <c r="AY137" s="254" t="s">
        <v>160</v>
      </c>
    </row>
    <row r="138" spans="1:51" s="13" customFormat="1" ht="12">
      <c r="A138" s="13"/>
      <c r="B138" s="234"/>
      <c r="C138" s="235"/>
      <c r="D138" s="229" t="s">
        <v>170</v>
      </c>
      <c r="E138" s="236" t="s">
        <v>19</v>
      </c>
      <c r="F138" s="237" t="s">
        <v>229</v>
      </c>
      <c r="G138" s="235"/>
      <c r="H138" s="238">
        <v>6240.96</v>
      </c>
      <c r="I138" s="239"/>
      <c r="J138" s="235"/>
      <c r="K138" s="235"/>
      <c r="L138" s="240"/>
      <c r="M138" s="241"/>
      <c r="N138" s="242"/>
      <c r="O138" s="242"/>
      <c r="P138" s="242"/>
      <c r="Q138" s="242"/>
      <c r="R138" s="242"/>
      <c r="S138" s="242"/>
      <c r="T138" s="243"/>
      <c r="U138" s="13"/>
      <c r="V138" s="13"/>
      <c r="W138" s="13"/>
      <c r="X138" s="13"/>
      <c r="Y138" s="13"/>
      <c r="Z138" s="13"/>
      <c r="AA138" s="13"/>
      <c r="AB138" s="13"/>
      <c r="AC138" s="13"/>
      <c r="AD138" s="13"/>
      <c r="AE138" s="13"/>
      <c r="AT138" s="244" t="s">
        <v>170</v>
      </c>
      <c r="AU138" s="244" t="s">
        <v>87</v>
      </c>
      <c r="AV138" s="13" t="s">
        <v>87</v>
      </c>
      <c r="AW138" s="13" t="s">
        <v>37</v>
      </c>
      <c r="AX138" s="13" t="s">
        <v>85</v>
      </c>
      <c r="AY138" s="244" t="s">
        <v>160</v>
      </c>
    </row>
    <row r="139" spans="1:65" s="2" customFormat="1" ht="53.65" customHeight="1">
      <c r="A139" s="40"/>
      <c r="B139" s="41"/>
      <c r="C139" s="215" t="s">
        <v>230</v>
      </c>
      <c r="D139" s="215" t="s">
        <v>162</v>
      </c>
      <c r="E139" s="216" t="s">
        <v>231</v>
      </c>
      <c r="F139" s="217" t="s">
        <v>232</v>
      </c>
      <c r="G139" s="218" t="s">
        <v>188</v>
      </c>
      <c r="H139" s="219">
        <v>828.85</v>
      </c>
      <c r="I139" s="220"/>
      <c r="J139" s="221">
        <f>ROUND(I139*H139,2)</f>
        <v>0</v>
      </c>
      <c r="K139" s="222"/>
      <c r="L139" s="46"/>
      <c r="M139" s="223" t="s">
        <v>19</v>
      </c>
      <c r="N139" s="224" t="s">
        <v>48</v>
      </c>
      <c r="O139" s="86"/>
      <c r="P139" s="225">
        <f>O139*H139</f>
        <v>0</v>
      </c>
      <c r="Q139" s="225">
        <v>0.167</v>
      </c>
      <c r="R139" s="225">
        <f>Q139*H139</f>
        <v>138.41795000000002</v>
      </c>
      <c r="S139" s="225">
        <v>0</v>
      </c>
      <c r="T139" s="226">
        <f>S139*H139</f>
        <v>0</v>
      </c>
      <c r="U139" s="40"/>
      <c r="V139" s="40"/>
      <c r="W139" s="40"/>
      <c r="X139" s="40"/>
      <c r="Y139" s="40"/>
      <c r="Z139" s="40"/>
      <c r="AA139" s="40"/>
      <c r="AB139" s="40"/>
      <c r="AC139" s="40"/>
      <c r="AD139" s="40"/>
      <c r="AE139" s="40"/>
      <c r="AR139" s="227" t="s">
        <v>166</v>
      </c>
      <c r="AT139" s="227" t="s">
        <v>162</v>
      </c>
      <c r="AU139" s="227" t="s">
        <v>87</v>
      </c>
      <c r="AY139" s="19" t="s">
        <v>160</v>
      </c>
      <c r="BE139" s="228">
        <f>IF(N139="základní",J139,0)</f>
        <v>0</v>
      </c>
      <c r="BF139" s="228">
        <f>IF(N139="snížená",J139,0)</f>
        <v>0</v>
      </c>
      <c r="BG139" s="228">
        <f>IF(N139="zákl. přenesená",J139,0)</f>
        <v>0</v>
      </c>
      <c r="BH139" s="228">
        <f>IF(N139="sníž. přenesená",J139,0)</f>
        <v>0</v>
      </c>
      <c r="BI139" s="228">
        <f>IF(N139="nulová",J139,0)</f>
        <v>0</v>
      </c>
      <c r="BJ139" s="19" t="s">
        <v>85</v>
      </c>
      <c r="BK139" s="228">
        <f>ROUND(I139*H139,2)</f>
        <v>0</v>
      </c>
      <c r="BL139" s="19" t="s">
        <v>166</v>
      </c>
      <c r="BM139" s="227" t="s">
        <v>233</v>
      </c>
    </row>
    <row r="140" spans="1:51" s="14" customFormat="1" ht="12">
      <c r="A140" s="14"/>
      <c r="B140" s="245"/>
      <c r="C140" s="246"/>
      <c r="D140" s="229" t="s">
        <v>170</v>
      </c>
      <c r="E140" s="247" t="s">
        <v>19</v>
      </c>
      <c r="F140" s="248" t="s">
        <v>234</v>
      </c>
      <c r="G140" s="246"/>
      <c r="H140" s="247" t="s">
        <v>19</v>
      </c>
      <c r="I140" s="249"/>
      <c r="J140" s="246"/>
      <c r="K140" s="246"/>
      <c r="L140" s="250"/>
      <c r="M140" s="251"/>
      <c r="N140" s="252"/>
      <c r="O140" s="252"/>
      <c r="P140" s="252"/>
      <c r="Q140" s="252"/>
      <c r="R140" s="252"/>
      <c r="S140" s="252"/>
      <c r="T140" s="253"/>
      <c r="U140" s="14"/>
      <c r="V140" s="14"/>
      <c r="W140" s="14"/>
      <c r="X140" s="14"/>
      <c r="Y140" s="14"/>
      <c r="Z140" s="14"/>
      <c r="AA140" s="14"/>
      <c r="AB140" s="14"/>
      <c r="AC140" s="14"/>
      <c r="AD140" s="14"/>
      <c r="AE140" s="14"/>
      <c r="AT140" s="254" t="s">
        <v>170</v>
      </c>
      <c r="AU140" s="254" t="s">
        <v>87</v>
      </c>
      <c r="AV140" s="14" t="s">
        <v>85</v>
      </c>
      <c r="AW140" s="14" t="s">
        <v>37</v>
      </c>
      <c r="AX140" s="14" t="s">
        <v>77</v>
      </c>
      <c r="AY140" s="254" t="s">
        <v>160</v>
      </c>
    </row>
    <row r="141" spans="1:51" s="13" customFormat="1" ht="12">
      <c r="A141" s="13"/>
      <c r="B141" s="234"/>
      <c r="C141" s="235"/>
      <c r="D141" s="229" t="s">
        <v>170</v>
      </c>
      <c r="E141" s="236" t="s">
        <v>19</v>
      </c>
      <c r="F141" s="237" t="s">
        <v>235</v>
      </c>
      <c r="G141" s="235"/>
      <c r="H141" s="238">
        <v>828.85</v>
      </c>
      <c r="I141" s="239"/>
      <c r="J141" s="235"/>
      <c r="K141" s="235"/>
      <c r="L141" s="240"/>
      <c r="M141" s="241"/>
      <c r="N141" s="242"/>
      <c r="O141" s="242"/>
      <c r="P141" s="242"/>
      <c r="Q141" s="242"/>
      <c r="R141" s="242"/>
      <c r="S141" s="242"/>
      <c r="T141" s="243"/>
      <c r="U141" s="13"/>
      <c r="V141" s="13"/>
      <c r="W141" s="13"/>
      <c r="X141" s="13"/>
      <c r="Y141" s="13"/>
      <c r="Z141" s="13"/>
      <c r="AA141" s="13"/>
      <c r="AB141" s="13"/>
      <c r="AC141" s="13"/>
      <c r="AD141" s="13"/>
      <c r="AE141" s="13"/>
      <c r="AT141" s="244" t="s">
        <v>170</v>
      </c>
      <c r="AU141" s="244" t="s">
        <v>87</v>
      </c>
      <c r="AV141" s="13" t="s">
        <v>87</v>
      </c>
      <c r="AW141" s="13" t="s">
        <v>37</v>
      </c>
      <c r="AX141" s="13" t="s">
        <v>77</v>
      </c>
      <c r="AY141" s="244" t="s">
        <v>160</v>
      </c>
    </row>
    <row r="142" spans="1:51" s="15" customFormat="1" ht="12">
      <c r="A142" s="15"/>
      <c r="B142" s="255"/>
      <c r="C142" s="256"/>
      <c r="D142" s="229" t="s">
        <v>170</v>
      </c>
      <c r="E142" s="257" t="s">
        <v>19</v>
      </c>
      <c r="F142" s="258" t="s">
        <v>174</v>
      </c>
      <c r="G142" s="256"/>
      <c r="H142" s="259">
        <v>828.85</v>
      </c>
      <c r="I142" s="260"/>
      <c r="J142" s="256"/>
      <c r="K142" s="256"/>
      <c r="L142" s="261"/>
      <c r="M142" s="262"/>
      <c r="N142" s="263"/>
      <c r="O142" s="263"/>
      <c r="P142" s="263"/>
      <c r="Q142" s="263"/>
      <c r="R142" s="263"/>
      <c r="S142" s="263"/>
      <c r="T142" s="264"/>
      <c r="U142" s="15"/>
      <c r="V142" s="15"/>
      <c r="W142" s="15"/>
      <c r="X142" s="15"/>
      <c r="Y142" s="15"/>
      <c r="Z142" s="15"/>
      <c r="AA142" s="15"/>
      <c r="AB142" s="15"/>
      <c r="AC142" s="15"/>
      <c r="AD142" s="15"/>
      <c r="AE142" s="15"/>
      <c r="AT142" s="265" t="s">
        <v>170</v>
      </c>
      <c r="AU142" s="265" t="s">
        <v>87</v>
      </c>
      <c r="AV142" s="15" t="s">
        <v>166</v>
      </c>
      <c r="AW142" s="15" t="s">
        <v>37</v>
      </c>
      <c r="AX142" s="15" t="s">
        <v>85</v>
      </c>
      <c r="AY142" s="265" t="s">
        <v>160</v>
      </c>
    </row>
    <row r="143" spans="1:65" s="2" customFormat="1" ht="16.3" customHeight="1">
      <c r="A143" s="40"/>
      <c r="B143" s="41"/>
      <c r="C143" s="266" t="s">
        <v>236</v>
      </c>
      <c r="D143" s="266" t="s">
        <v>237</v>
      </c>
      <c r="E143" s="267" t="s">
        <v>238</v>
      </c>
      <c r="F143" s="268" t="s">
        <v>239</v>
      </c>
      <c r="G143" s="269" t="s">
        <v>188</v>
      </c>
      <c r="H143" s="270">
        <v>837.139</v>
      </c>
      <c r="I143" s="271"/>
      <c r="J143" s="272">
        <f>ROUND(I143*H143,2)</f>
        <v>0</v>
      </c>
      <c r="K143" s="273"/>
      <c r="L143" s="274"/>
      <c r="M143" s="275" t="s">
        <v>19</v>
      </c>
      <c r="N143" s="276" t="s">
        <v>48</v>
      </c>
      <c r="O143" s="86"/>
      <c r="P143" s="225">
        <f>O143*H143</f>
        <v>0</v>
      </c>
      <c r="Q143" s="225">
        <v>0.222</v>
      </c>
      <c r="R143" s="225">
        <f>Q143*H143</f>
        <v>185.84485800000002</v>
      </c>
      <c r="S143" s="225">
        <v>0</v>
      </c>
      <c r="T143" s="226">
        <f>S143*H143</f>
        <v>0</v>
      </c>
      <c r="U143" s="40"/>
      <c r="V143" s="40"/>
      <c r="W143" s="40"/>
      <c r="X143" s="40"/>
      <c r="Y143" s="40"/>
      <c r="Z143" s="40"/>
      <c r="AA143" s="40"/>
      <c r="AB143" s="40"/>
      <c r="AC143" s="40"/>
      <c r="AD143" s="40"/>
      <c r="AE143" s="40"/>
      <c r="AR143" s="227" t="s">
        <v>210</v>
      </c>
      <c r="AT143" s="227" t="s">
        <v>237</v>
      </c>
      <c r="AU143" s="227" t="s">
        <v>87</v>
      </c>
      <c r="AY143" s="19" t="s">
        <v>160</v>
      </c>
      <c r="BE143" s="228">
        <f>IF(N143="základní",J143,0)</f>
        <v>0</v>
      </c>
      <c r="BF143" s="228">
        <f>IF(N143="snížená",J143,0)</f>
        <v>0</v>
      </c>
      <c r="BG143" s="228">
        <f>IF(N143="zákl. přenesená",J143,0)</f>
        <v>0</v>
      </c>
      <c r="BH143" s="228">
        <f>IF(N143="sníž. přenesená",J143,0)</f>
        <v>0</v>
      </c>
      <c r="BI143" s="228">
        <f>IF(N143="nulová",J143,0)</f>
        <v>0</v>
      </c>
      <c r="BJ143" s="19" t="s">
        <v>85</v>
      </c>
      <c r="BK143" s="228">
        <f>ROUND(I143*H143,2)</f>
        <v>0</v>
      </c>
      <c r="BL143" s="19" t="s">
        <v>166</v>
      </c>
      <c r="BM143" s="227" t="s">
        <v>240</v>
      </c>
    </row>
    <row r="144" spans="1:51" s="14" customFormat="1" ht="12">
      <c r="A144" s="14"/>
      <c r="B144" s="245"/>
      <c r="C144" s="246"/>
      <c r="D144" s="229" t="s">
        <v>170</v>
      </c>
      <c r="E144" s="247" t="s">
        <v>19</v>
      </c>
      <c r="F144" s="248" t="s">
        <v>241</v>
      </c>
      <c r="G144" s="246"/>
      <c r="H144" s="247" t="s">
        <v>19</v>
      </c>
      <c r="I144" s="249"/>
      <c r="J144" s="246"/>
      <c r="K144" s="246"/>
      <c r="L144" s="250"/>
      <c r="M144" s="251"/>
      <c r="N144" s="252"/>
      <c r="O144" s="252"/>
      <c r="P144" s="252"/>
      <c r="Q144" s="252"/>
      <c r="R144" s="252"/>
      <c r="S144" s="252"/>
      <c r="T144" s="253"/>
      <c r="U144" s="14"/>
      <c r="V144" s="14"/>
      <c r="W144" s="14"/>
      <c r="X144" s="14"/>
      <c r="Y144" s="14"/>
      <c r="Z144" s="14"/>
      <c r="AA144" s="14"/>
      <c r="AB144" s="14"/>
      <c r="AC144" s="14"/>
      <c r="AD144" s="14"/>
      <c r="AE144" s="14"/>
      <c r="AT144" s="254" t="s">
        <v>170</v>
      </c>
      <c r="AU144" s="254" t="s">
        <v>87</v>
      </c>
      <c r="AV144" s="14" t="s">
        <v>85</v>
      </c>
      <c r="AW144" s="14" t="s">
        <v>37</v>
      </c>
      <c r="AX144" s="14" t="s">
        <v>77</v>
      </c>
      <c r="AY144" s="254" t="s">
        <v>160</v>
      </c>
    </row>
    <row r="145" spans="1:51" s="13" customFormat="1" ht="12">
      <c r="A145" s="13"/>
      <c r="B145" s="234"/>
      <c r="C145" s="235"/>
      <c r="D145" s="229" t="s">
        <v>170</v>
      </c>
      <c r="E145" s="236" t="s">
        <v>19</v>
      </c>
      <c r="F145" s="237" t="s">
        <v>235</v>
      </c>
      <c r="G145" s="235"/>
      <c r="H145" s="238">
        <v>828.85</v>
      </c>
      <c r="I145" s="239"/>
      <c r="J145" s="235"/>
      <c r="K145" s="235"/>
      <c r="L145" s="240"/>
      <c r="M145" s="241"/>
      <c r="N145" s="242"/>
      <c r="O145" s="242"/>
      <c r="P145" s="242"/>
      <c r="Q145" s="242"/>
      <c r="R145" s="242"/>
      <c r="S145" s="242"/>
      <c r="T145" s="243"/>
      <c r="U145" s="13"/>
      <c r="V145" s="13"/>
      <c r="W145" s="13"/>
      <c r="X145" s="13"/>
      <c r="Y145" s="13"/>
      <c r="Z145" s="13"/>
      <c r="AA145" s="13"/>
      <c r="AB145" s="13"/>
      <c r="AC145" s="13"/>
      <c r="AD145" s="13"/>
      <c r="AE145" s="13"/>
      <c r="AT145" s="244" t="s">
        <v>170</v>
      </c>
      <c r="AU145" s="244" t="s">
        <v>87</v>
      </c>
      <c r="AV145" s="13" t="s">
        <v>87</v>
      </c>
      <c r="AW145" s="13" t="s">
        <v>37</v>
      </c>
      <c r="AX145" s="13" t="s">
        <v>77</v>
      </c>
      <c r="AY145" s="244" t="s">
        <v>160</v>
      </c>
    </row>
    <row r="146" spans="1:51" s="15" customFormat="1" ht="12">
      <c r="A146" s="15"/>
      <c r="B146" s="255"/>
      <c r="C146" s="256"/>
      <c r="D146" s="229" t="s">
        <v>170</v>
      </c>
      <c r="E146" s="257" t="s">
        <v>19</v>
      </c>
      <c r="F146" s="258" t="s">
        <v>174</v>
      </c>
      <c r="G146" s="256"/>
      <c r="H146" s="259">
        <v>828.85</v>
      </c>
      <c r="I146" s="260"/>
      <c r="J146" s="256"/>
      <c r="K146" s="256"/>
      <c r="L146" s="261"/>
      <c r="M146" s="262"/>
      <c r="N146" s="263"/>
      <c r="O146" s="263"/>
      <c r="P146" s="263"/>
      <c r="Q146" s="263"/>
      <c r="R146" s="263"/>
      <c r="S146" s="263"/>
      <c r="T146" s="264"/>
      <c r="U146" s="15"/>
      <c r="V146" s="15"/>
      <c r="W146" s="15"/>
      <c r="X146" s="15"/>
      <c r="Y146" s="15"/>
      <c r="Z146" s="15"/>
      <c r="AA146" s="15"/>
      <c r="AB146" s="15"/>
      <c r="AC146" s="15"/>
      <c r="AD146" s="15"/>
      <c r="AE146" s="15"/>
      <c r="AT146" s="265" t="s">
        <v>170</v>
      </c>
      <c r="AU146" s="265" t="s">
        <v>87</v>
      </c>
      <c r="AV146" s="15" t="s">
        <v>166</v>
      </c>
      <c r="AW146" s="15" t="s">
        <v>37</v>
      </c>
      <c r="AX146" s="15" t="s">
        <v>77</v>
      </c>
      <c r="AY146" s="265" t="s">
        <v>160</v>
      </c>
    </row>
    <row r="147" spans="1:51" s="13" customFormat="1" ht="12">
      <c r="A147" s="13"/>
      <c r="B147" s="234"/>
      <c r="C147" s="235"/>
      <c r="D147" s="229" t="s">
        <v>170</v>
      </c>
      <c r="E147" s="236" t="s">
        <v>19</v>
      </c>
      <c r="F147" s="237" t="s">
        <v>242</v>
      </c>
      <c r="G147" s="235"/>
      <c r="H147" s="238">
        <v>837.139</v>
      </c>
      <c r="I147" s="239"/>
      <c r="J147" s="235"/>
      <c r="K147" s="235"/>
      <c r="L147" s="240"/>
      <c r="M147" s="241"/>
      <c r="N147" s="242"/>
      <c r="O147" s="242"/>
      <c r="P147" s="242"/>
      <c r="Q147" s="242"/>
      <c r="R147" s="242"/>
      <c r="S147" s="242"/>
      <c r="T147" s="243"/>
      <c r="U147" s="13"/>
      <c r="V147" s="13"/>
      <c r="W147" s="13"/>
      <c r="X147" s="13"/>
      <c r="Y147" s="13"/>
      <c r="Z147" s="13"/>
      <c r="AA147" s="13"/>
      <c r="AB147" s="13"/>
      <c r="AC147" s="13"/>
      <c r="AD147" s="13"/>
      <c r="AE147" s="13"/>
      <c r="AT147" s="244" t="s">
        <v>170</v>
      </c>
      <c r="AU147" s="244" t="s">
        <v>87</v>
      </c>
      <c r="AV147" s="13" t="s">
        <v>87</v>
      </c>
      <c r="AW147" s="13" t="s">
        <v>37</v>
      </c>
      <c r="AX147" s="13" t="s">
        <v>85</v>
      </c>
      <c r="AY147" s="244" t="s">
        <v>160</v>
      </c>
    </row>
    <row r="148" spans="1:65" s="2" customFormat="1" ht="53.65" customHeight="1">
      <c r="A148" s="40"/>
      <c r="B148" s="41"/>
      <c r="C148" s="215" t="s">
        <v>243</v>
      </c>
      <c r="D148" s="215" t="s">
        <v>162</v>
      </c>
      <c r="E148" s="216" t="s">
        <v>244</v>
      </c>
      <c r="F148" s="217" t="s">
        <v>245</v>
      </c>
      <c r="G148" s="218" t="s">
        <v>188</v>
      </c>
      <c r="H148" s="219">
        <v>111.855</v>
      </c>
      <c r="I148" s="220"/>
      <c r="J148" s="221">
        <f>ROUND(I148*H148,2)</f>
        <v>0</v>
      </c>
      <c r="K148" s="222"/>
      <c r="L148" s="46"/>
      <c r="M148" s="223" t="s">
        <v>19</v>
      </c>
      <c r="N148" s="224" t="s">
        <v>48</v>
      </c>
      <c r="O148" s="86"/>
      <c r="P148" s="225">
        <f>O148*H148</f>
        <v>0</v>
      </c>
      <c r="Q148" s="225">
        <v>0.18996</v>
      </c>
      <c r="R148" s="225">
        <f>Q148*H148</f>
        <v>21.2479758</v>
      </c>
      <c r="S148" s="225">
        <v>0</v>
      </c>
      <c r="T148" s="226">
        <f>S148*H148</f>
        <v>0</v>
      </c>
      <c r="U148" s="40"/>
      <c r="V148" s="40"/>
      <c r="W148" s="40"/>
      <c r="X148" s="40"/>
      <c r="Y148" s="40"/>
      <c r="Z148" s="40"/>
      <c r="AA148" s="40"/>
      <c r="AB148" s="40"/>
      <c r="AC148" s="40"/>
      <c r="AD148" s="40"/>
      <c r="AE148" s="40"/>
      <c r="AR148" s="227" t="s">
        <v>166</v>
      </c>
      <c r="AT148" s="227" t="s">
        <v>162</v>
      </c>
      <c r="AU148" s="227" t="s">
        <v>87</v>
      </c>
      <c r="AY148" s="19" t="s">
        <v>160</v>
      </c>
      <c r="BE148" s="228">
        <f>IF(N148="základní",J148,0)</f>
        <v>0</v>
      </c>
      <c r="BF148" s="228">
        <f>IF(N148="snížená",J148,0)</f>
        <v>0</v>
      </c>
      <c r="BG148" s="228">
        <f>IF(N148="zákl. přenesená",J148,0)</f>
        <v>0</v>
      </c>
      <c r="BH148" s="228">
        <f>IF(N148="sníž. přenesená",J148,0)</f>
        <v>0</v>
      </c>
      <c r="BI148" s="228">
        <f>IF(N148="nulová",J148,0)</f>
        <v>0</v>
      </c>
      <c r="BJ148" s="19" t="s">
        <v>85</v>
      </c>
      <c r="BK148" s="228">
        <f>ROUND(I148*H148,2)</f>
        <v>0</v>
      </c>
      <c r="BL148" s="19" t="s">
        <v>166</v>
      </c>
      <c r="BM148" s="227" t="s">
        <v>246</v>
      </c>
    </row>
    <row r="149" spans="1:51" s="14" customFormat="1" ht="12">
      <c r="A149" s="14"/>
      <c r="B149" s="245"/>
      <c r="C149" s="246"/>
      <c r="D149" s="229" t="s">
        <v>170</v>
      </c>
      <c r="E149" s="247" t="s">
        <v>19</v>
      </c>
      <c r="F149" s="248" t="s">
        <v>197</v>
      </c>
      <c r="G149" s="246"/>
      <c r="H149" s="247" t="s">
        <v>19</v>
      </c>
      <c r="I149" s="249"/>
      <c r="J149" s="246"/>
      <c r="K149" s="246"/>
      <c r="L149" s="250"/>
      <c r="M149" s="251"/>
      <c r="N149" s="252"/>
      <c r="O149" s="252"/>
      <c r="P149" s="252"/>
      <c r="Q149" s="252"/>
      <c r="R149" s="252"/>
      <c r="S149" s="252"/>
      <c r="T149" s="253"/>
      <c r="U149" s="14"/>
      <c r="V149" s="14"/>
      <c r="W149" s="14"/>
      <c r="X149" s="14"/>
      <c r="Y149" s="14"/>
      <c r="Z149" s="14"/>
      <c r="AA149" s="14"/>
      <c r="AB149" s="14"/>
      <c r="AC149" s="14"/>
      <c r="AD149" s="14"/>
      <c r="AE149" s="14"/>
      <c r="AT149" s="254" t="s">
        <v>170</v>
      </c>
      <c r="AU149" s="254" t="s">
        <v>87</v>
      </c>
      <c r="AV149" s="14" t="s">
        <v>85</v>
      </c>
      <c r="AW149" s="14" t="s">
        <v>37</v>
      </c>
      <c r="AX149" s="14" t="s">
        <v>77</v>
      </c>
      <c r="AY149" s="254" t="s">
        <v>160</v>
      </c>
    </row>
    <row r="150" spans="1:51" s="13" customFormat="1" ht="12">
      <c r="A150" s="13"/>
      <c r="B150" s="234"/>
      <c r="C150" s="235"/>
      <c r="D150" s="229" t="s">
        <v>170</v>
      </c>
      <c r="E150" s="236" t="s">
        <v>19</v>
      </c>
      <c r="F150" s="237" t="s">
        <v>198</v>
      </c>
      <c r="G150" s="235"/>
      <c r="H150" s="238">
        <v>111.855</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170</v>
      </c>
      <c r="AU150" s="244" t="s">
        <v>87</v>
      </c>
      <c r="AV150" s="13" t="s">
        <v>87</v>
      </c>
      <c r="AW150" s="13" t="s">
        <v>37</v>
      </c>
      <c r="AX150" s="13" t="s">
        <v>85</v>
      </c>
      <c r="AY150" s="244" t="s">
        <v>160</v>
      </c>
    </row>
    <row r="151" spans="1:65" s="2" customFormat="1" ht="21.05" customHeight="1">
      <c r="A151" s="40"/>
      <c r="B151" s="41"/>
      <c r="C151" s="266" t="s">
        <v>247</v>
      </c>
      <c r="D151" s="266" t="s">
        <v>237</v>
      </c>
      <c r="E151" s="267" t="s">
        <v>248</v>
      </c>
      <c r="F151" s="268" t="s">
        <v>249</v>
      </c>
      <c r="G151" s="269" t="s">
        <v>188</v>
      </c>
      <c r="H151" s="270">
        <v>114.092</v>
      </c>
      <c r="I151" s="271"/>
      <c r="J151" s="272">
        <f>ROUND(I151*H151,2)</f>
        <v>0</v>
      </c>
      <c r="K151" s="273"/>
      <c r="L151" s="274"/>
      <c r="M151" s="275" t="s">
        <v>19</v>
      </c>
      <c r="N151" s="276" t="s">
        <v>48</v>
      </c>
      <c r="O151" s="86"/>
      <c r="P151" s="225">
        <f>O151*H151</f>
        <v>0</v>
      </c>
      <c r="Q151" s="225">
        <v>0.118</v>
      </c>
      <c r="R151" s="225">
        <f>Q151*H151</f>
        <v>13.462855999999999</v>
      </c>
      <c r="S151" s="225">
        <v>0</v>
      </c>
      <c r="T151" s="226">
        <f>S151*H151</f>
        <v>0</v>
      </c>
      <c r="U151" s="40"/>
      <c r="V151" s="40"/>
      <c r="W151" s="40"/>
      <c r="X151" s="40"/>
      <c r="Y151" s="40"/>
      <c r="Z151" s="40"/>
      <c r="AA151" s="40"/>
      <c r="AB151" s="40"/>
      <c r="AC151" s="40"/>
      <c r="AD151" s="40"/>
      <c r="AE151" s="40"/>
      <c r="AR151" s="227" t="s">
        <v>210</v>
      </c>
      <c r="AT151" s="227" t="s">
        <v>237</v>
      </c>
      <c r="AU151" s="227" t="s">
        <v>87</v>
      </c>
      <c r="AY151" s="19" t="s">
        <v>160</v>
      </c>
      <c r="BE151" s="228">
        <f>IF(N151="základní",J151,0)</f>
        <v>0</v>
      </c>
      <c r="BF151" s="228">
        <f>IF(N151="snížená",J151,0)</f>
        <v>0</v>
      </c>
      <c r="BG151" s="228">
        <f>IF(N151="zákl. přenesená",J151,0)</f>
        <v>0</v>
      </c>
      <c r="BH151" s="228">
        <f>IF(N151="sníž. přenesená",J151,0)</f>
        <v>0</v>
      </c>
      <c r="BI151" s="228">
        <f>IF(N151="nulová",J151,0)</f>
        <v>0</v>
      </c>
      <c r="BJ151" s="19" t="s">
        <v>85</v>
      </c>
      <c r="BK151" s="228">
        <f>ROUND(I151*H151,2)</f>
        <v>0</v>
      </c>
      <c r="BL151" s="19" t="s">
        <v>166</v>
      </c>
      <c r="BM151" s="227" t="s">
        <v>250</v>
      </c>
    </row>
    <row r="152" spans="1:51" s="14" customFormat="1" ht="12">
      <c r="A152" s="14"/>
      <c r="B152" s="245"/>
      <c r="C152" s="246"/>
      <c r="D152" s="229" t="s">
        <v>170</v>
      </c>
      <c r="E152" s="247" t="s">
        <v>19</v>
      </c>
      <c r="F152" s="248" t="s">
        <v>197</v>
      </c>
      <c r="G152" s="246"/>
      <c r="H152" s="247" t="s">
        <v>19</v>
      </c>
      <c r="I152" s="249"/>
      <c r="J152" s="246"/>
      <c r="K152" s="246"/>
      <c r="L152" s="250"/>
      <c r="M152" s="251"/>
      <c r="N152" s="252"/>
      <c r="O152" s="252"/>
      <c r="P152" s="252"/>
      <c r="Q152" s="252"/>
      <c r="R152" s="252"/>
      <c r="S152" s="252"/>
      <c r="T152" s="253"/>
      <c r="U152" s="14"/>
      <c r="V152" s="14"/>
      <c r="W152" s="14"/>
      <c r="X152" s="14"/>
      <c r="Y152" s="14"/>
      <c r="Z152" s="14"/>
      <c r="AA152" s="14"/>
      <c r="AB152" s="14"/>
      <c r="AC152" s="14"/>
      <c r="AD152" s="14"/>
      <c r="AE152" s="14"/>
      <c r="AT152" s="254" t="s">
        <v>170</v>
      </c>
      <c r="AU152" s="254" t="s">
        <v>87</v>
      </c>
      <c r="AV152" s="14" t="s">
        <v>85</v>
      </c>
      <c r="AW152" s="14" t="s">
        <v>37</v>
      </c>
      <c r="AX152" s="14" t="s">
        <v>77</v>
      </c>
      <c r="AY152" s="254" t="s">
        <v>160</v>
      </c>
    </row>
    <row r="153" spans="1:51" s="13" customFormat="1" ht="12">
      <c r="A153" s="13"/>
      <c r="B153" s="234"/>
      <c r="C153" s="235"/>
      <c r="D153" s="229" t="s">
        <v>170</v>
      </c>
      <c r="E153" s="236" t="s">
        <v>19</v>
      </c>
      <c r="F153" s="237" t="s">
        <v>198</v>
      </c>
      <c r="G153" s="235"/>
      <c r="H153" s="238">
        <v>111.855</v>
      </c>
      <c r="I153" s="239"/>
      <c r="J153" s="235"/>
      <c r="K153" s="235"/>
      <c r="L153" s="240"/>
      <c r="M153" s="241"/>
      <c r="N153" s="242"/>
      <c r="O153" s="242"/>
      <c r="P153" s="242"/>
      <c r="Q153" s="242"/>
      <c r="R153" s="242"/>
      <c r="S153" s="242"/>
      <c r="T153" s="243"/>
      <c r="U153" s="13"/>
      <c r="V153" s="13"/>
      <c r="W153" s="13"/>
      <c r="X153" s="13"/>
      <c r="Y153" s="13"/>
      <c r="Z153" s="13"/>
      <c r="AA153" s="13"/>
      <c r="AB153" s="13"/>
      <c r="AC153" s="13"/>
      <c r="AD153" s="13"/>
      <c r="AE153" s="13"/>
      <c r="AT153" s="244" t="s">
        <v>170</v>
      </c>
      <c r="AU153" s="244" t="s">
        <v>87</v>
      </c>
      <c r="AV153" s="13" t="s">
        <v>87</v>
      </c>
      <c r="AW153" s="13" t="s">
        <v>37</v>
      </c>
      <c r="AX153" s="13" t="s">
        <v>77</v>
      </c>
      <c r="AY153" s="244" t="s">
        <v>160</v>
      </c>
    </row>
    <row r="154" spans="1:51" s="15" customFormat="1" ht="12">
      <c r="A154" s="15"/>
      <c r="B154" s="255"/>
      <c r="C154" s="256"/>
      <c r="D154" s="229" t="s">
        <v>170</v>
      </c>
      <c r="E154" s="257" t="s">
        <v>19</v>
      </c>
      <c r="F154" s="258" t="s">
        <v>174</v>
      </c>
      <c r="G154" s="256"/>
      <c r="H154" s="259">
        <v>111.855</v>
      </c>
      <c r="I154" s="260"/>
      <c r="J154" s="256"/>
      <c r="K154" s="256"/>
      <c r="L154" s="261"/>
      <c r="M154" s="262"/>
      <c r="N154" s="263"/>
      <c r="O154" s="263"/>
      <c r="P154" s="263"/>
      <c r="Q154" s="263"/>
      <c r="R154" s="263"/>
      <c r="S154" s="263"/>
      <c r="T154" s="264"/>
      <c r="U154" s="15"/>
      <c r="V154" s="15"/>
      <c r="W154" s="15"/>
      <c r="X154" s="15"/>
      <c r="Y154" s="15"/>
      <c r="Z154" s="15"/>
      <c r="AA154" s="15"/>
      <c r="AB154" s="15"/>
      <c r="AC154" s="15"/>
      <c r="AD154" s="15"/>
      <c r="AE154" s="15"/>
      <c r="AT154" s="265" t="s">
        <v>170</v>
      </c>
      <c r="AU154" s="265" t="s">
        <v>87</v>
      </c>
      <c r="AV154" s="15" t="s">
        <v>166</v>
      </c>
      <c r="AW154" s="15" t="s">
        <v>37</v>
      </c>
      <c r="AX154" s="15" t="s">
        <v>77</v>
      </c>
      <c r="AY154" s="265" t="s">
        <v>160</v>
      </c>
    </row>
    <row r="155" spans="1:51" s="13" customFormat="1" ht="12">
      <c r="A155" s="13"/>
      <c r="B155" s="234"/>
      <c r="C155" s="235"/>
      <c r="D155" s="229" t="s">
        <v>170</v>
      </c>
      <c r="E155" s="236" t="s">
        <v>19</v>
      </c>
      <c r="F155" s="237" t="s">
        <v>251</v>
      </c>
      <c r="G155" s="235"/>
      <c r="H155" s="238">
        <v>114.092</v>
      </c>
      <c r="I155" s="239"/>
      <c r="J155" s="235"/>
      <c r="K155" s="235"/>
      <c r="L155" s="240"/>
      <c r="M155" s="241"/>
      <c r="N155" s="242"/>
      <c r="O155" s="242"/>
      <c r="P155" s="242"/>
      <c r="Q155" s="242"/>
      <c r="R155" s="242"/>
      <c r="S155" s="242"/>
      <c r="T155" s="243"/>
      <c r="U155" s="13"/>
      <c r="V155" s="13"/>
      <c r="W155" s="13"/>
      <c r="X155" s="13"/>
      <c r="Y155" s="13"/>
      <c r="Z155" s="13"/>
      <c r="AA155" s="13"/>
      <c r="AB155" s="13"/>
      <c r="AC155" s="13"/>
      <c r="AD155" s="13"/>
      <c r="AE155" s="13"/>
      <c r="AT155" s="244" t="s">
        <v>170</v>
      </c>
      <c r="AU155" s="244" t="s">
        <v>87</v>
      </c>
      <c r="AV155" s="13" t="s">
        <v>87</v>
      </c>
      <c r="AW155" s="13" t="s">
        <v>37</v>
      </c>
      <c r="AX155" s="13" t="s">
        <v>85</v>
      </c>
      <c r="AY155" s="244" t="s">
        <v>160</v>
      </c>
    </row>
    <row r="156" spans="1:65" s="2" customFormat="1" ht="64.5" customHeight="1">
      <c r="A156" s="40"/>
      <c r="B156" s="41"/>
      <c r="C156" s="215" t="s">
        <v>8</v>
      </c>
      <c r="D156" s="215" t="s">
        <v>162</v>
      </c>
      <c r="E156" s="216" t="s">
        <v>252</v>
      </c>
      <c r="F156" s="217" t="s">
        <v>253</v>
      </c>
      <c r="G156" s="218" t="s">
        <v>188</v>
      </c>
      <c r="H156" s="219">
        <v>33.48</v>
      </c>
      <c r="I156" s="220"/>
      <c r="J156" s="221">
        <f>ROUND(I156*H156,2)</f>
        <v>0</v>
      </c>
      <c r="K156" s="222"/>
      <c r="L156" s="46"/>
      <c r="M156" s="223" t="s">
        <v>19</v>
      </c>
      <c r="N156" s="224" t="s">
        <v>48</v>
      </c>
      <c r="O156" s="86"/>
      <c r="P156" s="225">
        <f>O156*H156</f>
        <v>0</v>
      </c>
      <c r="Q156" s="225">
        <v>0.101</v>
      </c>
      <c r="R156" s="225">
        <f>Q156*H156</f>
        <v>3.38148</v>
      </c>
      <c r="S156" s="225">
        <v>0</v>
      </c>
      <c r="T156" s="226">
        <f>S156*H156</f>
        <v>0</v>
      </c>
      <c r="U156" s="40"/>
      <c r="V156" s="40"/>
      <c r="W156" s="40"/>
      <c r="X156" s="40"/>
      <c r="Y156" s="40"/>
      <c r="Z156" s="40"/>
      <c r="AA156" s="40"/>
      <c r="AB156" s="40"/>
      <c r="AC156" s="40"/>
      <c r="AD156" s="40"/>
      <c r="AE156" s="40"/>
      <c r="AR156" s="227" t="s">
        <v>166</v>
      </c>
      <c r="AT156" s="227" t="s">
        <v>162</v>
      </c>
      <c r="AU156" s="227" t="s">
        <v>87</v>
      </c>
      <c r="AY156" s="19" t="s">
        <v>160</v>
      </c>
      <c r="BE156" s="228">
        <f>IF(N156="základní",J156,0)</f>
        <v>0</v>
      </c>
      <c r="BF156" s="228">
        <f>IF(N156="snížená",J156,0)</f>
        <v>0</v>
      </c>
      <c r="BG156" s="228">
        <f>IF(N156="zákl. přenesená",J156,0)</f>
        <v>0</v>
      </c>
      <c r="BH156" s="228">
        <f>IF(N156="sníž. přenesená",J156,0)</f>
        <v>0</v>
      </c>
      <c r="BI156" s="228">
        <f>IF(N156="nulová",J156,0)</f>
        <v>0</v>
      </c>
      <c r="BJ156" s="19" t="s">
        <v>85</v>
      </c>
      <c r="BK156" s="228">
        <f>ROUND(I156*H156,2)</f>
        <v>0</v>
      </c>
      <c r="BL156" s="19" t="s">
        <v>166</v>
      </c>
      <c r="BM156" s="227" t="s">
        <v>254</v>
      </c>
    </row>
    <row r="157" spans="1:51" s="14" customFormat="1" ht="12">
      <c r="A157" s="14"/>
      <c r="B157" s="245"/>
      <c r="C157" s="246"/>
      <c r="D157" s="229" t="s">
        <v>170</v>
      </c>
      <c r="E157" s="247" t="s">
        <v>19</v>
      </c>
      <c r="F157" s="248" t="s">
        <v>255</v>
      </c>
      <c r="G157" s="246"/>
      <c r="H157" s="247" t="s">
        <v>19</v>
      </c>
      <c r="I157" s="249"/>
      <c r="J157" s="246"/>
      <c r="K157" s="246"/>
      <c r="L157" s="250"/>
      <c r="M157" s="251"/>
      <c r="N157" s="252"/>
      <c r="O157" s="252"/>
      <c r="P157" s="252"/>
      <c r="Q157" s="252"/>
      <c r="R157" s="252"/>
      <c r="S157" s="252"/>
      <c r="T157" s="253"/>
      <c r="U157" s="14"/>
      <c r="V157" s="14"/>
      <c r="W157" s="14"/>
      <c r="X157" s="14"/>
      <c r="Y157" s="14"/>
      <c r="Z157" s="14"/>
      <c r="AA157" s="14"/>
      <c r="AB157" s="14"/>
      <c r="AC157" s="14"/>
      <c r="AD157" s="14"/>
      <c r="AE157" s="14"/>
      <c r="AT157" s="254" t="s">
        <v>170</v>
      </c>
      <c r="AU157" s="254" t="s">
        <v>87</v>
      </c>
      <c r="AV157" s="14" t="s">
        <v>85</v>
      </c>
      <c r="AW157" s="14" t="s">
        <v>37</v>
      </c>
      <c r="AX157" s="14" t="s">
        <v>77</v>
      </c>
      <c r="AY157" s="254" t="s">
        <v>160</v>
      </c>
    </row>
    <row r="158" spans="1:51" s="13" customFormat="1" ht="12">
      <c r="A158" s="13"/>
      <c r="B158" s="234"/>
      <c r="C158" s="235"/>
      <c r="D158" s="229" t="s">
        <v>170</v>
      </c>
      <c r="E158" s="236" t="s">
        <v>19</v>
      </c>
      <c r="F158" s="237" t="s">
        <v>256</v>
      </c>
      <c r="G158" s="235"/>
      <c r="H158" s="238">
        <v>25.69</v>
      </c>
      <c r="I158" s="239"/>
      <c r="J158" s="235"/>
      <c r="K158" s="235"/>
      <c r="L158" s="240"/>
      <c r="M158" s="241"/>
      <c r="N158" s="242"/>
      <c r="O158" s="242"/>
      <c r="P158" s="242"/>
      <c r="Q158" s="242"/>
      <c r="R158" s="242"/>
      <c r="S158" s="242"/>
      <c r="T158" s="243"/>
      <c r="U158" s="13"/>
      <c r="V158" s="13"/>
      <c r="W158" s="13"/>
      <c r="X158" s="13"/>
      <c r="Y158" s="13"/>
      <c r="Z158" s="13"/>
      <c r="AA158" s="13"/>
      <c r="AB158" s="13"/>
      <c r="AC158" s="13"/>
      <c r="AD158" s="13"/>
      <c r="AE158" s="13"/>
      <c r="AT158" s="244" t="s">
        <v>170</v>
      </c>
      <c r="AU158" s="244" t="s">
        <v>87</v>
      </c>
      <c r="AV158" s="13" t="s">
        <v>87</v>
      </c>
      <c r="AW158" s="13" t="s">
        <v>37</v>
      </c>
      <c r="AX158" s="13" t="s">
        <v>77</v>
      </c>
      <c r="AY158" s="244" t="s">
        <v>160</v>
      </c>
    </row>
    <row r="159" spans="1:51" s="14" customFormat="1" ht="12">
      <c r="A159" s="14"/>
      <c r="B159" s="245"/>
      <c r="C159" s="246"/>
      <c r="D159" s="229" t="s">
        <v>170</v>
      </c>
      <c r="E159" s="247" t="s">
        <v>19</v>
      </c>
      <c r="F159" s="248" t="s">
        <v>257</v>
      </c>
      <c r="G159" s="246"/>
      <c r="H159" s="247" t="s">
        <v>19</v>
      </c>
      <c r="I159" s="249"/>
      <c r="J159" s="246"/>
      <c r="K159" s="246"/>
      <c r="L159" s="250"/>
      <c r="M159" s="251"/>
      <c r="N159" s="252"/>
      <c r="O159" s="252"/>
      <c r="P159" s="252"/>
      <c r="Q159" s="252"/>
      <c r="R159" s="252"/>
      <c r="S159" s="252"/>
      <c r="T159" s="253"/>
      <c r="U159" s="14"/>
      <c r="V159" s="14"/>
      <c r="W159" s="14"/>
      <c r="X159" s="14"/>
      <c r="Y159" s="14"/>
      <c r="Z159" s="14"/>
      <c r="AA159" s="14"/>
      <c r="AB159" s="14"/>
      <c r="AC159" s="14"/>
      <c r="AD159" s="14"/>
      <c r="AE159" s="14"/>
      <c r="AT159" s="254" t="s">
        <v>170</v>
      </c>
      <c r="AU159" s="254" t="s">
        <v>87</v>
      </c>
      <c r="AV159" s="14" t="s">
        <v>85</v>
      </c>
      <c r="AW159" s="14" t="s">
        <v>37</v>
      </c>
      <c r="AX159" s="14" t="s">
        <v>77</v>
      </c>
      <c r="AY159" s="254" t="s">
        <v>160</v>
      </c>
    </row>
    <row r="160" spans="1:51" s="13" customFormat="1" ht="12">
      <c r="A160" s="13"/>
      <c r="B160" s="234"/>
      <c r="C160" s="235"/>
      <c r="D160" s="229" t="s">
        <v>170</v>
      </c>
      <c r="E160" s="236" t="s">
        <v>19</v>
      </c>
      <c r="F160" s="237" t="s">
        <v>258</v>
      </c>
      <c r="G160" s="235"/>
      <c r="H160" s="238">
        <v>7.79</v>
      </c>
      <c r="I160" s="239"/>
      <c r="J160" s="235"/>
      <c r="K160" s="235"/>
      <c r="L160" s="240"/>
      <c r="M160" s="241"/>
      <c r="N160" s="242"/>
      <c r="O160" s="242"/>
      <c r="P160" s="242"/>
      <c r="Q160" s="242"/>
      <c r="R160" s="242"/>
      <c r="S160" s="242"/>
      <c r="T160" s="243"/>
      <c r="U160" s="13"/>
      <c r="V160" s="13"/>
      <c r="W160" s="13"/>
      <c r="X160" s="13"/>
      <c r="Y160" s="13"/>
      <c r="Z160" s="13"/>
      <c r="AA160" s="13"/>
      <c r="AB160" s="13"/>
      <c r="AC160" s="13"/>
      <c r="AD160" s="13"/>
      <c r="AE160" s="13"/>
      <c r="AT160" s="244" t="s">
        <v>170</v>
      </c>
      <c r="AU160" s="244" t="s">
        <v>87</v>
      </c>
      <c r="AV160" s="13" t="s">
        <v>87</v>
      </c>
      <c r="AW160" s="13" t="s">
        <v>37</v>
      </c>
      <c r="AX160" s="13" t="s">
        <v>77</v>
      </c>
      <c r="AY160" s="244" t="s">
        <v>160</v>
      </c>
    </row>
    <row r="161" spans="1:51" s="15" customFormat="1" ht="12">
      <c r="A161" s="15"/>
      <c r="B161" s="255"/>
      <c r="C161" s="256"/>
      <c r="D161" s="229" t="s">
        <v>170</v>
      </c>
      <c r="E161" s="257" t="s">
        <v>19</v>
      </c>
      <c r="F161" s="258" t="s">
        <v>174</v>
      </c>
      <c r="G161" s="256"/>
      <c r="H161" s="259">
        <v>33.48</v>
      </c>
      <c r="I161" s="260"/>
      <c r="J161" s="256"/>
      <c r="K161" s="256"/>
      <c r="L161" s="261"/>
      <c r="M161" s="262"/>
      <c r="N161" s="263"/>
      <c r="O161" s="263"/>
      <c r="P161" s="263"/>
      <c r="Q161" s="263"/>
      <c r="R161" s="263"/>
      <c r="S161" s="263"/>
      <c r="T161" s="264"/>
      <c r="U161" s="15"/>
      <c r="V161" s="15"/>
      <c r="W161" s="15"/>
      <c r="X161" s="15"/>
      <c r="Y161" s="15"/>
      <c r="Z161" s="15"/>
      <c r="AA161" s="15"/>
      <c r="AB161" s="15"/>
      <c r="AC161" s="15"/>
      <c r="AD161" s="15"/>
      <c r="AE161" s="15"/>
      <c r="AT161" s="265" t="s">
        <v>170</v>
      </c>
      <c r="AU161" s="265" t="s">
        <v>87</v>
      </c>
      <c r="AV161" s="15" t="s">
        <v>166</v>
      </c>
      <c r="AW161" s="15" t="s">
        <v>37</v>
      </c>
      <c r="AX161" s="15" t="s">
        <v>85</v>
      </c>
      <c r="AY161" s="265" t="s">
        <v>160</v>
      </c>
    </row>
    <row r="162" spans="1:65" s="2" customFormat="1" ht="21.05" customHeight="1">
      <c r="A162" s="40"/>
      <c r="B162" s="41"/>
      <c r="C162" s="266" t="s">
        <v>259</v>
      </c>
      <c r="D162" s="266" t="s">
        <v>237</v>
      </c>
      <c r="E162" s="267" t="s">
        <v>260</v>
      </c>
      <c r="F162" s="268" t="s">
        <v>261</v>
      </c>
      <c r="G162" s="269" t="s">
        <v>188</v>
      </c>
      <c r="H162" s="270">
        <v>8.024</v>
      </c>
      <c r="I162" s="271"/>
      <c r="J162" s="272">
        <f>ROUND(I162*H162,2)</f>
        <v>0</v>
      </c>
      <c r="K162" s="273"/>
      <c r="L162" s="274"/>
      <c r="M162" s="275" t="s">
        <v>19</v>
      </c>
      <c r="N162" s="276" t="s">
        <v>48</v>
      </c>
      <c r="O162" s="86"/>
      <c r="P162" s="225">
        <f>O162*H162</f>
        <v>0</v>
      </c>
      <c r="Q162" s="225">
        <v>0.066</v>
      </c>
      <c r="R162" s="225">
        <f>Q162*H162</f>
        <v>0.5295839999999999</v>
      </c>
      <c r="S162" s="225">
        <v>0</v>
      </c>
      <c r="T162" s="226">
        <f>S162*H162</f>
        <v>0</v>
      </c>
      <c r="U162" s="40"/>
      <c r="V162" s="40"/>
      <c r="W162" s="40"/>
      <c r="X162" s="40"/>
      <c r="Y162" s="40"/>
      <c r="Z162" s="40"/>
      <c r="AA162" s="40"/>
      <c r="AB162" s="40"/>
      <c r="AC162" s="40"/>
      <c r="AD162" s="40"/>
      <c r="AE162" s="40"/>
      <c r="AR162" s="227" t="s">
        <v>210</v>
      </c>
      <c r="AT162" s="227" t="s">
        <v>237</v>
      </c>
      <c r="AU162" s="227" t="s">
        <v>87</v>
      </c>
      <c r="AY162" s="19" t="s">
        <v>160</v>
      </c>
      <c r="BE162" s="228">
        <f>IF(N162="základní",J162,0)</f>
        <v>0</v>
      </c>
      <c r="BF162" s="228">
        <f>IF(N162="snížená",J162,0)</f>
        <v>0</v>
      </c>
      <c r="BG162" s="228">
        <f>IF(N162="zákl. přenesená",J162,0)</f>
        <v>0</v>
      </c>
      <c r="BH162" s="228">
        <f>IF(N162="sníž. přenesená",J162,0)</f>
        <v>0</v>
      </c>
      <c r="BI162" s="228">
        <f>IF(N162="nulová",J162,0)</f>
        <v>0</v>
      </c>
      <c r="BJ162" s="19" t="s">
        <v>85</v>
      </c>
      <c r="BK162" s="228">
        <f>ROUND(I162*H162,2)</f>
        <v>0</v>
      </c>
      <c r="BL162" s="19" t="s">
        <v>166</v>
      </c>
      <c r="BM162" s="227" t="s">
        <v>262</v>
      </c>
    </row>
    <row r="163" spans="1:47" s="2" customFormat="1" ht="12">
      <c r="A163" s="40"/>
      <c r="B163" s="41"/>
      <c r="C163" s="42"/>
      <c r="D163" s="229" t="s">
        <v>168</v>
      </c>
      <c r="E163" s="42"/>
      <c r="F163" s="230" t="s">
        <v>263</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168</v>
      </c>
      <c r="AU163" s="19" t="s">
        <v>87</v>
      </c>
    </row>
    <row r="164" spans="1:51" s="14" customFormat="1" ht="12">
      <c r="A164" s="14"/>
      <c r="B164" s="245"/>
      <c r="C164" s="246"/>
      <c r="D164" s="229" t="s">
        <v>170</v>
      </c>
      <c r="E164" s="247" t="s">
        <v>19</v>
      </c>
      <c r="F164" s="248" t="s">
        <v>264</v>
      </c>
      <c r="G164" s="246"/>
      <c r="H164" s="247" t="s">
        <v>19</v>
      </c>
      <c r="I164" s="249"/>
      <c r="J164" s="246"/>
      <c r="K164" s="246"/>
      <c r="L164" s="250"/>
      <c r="M164" s="251"/>
      <c r="N164" s="252"/>
      <c r="O164" s="252"/>
      <c r="P164" s="252"/>
      <c r="Q164" s="252"/>
      <c r="R164" s="252"/>
      <c r="S164" s="252"/>
      <c r="T164" s="253"/>
      <c r="U164" s="14"/>
      <c r="V164" s="14"/>
      <c r="W164" s="14"/>
      <c r="X164" s="14"/>
      <c r="Y164" s="14"/>
      <c r="Z164" s="14"/>
      <c r="AA164" s="14"/>
      <c r="AB164" s="14"/>
      <c r="AC164" s="14"/>
      <c r="AD164" s="14"/>
      <c r="AE164" s="14"/>
      <c r="AT164" s="254" t="s">
        <v>170</v>
      </c>
      <c r="AU164" s="254" t="s">
        <v>87</v>
      </c>
      <c r="AV164" s="14" t="s">
        <v>85</v>
      </c>
      <c r="AW164" s="14" t="s">
        <v>37</v>
      </c>
      <c r="AX164" s="14" t="s">
        <v>77</v>
      </c>
      <c r="AY164" s="254" t="s">
        <v>160</v>
      </c>
    </row>
    <row r="165" spans="1:51" s="13" customFormat="1" ht="12">
      <c r="A165" s="13"/>
      <c r="B165" s="234"/>
      <c r="C165" s="235"/>
      <c r="D165" s="229" t="s">
        <v>170</v>
      </c>
      <c r="E165" s="236" t="s">
        <v>19</v>
      </c>
      <c r="F165" s="237" t="s">
        <v>258</v>
      </c>
      <c r="G165" s="235"/>
      <c r="H165" s="238">
        <v>7.79</v>
      </c>
      <c r="I165" s="239"/>
      <c r="J165" s="235"/>
      <c r="K165" s="235"/>
      <c r="L165" s="240"/>
      <c r="M165" s="241"/>
      <c r="N165" s="242"/>
      <c r="O165" s="242"/>
      <c r="P165" s="242"/>
      <c r="Q165" s="242"/>
      <c r="R165" s="242"/>
      <c r="S165" s="242"/>
      <c r="T165" s="243"/>
      <c r="U165" s="13"/>
      <c r="V165" s="13"/>
      <c r="W165" s="13"/>
      <c r="X165" s="13"/>
      <c r="Y165" s="13"/>
      <c r="Z165" s="13"/>
      <c r="AA165" s="13"/>
      <c r="AB165" s="13"/>
      <c r="AC165" s="13"/>
      <c r="AD165" s="13"/>
      <c r="AE165" s="13"/>
      <c r="AT165" s="244" t="s">
        <v>170</v>
      </c>
      <c r="AU165" s="244" t="s">
        <v>87</v>
      </c>
      <c r="AV165" s="13" t="s">
        <v>87</v>
      </c>
      <c r="AW165" s="13" t="s">
        <v>37</v>
      </c>
      <c r="AX165" s="13" t="s">
        <v>77</v>
      </c>
      <c r="AY165" s="244" t="s">
        <v>160</v>
      </c>
    </row>
    <row r="166" spans="1:51" s="15" customFormat="1" ht="12">
      <c r="A166" s="15"/>
      <c r="B166" s="255"/>
      <c r="C166" s="256"/>
      <c r="D166" s="229" t="s">
        <v>170</v>
      </c>
      <c r="E166" s="257" t="s">
        <v>19</v>
      </c>
      <c r="F166" s="258" t="s">
        <v>174</v>
      </c>
      <c r="G166" s="256"/>
      <c r="H166" s="259">
        <v>7.79</v>
      </c>
      <c r="I166" s="260"/>
      <c r="J166" s="256"/>
      <c r="K166" s="256"/>
      <c r="L166" s="261"/>
      <c r="M166" s="262"/>
      <c r="N166" s="263"/>
      <c r="O166" s="263"/>
      <c r="P166" s="263"/>
      <c r="Q166" s="263"/>
      <c r="R166" s="263"/>
      <c r="S166" s="263"/>
      <c r="T166" s="264"/>
      <c r="U166" s="15"/>
      <c r="V166" s="15"/>
      <c r="W166" s="15"/>
      <c r="X166" s="15"/>
      <c r="Y166" s="15"/>
      <c r="Z166" s="15"/>
      <c r="AA166" s="15"/>
      <c r="AB166" s="15"/>
      <c r="AC166" s="15"/>
      <c r="AD166" s="15"/>
      <c r="AE166" s="15"/>
      <c r="AT166" s="265" t="s">
        <v>170</v>
      </c>
      <c r="AU166" s="265" t="s">
        <v>87</v>
      </c>
      <c r="AV166" s="15" t="s">
        <v>166</v>
      </c>
      <c r="AW166" s="15" t="s">
        <v>37</v>
      </c>
      <c r="AX166" s="15" t="s">
        <v>77</v>
      </c>
      <c r="AY166" s="265" t="s">
        <v>160</v>
      </c>
    </row>
    <row r="167" spans="1:51" s="13" customFormat="1" ht="12">
      <c r="A167" s="13"/>
      <c r="B167" s="234"/>
      <c r="C167" s="235"/>
      <c r="D167" s="229" t="s">
        <v>170</v>
      </c>
      <c r="E167" s="236" t="s">
        <v>19</v>
      </c>
      <c r="F167" s="237" t="s">
        <v>265</v>
      </c>
      <c r="G167" s="235"/>
      <c r="H167" s="238">
        <v>8.024</v>
      </c>
      <c r="I167" s="239"/>
      <c r="J167" s="235"/>
      <c r="K167" s="235"/>
      <c r="L167" s="240"/>
      <c r="M167" s="241"/>
      <c r="N167" s="242"/>
      <c r="O167" s="242"/>
      <c r="P167" s="242"/>
      <c r="Q167" s="242"/>
      <c r="R167" s="242"/>
      <c r="S167" s="242"/>
      <c r="T167" s="243"/>
      <c r="U167" s="13"/>
      <c r="V167" s="13"/>
      <c r="W167" s="13"/>
      <c r="X167" s="13"/>
      <c r="Y167" s="13"/>
      <c r="Z167" s="13"/>
      <c r="AA167" s="13"/>
      <c r="AB167" s="13"/>
      <c r="AC167" s="13"/>
      <c r="AD167" s="13"/>
      <c r="AE167" s="13"/>
      <c r="AT167" s="244" t="s">
        <v>170</v>
      </c>
      <c r="AU167" s="244" t="s">
        <v>87</v>
      </c>
      <c r="AV167" s="13" t="s">
        <v>87</v>
      </c>
      <c r="AW167" s="13" t="s">
        <v>37</v>
      </c>
      <c r="AX167" s="13" t="s">
        <v>85</v>
      </c>
      <c r="AY167" s="244" t="s">
        <v>160</v>
      </c>
    </row>
    <row r="168" spans="1:65" s="2" customFormat="1" ht="64.5" customHeight="1">
      <c r="A168" s="40"/>
      <c r="B168" s="41"/>
      <c r="C168" s="215" t="s">
        <v>266</v>
      </c>
      <c r="D168" s="215" t="s">
        <v>162</v>
      </c>
      <c r="E168" s="216" t="s">
        <v>267</v>
      </c>
      <c r="F168" s="217" t="s">
        <v>268</v>
      </c>
      <c r="G168" s="218" t="s">
        <v>188</v>
      </c>
      <c r="H168" s="219">
        <v>12.03</v>
      </c>
      <c r="I168" s="220"/>
      <c r="J168" s="221">
        <f>ROUND(I168*H168,2)</f>
        <v>0</v>
      </c>
      <c r="K168" s="222"/>
      <c r="L168" s="46"/>
      <c r="M168" s="223" t="s">
        <v>19</v>
      </c>
      <c r="N168" s="224" t="s">
        <v>48</v>
      </c>
      <c r="O168" s="86"/>
      <c r="P168" s="225">
        <f>O168*H168</f>
        <v>0</v>
      </c>
      <c r="Q168" s="225">
        <v>0.101</v>
      </c>
      <c r="R168" s="225">
        <f>Q168*H168</f>
        <v>1.21503</v>
      </c>
      <c r="S168" s="225">
        <v>0</v>
      </c>
      <c r="T168" s="226">
        <f>S168*H168</f>
        <v>0</v>
      </c>
      <c r="U168" s="40"/>
      <c r="V168" s="40"/>
      <c r="W168" s="40"/>
      <c r="X168" s="40"/>
      <c r="Y168" s="40"/>
      <c r="Z168" s="40"/>
      <c r="AA168" s="40"/>
      <c r="AB168" s="40"/>
      <c r="AC168" s="40"/>
      <c r="AD168" s="40"/>
      <c r="AE168" s="40"/>
      <c r="AR168" s="227" t="s">
        <v>166</v>
      </c>
      <c r="AT168" s="227" t="s">
        <v>162</v>
      </c>
      <c r="AU168" s="227" t="s">
        <v>87</v>
      </c>
      <c r="AY168" s="19" t="s">
        <v>160</v>
      </c>
      <c r="BE168" s="228">
        <f>IF(N168="základní",J168,0)</f>
        <v>0</v>
      </c>
      <c r="BF168" s="228">
        <f>IF(N168="snížená",J168,0)</f>
        <v>0</v>
      </c>
      <c r="BG168" s="228">
        <f>IF(N168="zákl. přenesená",J168,0)</f>
        <v>0</v>
      </c>
      <c r="BH168" s="228">
        <f>IF(N168="sníž. přenesená",J168,0)</f>
        <v>0</v>
      </c>
      <c r="BI168" s="228">
        <f>IF(N168="nulová",J168,0)</f>
        <v>0</v>
      </c>
      <c r="BJ168" s="19" t="s">
        <v>85</v>
      </c>
      <c r="BK168" s="228">
        <f>ROUND(I168*H168,2)</f>
        <v>0</v>
      </c>
      <c r="BL168" s="19" t="s">
        <v>166</v>
      </c>
      <c r="BM168" s="227" t="s">
        <v>269</v>
      </c>
    </row>
    <row r="169" spans="1:51" s="14" customFormat="1" ht="12">
      <c r="A169" s="14"/>
      <c r="B169" s="245"/>
      <c r="C169" s="246"/>
      <c r="D169" s="229" t="s">
        <v>170</v>
      </c>
      <c r="E169" s="247" t="s">
        <v>19</v>
      </c>
      <c r="F169" s="248" t="s">
        <v>270</v>
      </c>
      <c r="G169" s="246"/>
      <c r="H169" s="247" t="s">
        <v>19</v>
      </c>
      <c r="I169" s="249"/>
      <c r="J169" s="246"/>
      <c r="K169" s="246"/>
      <c r="L169" s="250"/>
      <c r="M169" s="251"/>
      <c r="N169" s="252"/>
      <c r="O169" s="252"/>
      <c r="P169" s="252"/>
      <c r="Q169" s="252"/>
      <c r="R169" s="252"/>
      <c r="S169" s="252"/>
      <c r="T169" s="253"/>
      <c r="U169" s="14"/>
      <c r="V169" s="14"/>
      <c r="W169" s="14"/>
      <c r="X169" s="14"/>
      <c r="Y169" s="14"/>
      <c r="Z169" s="14"/>
      <c r="AA169" s="14"/>
      <c r="AB169" s="14"/>
      <c r="AC169" s="14"/>
      <c r="AD169" s="14"/>
      <c r="AE169" s="14"/>
      <c r="AT169" s="254" t="s">
        <v>170</v>
      </c>
      <c r="AU169" s="254" t="s">
        <v>87</v>
      </c>
      <c r="AV169" s="14" t="s">
        <v>85</v>
      </c>
      <c r="AW169" s="14" t="s">
        <v>37</v>
      </c>
      <c r="AX169" s="14" t="s">
        <v>77</v>
      </c>
      <c r="AY169" s="254" t="s">
        <v>160</v>
      </c>
    </row>
    <row r="170" spans="1:51" s="13" customFormat="1" ht="12">
      <c r="A170" s="13"/>
      <c r="B170" s="234"/>
      <c r="C170" s="235"/>
      <c r="D170" s="229" t="s">
        <v>170</v>
      </c>
      <c r="E170" s="236" t="s">
        <v>19</v>
      </c>
      <c r="F170" s="237" t="s">
        <v>271</v>
      </c>
      <c r="G170" s="235"/>
      <c r="H170" s="238">
        <v>12.03</v>
      </c>
      <c r="I170" s="239"/>
      <c r="J170" s="235"/>
      <c r="K170" s="235"/>
      <c r="L170" s="240"/>
      <c r="M170" s="241"/>
      <c r="N170" s="242"/>
      <c r="O170" s="242"/>
      <c r="P170" s="242"/>
      <c r="Q170" s="242"/>
      <c r="R170" s="242"/>
      <c r="S170" s="242"/>
      <c r="T170" s="243"/>
      <c r="U170" s="13"/>
      <c r="V170" s="13"/>
      <c r="W170" s="13"/>
      <c r="X170" s="13"/>
      <c r="Y170" s="13"/>
      <c r="Z170" s="13"/>
      <c r="AA170" s="13"/>
      <c r="AB170" s="13"/>
      <c r="AC170" s="13"/>
      <c r="AD170" s="13"/>
      <c r="AE170" s="13"/>
      <c r="AT170" s="244" t="s">
        <v>170</v>
      </c>
      <c r="AU170" s="244" t="s">
        <v>87</v>
      </c>
      <c r="AV170" s="13" t="s">
        <v>87</v>
      </c>
      <c r="AW170" s="13" t="s">
        <v>37</v>
      </c>
      <c r="AX170" s="13" t="s">
        <v>77</v>
      </c>
      <c r="AY170" s="244" t="s">
        <v>160</v>
      </c>
    </row>
    <row r="171" spans="1:51" s="15" customFormat="1" ht="12">
      <c r="A171" s="15"/>
      <c r="B171" s="255"/>
      <c r="C171" s="256"/>
      <c r="D171" s="229" t="s">
        <v>170</v>
      </c>
      <c r="E171" s="257" t="s">
        <v>19</v>
      </c>
      <c r="F171" s="258" t="s">
        <v>174</v>
      </c>
      <c r="G171" s="256"/>
      <c r="H171" s="259">
        <v>12.03</v>
      </c>
      <c r="I171" s="260"/>
      <c r="J171" s="256"/>
      <c r="K171" s="256"/>
      <c r="L171" s="261"/>
      <c r="M171" s="262"/>
      <c r="N171" s="263"/>
      <c r="O171" s="263"/>
      <c r="P171" s="263"/>
      <c r="Q171" s="263"/>
      <c r="R171" s="263"/>
      <c r="S171" s="263"/>
      <c r="T171" s="264"/>
      <c r="U171" s="15"/>
      <c r="V171" s="15"/>
      <c r="W171" s="15"/>
      <c r="X171" s="15"/>
      <c r="Y171" s="15"/>
      <c r="Z171" s="15"/>
      <c r="AA171" s="15"/>
      <c r="AB171" s="15"/>
      <c r="AC171" s="15"/>
      <c r="AD171" s="15"/>
      <c r="AE171" s="15"/>
      <c r="AT171" s="265" t="s">
        <v>170</v>
      </c>
      <c r="AU171" s="265" t="s">
        <v>87</v>
      </c>
      <c r="AV171" s="15" t="s">
        <v>166</v>
      </c>
      <c r="AW171" s="15" t="s">
        <v>37</v>
      </c>
      <c r="AX171" s="15" t="s">
        <v>85</v>
      </c>
      <c r="AY171" s="265" t="s">
        <v>160</v>
      </c>
    </row>
    <row r="172" spans="1:65" s="2" customFormat="1" ht="31.9" customHeight="1">
      <c r="A172" s="40"/>
      <c r="B172" s="41"/>
      <c r="C172" s="266" t="s">
        <v>272</v>
      </c>
      <c r="D172" s="266" t="s">
        <v>237</v>
      </c>
      <c r="E172" s="267" t="s">
        <v>273</v>
      </c>
      <c r="F172" s="268" t="s">
        <v>274</v>
      </c>
      <c r="G172" s="269" t="s">
        <v>188</v>
      </c>
      <c r="H172" s="270">
        <v>12.391</v>
      </c>
      <c r="I172" s="271"/>
      <c r="J172" s="272">
        <f>ROUND(I172*H172,2)</f>
        <v>0</v>
      </c>
      <c r="K172" s="273"/>
      <c r="L172" s="274"/>
      <c r="M172" s="275" t="s">
        <v>19</v>
      </c>
      <c r="N172" s="276" t="s">
        <v>48</v>
      </c>
      <c r="O172" s="86"/>
      <c r="P172" s="225">
        <f>O172*H172</f>
        <v>0</v>
      </c>
      <c r="Q172" s="225">
        <v>0.156</v>
      </c>
      <c r="R172" s="225">
        <f>Q172*H172</f>
        <v>1.932996</v>
      </c>
      <c r="S172" s="225">
        <v>0</v>
      </c>
      <c r="T172" s="226">
        <f>S172*H172</f>
        <v>0</v>
      </c>
      <c r="U172" s="40"/>
      <c r="V172" s="40"/>
      <c r="W172" s="40"/>
      <c r="X172" s="40"/>
      <c r="Y172" s="40"/>
      <c r="Z172" s="40"/>
      <c r="AA172" s="40"/>
      <c r="AB172" s="40"/>
      <c r="AC172" s="40"/>
      <c r="AD172" s="40"/>
      <c r="AE172" s="40"/>
      <c r="AR172" s="227" t="s">
        <v>210</v>
      </c>
      <c r="AT172" s="227" t="s">
        <v>237</v>
      </c>
      <c r="AU172" s="227" t="s">
        <v>87</v>
      </c>
      <c r="AY172" s="19" t="s">
        <v>160</v>
      </c>
      <c r="BE172" s="228">
        <f>IF(N172="základní",J172,0)</f>
        <v>0</v>
      </c>
      <c r="BF172" s="228">
        <f>IF(N172="snížená",J172,0)</f>
        <v>0</v>
      </c>
      <c r="BG172" s="228">
        <f>IF(N172="zákl. přenesená",J172,0)</f>
        <v>0</v>
      </c>
      <c r="BH172" s="228">
        <f>IF(N172="sníž. přenesená",J172,0)</f>
        <v>0</v>
      </c>
      <c r="BI172" s="228">
        <f>IF(N172="nulová",J172,0)</f>
        <v>0</v>
      </c>
      <c r="BJ172" s="19" t="s">
        <v>85</v>
      </c>
      <c r="BK172" s="228">
        <f>ROUND(I172*H172,2)</f>
        <v>0</v>
      </c>
      <c r="BL172" s="19" t="s">
        <v>166</v>
      </c>
      <c r="BM172" s="227" t="s">
        <v>275</v>
      </c>
    </row>
    <row r="173" spans="1:47" s="2" customFormat="1" ht="12">
      <c r="A173" s="40"/>
      <c r="B173" s="41"/>
      <c r="C173" s="42"/>
      <c r="D173" s="229" t="s">
        <v>168</v>
      </c>
      <c r="E173" s="42"/>
      <c r="F173" s="230" t="s">
        <v>276</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168</v>
      </c>
      <c r="AU173" s="19" t="s">
        <v>87</v>
      </c>
    </row>
    <row r="174" spans="1:51" s="14" customFormat="1" ht="12">
      <c r="A174" s="14"/>
      <c r="B174" s="245"/>
      <c r="C174" s="246"/>
      <c r="D174" s="229" t="s">
        <v>170</v>
      </c>
      <c r="E174" s="247" t="s">
        <v>19</v>
      </c>
      <c r="F174" s="248" t="s">
        <v>270</v>
      </c>
      <c r="G174" s="246"/>
      <c r="H174" s="247" t="s">
        <v>19</v>
      </c>
      <c r="I174" s="249"/>
      <c r="J174" s="246"/>
      <c r="K174" s="246"/>
      <c r="L174" s="250"/>
      <c r="M174" s="251"/>
      <c r="N174" s="252"/>
      <c r="O174" s="252"/>
      <c r="P174" s="252"/>
      <c r="Q174" s="252"/>
      <c r="R174" s="252"/>
      <c r="S174" s="252"/>
      <c r="T174" s="253"/>
      <c r="U174" s="14"/>
      <c r="V174" s="14"/>
      <c r="W174" s="14"/>
      <c r="X174" s="14"/>
      <c r="Y174" s="14"/>
      <c r="Z174" s="14"/>
      <c r="AA174" s="14"/>
      <c r="AB174" s="14"/>
      <c r="AC174" s="14"/>
      <c r="AD174" s="14"/>
      <c r="AE174" s="14"/>
      <c r="AT174" s="254" t="s">
        <v>170</v>
      </c>
      <c r="AU174" s="254" t="s">
        <v>87</v>
      </c>
      <c r="AV174" s="14" t="s">
        <v>85</v>
      </c>
      <c r="AW174" s="14" t="s">
        <v>37</v>
      </c>
      <c r="AX174" s="14" t="s">
        <v>77</v>
      </c>
      <c r="AY174" s="254" t="s">
        <v>160</v>
      </c>
    </row>
    <row r="175" spans="1:51" s="13" customFormat="1" ht="12">
      <c r="A175" s="13"/>
      <c r="B175" s="234"/>
      <c r="C175" s="235"/>
      <c r="D175" s="229" t="s">
        <v>170</v>
      </c>
      <c r="E175" s="236" t="s">
        <v>19</v>
      </c>
      <c r="F175" s="237" t="s">
        <v>271</v>
      </c>
      <c r="G175" s="235"/>
      <c r="H175" s="238">
        <v>12.03</v>
      </c>
      <c r="I175" s="239"/>
      <c r="J175" s="235"/>
      <c r="K175" s="235"/>
      <c r="L175" s="240"/>
      <c r="M175" s="241"/>
      <c r="N175" s="242"/>
      <c r="O175" s="242"/>
      <c r="P175" s="242"/>
      <c r="Q175" s="242"/>
      <c r="R175" s="242"/>
      <c r="S175" s="242"/>
      <c r="T175" s="243"/>
      <c r="U175" s="13"/>
      <c r="V175" s="13"/>
      <c r="W175" s="13"/>
      <c r="X175" s="13"/>
      <c r="Y175" s="13"/>
      <c r="Z175" s="13"/>
      <c r="AA175" s="13"/>
      <c r="AB175" s="13"/>
      <c r="AC175" s="13"/>
      <c r="AD175" s="13"/>
      <c r="AE175" s="13"/>
      <c r="AT175" s="244" t="s">
        <v>170</v>
      </c>
      <c r="AU175" s="244" t="s">
        <v>87</v>
      </c>
      <c r="AV175" s="13" t="s">
        <v>87</v>
      </c>
      <c r="AW175" s="13" t="s">
        <v>37</v>
      </c>
      <c r="AX175" s="13" t="s">
        <v>77</v>
      </c>
      <c r="AY175" s="244" t="s">
        <v>160</v>
      </c>
    </row>
    <row r="176" spans="1:51" s="15" customFormat="1" ht="12">
      <c r="A176" s="15"/>
      <c r="B176" s="255"/>
      <c r="C176" s="256"/>
      <c r="D176" s="229" t="s">
        <v>170</v>
      </c>
      <c r="E176" s="257" t="s">
        <v>19</v>
      </c>
      <c r="F176" s="258" t="s">
        <v>174</v>
      </c>
      <c r="G176" s="256"/>
      <c r="H176" s="259">
        <v>12.03</v>
      </c>
      <c r="I176" s="260"/>
      <c r="J176" s="256"/>
      <c r="K176" s="256"/>
      <c r="L176" s="261"/>
      <c r="M176" s="262"/>
      <c r="N176" s="263"/>
      <c r="O176" s="263"/>
      <c r="P176" s="263"/>
      <c r="Q176" s="263"/>
      <c r="R176" s="263"/>
      <c r="S176" s="263"/>
      <c r="T176" s="264"/>
      <c r="U176" s="15"/>
      <c r="V176" s="15"/>
      <c r="W176" s="15"/>
      <c r="X176" s="15"/>
      <c r="Y176" s="15"/>
      <c r="Z176" s="15"/>
      <c r="AA176" s="15"/>
      <c r="AB176" s="15"/>
      <c r="AC176" s="15"/>
      <c r="AD176" s="15"/>
      <c r="AE176" s="15"/>
      <c r="AT176" s="265" t="s">
        <v>170</v>
      </c>
      <c r="AU176" s="265" t="s">
        <v>87</v>
      </c>
      <c r="AV176" s="15" t="s">
        <v>166</v>
      </c>
      <c r="AW176" s="15" t="s">
        <v>37</v>
      </c>
      <c r="AX176" s="15" t="s">
        <v>77</v>
      </c>
      <c r="AY176" s="265" t="s">
        <v>160</v>
      </c>
    </row>
    <row r="177" spans="1:51" s="13" customFormat="1" ht="12">
      <c r="A177" s="13"/>
      <c r="B177" s="234"/>
      <c r="C177" s="235"/>
      <c r="D177" s="229" t="s">
        <v>170</v>
      </c>
      <c r="E177" s="236" t="s">
        <v>19</v>
      </c>
      <c r="F177" s="237" t="s">
        <v>277</v>
      </c>
      <c r="G177" s="235"/>
      <c r="H177" s="238">
        <v>12.391</v>
      </c>
      <c r="I177" s="239"/>
      <c r="J177" s="235"/>
      <c r="K177" s="235"/>
      <c r="L177" s="240"/>
      <c r="M177" s="241"/>
      <c r="N177" s="242"/>
      <c r="O177" s="242"/>
      <c r="P177" s="242"/>
      <c r="Q177" s="242"/>
      <c r="R177" s="242"/>
      <c r="S177" s="242"/>
      <c r="T177" s="243"/>
      <c r="U177" s="13"/>
      <c r="V177" s="13"/>
      <c r="W177" s="13"/>
      <c r="X177" s="13"/>
      <c r="Y177" s="13"/>
      <c r="Z177" s="13"/>
      <c r="AA177" s="13"/>
      <c r="AB177" s="13"/>
      <c r="AC177" s="13"/>
      <c r="AD177" s="13"/>
      <c r="AE177" s="13"/>
      <c r="AT177" s="244" t="s">
        <v>170</v>
      </c>
      <c r="AU177" s="244" t="s">
        <v>87</v>
      </c>
      <c r="AV177" s="13" t="s">
        <v>87</v>
      </c>
      <c r="AW177" s="13" t="s">
        <v>37</v>
      </c>
      <c r="AX177" s="13" t="s">
        <v>85</v>
      </c>
      <c r="AY177" s="244" t="s">
        <v>160</v>
      </c>
    </row>
    <row r="178" spans="1:65" s="2" customFormat="1" ht="64.5" customHeight="1">
      <c r="A178" s="40"/>
      <c r="B178" s="41"/>
      <c r="C178" s="215" t="s">
        <v>278</v>
      </c>
      <c r="D178" s="215" t="s">
        <v>162</v>
      </c>
      <c r="E178" s="216" t="s">
        <v>279</v>
      </c>
      <c r="F178" s="217" t="s">
        <v>280</v>
      </c>
      <c r="G178" s="218" t="s">
        <v>188</v>
      </c>
      <c r="H178" s="219">
        <v>1880.85</v>
      </c>
      <c r="I178" s="220"/>
      <c r="J178" s="221">
        <f>ROUND(I178*H178,2)</f>
        <v>0</v>
      </c>
      <c r="K178" s="222"/>
      <c r="L178" s="46"/>
      <c r="M178" s="223" t="s">
        <v>19</v>
      </c>
      <c r="N178" s="224" t="s">
        <v>48</v>
      </c>
      <c r="O178" s="86"/>
      <c r="P178" s="225">
        <f>O178*H178</f>
        <v>0</v>
      </c>
      <c r="Q178" s="225">
        <v>0.0888</v>
      </c>
      <c r="R178" s="225">
        <f>Q178*H178</f>
        <v>167.01948</v>
      </c>
      <c r="S178" s="225">
        <v>0</v>
      </c>
      <c r="T178" s="226">
        <f>S178*H178</f>
        <v>0</v>
      </c>
      <c r="U178" s="40"/>
      <c r="V178" s="40"/>
      <c r="W178" s="40"/>
      <c r="X178" s="40"/>
      <c r="Y178" s="40"/>
      <c r="Z178" s="40"/>
      <c r="AA178" s="40"/>
      <c r="AB178" s="40"/>
      <c r="AC178" s="40"/>
      <c r="AD178" s="40"/>
      <c r="AE178" s="40"/>
      <c r="AR178" s="227" t="s">
        <v>166</v>
      </c>
      <c r="AT178" s="227" t="s">
        <v>162</v>
      </c>
      <c r="AU178" s="227" t="s">
        <v>87</v>
      </c>
      <c r="AY178" s="19" t="s">
        <v>160</v>
      </c>
      <c r="BE178" s="228">
        <f>IF(N178="základní",J178,0)</f>
        <v>0</v>
      </c>
      <c r="BF178" s="228">
        <f>IF(N178="snížená",J178,0)</f>
        <v>0</v>
      </c>
      <c r="BG178" s="228">
        <f>IF(N178="zákl. přenesená",J178,0)</f>
        <v>0</v>
      </c>
      <c r="BH178" s="228">
        <f>IF(N178="sníž. přenesená",J178,0)</f>
        <v>0</v>
      </c>
      <c r="BI178" s="228">
        <f>IF(N178="nulová",J178,0)</f>
        <v>0</v>
      </c>
      <c r="BJ178" s="19" t="s">
        <v>85</v>
      </c>
      <c r="BK178" s="228">
        <f>ROUND(I178*H178,2)</f>
        <v>0</v>
      </c>
      <c r="BL178" s="19" t="s">
        <v>166</v>
      </c>
      <c r="BM178" s="227" t="s">
        <v>281</v>
      </c>
    </row>
    <row r="179" spans="1:51" s="13" customFormat="1" ht="12">
      <c r="A179" s="13"/>
      <c r="B179" s="234"/>
      <c r="C179" s="235"/>
      <c r="D179" s="229" t="s">
        <v>170</v>
      </c>
      <c r="E179" s="236" t="s">
        <v>19</v>
      </c>
      <c r="F179" s="237" t="s">
        <v>282</v>
      </c>
      <c r="G179" s="235"/>
      <c r="H179" s="238">
        <v>1880.85</v>
      </c>
      <c r="I179" s="239"/>
      <c r="J179" s="235"/>
      <c r="K179" s="235"/>
      <c r="L179" s="240"/>
      <c r="M179" s="241"/>
      <c r="N179" s="242"/>
      <c r="O179" s="242"/>
      <c r="P179" s="242"/>
      <c r="Q179" s="242"/>
      <c r="R179" s="242"/>
      <c r="S179" s="242"/>
      <c r="T179" s="243"/>
      <c r="U179" s="13"/>
      <c r="V179" s="13"/>
      <c r="W179" s="13"/>
      <c r="X179" s="13"/>
      <c r="Y179" s="13"/>
      <c r="Z179" s="13"/>
      <c r="AA179" s="13"/>
      <c r="AB179" s="13"/>
      <c r="AC179" s="13"/>
      <c r="AD179" s="13"/>
      <c r="AE179" s="13"/>
      <c r="AT179" s="244" t="s">
        <v>170</v>
      </c>
      <c r="AU179" s="244" t="s">
        <v>87</v>
      </c>
      <c r="AV179" s="13" t="s">
        <v>87</v>
      </c>
      <c r="AW179" s="13" t="s">
        <v>37</v>
      </c>
      <c r="AX179" s="13" t="s">
        <v>85</v>
      </c>
      <c r="AY179" s="244" t="s">
        <v>160</v>
      </c>
    </row>
    <row r="180" spans="1:65" s="2" customFormat="1" ht="16.3" customHeight="1">
      <c r="A180" s="40"/>
      <c r="B180" s="41"/>
      <c r="C180" s="266" t="s">
        <v>283</v>
      </c>
      <c r="D180" s="266" t="s">
        <v>237</v>
      </c>
      <c r="E180" s="267" t="s">
        <v>284</v>
      </c>
      <c r="F180" s="268" t="s">
        <v>285</v>
      </c>
      <c r="G180" s="269" t="s">
        <v>188</v>
      </c>
      <c r="H180" s="270">
        <v>1792.716</v>
      </c>
      <c r="I180" s="271"/>
      <c r="J180" s="272">
        <f>ROUND(I180*H180,2)</f>
        <v>0</v>
      </c>
      <c r="K180" s="273"/>
      <c r="L180" s="274"/>
      <c r="M180" s="275" t="s">
        <v>19</v>
      </c>
      <c r="N180" s="276" t="s">
        <v>48</v>
      </c>
      <c r="O180" s="86"/>
      <c r="P180" s="225">
        <f>O180*H180</f>
        <v>0</v>
      </c>
      <c r="Q180" s="225">
        <v>0.216</v>
      </c>
      <c r="R180" s="225">
        <f>Q180*H180</f>
        <v>387.226656</v>
      </c>
      <c r="S180" s="225">
        <v>0</v>
      </c>
      <c r="T180" s="226">
        <f>S180*H180</f>
        <v>0</v>
      </c>
      <c r="U180" s="40"/>
      <c r="V180" s="40"/>
      <c r="W180" s="40"/>
      <c r="X180" s="40"/>
      <c r="Y180" s="40"/>
      <c r="Z180" s="40"/>
      <c r="AA180" s="40"/>
      <c r="AB180" s="40"/>
      <c r="AC180" s="40"/>
      <c r="AD180" s="40"/>
      <c r="AE180" s="40"/>
      <c r="AR180" s="227" t="s">
        <v>210</v>
      </c>
      <c r="AT180" s="227" t="s">
        <v>237</v>
      </c>
      <c r="AU180" s="227" t="s">
        <v>87</v>
      </c>
      <c r="AY180" s="19" t="s">
        <v>160</v>
      </c>
      <c r="BE180" s="228">
        <f>IF(N180="základní",J180,0)</f>
        <v>0</v>
      </c>
      <c r="BF180" s="228">
        <f>IF(N180="snížená",J180,0)</f>
        <v>0</v>
      </c>
      <c r="BG180" s="228">
        <f>IF(N180="zákl. přenesená",J180,0)</f>
        <v>0</v>
      </c>
      <c r="BH180" s="228">
        <f>IF(N180="sníž. přenesená",J180,0)</f>
        <v>0</v>
      </c>
      <c r="BI180" s="228">
        <f>IF(N180="nulová",J180,0)</f>
        <v>0</v>
      </c>
      <c r="BJ180" s="19" t="s">
        <v>85</v>
      </c>
      <c r="BK180" s="228">
        <f>ROUND(I180*H180,2)</f>
        <v>0</v>
      </c>
      <c r="BL180" s="19" t="s">
        <v>166</v>
      </c>
      <c r="BM180" s="227" t="s">
        <v>286</v>
      </c>
    </row>
    <row r="181" spans="1:47" s="2" customFormat="1" ht="12">
      <c r="A181" s="40"/>
      <c r="B181" s="41"/>
      <c r="C181" s="42"/>
      <c r="D181" s="229" t="s">
        <v>168</v>
      </c>
      <c r="E181" s="42"/>
      <c r="F181" s="230" t="s">
        <v>287</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168</v>
      </c>
      <c r="AU181" s="19" t="s">
        <v>87</v>
      </c>
    </row>
    <row r="182" spans="1:51" s="14" customFormat="1" ht="12">
      <c r="A182" s="14"/>
      <c r="B182" s="245"/>
      <c r="C182" s="246"/>
      <c r="D182" s="229" t="s">
        <v>170</v>
      </c>
      <c r="E182" s="247" t="s">
        <v>19</v>
      </c>
      <c r="F182" s="248" t="s">
        <v>288</v>
      </c>
      <c r="G182" s="246"/>
      <c r="H182" s="247" t="s">
        <v>19</v>
      </c>
      <c r="I182" s="249"/>
      <c r="J182" s="246"/>
      <c r="K182" s="246"/>
      <c r="L182" s="250"/>
      <c r="M182" s="251"/>
      <c r="N182" s="252"/>
      <c r="O182" s="252"/>
      <c r="P182" s="252"/>
      <c r="Q182" s="252"/>
      <c r="R182" s="252"/>
      <c r="S182" s="252"/>
      <c r="T182" s="253"/>
      <c r="U182" s="14"/>
      <c r="V182" s="14"/>
      <c r="W182" s="14"/>
      <c r="X182" s="14"/>
      <c r="Y182" s="14"/>
      <c r="Z182" s="14"/>
      <c r="AA182" s="14"/>
      <c r="AB182" s="14"/>
      <c r="AC182" s="14"/>
      <c r="AD182" s="14"/>
      <c r="AE182" s="14"/>
      <c r="AT182" s="254" t="s">
        <v>170</v>
      </c>
      <c r="AU182" s="254" t="s">
        <v>87</v>
      </c>
      <c r="AV182" s="14" t="s">
        <v>85</v>
      </c>
      <c r="AW182" s="14" t="s">
        <v>37</v>
      </c>
      <c r="AX182" s="14" t="s">
        <v>77</v>
      </c>
      <c r="AY182" s="254" t="s">
        <v>160</v>
      </c>
    </row>
    <row r="183" spans="1:51" s="13" customFormat="1" ht="12">
      <c r="A183" s="13"/>
      <c r="B183" s="234"/>
      <c r="C183" s="235"/>
      <c r="D183" s="229" t="s">
        <v>170</v>
      </c>
      <c r="E183" s="236" t="s">
        <v>19</v>
      </c>
      <c r="F183" s="237" t="s">
        <v>289</v>
      </c>
      <c r="G183" s="235"/>
      <c r="H183" s="238">
        <v>1880.85</v>
      </c>
      <c r="I183" s="239"/>
      <c r="J183" s="235"/>
      <c r="K183" s="235"/>
      <c r="L183" s="240"/>
      <c r="M183" s="241"/>
      <c r="N183" s="242"/>
      <c r="O183" s="242"/>
      <c r="P183" s="242"/>
      <c r="Q183" s="242"/>
      <c r="R183" s="242"/>
      <c r="S183" s="242"/>
      <c r="T183" s="243"/>
      <c r="U183" s="13"/>
      <c r="V183" s="13"/>
      <c r="W183" s="13"/>
      <c r="X183" s="13"/>
      <c r="Y183" s="13"/>
      <c r="Z183" s="13"/>
      <c r="AA183" s="13"/>
      <c r="AB183" s="13"/>
      <c r="AC183" s="13"/>
      <c r="AD183" s="13"/>
      <c r="AE183" s="13"/>
      <c r="AT183" s="244" t="s">
        <v>170</v>
      </c>
      <c r="AU183" s="244" t="s">
        <v>87</v>
      </c>
      <c r="AV183" s="13" t="s">
        <v>87</v>
      </c>
      <c r="AW183" s="13" t="s">
        <v>37</v>
      </c>
      <c r="AX183" s="13" t="s">
        <v>77</v>
      </c>
      <c r="AY183" s="244" t="s">
        <v>160</v>
      </c>
    </row>
    <row r="184" spans="1:51" s="13" customFormat="1" ht="12">
      <c r="A184" s="13"/>
      <c r="B184" s="234"/>
      <c r="C184" s="235"/>
      <c r="D184" s="229" t="s">
        <v>170</v>
      </c>
      <c r="E184" s="236" t="s">
        <v>19</v>
      </c>
      <c r="F184" s="237" t="s">
        <v>290</v>
      </c>
      <c r="G184" s="235"/>
      <c r="H184" s="238">
        <v>-123.285</v>
      </c>
      <c r="I184" s="239"/>
      <c r="J184" s="235"/>
      <c r="K184" s="235"/>
      <c r="L184" s="240"/>
      <c r="M184" s="241"/>
      <c r="N184" s="242"/>
      <c r="O184" s="242"/>
      <c r="P184" s="242"/>
      <c r="Q184" s="242"/>
      <c r="R184" s="242"/>
      <c r="S184" s="242"/>
      <c r="T184" s="243"/>
      <c r="U184" s="13"/>
      <c r="V184" s="13"/>
      <c r="W184" s="13"/>
      <c r="X184" s="13"/>
      <c r="Y184" s="13"/>
      <c r="Z184" s="13"/>
      <c r="AA184" s="13"/>
      <c r="AB184" s="13"/>
      <c r="AC184" s="13"/>
      <c r="AD184" s="13"/>
      <c r="AE184" s="13"/>
      <c r="AT184" s="244" t="s">
        <v>170</v>
      </c>
      <c r="AU184" s="244" t="s">
        <v>87</v>
      </c>
      <c r="AV184" s="13" t="s">
        <v>87</v>
      </c>
      <c r="AW184" s="13" t="s">
        <v>37</v>
      </c>
      <c r="AX184" s="13" t="s">
        <v>77</v>
      </c>
      <c r="AY184" s="244" t="s">
        <v>160</v>
      </c>
    </row>
    <row r="185" spans="1:51" s="15" customFormat="1" ht="12">
      <c r="A185" s="15"/>
      <c r="B185" s="255"/>
      <c r="C185" s="256"/>
      <c r="D185" s="229" t="s">
        <v>170</v>
      </c>
      <c r="E185" s="257" t="s">
        <v>19</v>
      </c>
      <c r="F185" s="258" t="s">
        <v>174</v>
      </c>
      <c r="G185" s="256"/>
      <c r="H185" s="259">
        <v>1757.5649999999998</v>
      </c>
      <c r="I185" s="260"/>
      <c r="J185" s="256"/>
      <c r="K185" s="256"/>
      <c r="L185" s="261"/>
      <c r="M185" s="262"/>
      <c r="N185" s="263"/>
      <c r="O185" s="263"/>
      <c r="P185" s="263"/>
      <c r="Q185" s="263"/>
      <c r="R185" s="263"/>
      <c r="S185" s="263"/>
      <c r="T185" s="264"/>
      <c r="U185" s="15"/>
      <c r="V185" s="15"/>
      <c r="W185" s="15"/>
      <c r="X185" s="15"/>
      <c r="Y185" s="15"/>
      <c r="Z185" s="15"/>
      <c r="AA185" s="15"/>
      <c r="AB185" s="15"/>
      <c r="AC185" s="15"/>
      <c r="AD185" s="15"/>
      <c r="AE185" s="15"/>
      <c r="AT185" s="265" t="s">
        <v>170</v>
      </c>
      <c r="AU185" s="265" t="s">
        <v>87</v>
      </c>
      <c r="AV185" s="15" t="s">
        <v>166</v>
      </c>
      <c r="AW185" s="15" t="s">
        <v>37</v>
      </c>
      <c r="AX185" s="15" t="s">
        <v>77</v>
      </c>
      <c r="AY185" s="265" t="s">
        <v>160</v>
      </c>
    </row>
    <row r="186" spans="1:51" s="13" customFormat="1" ht="12">
      <c r="A186" s="13"/>
      <c r="B186" s="234"/>
      <c r="C186" s="235"/>
      <c r="D186" s="229" t="s">
        <v>170</v>
      </c>
      <c r="E186" s="236" t="s">
        <v>19</v>
      </c>
      <c r="F186" s="237" t="s">
        <v>291</v>
      </c>
      <c r="G186" s="235"/>
      <c r="H186" s="238">
        <v>1792.716</v>
      </c>
      <c r="I186" s="239"/>
      <c r="J186" s="235"/>
      <c r="K186" s="235"/>
      <c r="L186" s="240"/>
      <c r="M186" s="241"/>
      <c r="N186" s="242"/>
      <c r="O186" s="242"/>
      <c r="P186" s="242"/>
      <c r="Q186" s="242"/>
      <c r="R186" s="242"/>
      <c r="S186" s="242"/>
      <c r="T186" s="243"/>
      <c r="U186" s="13"/>
      <c r="V186" s="13"/>
      <c r="W186" s="13"/>
      <c r="X186" s="13"/>
      <c r="Y186" s="13"/>
      <c r="Z186" s="13"/>
      <c r="AA186" s="13"/>
      <c r="AB186" s="13"/>
      <c r="AC186" s="13"/>
      <c r="AD186" s="13"/>
      <c r="AE186" s="13"/>
      <c r="AT186" s="244" t="s">
        <v>170</v>
      </c>
      <c r="AU186" s="244" t="s">
        <v>87</v>
      </c>
      <c r="AV186" s="13" t="s">
        <v>87</v>
      </c>
      <c r="AW186" s="13" t="s">
        <v>37</v>
      </c>
      <c r="AX186" s="13" t="s">
        <v>85</v>
      </c>
      <c r="AY186" s="244" t="s">
        <v>160</v>
      </c>
    </row>
    <row r="187" spans="1:63" s="12" customFormat="1" ht="22.8" customHeight="1">
      <c r="A187" s="12"/>
      <c r="B187" s="199"/>
      <c r="C187" s="200"/>
      <c r="D187" s="201" t="s">
        <v>76</v>
      </c>
      <c r="E187" s="213" t="s">
        <v>210</v>
      </c>
      <c r="F187" s="213" t="s">
        <v>292</v>
      </c>
      <c r="G187" s="200"/>
      <c r="H187" s="200"/>
      <c r="I187" s="203"/>
      <c r="J187" s="214">
        <f>BK187</f>
        <v>0</v>
      </c>
      <c r="K187" s="200"/>
      <c r="L187" s="205"/>
      <c r="M187" s="206"/>
      <c r="N187" s="207"/>
      <c r="O187" s="207"/>
      <c r="P187" s="208">
        <f>SUM(P188:P191)</f>
        <v>0</v>
      </c>
      <c r="Q187" s="207"/>
      <c r="R187" s="208">
        <f>SUM(R188:R191)</f>
        <v>7.484</v>
      </c>
      <c r="S187" s="207"/>
      <c r="T187" s="209">
        <f>SUM(T188:T191)</f>
        <v>0</v>
      </c>
      <c r="U187" s="12"/>
      <c r="V187" s="12"/>
      <c r="W187" s="12"/>
      <c r="X187" s="12"/>
      <c r="Y187" s="12"/>
      <c r="Z187" s="12"/>
      <c r="AA187" s="12"/>
      <c r="AB187" s="12"/>
      <c r="AC187" s="12"/>
      <c r="AD187" s="12"/>
      <c r="AE187" s="12"/>
      <c r="AR187" s="210" t="s">
        <v>85</v>
      </c>
      <c r="AT187" s="211" t="s">
        <v>76</v>
      </c>
      <c r="AU187" s="211" t="s">
        <v>85</v>
      </c>
      <c r="AY187" s="210" t="s">
        <v>160</v>
      </c>
      <c r="BK187" s="212">
        <f>SUM(BK188:BK191)</f>
        <v>0</v>
      </c>
    </row>
    <row r="188" spans="1:65" s="2" customFormat="1" ht="21.05" customHeight="1">
      <c r="A188" s="40"/>
      <c r="B188" s="41"/>
      <c r="C188" s="215" t="s">
        <v>7</v>
      </c>
      <c r="D188" s="215" t="s">
        <v>162</v>
      </c>
      <c r="E188" s="216" t="s">
        <v>293</v>
      </c>
      <c r="F188" s="217" t="s">
        <v>294</v>
      </c>
      <c r="G188" s="218" t="s">
        <v>295</v>
      </c>
      <c r="H188" s="219">
        <v>3</v>
      </c>
      <c r="I188" s="220"/>
      <c r="J188" s="221">
        <f>ROUND(I188*H188,2)</f>
        <v>0</v>
      </c>
      <c r="K188" s="222"/>
      <c r="L188" s="46"/>
      <c r="M188" s="223" t="s">
        <v>19</v>
      </c>
      <c r="N188" s="224" t="s">
        <v>48</v>
      </c>
      <c r="O188" s="86"/>
      <c r="P188" s="225">
        <f>O188*H188</f>
        <v>0</v>
      </c>
      <c r="Q188" s="225">
        <v>0.4208</v>
      </c>
      <c r="R188" s="225">
        <f>Q188*H188</f>
        <v>1.2624</v>
      </c>
      <c r="S188" s="225">
        <v>0</v>
      </c>
      <c r="T188" s="226">
        <f>S188*H188</f>
        <v>0</v>
      </c>
      <c r="U188" s="40"/>
      <c r="V188" s="40"/>
      <c r="W188" s="40"/>
      <c r="X188" s="40"/>
      <c r="Y188" s="40"/>
      <c r="Z188" s="40"/>
      <c r="AA188" s="40"/>
      <c r="AB188" s="40"/>
      <c r="AC188" s="40"/>
      <c r="AD188" s="40"/>
      <c r="AE188" s="40"/>
      <c r="AR188" s="227" t="s">
        <v>166</v>
      </c>
      <c r="AT188" s="227" t="s">
        <v>162</v>
      </c>
      <c r="AU188" s="227" t="s">
        <v>87</v>
      </c>
      <c r="AY188" s="19" t="s">
        <v>160</v>
      </c>
      <c r="BE188" s="228">
        <f>IF(N188="základní",J188,0)</f>
        <v>0</v>
      </c>
      <c r="BF188" s="228">
        <f>IF(N188="snížená",J188,0)</f>
        <v>0</v>
      </c>
      <c r="BG188" s="228">
        <f>IF(N188="zákl. přenesená",J188,0)</f>
        <v>0</v>
      </c>
      <c r="BH188" s="228">
        <f>IF(N188="sníž. přenesená",J188,0)</f>
        <v>0</v>
      </c>
      <c r="BI188" s="228">
        <f>IF(N188="nulová",J188,0)</f>
        <v>0</v>
      </c>
      <c r="BJ188" s="19" t="s">
        <v>85</v>
      </c>
      <c r="BK188" s="228">
        <f>ROUND(I188*H188,2)</f>
        <v>0</v>
      </c>
      <c r="BL188" s="19" t="s">
        <v>166</v>
      </c>
      <c r="BM188" s="227" t="s">
        <v>296</v>
      </c>
    </row>
    <row r="189" spans="1:51" s="13" customFormat="1" ht="12">
      <c r="A189" s="13"/>
      <c r="B189" s="234"/>
      <c r="C189" s="235"/>
      <c r="D189" s="229" t="s">
        <v>170</v>
      </c>
      <c r="E189" s="236" t="s">
        <v>19</v>
      </c>
      <c r="F189" s="237" t="s">
        <v>180</v>
      </c>
      <c r="G189" s="235"/>
      <c r="H189" s="238">
        <v>3</v>
      </c>
      <c r="I189" s="239"/>
      <c r="J189" s="235"/>
      <c r="K189" s="235"/>
      <c r="L189" s="240"/>
      <c r="M189" s="241"/>
      <c r="N189" s="242"/>
      <c r="O189" s="242"/>
      <c r="P189" s="242"/>
      <c r="Q189" s="242"/>
      <c r="R189" s="242"/>
      <c r="S189" s="242"/>
      <c r="T189" s="243"/>
      <c r="U189" s="13"/>
      <c r="V189" s="13"/>
      <c r="W189" s="13"/>
      <c r="X189" s="13"/>
      <c r="Y189" s="13"/>
      <c r="Z189" s="13"/>
      <c r="AA189" s="13"/>
      <c r="AB189" s="13"/>
      <c r="AC189" s="13"/>
      <c r="AD189" s="13"/>
      <c r="AE189" s="13"/>
      <c r="AT189" s="244" t="s">
        <v>170</v>
      </c>
      <c r="AU189" s="244" t="s">
        <v>87</v>
      </c>
      <c r="AV189" s="13" t="s">
        <v>87</v>
      </c>
      <c r="AW189" s="13" t="s">
        <v>37</v>
      </c>
      <c r="AX189" s="13" t="s">
        <v>85</v>
      </c>
      <c r="AY189" s="244" t="s">
        <v>160</v>
      </c>
    </row>
    <row r="190" spans="1:65" s="2" customFormat="1" ht="31.9" customHeight="1">
      <c r="A190" s="40"/>
      <c r="B190" s="41"/>
      <c r="C190" s="215" t="s">
        <v>297</v>
      </c>
      <c r="D190" s="215" t="s">
        <v>162</v>
      </c>
      <c r="E190" s="216" t="s">
        <v>298</v>
      </c>
      <c r="F190" s="217" t="s">
        <v>299</v>
      </c>
      <c r="G190" s="218" t="s">
        <v>295</v>
      </c>
      <c r="H190" s="219">
        <v>20</v>
      </c>
      <c r="I190" s="220"/>
      <c r="J190" s="221">
        <f>ROUND(I190*H190,2)</f>
        <v>0</v>
      </c>
      <c r="K190" s="222"/>
      <c r="L190" s="46"/>
      <c r="M190" s="223" t="s">
        <v>19</v>
      </c>
      <c r="N190" s="224" t="s">
        <v>48</v>
      </c>
      <c r="O190" s="86"/>
      <c r="P190" s="225">
        <f>O190*H190</f>
        <v>0</v>
      </c>
      <c r="Q190" s="225">
        <v>0.31108</v>
      </c>
      <c r="R190" s="225">
        <f>Q190*H190</f>
        <v>6.2216000000000005</v>
      </c>
      <c r="S190" s="225">
        <v>0</v>
      </c>
      <c r="T190" s="226">
        <f>S190*H190</f>
        <v>0</v>
      </c>
      <c r="U190" s="40"/>
      <c r="V190" s="40"/>
      <c r="W190" s="40"/>
      <c r="X190" s="40"/>
      <c r="Y190" s="40"/>
      <c r="Z190" s="40"/>
      <c r="AA190" s="40"/>
      <c r="AB190" s="40"/>
      <c r="AC190" s="40"/>
      <c r="AD190" s="40"/>
      <c r="AE190" s="40"/>
      <c r="AR190" s="227" t="s">
        <v>166</v>
      </c>
      <c r="AT190" s="227" t="s">
        <v>162</v>
      </c>
      <c r="AU190" s="227" t="s">
        <v>87</v>
      </c>
      <c r="AY190" s="19" t="s">
        <v>160</v>
      </c>
      <c r="BE190" s="228">
        <f>IF(N190="základní",J190,0)</f>
        <v>0</v>
      </c>
      <c r="BF190" s="228">
        <f>IF(N190="snížená",J190,0)</f>
        <v>0</v>
      </c>
      <c r="BG190" s="228">
        <f>IF(N190="zákl. přenesená",J190,0)</f>
        <v>0</v>
      </c>
      <c r="BH190" s="228">
        <f>IF(N190="sníž. přenesená",J190,0)</f>
        <v>0</v>
      </c>
      <c r="BI190" s="228">
        <f>IF(N190="nulová",J190,0)</f>
        <v>0</v>
      </c>
      <c r="BJ190" s="19" t="s">
        <v>85</v>
      </c>
      <c r="BK190" s="228">
        <f>ROUND(I190*H190,2)</f>
        <v>0</v>
      </c>
      <c r="BL190" s="19" t="s">
        <v>166</v>
      </c>
      <c r="BM190" s="227" t="s">
        <v>300</v>
      </c>
    </row>
    <row r="191" spans="1:51" s="13" customFormat="1" ht="12">
      <c r="A191" s="13"/>
      <c r="B191" s="234"/>
      <c r="C191" s="235"/>
      <c r="D191" s="229" t="s">
        <v>170</v>
      </c>
      <c r="E191" s="236" t="s">
        <v>19</v>
      </c>
      <c r="F191" s="237" t="s">
        <v>283</v>
      </c>
      <c r="G191" s="235"/>
      <c r="H191" s="238">
        <v>20</v>
      </c>
      <c r="I191" s="239"/>
      <c r="J191" s="235"/>
      <c r="K191" s="235"/>
      <c r="L191" s="240"/>
      <c r="M191" s="241"/>
      <c r="N191" s="242"/>
      <c r="O191" s="242"/>
      <c r="P191" s="242"/>
      <c r="Q191" s="242"/>
      <c r="R191" s="242"/>
      <c r="S191" s="242"/>
      <c r="T191" s="243"/>
      <c r="U191" s="13"/>
      <c r="V191" s="13"/>
      <c r="W191" s="13"/>
      <c r="X191" s="13"/>
      <c r="Y191" s="13"/>
      <c r="Z191" s="13"/>
      <c r="AA191" s="13"/>
      <c r="AB191" s="13"/>
      <c r="AC191" s="13"/>
      <c r="AD191" s="13"/>
      <c r="AE191" s="13"/>
      <c r="AT191" s="244" t="s">
        <v>170</v>
      </c>
      <c r="AU191" s="244" t="s">
        <v>87</v>
      </c>
      <c r="AV191" s="13" t="s">
        <v>87</v>
      </c>
      <c r="AW191" s="13" t="s">
        <v>37</v>
      </c>
      <c r="AX191" s="13" t="s">
        <v>85</v>
      </c>
      <c r="AY191" s="244" t="s">
        <v>160</v>
      </c>
    </row>
    <row r="192" spans="1:63" s="12" customFormat="1" ht="22.8" customHeight="1">
      <c r="A192" s="12"/>
      <c r="B192" s="199"/>
      <c r="C192" s="200"/>
      <c r="D192" s="201" t="s">
        <v>76</v>
      </c>
      <c r="E192" s="213" t="s">
        <v>216</v>
      </c>
      <c r="F192" s="213" t="s">
        <v>301</v>
      </c>
      <c r="G192" s="200"/>
      <c r="H192" s="200"/>
      <c r="I192" s="203"/>
      <c r="J192" s="214">
        <f>BK192</f>
        <v>0</v>
      </c>
      <c r="K192" s="200"/>
      <c r="L192" s="205"/>
      <c r="M192" s="206"/>
      <c r="N192" s="207"/>
      <c r="O192" s="207"/>
      <c r="P192" s="208">
        <f>P193+SUM(P194:P239)</f>
        <v>0</v>
      </c>
      <c r="Q192" s="207"/>
      <c r="R192" s="208">
        <f>R193+SUM(R194:R239)</f>
        <v>182.71734505</v>
      </c>
      <c r="S192" s="207"/>
      <c r="T192" s="209">
        <f>T193+SUM(T194:T239)</f>
        <v>2380.7248950000003</v>
      </c>
      <c r="U192" s="12"/>
      <c r="V192" s="12"/>
      <c r="W192" s="12"/>
      <c r="X192" s="12"/>
      <c r="Y192" s="12"/>
      <c r="Z192" s="12"/>
      <c r="AA192" s="12"/>
      <c r="AB192" s="12"/>
      <c r="AC192" s="12"/>
      <c r="AD192" s="12"/>
      <c r="AE192" s="12"/>
      <c r="AR192" s="210" t="s">
        <v>85</v>
      </c>
      <c r="AT192" s="211" t="s">
        <v>76</v>
      </c>
      <c r="AU192" s="211" t="s">
        <v>85</v>
      </c>
      <c r="AY192" s="210" t="s">
        <v>160</v>
      </c>
      <c r="BK192" s="212">
        <f>BK193+SUM(BK194:BK239)</f>
        <v>0</v>
      </c>
    </row>
    <row r="193" spans="1:65" s="2" customFormat="1" ht="21.05" customHeight="1">
      <c r="A193" s="40"/>
      <c r="B193" s="41"/>
      <c r="C193" s="215" t="s">
        <v>302</v>
      </c>
      <c r="D193" s="215" t="s">
        <v>162</v>
      </c>
      <c r="E193" s="216" t="s">
        <v>303</v>
      </c>
      <c r="F193" s="217" t="s">
        <v>304</v>
      </c>
      <c r="G193" s="218" t="s">
        <v>295</v>
      </c>
      <c r="H193" s="219">
        <v>5</v>
      </c>
      <c r="I193" s="220"/>
      <c r="J193" s="221">
        <f>ROUND(I193*H193,2)</f>
        <v>0</v>
      </c>
      <c r="K193" s="222"/>
      <c r="L193" s="46"/>
      <c r="M193" s="223" t="s">
        <v>19</v>
      </c>
      <c r="N193" s="224" t="s">
        <v>48</v>
      </c>
      <c r="O193" s="86"/>
      <c r="P193" s="225">
        <f>O193*H193</f>
        <v>0</v>
      </c>
      <c r="Q193" s="225">
        <v>0.00105</v>
      </c>
      <c r="R193" s="225">
        <f>Q193*H193</f>
        <v>0.0052499999999999995</v>
      </c>
      <c r="S193" s="225">
        <v>0</v>
      </c>
      <c r="T193" s="226">
        <f>S193*H193</f>
        <v>0</v>
      </c>
      <c r="U193" s="40"/>
      <c r="V193" s="40"/>
      <c r="W193" s="40"/>
      <c r="X193" s="40"/>
      <c r="Y193" s="40"/>
      <c r="Z193" s="40"/>
      <c r="AA193" s="40"/>
      <c r="AB193" s="40"/>
      <c r="AC193" s="40"/>
      <c r="AD193" s="40"/>
      <c r="AE193" s="40"/>
      <c r="AR193" s="227" t="s">
        <v>166</v>
      </c>
      <c r="AT193" s="227" t="s">
        <v>162</v>
      </c>
      <c r="AU193" s="227" t="s">
        <v>87</v>
      </c>
      <c r="AY193" s="19" t="s">
        <v>160</v>
      </c>
      <c r="BE193" s="228">
        <f>IF(N193="základní",J193,0)</f>
        <v>0</v>
      </c>
      <c r="BF193" s="228">
        <f>IF(N193="snížená",J193,0)</f>
        <v>0</v>
      </c>
      <c r="BG193" s="228">
        <f>IF(N193="zákl. přenesená",J193,0)</f>
        <v>0</v>
      </c>
      <c r="BH193" s="228">
        <f>IF(N193="sníž. přenesená",J193,0)</f>
        <v>0</v>
      </c>
      <c r="BI193" s="228">
        <f>IF(N193="nulová",J193,0)</f>
        <v>0</v>
      </c>
      <c r="BJ193" s="19" t="s">
        <v>85</v>
      </c>
      <c r="BK193" s="228">
        <f>ROUND(I193*H193,2)</f>
        <v>0</v>
      </c>
      <c r="BL193" s="19" t="s">
        <v>166</v>
      </c>
      <c r="BM193" s="227" t="s">
        <v>305</v>
      </c>
    </row>
    <row r="194" spans="1:51" s="13" customFormat="1" ht="12">
      <c r="A194" s="13"/>
      <c r="B194" s="234"/>
      <c r="C194" s="235"/>
      <c r="D194" s="229" t="s">
        <v>170</v>
      </c>
      <c r="E194" s="236" t="s">
        <v>19</v>
      </c>
      <c r="F194" s="237" t="s">
        <v>306</v>
      </c>
      <c r="G194" s="235"/>
      <c r="H194" s="238">
        <v>5</v>
      </c>
      <c r="I194" s="239"/>
      <c r="J194" s="235"/>
      <c r="K194" s="235"/>
      <c r="L194" s="240"/>
      <c r="M194" s="241"/>
      <c r="N194" s="242"/>
      <c r="O194" s="242"/>
      <c r="P194" s="242"/>
      <c r="Q194" s="242"/>
      <c r="R194" s="242"/>
      <c r="S194" s="242"/>
      <c r="T194" s="243"/>
      <c r="U194" s="13"/>
      <c r="V194" s="13"/>
      <c r="W194" s="13"/>
      <c r="X194" s="13"/>
      <c r="Y194" s="13"/>
      <c r="Z194" s="13"/>
      <c r="AA194" s="13"/>
      <c r="AB194" s="13"/>
      <c r="AC194" s="13"/>
      <c r="AD194" s="13"/>
      <c r="AE194" s="13"/>
      <c r="AT194" s="244" t="s">
        <v>170</v>
      </c>
      <c r="AU194" s="244" t="s">
        <v>87</v>
      </c>
      <c r="AV194" s="13" t="s">
        <v>87</v>
      </c>
      <c r="AW194" s="13" t="s">
        <v>37</v>
      </c>
      <c r="AX194" s="13" t="s">
        <v>85</v>
      </c>
      <c r="AY194" s="244" t="s">
        <v>160</v>
      </c>
    </row>
    <row r="195" spans="1:65" s="2" customFormat="1" ht="21.05" customHeight="1">
      <c r="A195" s="40"/>
      <c r="B195" s="41"/>
      <c r="C195" s="266" t="s">
        <v>307</v>
      </c>
      <c r="D195" s="266" t="s">
        <v>237</v>
      </c>
      <c r="E195" s="267" t="s">
        <v>308</v>
      </c>
      <c r="F195" s="268" t="s">
        <v>309</v>
      </c>
      <c r="G195" s="269" t="s">
        <v>295</v>
      </c>
      <c r="H195" s="270">
        <v>5</v>
      </c>
      <c r="I195" s="271"/>
      <c r="J195" s="272">
        <f>ROUND(I195*H195,2)</f>
        <v>0</v>
      </c>
      <c r="K195" s="273"/>
      <c r="L195" s="274"/>
      <c r="M195" s="275" t="s">
        <v>19</v>
      </c>
      <c r="N195" s="276" t="s">
        <v>48</v>
      </c>
      <c r="O195" s="86"/>
      <c r="P195" s="225">
        <f>O195*H195</f>
        <v>0</v>
      </c>
      <c r="Q195" s="225">
        <v>0.0155</v>
      </c>
      <c r="R195" s="225">
        <f>Q195*H195</f>
        <v>0.0775</v>
      </c>
      <c r="S195" s="225">
        <v>0</v>
      </c>
      <c r="T195" s="226">
        <f>S195*H195</f>
        <v>0</v>
      </c>
      <c r="U195" s="40"/>
      <c r="V195" s="40"/>
      <c r="W195" s="40"/>
      <c r="X195" s="40"/>
      <c r="Y195" s="40"/>
      <c r="Z195" s="40"/>
      <c r="AA195" s="40"/>
      <c r="AB195" s="40"/>
      <c r="AC195" s="40"/>
      <c r="AD195" s="40"/>
      <c r="AE195" s="40"/>
      <c r="AR195" s="227" t="s">
        <v>210</v>
      </c>
      <c r="AT195" s="227" t="s">
        <v>237</v>
      </c>
      <c r="AU195" s="227" t="s">
        <v>87</v>
      </c>
      <c r="AY195" s="19" t="s">
        <v>160</v>
      </c>
      <c r="BE195" s="228">
        <f>IF(N195="základní",J195,0)</f>
        <v>0</v>
      </c>
      <c r="BF195" s="228">
        <f>IF(N195="snížená",J195,0)</f>
        <v>0</v>
      </c>
      <c r="BG195" s="228">
        <f>IF(N195="zákl. přenesená",J195,0)</f>
        <v>0</v>
      </c>
      <c r="BH195" s="228">
        <f>IF(N195="sníž. přenesená",J195,0)</f>
        <v>0</v>
      </c>
      <c r="BI195" s="228">
        <f>IF(N195="nulová",J195,0)</f>
        <v>0</v>
      </c>
      <c r="BJ195" s="19" t="s">
        <v>85</v>
      </c>
      <c r="BK195" s="228">
        <f>ROUND(I195*H195,2)</f>
        <v>0</v>
      </c>
      <c r="BL195" s="19" t="s">
        <v>166</v>
      </c>
      <c r="BM195" s="227" t="s">
        <v>310</v>
      </c>
    </row>
    <row r="196" spans="1:51" s="13" customFormat="1" ht="12">
      <c r="A196" s="13"/>
      <c r="B196" s="234"/>
      <c r="C196" s="235"/>
      <c r="D196" s="229" t="s">
        <v>170</v>
      </c>
      <c r="E196" s="236" t="s">
        <v>19</v>
      </c>
      <c r="F196" s="237" t="s">
        <v>311</v>
      </c>
      <c r="G196" s="235"/>
      <c r="H196" s="238">
        <v>1</v>
      </c>
      <c r="I196" s="239"/>
      <c r="J196" s="235"/>
      <c r="K196" s="235"/>
      <c r="L196" s="240"/>
      <c r="M196" s="241"/>
      <c r="N196" s="242"/>
      <c r="O196" s="242"/>
      <c r="P196" s="242"/>
      <c r="Q196" s="242"/>
      <c r="R196" s="242"/>
      <c r="S196" s="242"/>
      <c r="T196" s="243"/>
      <c r="U196" s="13"/>
      <c r="V196" s="13"/>
      <c r="W196" s="13"/>
      <c r="X196" s="13"/>
      <c r="Y196" s="13"/>
      <c r="Z196" s="13"/>
      <c r="AA196" s="13"/>
      <c r="AB196" s="13"/>
      <c r="AC196" s="13"/>
      <c r="AD196" s="13"/>
      <c r="AE196" s="13"/>
      <c r="AT196" s="244" t="s">
        <v>170</v>
      </c>
      <c r="AU196" s="244" t="s">
        <v>87</v>
      </c>
      <c r="AV196" s="13" t="s">
        <v>87</v>
      </c>
      <c r="AW196" s="13" t="s">
        <v>37</v>
      </c>
      <c r="AX196" s="13" t="s">
        <v>77</v>
      </c>
      <c r="AY196" s="244" t="s">
        <v>160</v>
      </c>
    </row>
    <row r="197" spans="1:51" s="13" customFormat="1" ht="12">
      <c r="A197" s="13"/>
      <c r="B197" s="234"/>
      <c r="C197" s="235"/>
      <c r="D197" s="229" t="s">
        <v>170</v>
      </c>
      <c r="E197" s="236" t="s">
        <v>19</v>
      </c>
      <c r="F197" s="237" t="s">
        <v>312</v>
      </c>
      <c r="G197" s="235"/>
      <c r="H197" s="238">
        <v>2</v>
      </c>
      <c r="I197" s="239"/>
      <c r="J197" s="235"/>
      <c r="K197" s="235"/>
      <c r="L197" s="240"/>
      <c r="M197" s="241"/>
      <c r="N197" s="242"/>
      <c r="O197" s="242"/>
      <c r="P197" s="242"/>
      <c r="Q197" s="242"/>
      <c r="R197" s="242"/>
      <c r="S197" s="242"/>
      <c r="T197" s="243"/>
      <c r="U197" s="13"/>
      <c r="V197" s="13"/>
      <c r="W197" s="13"/>
      <c r="X197" s="13"/>
      <c r="Y197" s="13"/>
      <c r="Z197" s="13"/>
      <c r="AA197" s="13"/>
      <c r="AB197" s="13"/>
      <c r="AC197" s="13"/>
      <c r="AD197" s="13"/>
      <c r="AE197" s="13"/>
      <c r="AT197" s="244" t="s">
        <v>170</v>
      </c>
      <c r="AU197" s="244" t="s">
        <v>87</v>
      </c>
      <c r="AV197" s="13" t="s">
        <v>87</v>
      </c>
      <c r="AW197" s="13" t="s">
        <v>37</v>
      </c>
      <c r="AX197" s="13" t="s">
        <v>77</v>
      </c>
      <c r="AY197" s="244" t="s">
        <v>160</v>
      </c>
    </row>
    <row r="198" spans="1:51" s="13" customFormat="1" ht="12">
      <c r="A198" s="13"/>
      <c r="B198" s="234"/>
      <c r="C198" s="235"/>
      <c r="D198" s="229" t="s">
        <v>170</v>
      </c>
      <c r="E198" s="236" t="s">
        <v>19</v>
      </c>
      <c r="F198" s="237" t="s">
        <v>313</v>
      </c>
      <c r="G198" s="235"/>
      <c r="H198" s="238">
        <v>2</v>
      </c>
      <c r="I198" s="239"/>
      <c r="J198" s="235"/>
      <c r="K198" s="235"/>
      <c r="L198" s="240"/>
      <c r="M198" s="241"/>
      <c r="N198" s="242"/>
      <c r="O198" s="242"/>
      <c r="P198" s="242"/>
      <c r="Q198" s="242"/>
      <c r="R198" s="242"/>
      <c r="S198" s="242"/>
      <c r="T198" s="243"/>
      <c r="U198" s="13"/>
      <c r="V198" s="13"/>
      <c r="W198" s="13"/>
      <c r="X198" s="13"/>
      <c r="Y198" s="13"/>
      <c r="Z198" s="13"/>
      <c r="AA198" s="13"/>
      <c r="AB198" s="13"/>
      <c r="AC198" s="13"/>
      <c r="AD198" s="13"/>
      <c r="AE198" s="13"/>
      <c r="AT198" s="244" t="s">
        <v>170</v>
      </c>
      <c r="AU198" s="244" t="s">
        <v>87</v>
      </c>
      <c r="AV198" s="13" t="s">
        <v>87</v>
      </c>
      <c r="AW198" s="13" t="s">
        <v>37</v>
      </c>
      <c r="AX198" s="13" t="s">
        <v>77</v>
      </c>
      <c r="AY198" s="244" t="s">
        <v>160</v>
      </c>
    </row>
    <row r="199" spans="1:51" s="15" customFormat="1" ht="12">
      <c r="A199" s="15"/>
      <c r="B199" s="255"/>
      <c r="C199" s="256"/>
      <c r="D199" s="229" t="s">
        <v>170</v>
      </c>
      <c r="E199" s="257" t="s">
        <v>19</v>
      </c>
      <c r="F199" s="258" t="s">
        <v>174</v>
      </c>
      <c r="G199" s="256"/>
      <c r="H199" s="259">
        <v>5</v>
      </c>
      <c r="I199" s="260"/>
      <c r="J199" s="256"/>
      <c r="K199" s="256"/>
      <c r="L199" s="261"/>
      <c r="M199" s="262"/>
      <c r="N199" s="263"/>
      <c r="O199" s="263"/>
      <c r="P199" s="263"/>
      <c r="Q199" s="263"/>
      <c r="R199" s="263"/>
      <c r="S199" s="263"/>
      <c r="T199" s="264"/>
      <c r="U199" s="15"/>
      <c r="V199" s="15"/>
      <c r="W199" s="15"/>
      <c r="X199" s="15"/>
      <c r="Y199" s="15"/>
      <c r="Z199" s="15"/>
      <c r="AA199" s="15"/>
      <c r="AB199" s="15"/>
      <c r="AC199" s="15"/>
      <c r="AD199" s="15"/>
      <c r="AE199" s="15"/>
      <c r="AT199" s="265" t="s">
        <v>170</v>
      </c>
      <c r="AU199" s="265" t="s">
        <v>87</v>
      </c>
      <c r="AV199" s="15" t="s">
        <v>166</v>
      </c>
      <c r="AW199" s="15" t="s">
        <v>37</v>
      </c>
      <c r="AX199" s="15" t="s">
        <v>85</v>
      </c>
      <c r="AY199" s="265" t="s">
        <v>160</v>
      </c>
    </row>
    <row r="200" spans="1:65" s="2" customFormat="1" ht="21.05" customHeight="1">
      <c r="A200" s="40"/>
      <c r="B200" s="41"/>
      <c r="C200" s="215" t="s">
        <v>314</v>
      </c>
      <c r="D200" s="215" t="s">
        <v>162</v>
      </c>
      <c r="E200" s="216" t="s">
        <v>315</v>
      </c>
      <c r="F200" s="217" t="s">
        <v>316</v>
      </c>
      <c r="G200" s="218" t="s">
        <v>295</v>
      </c>
      <c r="H200" s="219">
        <v>6</v>
      </c>
      <c r="I200" s="220"/>
      <c r="J200" s="221">
        <f>ROUND(I200*H200,2)</f>
        <v>0</v>
      </c>
      <c r="K200" s="222"/>
      <c r="L200" s="46"/>
      <c r="M200" s="223" t="s">
        <v>19</v>
      </c>
      <c r="N200" s="224" t="s">
        <v>48</v>
      </c>
      <c r="O200" s="86"/>
      <c r="P200" s="225">
        <f>O200*H200</f>
        <v>0</v>
      </c>
      <c r="Q200" s="225">
        <v>0.11241</v>
      </c>
      <c r="R200" s="225">
        <f>Q200*H200</f>
        <v>0.67446</v>
      </c>
      <c r="S200" s="225">
        <v>0</v>
      </c>
      <c r="T200" s="226">
        <f>S200*H200</f>
        <v>0</v>
      </c>
      <c r="U200" s="40"/>
      <c r="V200" s="40"/>
      <c r="W200" s="40"/>
      <c r="X200" s="40"/>
      <c r="Y200" s="40"/>
      <c r="Z200" s="40"/>
      <c r="AA200" s="40"/>
      <c r="AB200" s="40"/>
      <c r="AC200" s="40"/>
      <c r="AD200" s="40"/>
      <c r="AE200" s="40"/>
      <c r="AR200" s="227" t="s">
        <v>166</v>
      </c>
      <c r="AT200" s="227" t="s">
        <v>162</v>
      </c>
      <c r="AU200" s="227" t="s">
        <v>87</v>
      </c>
      <c r="AY200" s="19" t="s">
        <v>160</v>
      </c>
      <c r="BE200" s="228">
        <f>IF(N200="základní",J200,0)</f>
        <v>0</v>
      </c>
      <c r="BF200" s="228">
        <f>IF(N200="snížená",J200,0)</f>
        <v>0</v>
      </c>
      <c r="BG200" s="228">
        <f>IF(N200="zákl. přenesená",J200,0)</f>
        <v>0</v>
      </c>
      <c r="BH200" s="228">
        <f>IF(N200="sníž. přenesená",J200,0)</f>
        <v>0</v>
      </c>
      <c r="BI200" s="228">
        <f>IF(N200="nulová",J200,0)</f>
        <v>0</v>
      </c>
      <c r="BJ200" s="19" t="s">
        <v>85</v>
      </c>
      <c r="BK200" s="228">
        <f>ROUND(I200*H200,2)</f>
        <v>0</v>
      </c>
      <c r="BL200" s="19" t="s">
        <v>166</v>
      </c>
      <c r="BM200" s="227" t="s">
        <v>317</v>
      </c>
    </row>
    <row r="201" spans="1:51" s="13" customFormat="1" ht="12">
      <c r="A201" s="13"/>
      <c r="B201" s="234"/>
      <c r="C201" s="235"/>
      <c r="D201" s="229" t="s">
        <v>170</v>
      </c>
      <c r="E201" s="236" t="s">
        <v>19</v>
      </c>
      <c r="F201" s="237" t="s">
        <v>318</v>
      </c>
      <c r="G201" s="235"/>
      <c r="H201" s="238">
        <v>6</v>
      </c>
      <c r="I201" s="239"/>
      <c r="J201" s="235"/>
      <c r="K201" s="235"/>
      <c r="L201" s="240"/>
      <c r="M201" s="241"/>
      <c r="N201" s="242"/>
      <c r="O201" s="242"/>
      <c r="P201" s="242"/>
      <c r="Q201" s="242"/>
      <c r="R201" s="242"/>
      <c r="S201" s="242"/>
      <c r="T201" s="243"/>
      <c r="U201" s="13"/>
      <c r="V201" s="13"/>
      <c r="W201" s="13"/>
      <c r="X201" s="13"/>
      <c r="Y201" s="13"/>
      <c r="Z201" s="13"/>
      <c r="AA201" s="13"/>
      <c r="AB201" s="13"/>
      <c r="AC201" s="13"/>
      <c r="AD201" s="13"/>
      <c r="AE201" s="13"/>
      <c r="AT201" s="244" t="s">
        <v>170</v>
      </c>
      <c r="AU201" s="244" t="s">
        <v>87</v>
      </c>
      <c r="AV201" s="13" t="s">
        <v>87</v>
      </c>
      <c r="AW201" s="13" t="s">
        <v>37</v>
      </c>
      <c r="AX201" s="13" t="s">
        <v>85</v>
      </c>
      <c r="AY201" s="244" t="s">
        <v>160</v>
      </c>
    </row>
    <row r="202" spans="1:65" s="2" customFormat="1" ht="21.05" customHeight="1">
      <c r="A202" s="40"/>
      <c r="B202" s="41"/>
      <c r="C202" s="266" t="s">
        <v>319</v>
      </c>
      <c r="D202" s="266" t="s">
        <v>237</v>
      </c>
      <c r="E202" s="267" t="s">
        <v>320</v>
      </c>
      <c r="F202" s="268" t="s">
        <v>321</v>
      </c>
      <c r="G202" s="269" t="s">
        <v>295</v>
      </c>
      <c r="H202" s="270">
        <v>6</v>
      </c>
      <c r="I202" s="271"/>
      <c r="J202" s="272">
        <f>ROUND(I202*H202,2)</f>
        <v>0</v>
      </c>
      <c r="K202" s="273"/>
      <c r="L202" s="274"/>
      <c r="M202" s="275" t="s">
        <v>19</v>
      </c>
      <c r="N202" s="276" t="s">
        <v>48</v>
      </c>
      <c r="O202" s="86"/>
      <c r="P202" s="225">
        <f>O202*H202</f>
        <v>0</v>
      </c>
      <c r="Q202" s="225">
        <v>0.0061</v>
      </c>
      <c r="R202" s="225">
        <f>Q202*H202</f>
        <v>0.0366</v>
      </c>
      <c r="S202" s="225">
        <v>0</v>
      </c>
      <c r="T202" s="226">
        <f>S202*H202</f>
        <v>0</v>
      </c>
      <c r="U202" s="40"/>
      <c r="V202" s="40"/>
      <c r="W202" s="40"/>
      <c r="X202" s="40"/>
      <c r="Y202" s="40"/>
      <c r="Z202" s="40"/>
      <c r="AA202" s="40"/>
      <c r="AB202" s="40"/>
      <c r="AC202" s="40"/>
      <c r="AD202" s="40"/>
      <c r="AE202" s="40"/>
      <c r="AR202" s="227" t="s">
        <v>210</v>
      </c>
      <c r="AT202" s="227" t="s">
        <v>237</v>
      </c>
      <c r="AU202" s="227" t="s">
        <v>87</v>
      </c>
      <c r="AY202" s="19" t="s">
        <v>160</v>
      </c>
      <c r="BE202" s="228">
        <f>IF(N202="základní",J202,0)</f>
        <v>0</v>
      </c>
      <c r="BF202" s="228">
        <f>IF(N202="snížená",J202,0)</f>
        <v>0</v>
      </c>
      <c r="BG202" s="228">
        <f>IF(N202="zákl. přenesená",J202,0)</f>
        <v>0</v>
      </c>
      <c r="BH202" s="228">
        <f>IF(N202="sníž. přenesená",J202,0)</f>
        <v>0</v>
      </c>
      <c r="BI202" s="228">
        <f>IF(N202="nulová",J202,0)</f>
        <v>0</v>
      </c>
      <c r="BJ202" s="19" t="s">
        <v>85</v>
      </c>
      <c r="BK202" s="228">
        <f>ROUND(I202*H202,2)</f>
        <v>0</v>
      </c>
      <c r="BL202" s="19" t="s">
        <v>166</v>
      </c>
      <c r="BM202" s="227" t="s">
        <v>322</v>
      </c>
    </row>
    <row r="203" spans="1:51" s="13" customFormat="1" ht="12">
      <c r="A203" s="13"/>
      <c r="B203" s="234"/>
      <c r="C203" s="235"/>
      <c r="D203" s="229" t="s">
        <v>170</v>
      </c>
      <c r="E203" s="236" t="s">
        <v>19</v>
      </c>
      <c r="F203" s="237" t="s">
        <v>200</v>
      </c>
      <c r="G203" s="235"/>
      <c r="H203" s="238">
        <v>6</v>
      </c>
      <c r="I203" s="239"/>
      <c r="J203" s="235"/>
      <c r="K203" s="235"/>
      <c r="L203" s="240"/>
      <c r="M203" s="241"/>
      <c r="N203" s="242"/>
      <c r="O203" s="242"/>
      <c r="P203" s="242"/>
      <c r="Q203" s="242"/>
      <c r="R203" s="242"/>
      <c r="S203" s="242"/>
      <c r="T203" s="243"/>
      <c r="U203" s="13"/>
      <c r="V203" s="13"/>
      <c r="W203" s="13"/>
      <c r="X203" s="13"/>
      <c r="Y203" s="13"/>
      <c r="Z203" s="13"/>
      <c r="AA203" s="13"/>
      <c r="AB203" s="13"/>
      <c r="AC203" s="13"/>
      <c r="AD203" s="13"/>
      <c r="AE203" s="13"/>
      <c r="AT203" s="244" t="s">
        <v>170</v>
      </c>
      <c r="AU203" s="244" t="s">
        <v>87</v>
      </c>
      <c r="AV203" s="13" t="s">
        <v>87</v>
      </c>
      <c r="AW203" s="13" t="s">
        <v>37</v>
      </c>
      <c r="AX203" s="13" t="s">
        <v>85</v>
      </c>
      <c r="AY203" s="244" t="s">
        <v>160</v>
      </c>
    </row>
    <row r="204" spans="1:65" s="2" customFormat="1" ht="64.5" customHeight="1">
      <c r="A204" s="40"/>
      <c r="B204" s="41"/>
      <c r="C204" s="215" t="s">
        <v>323</v>
      </c>
      <c r="D204" s="215" t="s">
        <v>162</v>
      </c>
      <c r="E204" s="216" t="s">
        <v>324</v>
      </c>
      <c r="F204" s="217" t="s">
        <v>325</v>
      </c>
      <c r="G204" s="218" t="s">
        <v>326</v>
      </c>
      <c r="H204" s="219">
        <v>707.08</v>
      </c>
      <c r="I204" s="220"/>
      <c r="J204" s="221">
        <f>ROUND(I204*H204,2)</f>
        <v>0</v>
      </c>
      <c r="K204" s="222"/>
      <c r="L204" s="46"/>
      <c r="M204" s="223" t="s">
        <v>19</v>
      </c>
      <c r="N204" s="224" t="s">
        <v>48</v>
      </c>
      <c r="O204" s="86"/>
      <c r="P204" s="225">
        <f>O204*H204</f>
        <v>0</v>
      </c>
      <c r="Q204" s="225">
        <v>0.08978</v>
      </c>
      <c r="R204" s="225">
        <f>Q204*H204</f>
        <v>63.481642400000005</v>
      </c>
      <c r="S204" s="225">
        <v>0</v>
      </c>
      <c r="T204" s="226">
        <f>S204*H204</f>
        <v>0</v>
      </c>
      <c r="U204" s="40"/>
      <c r="V204" s="40"/>
      <c r="W204" s="40"/>
      <c r="X204" s="40"/>
      <c r="Y204" s="40"/>
      <c r="Z204" s="40"/>
      <c r="AA204" s="40"/>
      <c r="AB204" s="40"/>
      <c r="AC204" s="40"/>
      <c r="AD204" s="40"/>
      <c r="AE204" s="40"/>
      <c r="AR204" s="227" t="s">
        <v>166</v>
      </c>
      <c r="AT204" s="227" t="s">
        <v>162</v>
      </c>
      <c r="AU204" s="227" t="s">
        <v>87</v>
      </c>
      <c r="AY204" s="19" t="s">
        <v>160</v>
      </c>
      <c r="BE204" s="228">
        <f>IF(N204="základní",J204,0)</f>
        <v>0</v>
      </c>
      <c r="BF204" s="228">
        <f>IF(N204="snížená",J204,0)</f>
        <v>0</v>
      </c>
      <c r="BG204" s="228">
        <f>IF(N204="zákl. přenesená",J204,0)</f>
        <v>0</v>
      </c>
      <c r="BH204" s="228">
        <f>IF(N204="sníž. přenesená",J204,0)</f>
        <v>0</v>
      </c>
      <c r="BI204" s="228">
        <f>IF(N204="nulová",J204,0)</f>
        <v>0</v>
      </c>
      <c r="BJ204" s="19" t="s">
        <v>85</v>
      </c>
      <c r="BK204" s="228">
        <f>ROUND(I204*H204,2)</f>
        <v>0</v>
      </c>
      <c r="BL204" s="19" t="s">
        <v>166</v>
      </c>
      <c r="BM204" s="227" t="s">
        <v>327</v>
      </c>
    </row>
    <row r="205" spans="1:51" s="14" customFormat="1" ht="12">
      <c r="A205" s="14"/>
      <c r="B205" s="245"/>
      <c r="C205" s="246"/>
      <c r="D205" s="229" t="s">
        <v>170</v>
      </c>
      <c r="E205" s="247" t="s">
        <v>19</v>
      </c>
      <c r="F205" s="248" t="s">
        <v>328</v>
      </c>
      <c r="G205" s="246"/>
      <c r="H205" s="247" t="s">
        <v>19</v>
      </c>
      <c r="I205" s="249"/>
      <c r="J205" s="246"/>
      <c r="K205" s="246"/>
      <c r="L205" s="250"/>
      <c r="M205" s="251"/>
      <c r="N205" s="252"/>
      <c r="O205" s="252"/>
      <c r="P205" s="252"/>
      <c r="Q205" s="252"/>
      <c r="R205" s="252"/>
      <c r="S205" s="252"/>
      <c r="T205" s="253"/>
      <c r="U205" s="14"/>
      <c r="V205" s="14"/>
      <c r="W205" s="14"/>
      <c r="X205" s="14"/>
      <c r="Y205" s="14"/>
      <c r="Z205" s="14"/>
      <c r="AA205" s="14"/>
      <c r="AB205" s="14"/>
      <c r="AC205" s="14"/>
      <c r="AD205" s="14"/>
      <c r="AE205" s="14"/>
      <c r="AT205" s="254" t="s">
        <v>170</v>
      </c>
      <c r="AU205" s="254" t="s">
        <v>87</v>
      </c>
      <c r="AV205" s="14" t="s">
        <v>85</v>
      </c>
      <c r="AW205" s="14" t="s">
        <v>37</v>
      </c>
      <c r="AX205" s="14" t="s">
        <v>77</v>
      </c>
      <c r="AY205" s="254" t="s">
        <v>160</v>
      </c>
    </row>
    <row r="206" spans="1:51" s="13" customFormat="1" ht="12">
      <c r="A206" s="13"/>
      <c r="B206" s="234"/>
      <c r="C206" s="235"/>
      <c r="D206" s="229" t="s">
        <v>170</v>
      </c>
      <c r="E206" s="236" t="s">
        <v>19</v>
      </c>
      <c r="F206" s="237" t="s">
        <v>329</v>
      </c>
      <c r="G206" s="235"/>
      <c r="H206" s="238">
        <v>707.08</v>
      </c>
      <c r="I206" s="239"/>
      <c r="J206" s="235"/>
      <c r="K206" s="235"/>
      <c r="L206" s="240"/>
      <c r="M206" s="241"/>
      <c r="N206" s="242"/>
      <c r="O206" s="242"/>
      <c r="P206" s="242"/>
      <c r="Q206" s="242"/>
      <c r="R206" s="242"/>
      <c r="S206" s="242"/>
      <c r="T206" s="243"/>
      <c r="U206" s="13"/>
      <c r="V206" s="13"/>
      <c r="W206" s="13"/>
      <c r="X206" s="13"/>
      <c r="Y206" s="13"/>
      <c r="Z206" s="13"/>
      <c r="AA206" s="13"/>
      <c r="AB206" s="13"/>
      <c r="AC206" s="13"/>
      <c r="AD206" s="13"/>
      <c r="AE206" s="13"/>
      <c r="AT206" s="244" t="s">
        <v>170</v>
      </c>
      <c r="AU206" s="244" t="s">
        <v>87</v>
      </c>
      <c r="AV206" s="13" t="s">
        <v>87</v>
      </c>
      <c r="AW206" s="13" t="s">
        <v>37</v>
      </c>
      <c r="AX206" s="13" t="s">
        <v>77</v>
      </c>
      <c r="AY206" s="244" t="s">
        <v>160</v>
      </c>
    </row>
    <row r="207" spans="1:51" s="15" customFormat="1" ht="12">
      <c r="A207" s="15"/>
      <c r="B207" s="255"/>
      <c r="C207" s="256"/>
      <c r="D207" s="229" t="s">
        <v>170</v>
      </c>
      <c r="E207" s="257" t="s">
        <v>19</v>
      </c>
      <c r="F207" s="258" t="s">
        <v>174</v>
      </c>
      <c r="G207" s="256"/>
      <c r="H207" s="259">
        <v>707.08</v>
      </c>
      <c r="I207" s="260"/>
      <c r="J207" s="256"/>
      <c r="K207" s="256"/>
      <c r="L207" s="261"/>
      <c r="M207" s="262"/>
      <c r="N207" s="263"/>
      <c r="O207" s="263"/>
      <c r="P207" s="263"/>
      <c r="Q207" s="263"/>
      <c r="R207" s="263"/>
      <c r="S207" s="263"/>
      <c r="T207" s="264"/>
      <c r="U207" s="15"/>
      <c r="V207" s="15"/>
      <c r="W207" s="15"/>
      <c r="X207" s="15"/>
      <c r="Y207" s="15"/>
      <c r="Z207" s="15"/>
      <c r="AA207" s="15"/>
      <c r="AB207" s="15"/>
      <c r="AC207" s="15"/>
      <c r="AD207" s="15"/>
      <c r="AE207" s="15"/>
      <c r="AT207" s="265" t="s">
        <v>170</v>
      </c>
      <c r="AU207" s="265" t="s">
        <v>87</v>
      </c>
      <c r="AV207" s="15" t="s">
        <v>166</v>
      </c>
      <c r="AW207" s="15" t="s">
        <v>37</v>
      </c>
      <c r="AX207" s="15" t="s">
        <v>85</v>
      </c>
      <c r="AY207" s="265" t="s">
        <v>160</v>
      </c>
    </row>
    <row r="208" spans="1:65" s="2" customFormat="1" ht="16.3" customHeight="1">
      <c r="A208" s="40"/>
      <c r="B208" s="41"/>
      <c r="C208" s="266" t="s">
        <v>330</v>
      </c>
      <c r="D208" s="266" t="s">
        <v>237</v>
      </c>
      <c r="E208" s="267" t="s">
        <v>238</v>
      </c>
      <c r="F208" s="268" t="s">
        <v>239</v>
      </c>
      <c r="G208" s="269" t="s">
        <v>188</v>
      </c>
      <c r="H208" s="270">
        <v>72.193</v>
      </c>
      <c r="I208" s="271"/>
      <c r="J208" s="272">
        <f>ROUND(I208*H208,2)</f>
        <v>0</v>
      </c>
      <c r="K208" s="273"/>
      <c r="L208" s="274"/>
      <c r="M208" s="275" t="s">
        <v>19</v>
      </c>
      <c r="N208" s="276" t="s">
        <v>48</v>
      </c>
      <c r="O208" s="86"/>
      <c r="P208" s="225">
        <f>O208*H208</f>
        <v>0</v>
      </c>
      <c r="Q208" s="225">
        <v>0.222</v>
      </c>
      <c r="R208" s="225">
        <f>Q208*H208</f>
        <v>16.026846</v>
      </c>
      <c r="S208" s="225">
        <v>0</v>
      </c>
      <c r="T208" s="226">
        <f>S208*H208</f>
        <v>0</v>
      </c>
      <c r="U208" s="40"/>
      <c r="V208" s="40"/>
      <c r="W208" s="40"/>
      <c r="X208" s="40"/>
      <c r="Y208" s="40"/>
      <c r="Z208" s="40"/>
      <c r="AA208" s="40"/>
      <c r="AB208" s="40"/>
      <c r="AC208" s="40"/>
      <c r="AD208" s="40"/>
      <c r="AE208" s="40"/>
      <c r="AR208" s="227" t="s">
        <v>210</v>
      </c>
      <c r="AT208" s="227" t="s">
        <v>237</v>
      </c>
      <c r="AU208" s="227" t="s">
        <v>87</v>
      </c>
      <c r="AY208" s="19" t="s">
        <v>160</v>
      </c>
      <c r="BE208" s="228">
        <f>IF(N208="základní",J208,0)</f>
        <v>0</v>
      </c>
      <c r="BF208" s="228">
        <f>IF(N208="snížená",J208,0)</f>
        <v>0</v>
      </c>
      <c r="BG208" s="228">
        <f>IF(N208="zákl. přenesená",J208,0)</f>
        <v>0</v>
      </c>
      <c r="BH208" s="228">
        <f>IF(N208="sníž. přenesená",J208,0)</f>
        <v>0</v>
      </c>
      <c r="BI208" s="228">
        <f>IF(N208="nulová",J208,0)</f>
        <v>0</v>
      </c>
      <c r="BJ208" s="19" t="s">
        <v>85</v>
      </c>
      <c r="BK208" s="228">
        <f>ROUND(I208*H208,2)</f>
        <v>0</v>
      </c>
      <c r="BL208" s="19" t="s">
        <v>166</v>
      </c>
      <c r="BM208" s="227" t="s">
        <v>331</v>
      </c>
    </row>
    <row r="209" spans="1:51" s="13" customFormat="1" ht="12">
      <c r="A209" s="13"/>
      <c r="B209" s="234"/>
      <c r="C209" s="235"/>
      <c r="D209" s="229" t="s">
        <v>170</v>
      </c>
      <c r="E209" s="236" t="s">
        <v>19</v>
      </c>
      <c r="F209" s="237" t="s">
        <v>332</v>
      </c>
      <c r="G209" s="235"/>
      <c r="H209" s="238">
        <v>70.708</v>
      </c>
      <c r="I209" s="239"/>
      <c r="J209" s="235"/>
      <c r="K209" s="235"/>
      <c r="L209" s="240"/>
      <c r="M209" s="241"/>
      <c r="N209" s="242"/>
      <c r="O209" s="242"/>
      <c r="P209" s="242"/>
      <c r="Q209" s="242"/>
      <c r="R209" s="242"/>
      <c r="S209" s="242"/>
      <c r="T209" s="243"/>
      <c r="U209" s="13"/>
      <c r="V209" s="13"/>
      <c r="W209" s="13"/>
      <c r="X209" s="13"/>
      <c r="Y209" s="13"/>
      <c r="Z209" s="13"/>
      <c r="AA209" s="13"/>
      <c r="AB209" s="13"/>
      <c r="AC209" s="13"/>
      <c r="AD209" s="13"/>
      <c r="AE209" s="13"/>
      <c r="AT209" s="244" t="s">
        <v>170</v>
      </c>
      <c r="AU209" s="244" t="s">
        <v>87</v>
      </c>
      <c r="AV209" s="13" t="s">
        <v>87</v>
      </c>
      <c r="AW209" s="13" t="s">
        <v>37</v>
      </c>
      <c r="AX209" s="13" t="s">
        <v>77</v>
      </c>
      <c r="AY209" s="244" t="s">
        <v>160</v>
      </c>
    </row>
    <row r="210" spans="1:51" s="13" customFormat="1" ht="12">
      <c r="A210" s="13"/>
      <c r="B210" s="234"/>
      <c r="C210" s="235"/>
      <c r="D210" s="229" t="s">
        <v>170</v>
      </c>
      <c r="E210" s="236" t="s">
        <v>19</v>
      </c>
      <c r="F210" s="237" t="s">
        <v>333</v>
      </c>
      <c r="G210" s="235"/>
      <c r="H210" s="238">
        <v>72.193</v>
      </c>
      <c r="I210" s="239"/>
      <c r="J210" s="235"/>
      <c r="K210" s="235"/>
      <c r="L210" s="240"/>
      <c r="M210" s="241"/>
      <c r="N210" s="242"/>
      <c r="O210" s="242"/>
      <c r="P210" s="242"/>
      <c r="Q210" s="242"/>
      <c r="R210" s="242"/>
      <c r="S210" s="242"/>
      <c r="T210" s="243"/>
      <c r="U210" s="13"/>
      <c r="V210" s="13"/>
      <c r="W210" s="13"/>
      <c r="X210" s="13"/>
      <c r="Y210" s="13"/>
      <c r="Z210" s="13"/>
      <c r="AA210" s="13"/>
      <c r="AB210" s="13"/>
      <c r="AC210" s="13"/>
      <c r="AD210" s="13"/>
      <c r="AE210" s="13"/>
      <c r="AT210" s="244" t="s">
        <v>170</v>
      </c>
      <c r="AU210" s="244" t="s">
        <v>87</v>
      </c>
      <c r="AV210" s="13" t="s">
        <v>87</v>
      </c>
      <c r="AW210" s="13" t="s">
        <v>37</v>
      </c>
      <c r="AX210" s="13" t="s">
        <v>85</v>
      </c>
      <c r="AY210" s="244" t="s">
        <v>160</v>
      </c>
    </row>
    <row r="211" spans="1:65" s="2" customFormat="1" ht="42.75" customHeight="1">
      <c r="A211" s="40"/>
      <c r="B211" s="41"/>
      <c r="C211" s="215" t="s">
        <v>334</v>
      </c>
      <c r="D211" s="215" t="s">
        <v>162</v>
      </c>
      <c r="E211" s="216" t="s">
        <v>335</v>
      </c>
      <c r="F211" s="217" t="s">
        <v>336</v>
      </c>
      <c r="G211" s="218" t="s">
        <v>326</v>
      </c>
      <c r="H211" s="219">
        <v>383.42</v>
      </c>
      <c r="I211" s="220"/>
      <c r="J211" s="221">
        <f>ROUND(I211*H211,2)</f>
        <v>0</v>
      </c>
      <c r="K211" s="222"/>
      <c r="L211" s="46"/>
      <c r="M211" s="223" t="s">
        <v>19</v>
      </c>
      <c r="N211" s="224" t="s">
        <v>48</v>
      </c>
      <c r="O211" s="86"/>
      <c r="P211" s="225">
        <f>O211*H211</f>
        <v>0</v>
      </c>
      <c r="Q211" s="225">
        <v>0.14067</v>
      </c>
      <c r="R211" s="225">
        <f>Q211*H211</f>
        <v>53.935691399999996</v>
      </c>
      <c r="S211" s="225">
        <v>0</v>
      </c>
      <c r="T211" s="226">
        <f>S211*H211</f>
        <v>0</v>
      </c>
      <c r="U211" s="40"/>
      <c r="V211" s="40"/>
      <c r="W211" s="40"/>
      <c r="X211" s="40"/>
      <c r="Y211" s="40"/>
      <c r="Z211" s="40"/>
      <c r="AA211" s="40"/>
      <c r="AB211" s="40"/>
      <c r="AC211" s="40"/>
      <c r="AD211" s="40"/>
      <c r="AE211" s="40"/>
      <c r="AR211" s="227" t="s">
        <v>166</v>
      </c>
      <c r="AT211" s="227" t="s">
        <v>162</v>
      </c>
      <c r="AU211" s="227" t="s">
        <v>87</v>
      </c>
      <c r="AY211" s="19" t="s">
        <v>160</v>
      </c>
      <c r="BE211" s="228">
        <f>IF(N211="základní",J211,0)</f>
        <v>0</v>
      </c>
      <c r="BF211" s="228">
        <f>IF(N211="snížená",J211,0)</f>
        <v>0</v>
      </c>
      <c r="BG211" s="228">
        <f>IF(N211="zákl. přenesená",J211,0)</f>
        <v>0</v>
      </c>
      <c r="BH211" s="228">
        <f>IF(N211="sníž. přenesená",J211,0)</f>
        <v>0</v>
      </c>
      <c r="BI211" s="228">
        <f>IF(N211="nulová",J211,0)</f>
        <v>0</v>
      </c>
      <c r="BJ211" s="19" t="s">
        <v>85</v>
      </c>
      <c r="BK211" s="228">
        <f>ROUND(I211*H211,2)</f>
        <v>0</v>
      </c>
      <c r="BL211" s="19" t="s">
        <v>166</v>
      </c>
      <c r="BM211" s="227" t="s">
        <v>337</v>
      </c>
    </row>
    <row r="212" spans="1:51" s="13" customFormat="1" ht="12">
      <c r="A212" s="13"/>
      <c r="B212" s="234"/>
      <c r="C212" s="235"/>
      <c r="D212" s="229" t="s">
        <v>170</v>
      </c>
      <c r="E212" s="236" t="s">
        <v>19</v>
      </c>
      <c r="F212" s="237" t="s">
        <v>338</v>
      </c>
      <c r="G212" s="235"/>
      <c r="H212" s="238">
        <v>396.63</v>
      </c>
      <c r="I212" s="239"/>
      <c r="J212" s="235"/>
      <c r="K212" s="235"/>
      <c r="L212" s="240"/>
      <c r="M212" s="241"/>
      <c r="N212" s="242"/>
      <c r="O212" s="242"/>
      <c r="P212" s="242"/>
      <c r="Q212" s="242"/>
      <c r="R212" s="242"/>
      <c r="S212" s="242"/>
      <c r="T212" s="243"/>
      <c r="U212" s="13"/>
      <c r="V212" s="13"/>
      <c r="W212" s="13"/>
      <c r="X212" s="13"/>
      <c r="Y212" s="13"/>
      <c r="Z212" s="13"/>
      <c r="AA212" s="13"/>
      <c r="AB212" s="13"/>
      <c r="AC212" s="13"/>
      <c r="AD212" s="13"/>
      <c r="AE212" s="13"/>
      <c r="AT212" s="244" t="s">
        <v>170</v>
      </c>
      <c r="AU212" s="244" t="s">
        <v>87</v>
      </c>
      <c r="AV212" s="13" t="s">
        <v>87</v>
      </c>
      <c r="AW212" s="13" t="s">
        <v>37</v>
      </c>
      <c r="AX212" s="13" t="s">
        <v>77</v>
      </c>
      <c r="AY212" s="244" t="s">
        <v>160</v>
      </c>
    </row>
    <row r="213" spans="1:51" s="13" customFormat="1" ht="12">
      <c r="A213" s="13"/>
      <c r="B213" s="234"/>
      <c r="C213" s="235"/>
      <c r="D213" s="229" t="s">
        <v>170</v>
      </c>
      <c r="E213" s="236" t="s">
        <v>19</v>
      </c>
      <c r="F213" s="237" t="s">
        <v>339</v>
      </c>
      <c r="G213" s="235"/>
      <c r="H213" s="238">
        <v>-13.21</v>
      </c>
      <c r="I213" s="239"/>
      <c r="J213" s="235"/>
      <c r="K213" s="235"/>
      <c r="L213" s="240"/>
      <c r="M213" s="241"/>
      <c r="N213" s="242"/>
      <c r="O213" s="242"/>
      <c r="P213" s="242"/>
      <c r="Q213" s="242"/>
      <c r="R213" s="242"/>
      <c r="S213" s="242"/>
      <c r="T213" s="243"/>
      <c r="U213" s="13"/>
      <c r="V213" s="13"/>
      <c r="W213" s="13"/>
      <c r="X213" s="13"/>
      <c r="Y213" s="13"/>
      <c r="Z213" s="13"/>
      <c r="AA213" s="13"/>
      <c r="AB213" s="13"/>
      <c r="AC213" s="13"/>
      <c r="AD213" s="13"/>
      <c r="AE213" s="13"/>
      <c r="AT213" s="244" t="s">
        <v>170</v>
      </c>
      <c r="AU213" s="244" t="s">
        <v>87</v>
      </c>
      <c r="AV213" s="13" t="s">
        <v>87</v>
      </c>
      <c r="AW213" s="13" t="s">
        <v>37</v>
      </c>
      <c r="AX213" s="13" t="s">
        <v>77</v>
      </c>
      <c r="AY213" s="244" t="s">
        <v>160</v>
      </c>
    </row>
    <row r="214" spans="1:51" s="15" customFormat="1" ht="12">
      <c r="A214" s="15"/>
      <c r="B214" s="255"/>
      <c r="C214" s="256"/>
      <c r="D214" s="229" t="s">
        <v>170</v>
      </c>
      <c r="E214" s="257" t="s">
        <v>19</v>
      </c>
      <c r="F214" s="258" t="s">
        <v>174</v>
      </c>
      <c r="G214" s="256"/>
      <c r="H214" s="259">
        <v>383.42</v>
      </c>
      <c r="I214" s="260"/>
      <c r="J214" s="256"/>
      <c r="K214" s="256"/>
      <c r="L214" s="261"/>
      <c r="M214" s="262"/>
      <c r="N214" s="263"/>
      <c r="O214" s="263"/>
      <c r="P214" s="263"/>
      <c r="Q214" s="263"/>
      <c r="R214" s="263"/>
      <c r="S214" s="263"/>
      <c r="T214" s="264"/>
      <c r="U214" s="15"/>
      <c r="V214" s="15"/>
      <c r="W214" s="15"/>
      <c r="X214" s="15"/>
      <c r="Y214" s="15"/>
      <c r="Z214" s="15"/>
      <c r="AA214" s="15"/>
      <c r="AB214" s="15"/>
      <c r="AC214" s="15"/>
      <c r="AD214" s="15"/>
      <c r="AE214" s="15"/>
      <c r="AT214" s="265" t="s">
        <v>170</v>
      </c>
      <c r="AU214" s="265" t="s">
        <v>87</v>
      </c>
      <c r="AV214" s="15" t="s">
        <v>166</v>
      </c>
      <c r="AW214" s="15" t="s">
        <v>37</v>
      </c>
      <c r="AX214" s="15" t="s">
        <v>85</v>
      </c>
      <c r="AY214" s="265" t="s">
        <v>160</v>
      </c>
    </row>
    <row r="215" spans="1:65" s="2" customFormat="1" ht="16.3" customHeight="1">
      <c r="A215" s="40"/>
      <c r="B215" s="41"/>
      <c r="C215" s="266" t="s">
        <v>340</v>
      </c>
      <c r="D215" s="266" t="s">
        <v>237</v>
      </c>
      <c r="E215" s="267" t="s">
        <v>341</v>
      </c>
      <c r="F215" s="268" t="s">
        <v>342</v>
      </c>
      <c r="G215" s="269" t="s">
        <v>326</v>
      </c>
      <c r="H215" s="270">
        <v>380.911</v>
      </c>
      <c r="I215" s="271"/>
      <c r="J215" s="272">
        <f>ROUND(I215*H215,2)</f>
        <v>0</v>
      </c>
      <c r="K215" s="273"/>
      <c r="L215" s="274"/>
      <c r="M215" s="275" t="s">
        <v>19</v>
      </c>
      <c r="N215" s="276" t="s">
        <v>48</v>
      </c>
      <c r="O215" s="86"/>
      <c r="P215" s="225">
        <f>O215*H215</f>
        <v>0</v>
      </c>
      <c r="Q215" s="225">
        <v>0.125</v>
      </c>
      <c r="R215" s="225">
        <f>Q215*H215</f>
        <v>47.613875</v>
      </c>
      <c r="S215" s="225">
        <v>0</v>
      </c>
      <c r="T215" s="226">
        <f>S215*H215</f>
        <v>0</v>
      </c>
      <c r="U215" s="40"/>
      <c r="V215" s="40"/>
      <c r="W215" s="40"/>
      <c r="X215" s="40"/>
      <c r="Y215" s="40"/>
      <c r="Z215" s="40"/>
      <c r="AA215" s="40"/>
      <c r="AB215" s="40"/>
      <c r="AC215" s="40"/>
      <c r="AD215" s="40"/>
      <c r="AE215" s="40"/>
      <c r="AR215" s="227" t="s">
        <v>210</v>
      </c>
      <c r="AT215" s="227" t="s">
        <v>237</v>
      </c>
      <c r="AU215" s="227" t="s">
        <v>87</v>
      </c>
      <c r="AY215" s="19" t="s">
        <v>160</v>
      </c>
      <c r="BE215" s="228">
        <f>IF(N215="základní",J215,0)</f>
        <v>0</v>
      </c>
      <c r="BF215" s="228">
        <f>IF(N215="snížená",J215,0)</f>
        <v>0</v>
      </c>
      <c r="BG215" s="228">
        <f>IF(N215="zákl. přenesená",J215,0)</f>
        <v>0</v>
      </c>
      <c r="BH215" s="228">
        <f>IF(N215="sníž. přenesená",J215,0)</f>
        <v>0</v>
      </c>
      <c r="BI215" s="228">
        <f>IF(N215="nulová",J215,0)</f>
        <v>0</v>
      </c>
      <c r="BJ215" s="19" t="s">
        <v>85</v>
      </c>
      <c r="BK215" s="228">
        <f>ROUND(I215*H215,2)</f>
        <v>0</v>
      </c>
      <c r="BL215" s="19" t="s">
        <v>166</v>
      </c>
      <c r="BM215" s="227" t="s">
        <v>343</v>
      </c>
    </row>
    <row r="216" spans="1:51" s="13" customFormat="1" ht="12">
      <c r="A216" s="13"/>
      <c r="B216" s="234"/>
      <c r="C216" s="235"/>
      <c r="D216" s="229" t="s">
        <v>170</v>
      </c>
      <c r="E216" s="236" t="s">
        <v>19</v>
      </c>
      <c r="F216" s="237" t="s">
        <v>338</v>
      </c>
      <c r="G216" s="235"/>
      <c r="H216" s="238">
        <v>396.63</v>
      </c>
      <c r="I216" s="239"/>
      <c r="J216" s="235"/>
      <c r="K216" s="235"/>
      <c r="L216" s="240"/>
      <c r="M216" s="241"/>
      <c r="N216" s="242"/>
      <c r="O216" s="242"/>
      <c r="P216" s="242"/>
      <c r="Q216" s="242"/>
      <c r="R216" s="242"/>
      <c r="S216" s="242"/>
      <c r="T216" s="243"/>
      <c r="U216" s="13"/>
      <c r="V216" s="13"/>
      <c r="W216" s="13"/>
      <c r="X216" s="13"/>
      <c r="Y216" s="13"/>
      <c r="Z216" s="13"/>
      <c r="AA216" s="13"/>
      <c r="AB216" s="13"/>
      <c r="AC216" s="13"/>
      <c r="AD216" s="13"/>
      <c r="AE216" s="13"/>
      <c r="AT216" s="244" t="s">
        <v>170</v>
      </c>
      <c r="AU216" s="244" t="s">
        <v>87</v>
      </c>
      <c r="AV216" s="13" t="s">
        <v>87</v>
      </c>
      <c r="AW216" s="13" t="s">
        <v>37</v>
      </c>
      <c r="AX216" s="13" t="s">
        <v>77</v>
      </c>
      <c r="AY216" s="244" t="s">
        <v>160</v>
      </c>
    </row>
    <row r="217" spans="1:51" s="13" customFormat="1" ht="12">
      <c r="A217" s="13"/>
      <c r="B217" s="234"/>
      <c r="C217" s="235"/>
      <c r="D217" s="229" t="s">
        <v>170</v>
      </c>
      <c r="E217" s="236" t="s">
        <v>19</v>
      </c>
      <c r="F217" s="237" t="s">
        <v>344</v>
      </c>
      <c r="G217" s="235"/>
      <c r="H217" s="238">
        <v>-12.57</v>
      </c>
      <c r="I217" s="239"/>
      <c r="J217" s="235"/>
      <c r="K217" s="235"/>
      <c r="L217" s="240"/>
      <c r="M217" s="241"/>
      <c r="N217" s="242"/>
      <c r="O217" s="242"/>
      <c r="P217" s="242"/>
      <c r="Q217" s="242"/>
      <c r="R217" s="242"/>
      <c r="S217" s="242"/>
      <c r="T217" s="243"/>
      <c r="U217" s="13"/>
      <c r="V217" s="13"/>
      <c r="W217" s="13"/>
      <c r="X217" s="13"/>
      <c r="Y217" s="13"/>
      <c r="Z217" s="13"/>
      <c r="AA217" s="13"/>
      <c r="AB217" s="13"/>
      <c r="AC217" s="13"/>
      <c r="AD217" s="13"/>
      <c r="AE217" s="13"/>
      <c r="AT217" s="244" t="s">
        <v>170</v>
      </c>
      <c r="AU217" s="244" t="s">
        <v>87</v>
      </c>
      <c r="AV217" s="13" t="s">
        <v>87</v>
      </c>
      <c r="AW217" s="13" t="s">
        <v>37</v>
      </c>
      <c r="AX217" s="13" t="s">
        <v>77</v>
      </c>
      <c r="AY217" s="244" t="s">
        <v>160</v>
      </c>
    </row>
    <row r="218" spans="1:51" s="16" customFormat="1" ht="12">
      <c r="A218" s="16"/>
      <c r="B218" s="277"/>
      <c r="C218" s="278"/>
      <c r="D218" s="229" t="s">
        <v>170</v>
      </c>
      <c r="E218" s="279" t="s">
        <v>19</v>
      </c>
      <c r="F218" s="280" t="s">
        <v>345</v>
      </c>
      <c r="G218" s="278"/>
      <c r="H218" s="281">
        <v>384.06</v>
      </c>
      <c r="I218" s="282"/>
      <c r="J218" s="278"/>
      <c r="K218" s="278"/>
      <c r="L218" s="283"/>
      <c r="M218" s="284"/>
      <c r="N218" s="285"/>
      <c r="O218" s="285"/>
      <c r="P218" s="285"/>
      <c r="Q218" s="285"/>
      <c r="R218" s="285"/>
      <c r="S218" s="285"/>
      <c r="T218" s="286"/>
      <c r="U218" s="16"/>
      <c r="V218" s="16"/>
      <c r="W218" s="16"/>
      <c r="X218" s="16"/>
      <c r="Y218" s="16"/>
      <c r="Z218" s="16"/>
      <c r="AA218" s="16"/>
      <c r="AB218" s="16"/>
      <c r="AC218" s="16"/>
      <c r="AD218" s="16"/>
      <c r="AE218" s="16"/>
      <c r="AT218" s="287" t="s">
        <v>170</v>
      </c>
      <c r="AU218" s="287" t="s">
        <v>87</v>
      </c>
      <c r="AV218" s="16" t="s">
        <v>180</v>
      </c>
      <c r="AW218" s="16" t="s">
        <v>37</v>
      </c>
      <c r="AX218" s="16" t="s">
        <v>77</v>
      </c>
      <c r="AY218" s="287" t="s">
        <v>160</v>
      </c>
    </row>
    <row r="219" spans="1:51" s="13" customFormat="1" ht="12">
      <c r="A219" s="13"/>
      <c r="B219" s="234"/>
      <c r="C219" s="235"/>
      <c r="D219" s="229" t="s">
        <v>170</v>
      </c>
      <c r="E219" s="236" t="s">
        <v>19</v>
      </c>
      <c r="F219" s="237" t="s">
        <v>346</v>
      </c>
      <c r="G219" s="235"/>
      <c r="H219" s="238">
        <v>-6.92</v>
      </c>
      <c r="I219" s="239"/>
      <c r="J219" s="235"/>
      <c r="K219" s="235"/>
      <c r="L219" s="240"/>
      <c r="M219" s="241"/>
      <c r="N219" s="242"/>
      <c r="O219" s="242"/>
      <c r="P219" s="242"/>
      <c r="Q219" s="242"/>
      <c r="R219" s="242"/>
      <c r="S219" s="242"/>
      <c r="T219" s="243"/>
      <c r="U219" s="13"/>
      <c r="V219" s="13"/>
      <c r="W219" s="13"/>
      <c r="X219" s="13"/>
      <c r="Y219" s="13"/>
      <c r="Z219" s="13"/>
      <c r="AA219" s="13"/>
      <c r="AB219" s="13"/>
      <c r="AC219" s="13"/>
      <c r="AD219" s="13"/>
      <c r="AE219" s="13"/>
      <c r="AT219" s="244" t="s">
        <v>170</v>
      </c>
      <c r="AU219" s="244" t="s">
        <v>87</v>
      </c>
      <c r="AV219" s="13" t="s">
        <v>87</v>
      </c>
      <c r="AW219" s="13" t="s">
        <v>37</v>
      </c>
      <c r="AX219" s="13" t="s">
        <v>77</v>
      </c>
      <c r="AY219" s="244" t="s">
        <v>160</v>
      </c>
    </row>
    <row r="220" spans="1:51" s="15" customFormat="1" ht="12">
      <c r="A220" s="15"/>
      <c r="B220" s="255"/>
      <c r="C220" s="256"/>
      <c r="D220" s="229" t="s">
        <v>170</v>
      </c>
      <c r="E220" s="257" t="s">
        <v>19</v>
      </c>
      <c r="F220" s="258" t="s">
        <v>174</v>
      </c>
      <c r="G220" s="256"/>
      <c r="H220" s="259">
        <v>377.14</v>
      </c>
      <c r="I220" s="260"/>
      <c r="J220" s="256"/>
      <c r="K220" s="256"/>
      <c r="L220" s="261"/>
      <c r="M220" s="262"/>
      <c r="N220" s="263"/>
      <c r="O220" s="263"/>
      <c r="P220" s="263"/>
      <c r="Q220" s="263"/>
      <c r="R220" s="263"/>
      <c r="S220" s="263"/>
      <c r="T220" s="264"/>
      <c r="U220" s="15"/>
      <c r="V220" s="15"/>
      <c r="W220" s="15"/>
      <c r="X220" s="15"/>
      <c r="Y220" s="15"/>
      <c r="Z220" s="15"/>
      <c r="AA220" s="15"/>
      <c r="AB220" s="15"/>
      <c r="AC220" s="15"/>
      <c r="AD220" s="15"/>
      <c r="AE220" s="15"/>
      <c r="AT220" s="265" t="s">
        <v>170</v>
      </c>
      <c r="AU220" s="265" t="s">
        <v>87</v>
      </c>
      <c r="AV220" s="15" t="s">
        <v>166</v>
      </c>
      <c r="AW220" s="15" t="s">
        <v>37</v>
      </c>
      <c r="AX220" s="15" t="s">
        <v>77</v>
      </c>
      <c r="AY220" s="265" t="s">
        <v>160</v>
      </c>
    </row>
    <row r="221" spans="1:51" s="13" customFormat="1" ht="12">
      <c r="A221" s="13"/>
      <c r="B221" s="234"/>
      <c r="C221" s="235"/>
      <c r="D221" s="229" t="s">
        <v>170</v>
      </c>
      <c r="E221" s="236" t="s">
        <v>19</v>
      </c>
      <c r="F221" s="237" t="s">
        <v>347</v>
      </c>
      <c r="G221" s="235"/>
      <c r="H221" s="238">
        <v>380.911</v>
      </c>
      <c r="I221" s="239"/>
      <c r="J221" s="235"/>
      <c r="K221" s="235"/>
      <c r="L221" s="240"/>
      <c r="M221" s="241"/>
      <c r="N221" s="242"/>
      <c r="O221" s="242"/>
      <c r="P221" s="242"/>
      <c r="Q221" s="242"/>
      <c r="R221" s="242"/>
      <c r="S221" s="242"/>
      <c r="T221" s="243"/>
      <c r="U221" s="13"/>
      <c r="V221" s="13"/>
      <c r="W221" s="13"/>
      <c r="X221" s="13"/>
      <c r="Y221" s="13"/>
      <c r="Z221" s="13"/>
      <c r="AA221" s="13"/>
      <c r="AB221" s="13"/>
      <c r="AC221" s="13"/>
      <c r="AD221" s="13"/>
      <c r="AE221" s="13"/>
      <c r="AT221" s="244" t="s">
        <v>170</v>
      </c>
      <c r="AU221" s="244" t="s">
        <v>87</v>
      </c>
      <c r="AV221" s="13" t="s">
        <v>87</v>
      </c>
      <c r="AW221" s="13" t="s">
        <v>37</v>
      </c>
      <c r="AX221" s="13" t="s">
        <v>85</v>
      </c>
      <c r="AY221" s="244" t="s">
        <v>160</v>
      </c>
    </row>
    <row r="222" spans="1:65" s="2" customFormat="1" ht="21.05" customHeight="1">
      <c r="A222" s="40"/>
      <c r="B222" s="41"/>
      <c r="C222" s="266" t="s">
        <v>348</v>
      </c>
      <c r="D222" s="266" t="s">
        <v>237</v>
      </c>
      <c r="E222" s="267" t="s">
        <v>349</v>
      </c>
      <c r="F222" s="268" t="s">
        <v>350</v>
      </c>
      <c r="G222" s="269" t="s">
        <v>326</v>
      </c>
      <c r="H222" s="270">
        <v>6.343</v>
      </c>
      <c r="I222" s="271"/>
      <c r="J222" s="272">
        <f>ROUND(I222*H222,2)</f>
        <v>0</v>
      </c>
      <c r="K222" s="273"/>
      <c r="L222" s="274"/>
      <c r="M222" s="275" t="s">
        <v>19</v>
      </c>
      <c r="N222" s="276" t="s">
        <v>48</v>
      </c>
      <c r="O222" s="86"/>
      <c r="P222" s="225">
        <f>O222*H222</f>
        <v>0</v>
      </c>
      <c r="Q222" s="225">
        <v>0.125</v>
      </c>
      <c r="R222" s="225">
        <f>Q222*H222</f>
        <v>0.792875</v>
      </c>
      <c r="S222" s="225">
        <v>0</v>
      </c>
      <c r="T222" s="226">
        <f>S222*H222</f>
        <v>0</v>
      </c>
      <c r="U222" s="40"/>
      <c r="V222" s="40"/>
      <c r="W222" s="40"/>
      <c r="X222" s="40"/>
      <c r="Y222" s="40"/>
      <c r="Z222" s="40"/>
      <c r="AA222" s="40"/>
      <c r="AB222" s="40"/>
      <c r="AC222" s="40"/>
      <c r="AD222" s="40"/>
      <c r="AE222" s="40"/>
      <c r="AR222" s="227" t="s">
        <v>210</v>
      </c>
      <c r="AT222" s="227" t="s">
        <v>237</v>
      </c>
      <c r="AU222" s="227" t="s">
        <v>87</v>
      </c>
      <c r="AY222" s="19" t="s">
        <v>160</v>
      </c>
      <c r="BE222" s="228">
        <f>IF(N222="základní",J222,0)</f>
        <v>0</v>
      </c>
      <c r="BF222" s="228">
        <f>IF(N222="snížená",J222,0)</f>
        <v>0</v>
      </c>
      <c r="BG222" s="228">
        <f>IF(N222="zákl. přenesená",J222,0)</f>
        <v>0</v>
      </c>
      <c r="BH222" s="228">
        <f>IF(N222="sníž. přenesená",J222,0)</f>
        <v>0</v>
      </c>
      <c r="BI222" s="228">
        <f>IF(N222="nulová",J222,0)</f>
        <v>0</v>
      </c>
      <c r="BJ222" s="19" t="s">
        <v>85</v>
      </c>
      <c r="BK222" s="228">
        <f>ROUND(I222*H222,2)</f>
        <v>0</v>
      </c>
      <c r="BL222" s="19" t="s">
        <v>166</v>
      </c>
      <c r="BM222" s="227" t="s">
        <v>351</v>
      </c>
    </row>
    <row r="223" spans="1:51" s="14" customFormat="1" ht="12">
      <c r="A223" s="14"/>
      <c r="B223" s="245"/>
      <c r="C223" s="246"/>
      <c r="D223" s="229" t="s">
        <v>170</v>
      </c>
      <c r="E223" s="247" t="s">
        <v>19</v>
      </c>
      <c r="F223" s="248" t="s">
        <v>352</v>
      </c>
      <c r="G223" s="246"/>
      <c r="H223" s="247" t="s">
        <v>19</v>
      </c>
      <c r="I223" s="249"/>
      <c r="J223" s="246"/>
      <c r="K223" s="246"/>
      <c r="L223" s="250"/>
      <c r="M223" s="251"/>
      <c r="N223" s="252"/>
      <c r="O223" s="252"/>
      <c r="P223" s="252"/>
      <c r="Q223" s="252"/>
      <c r="R223" s="252"/>
      <c r="S223" s="252"/>
      <c r="T223" s="253"/>
      <c r="U223" s="14"/>
      <c r="V223" s="14"/>
      <c r="W223" s="14"/>
      <c r="X223" s="14"/>
      <c r="Y223" s="14"/>
      <c r="Z223" s="14"/>
      <c r="AA223" s="14"/>
      <c r="AB223" s="14"/>
      <c r="AC223" s="14"/>
      <c r="AD223" s="14"/>
      <c r="AE223" s="14"/>
      <c r="AT223" s="254" t="s">
        <v>170</v>
      </c>
      <c r="AU223" s="254" t="s">
        <v>87</v>
      </c>
      <c r="AV223" s="14" t="s">
        <v>85</v>
      </c>
      <c r="AW223" s="14" t="s">
        <v>37</v>
      </c>
      <c r="AX223" s="14" t="s">
        <v>77</v>
      </c>
      <c r="AY223" s="254" t="s">
        <v>160</v>
      </c>
    </row>
    <row r="224" spans="1:51" s="13" customFormat="1" ht="12">
      <c r="A224" s="13"/>
      <c r="B224" s="234"/>
      <c r="C224" s="235"/>
      <c r="D224" s="229" t="s">
        <v>170</v>
      </c>
      <c r="E224" s="236" t="s">
        <v>19</v>
      </c>
      <c r="F224" s="237" t="s">
        <v>353</v>
      </c>
      <c r="G224" s="235"/>
      <c r="H224" s="238">
        <v>12.57</v>
      </c>
      <c r="I224" s="239"/>
      <c r="J224" s="235"/>
      <c r="K224" s="235"/>
      <c r="L224" s="240"/>
      <c r="M224" s="241"/>
      <c r="N224" s="242"/>
      <c r="O224" s="242"/>
      <c r="P224" s="242"/>
      <c r="Q224" s="242"/>
      <c r="R224" s="242"/>
      <c r="S224" s="242"/>
      <c r="T224" s="243"/>
      <c r="U224" s="13"/>
      <c r="V224" s="13"/>
      <c r="W224" s="13"/>
      <c r="X224" s="13"/>
      <c r="Y224" s="13"/>
      <c r="Z224" s="13"/>
      <c r="AA224" s="13"/>
      <c r="AB224" s="13"/>
      <c r="AC224" s="13"/>
      <c r="AD224" s="13"/>
      <c r="AE224" s="13"/>
      <c r="AT224" s="244" t="s">
        <v>170</v>
      </c>
      <c r="AU224" s="244" t="s">
        <v>87</v>
      </c>
      <c r="AV224" s="13" t="s">
        <v>87</v>
      </c>
      <c r="AW224" s="13" t="s">
        <v>37</v>
      </c>
      <c r="AX224" s="13" t="s">
        <v>77</v>
      </c>
      <c r="AY224" s="244" t="s">
        <v>160</v>
      </c>
    </row>
    <row r="225" spans="1:51" s="13" customFormat="1" ht="12">
      <c r="A225" s="13"/>
      <c r="B225" s="234"/>
      <c r="C225" s="235"/>
      <c r="D225" s="229" t="s">
        <v>170</v>
      </c>
      <c r="E225" s="236" t="s">
        <v>19</v>
      </c>
      <c r="F225" s="237" t="s">
        <v>354</v>
      </c>
      <c r="G225" s="235"/>
      <c r="H225" s="238">
        <v>-6.29</v>
      </c>
      <c r="I225" s="239"/>
      <c r="J225" s="235"/>
      <c r="K225" s="235"/>
      <c r="L225" s="240"/>
      <c r="M225" s="241"/>
      <c r="N225" s="242"/>
      <c r="O225" s="242"/>
      <c r="P225" s="242"/>
      <c r="Q225" s="242"/>
      <c r="R225" s="242"/>
      <c r="S225" s="242"/>
      <c r="T225" s="243"/>
      <c r="U225" s="13"/>
      <c r="V225" s="13"/>
      <c r="W225" s="13"/>
      <c r="X225" s="13"/>
      <c r="Y225" s="13"/>
      <c r="Z225" s="13"/>
      <c r="AA225" s="13"/>
      <c r="AB225" s="13"/>
      <c r="AC225" s="13"/>
      <c r="AD225" s="13"/>
      <c r="AE225" s="13"/>
      <c r="AT225" s="244" t="s">
        <v>170</v>
      </c>
      <c r="AU225" s="244" t="s">
        <v>87</v>
      </c>
      <c r="AV225" s="13" t="s">
        <v>87</v>
      </c>
      <c r="AW225" s="13" t="s">
        <v>37</v>
      </c>
      <c r="AX225" s="13" t="s">
        <v>77</v>
      </c>
      <c r="AY225" s="244" t="s">
        <v>160</v>
      </c>
    </row>
    <row r="226" spans="1:51" s="15" customFormat="1" ht="12">
      <c r="A226" s="15"/>
      <c r="B226" s="255"/>
      <c r="C226" s="256"/>
      <c r="D226" s="229" t="s">
        <v>170</v>
      </c>
      <c r="E226" s="257" t="s">
        <v>19</v>
      </c>
      <c r="F226" s="258" t="s">
        <v>174</v>
      </c>
      <c r="G226" s="256"/>
      <c r="H226" s="259">
        <v>6.28</v>
      </c>
      <c r="I226" s="260"/>
      <c r="J226" s="256"/>
      <c r="K226" s="256"/>
      <c r="L226" s="261"/>
      <c r="M226" s="262"/>
      <c r="N226" s="263"/>
      <c r="O226" s="263"/>
      <c r="P226" s="263"/>
      <c r="Q226" s="263"/>
      <c r="R226" s="263"/>
      <c r="S226" s="263"/>
      <c r="T226" s="264"/>
      <c r="U226" s="15"/>
      <c r="V226" s="15"/>
      <c r="W226" s="15"/>
      <c r="X226" s="15"/>
      <c r="Y226" s="15"/>
      <c r="Z226" s="15"/>
      <c r="AA226" s="15"/>
      <c r="AB226" s="15"/>
      <c r="AC226" s="15"/>
      <c r="AD226" s="15"/>
      <c r="AE226" s="15"/>
      <c r="AT226" s="265" t="s">
        <v>170</v>
      </c>
      <c r="AU226" s="265" t="s">
        <v>87</v>
      </c>
      <c r="AV226" s="15" t="s">
        <v>166</v>
      </c>
      <c r="AW226" s="15" t="s">
        <v>37</v>
      </c>
      <c r="AX226" s="15" t="s">
        <v>77</v>
      </c>
      <c r="AY226" s="265" t="s">
        <v>160</v>
      </c>
    </row>
    <row r="227" spans="1:51" s="13" customFormat="1" ht="12">
      <c r="A227" s="13"/>
      <c r="B227" s="234"/>
      <c r="C227" s="235"/>
      <c r="D227" s="229" t="s">
        <v>170</v>
      </c>
      <c r="E227" s="236" t="s">
        <v>19</v>
      </c>
      <c r="F227" s="237" t="s">
        <v>355</v>
      </c>
      <c r="G227" s="235"/>
      <c r="H227" s="238">
        <v>6.343</v>
      </c>
      <c r="I227" s="239"/>
      <c r="J227" s="235"/>
      <c r="K227" s="235"/>
      <c r="L227" s="240"/>
      <c r="M227" s="241"/>
      <c r="N227" s="242"/>
      <c r="O227" s="242"/>
      <c r="P227" s="242"/>
      <c r="Q227" s="242"/>
      <c r="R227" s="242"/>
      <c r="S227" s="242"/>
      <c r="T227" s="243"/>
      <c r="U227" s="13"/>
      <c r="V227" s="13"/>
      <c r="W227" s="13"/>
      <c r="X227" s="13"/>
      <c r="Y227" s="13"/>
      <c r="Z227" s="13"/>
      <c r="AA227" s="13"/>
      <c r="AB227" s="13"/>
      <c r="AC227" s="13"/>
      <c r="AD227" s="13"/>
      <c r="AE227" s="13"/>
      <c r="AT227" s="244" t="s">
        <v>170</v>
      </c>
      <c r="AU227" s="244" t="s">
        <v>87</v>
      </c>
      <c r="AV227" s="13" t="s">
        <v>87</v>
      </c>
      <c r="AW227" s="13" t="s">
        <v>37</v>
      </c>
      <c r="AX227" s="13" t="s">
        <v>85</v>
      </c>
      <c r="AY227" s="244" t="s">
        <v>160</v>
      </c>
    </row>
    <row r="228" spans="1:65" s="2" customFormat="1" ht="21.05" customHeight="1">
      <c r="A228" s="40"/>
      <c r="B228" s="41"/>
      <c r="C228" s="215" t="s">
        <v>356</v>
      </c>
      <c r="D228" s="215" t="s">
        <v>162</v>
      </c>
      <c r="E228" s="216" t="s">
        <v>357</v>
      </c>
      <c r="F228" s="217" t="s">
        <v>358</v>
      </c>
      <c r="G228" s="218" t="s">
        <v>188</v>
      </c>
      <c r="H228" s="219">
        <v>105.225</v>
      </c>
      <c r="I228" s="220"/>
      <c r="J228" s="221">
        <f>ROUND(I228*H228,2)</f>
        <v>0</v>
      </c>
      <c r="K228" s="222"/>
      <c r="L228" s="46"/>
      <c r="M228" s="223" t="s">
        <v>19</v>
      </c>
      <c r="N228" s="224" t="s">
        <v>48</v>
      </c>
      <c r="O228" s="86"/>
      <c r="P228" s="225">
        <f>O228*H228</f>
        <v>0</v>
      </c>
      <c r="Q228" s="225">
        <v>0.00069</v>
      </c>
      <c r="R228" s="225">
        <f>Q228*H228</f>
        <v>0.07260525</v>
      </c>
      <c r="S228" s="225">
        <v>0</v>
      </c>
      <c r="T228" s="226">
        <f>S228*H228</f>
        <v>0</v>
      </c>
      <c r="U228" s="40"/>
      <c r="V228" s="40"/>
      <c r="W228" s="40"/>
      <c r="X228" s="40"/>
      <c r="Y228" s="40"/>
      <c r="Z228" s="40"/>
      <c r="AA228" s="40"/>
      <c r="AB228" s="40"/>
      <c r="AC228" s="40"/>
      <c r="AD228" s="40"/>
      <c r="AE228" s="40"/>
      <c r="AR228" s="227" t="s">
        <v>166</v>
      </c>
      <c r="AT228" s="227" t="s">
        <v>162</v>
      </c>
      <c r="AU228" s="227" t="s">
        <v>87</v>
      </c>
      <c r="AY228" s="19" t="s">
        <v>160</v>
      </c>
      <c r="BE228" s="228">
        <f>IF(N228="základní",J228,0)</f>
        <v>0</v>
      </c>
      <c r="BF228" s="228">
        <f>IF(N228="snížená",J228,0)</f>
        <v>0</v>
      </c>
      <c r="BG228" s="228">
        <f>IF(N228="zákl. přenesená",J228,0)</f>
        <v>0</v>
      </c>
      <c r="BH228" s="228">
        <f>IF(N228="sníž. přenesená",J228,0)</f>
        <v>0</v>
      </c>
      <c r="BI228" s="228">
        <f>IF(N228="nulová",J228,0)</f>
        <v>0</v>
      </c>
      <c r="BJ228" s="19" t="s">
        <v>85</v>
      </c>
      <c r="BK228" s="228">
        <f>ROUND(I228*H228,2)</f>
        <v>0</v>
      </c>
      <c r="BL228" s="19" t="s">
        <v>166</v>
      </c>
      <c r="BM228" s="227" t="s">
        <v>359</v>
      </c>
    </row>
    <row r="229" spans="1:51" s="14" customFormat="1" ht="12">
      <c r="A229" s="14"/>
      <c r="B229" s="245"/>
      <c r="C229" s="246"/>
      <c r="D229" s="229" t="s">
        <v>170</v>
      </c>
      <c r="E229" s="247" t="s">
        <v>19</v>
      </c>
      <c r="F229" s="248" t="s">
        <v>204</v>
      </c>
      <c r="G229" s="246"/>
      <c r="H229" s="247" t="s">
        <v>19</v>
      </c>
      <c r="I229" s="249"/>
      <c r="J229" s="246"/>
      <c r="K229" s="246"/>
      <c r="L229" s="250"/>
      <c r="M229" s="251"/>
      <c r="N229" s="252"/>
      <c r="O229" s="252"/>
      <c r="P229" s="252"/>
      <c r="Q229" s="252"/>
      <c r="R229" s="252"/>
      <c r="S229" s="252"/>
      <c r="T229" s="253"/>
      <c r="U229" s="14"/>
      <c r="V229" s="14"/>
      <c r="W229" s="14"/>
      <c r="X229" s="14"/>
      <c r="Y229" s="14"/>
      <c r="Z229" s="14"/>
      <c r="AA229" s="14"/>
      <c r="AB229" s="14"/>
      <c r="AC229" s="14"/>
      <c r="AD229" s="14"/>
      <c r="AE229" s="14"/>
      <c r="AT229" s="254" t="s">
        <v>170</v>
      </c>
      <c r="AU229" s="254" t="s">
        <v>87</v>
      </c>
      <c r="AV229" s="14" t="s">
        <v>85</v>
      </c>
      <c r="AW229" s="14" t="s">
        <v>37</v>
      </c>
      <c r="AX229" s="14" t="s">
        <v>77</v>
      </c>
      <c r="AY229" s="254" t="s">
        <v>160</v>
      </c>
    </row>
    <row r="230" spans="1:51" s="13" customFormat="1" ht="12">
      <c r="A230" s="13"/>
      <c r="B230" s="234"/>
      <c r="C230" s="235"/>
      <c r="D230" s="229" t="s">
        <v>170</v>
      </c>
      <c r="E230" s="236" t="s">
        <v>19</v>
      </c>
      <c r="F230" s="237" t="s">
        <v>205</v>
      </c>
      <c r="G230" s="235"/>
      <c r="H230" s="238">
        <v>91.5</v>
      </c>
      <c r="I230" s="239"/>
      <c r="J230" s="235"/>
      <c r="K230" s="235"/>
      <c r="L230" s="240"/>
      <c r="M230" s="241"/>
      <c r="N230" s="242"/>
      <c r="O230" s="242"/>
      <c r="P230" s="242"/>
      <c r="Q230" s="242"/>
      <c r="R230" s="242"/>
      <c r="S230" s="242"/>
      <c r="T230" s="243"/>
      <c r="U230" s="13"/>
      <c r="V230" s="13"/>
      <c r="W230" s="13"/>
      <c r="X230" s="13"/>
      <c r="Y230" s="13"/>
      <c r="Z230" s="13"/>
      <c r="AA230" s="13"/>
      <c r="AB230" s="13"/>
      <c r="AC230" s="13"/>
      <c r="AD230" s="13"/>
      <c r="AE230" s="13"/>
      <c r="AT230" s="244" t="s">
        <v>170</v>
      </c>
      <c r="AU230" s="244" t="s">
        <v>87</v>
      </c>
      <c r="AV230" s="13" t="s">
        <v>87</v>
      </c>
      <c r="AW230" s="13" t="s">
        <v>37</v>
      </c>
      <c r="AX230" s="13" t="s">
        <v>77</v>
      </c>
      <c r="AY230" s="244" t="s">
        <v>160</v>
      </c>
    </row>
    <row r="231" spans="1:51" s="13" customFormat="1" ht="12">
      <c r="A231" s="13"/>
      <c r="B231" s="234"/>
      <c r="C231" s="235"/>
      <c r="D231" s="229" t="s">
        <v>170</v>
      </c>
      <c r="E231" s="236" t="s">
        <v>19</v>
      </c>
      <c r="F231" s="237" t="s">
        <v>360</v>
      </c>
      <c r="G231" s="235"/>
      <c r="H231" s="238">
        <v>105.225</v>
      </c>
      <c r="I231" s="239"/>
      <c r="J231" s="235"/>
      <c r="K231" s="235"/>
      <c r="L231" s="240"/>
      <c r="M231" s="241"/>
      <c r="N231" s="242"/>
      <c r="O231" s="242"/>
      <c r="P231" s="242"/>
      <c r="Q231" s="242"/>
      <c r="R231" s="242"/>
      <c r="S231" s="242"/>
      <c r="T231" s="243"/>
      <c r="U231" s="13"/>
      <c r="V231" s="13"/>
      <c r="W231" s="13"/>
      <c r="X231" s="13"/>
      <c r="Y231" s="13"/>
      <c r="Z231" s="13"/>
      <c r="AA231" s="13"/>
      <c r="AB231" s="13"/>
      <c r="AC231" s="13"/>
      <c r="AD231" s="13"/>
      <c r="AE231" s="13"/>
      <c r="AT231" s="244" t="s">
        <v>170</v>
      </c>
      <c r="AU231" s="244" t="s">
        <v>87</v>
      </c>
      <c r="AV231" s="13" t="s">
        <v>87</v>
      </c>
      <c r="AW231" s="13" t="s">
        <v>37</v>
      </c>
      <c r="AX231" s="13" t="s">
        <v>85</v>
      </c>
      <c r="AY231" s="244" t="s">
        <v>160</v>
      </c>
    </row>
    <row r="232" spans="1:65" s="2" customFormat="1" ht="21.05" customHeight="1">
      <c r="A232" s="40"/>
      <c r="B232" s="41"/>
      <c r="C232" s="215" t="s">
        <v>361</v>
      </c>
      <c r="D232" s="215" t="s">
        <v>162</v>
      </c>
      <c r="E232" s="216" t="s">
        <v>362</v>
      </c>
      <c r="F232" s="217" t="s">
        <v>363</v>
      </c>
      <c r="G232" s="218" t="s">
        <v>188</v>
      </c>
      <c r="H232" s="219">
        <v>12.44</v>
      </c>
      <c r="I232" s="220"/>
      <c r="J232" s="221">
        <f>ROUND(I232*H232,2)</f>
        <v>0</v>
      </c>
      <c r="K232" s="222"/>
      <c r="L232" s="46"/>
      <c r="M232" s="223" t="s">
        <v>19</v>
      </c>
      <c r="N232" s="224" t="s">
        <v>48</v>
      </c>
      <c r="O232" s="86"/>
      <c r="P232" s="225">
        <f>O232*H232</f>
        <v>0</v>
      </c>
      <c r="Q232" s="225">
        <v>0</v>
      </c>
      <c r="R232" s="225">
        <f>Q232*H232</f>
        <v>0</v>
      </c>
      <c r="S232" s="225">
        <v>0</v>
      </c>
      <c r="T232" s="226">
        <f>S232*H232</f>
        <v>0</v>
      </c>
      <c r="U232" s="40"/>
      <c r="V232" s="40"/>
      <c r="W232" s="40"/>
      <c r="X232" s="40"/>
      <c r="Y232" s="40"/>
      <c r="Z232" s="40"/>
      <c r="AA232" s="40"/>
      <c r="AB232" s="40"/>
      <c r="AC232" s="40"/>
      <c r="AD232" s="40"/>
      <c r="AE232" s="40"/>
      <c r="AR232" s="227" t="s">
        <v>166</v>
      </c>
      <c r="AT232" s="227" t="s">
        <v>162</v>
      </c>
      <c r="AU232" s="227" t="s">
        <v>87</v>
      </c>
      <c r="AY232" s="19" t="s">
        <v>160</v>
      </c>
      <c r="BE232" s="228">
        <f>IF(N232="základní",J232,0)</f>
        <v>0</v>
      </c>
      <c r="BF232" s="228">
        <f>IF(N232="snížená",J232,0)</f>
        <v>0</v>
      </c>
      <c r="BG232" s="228">
        <f>IF(N232="zákl. přenesená",J232,0)</f>
        <v>0</v>
      </c>
      <c r="BH232" s="228">
        <f>IF(N232="sníž. přenesená",J232,0)</f>
        <v>0</v>
      </c>
      <c r="BI232" s="228">
        <f>IF(N232="nulová",J232,0)</f>
        <v>0</v>
      </c>
      <c r="BJ232" s="19" t="s">
        <v>85</v>
      </c>
      <c r="BK232" s="228">
        <f>ROUND(I232*H232,2)</f>
        <v>0</v>
      </c>
      <c r="BL232" s="19" t="s">
        <v>166</v>
      </c>
      <c r="BM232" s="227" t="s">
        <v>364</v>
      </c>
    </row>
    <row r="233" spans="1:51" s="14" customFormat="1" ht="12">
      <c r="A233" s="14"/>
      <c r="B233" s="245"/>
      <c r="C233" s="246"/>
      <c r="D233" s="229" t="s">
        <v>170</v>
      </c>
      <c r="E233" s="247" t="s">
        <v>19</v>
      </c>
      <c r="F233" s="248" t="s">
        <v>365</v>
      </c>
      <c r="G233" s="246"/>
      <c r="H233" s="247" t="s">
        <v>19</v>
      </c>
      <c r="I233" s="249"/>
      <c r="J233" s="246"/>
      <c r="K233" s="246"/>
      <c r="L233" s="250"/>
      <c r="M233" s="251"/>
      <c r="N233" s="252"/>
      <c r="O233" s="252"/>
      <c r="P233" s="252"/>
      <c r="Q233" s="252"/>
      <c r="R233" s="252"/>
      <c r="S233" s="252"/>
      <c r="T233" s="253"/>
      <c r="U233" s="14"/>
      <c r="V233" s="14"/>
      <c r="W233" s="14"/>
      <c r="X233" s="14"/>
      <c r="Y233" s="14"/>
      <c r="Z233" s="14"/>
      <c r="AA233" s="14"/>
      <c r="AB233" s="14"/>
      <c r="AC233" s="14"/>
      <c r="AD233" s="14"/>
      <c r="AE233" s="14"/>
      <c r="AT233" s="254" t="s">
        <v>170</v>
      </c>
      <c r="AU233" s="254" t="s">
        <v>87</v>
      </c>
      <c r="AV233" s="14" t="s">
        <v>85</v>
      </c>
      <c r="AW233" s="14" t="s">
        <v>37</v>
      </c>
      <c r="AX233" s="14" t="s">
        <v>77</v>
      </c>
      <c r="AY233" s="254" t="s">
        <v>160</v>
      </c>
    </row>
    <row r="234" spans="1:51" s="13" customFormat="1" ht="12">
      <c r="A234" s="13"/>
      <c r="B234" s="234"/>
      <c r="C234" s="235"/>
      <c r="D234" s="229" t="s">
        <v>170</v>
      </c>
      <c r="E234" s="236" t="s">
        <v>19</v>
      </c>
      <c r="F234" s="237" t="s">
        <v>366</v>
      </c>
      <c r="G234" s="235"/>
      <c r="H234" s="238">
        <v>12.44</v>
      </c>
      <c r="I234" s="239"/>
      <c r="J234" s="235"/>
      <c r="K234" s="235"/>
      <c r="L234" s="240"/>
      <c r="M234" s="241"/>
      <c r="N234" s="242"/>
      <c r="O234" s="242"/>
      <c r="P234" s="242"/>
      <c r="Q234" s="242"/>
      <c r="R234" s="242"/>
      <c r="S234" s="242"/>
      <c r="T234" s="243"/>
      <c r="U234" s="13"/>
      <c r="V234" s="13"/>
      <c r="W234" s="13"/>
      <c r="X234" s="13"/>
      <c r="Y234" s="13"/>
      <c r="Z234" s="13"/>
      <c r="AA234" s="13"/>
      <c r="AB234" s="13"/>
      <c r="AC234" s="13"/>
      <c r="AD234" s="13"/>
      <c r="AE234" s="13"/>
      <c r="AT234" s="244" t="s">
        <v>170</v>
      </c>
      <c r="AU234" s="244" t="s">
        <v>87</v>
      </c>
      <c r="AV234" s="13" t="s">
        <v>87</v>
      </c>
      <c r="AW234" s="13" t="s">
        <v>37</v>
      </c>
      <c r="AX234" s="13" t="s">
        <v>85</v>
      </c>
      <c r="AY234" s="244" t="s">
        <v>160</v>
      </c>
    </row>
    <row r="235" spans="1:65" s="2" customFormat="1" ht="64.5" customHeight="1">
      <c r="A235" s="40"/>
      <c r="B235" s="41"/>
      <c r="C235" s="215" t="s">
        <v>367</v>
      </c>
      <c r="D235" s="215" t="s">
        <v>162</v>
      </c>
      <c r="E235" s="216" t="s">
        <v>368</v>
      </c>
      <c r="F235" s="217" t="s">
        <v>369</v>
      </c>
      <c r="G235" s="218" t="s">
        <v>188</v>
      </c>
      <c r="H235" s="219">
        <v>190.07</v>
      </c>
      <c r="I235" s="220"/>
      <c r="J235" s="221">
        <f>ROUND(I235*H235,2)</f>
        <v>0</v>
      </c>
      <c r="K235" s="222"/>
      <c r="L235" s="46"/>
      <c r="M235" s="223" t="s">
        <v>19</v>
      </c>
      <c r="N235" s="224" t="s">
        <v>48</v>
      </c>
      <c r="O235" s="86"/>
      <c r="P235" s="225">
        <f>O235*H235</f>
        <v>0</v>
      </c>
      <c r="Q235" s="225">
        <v>0</v>
      </c>
      <c r="R235" s="225">
        <f>Q235*H235</f>
        <v>0</v>
      </c>
      <c r="S235" s="225">
        <v>0</v>
      </c>
      <c r="T235" s="226">
        <f>S235*H235</f>
        <v>0</v>
      </c>
      <c r="U235" s="40"/>
      <c r="V235" s="40"/>
      <c r="W235" s="40"/>
      <c r="X235" s="40"/>
      <c r="Y235" s="40"/>
      <c r="Z235" s="40"/>
      <c r="AA235" s="40"/>
      <c r="AB235" s="40"/>
      <c r="AC235" s="40"/>
      <c r="AD235" s="40"/>
      <c r="AE235" s="40"/>
      <c r="AR235" s="227" t="s">
        <v>166</v>
      </c>
      <c r="AT235" s="227" t="s">
        <v>162</v>
      </c>
      <c r="AU235" s="227" t="s">
        <v>87</v>
      </c>
      <c r="AY235" s="19" t="s">
        <v>160</v>
      </c>
      <c r="BE235" s="228">
        <f>IF(N235="základní",J235,0)</f>
        <v>0</v>
      </c>
      <c r="BF235" s="228">
        <f>IF(N235="snížená",J235,0)</f>
        <v>0</v>
      </c>
      <c r="BG235" s="228">
        <f>IF(N235="zákl. přenesená",J235,0)</f>
        <v>0</v>
      </c>
      <c r="BH235" s="228">
        <f>IF(N235="sníž. přenesená",J235,0)</f>
        <v>0</v>
      </c>
      <c r="BI235" s="228">
        <f>IF(N235="nulová",J235,0)</f>
        <v>0</v>
      </c>
      <c r="BJ235" s="19" t="s">
        <v>85</v>
      </c>
      <c r="BK235" s="228">
        <f>ROUND(I235*H235,2)</f>
        <v>0</v>
      </c>
      <c r="BL235" s="19" t="s">
        <v>166</v>
      </c>
      <c r="BM235" s="227" t="s">
        <v>370</v>
      </c>
    </row>
    <row r="236" spans="1:51" s="13" customFormat="1" ht="12">
      <c r="A236" s="13"/>
      <c r="B236" s="234"/>
      <c r="C236" s="235"/>
      <c r="D236" s="229" t="s">
        <v>170</v>
      </c>
      <c r="E236" s="236" t="s">
        <v>19</v>
      </c>
      <c r="F236" s="237" t="s">
        <v>371</v>
      </c>
      <c r="G236" s="235"/>
      <c r="H236" s="238">
        <v>190.07</v>
      </c>
      <c r="I236" s="239"/>
      <c r="J236" s="235"/>
      <c r="K236" s="235"/>
      <c r="L236" s="240"/>
      <c r="M236" s="241"/>
      <c r="N236" s="242"/>
      <c r="O236" s="242"/>
      <c r="P236" s="242"/>
      <c r="Q236" s="242"/>
      <c r="R236" s="242"/>
      <c r="S236" s="242"/>
      <c r="T236" s="243"/>
      <c r="U236" s="13"/>
      <c r="V236" s="13"/>
      <c r="W236" s="13"/>
      <c r="X236" s="13"/>
      <c r="Y236" s="13"/>
      <c r="Z236" s="13"/>
      <c r="AA236" s="13"/>
      <c r="AB236" s="13"/>
      <c r="AC236" s="13"/>
      <c r="AD236" s="13"/>
      <c r="AE236" s="13"/>
      <c r="AT236" s="244" t="s">
        <v>170</v>
      </c>
      <c r="AU236" s="244" t="s">
        <v>87</v>
      </c>
      <c r="AV236" s="13" t="s">
        <v>87</v>
      </c>
      <c r="AW236" s="13" t="s">
        <v>37</v>
      </c>
      <c r="AX236" s="13" t="s">
        <v>85</v>
      </c>
      <c r="AY236" s="244" t="s">
        <v>160</v>
      </c>
    </row>
    <row r="237" spans="1:65" s="2" customFormat="1" ht="21.05" customHeight="1">
      <c r="A237" s="40"/>
      <c r="B237" s="41"/>
      <c r="C237" s="215" t="s">
        <v>372</v>
      </c>
      <c r="D237" s="215" t="s">
        <v>162</v>
      </c>
      <c r="E237" s="216" t="s">
        <v>373</v>
      </c>
      <c r="F237" s="217" t="s">
        <v>374</v>
      </c>
      <c r="G237" s="218" t="s">
        <v>295</v>
      </c>
      <c r="H237" s="219">
        <v>1</v>
      </c>
      <c r="I237" s="220"/>
      <c r="J237" s="221">
        <f>ROUND(I237*H237,2)</f>
        <v>0</v>
      </c>
      <c r="K237" s="222"/>
      <c r="L237" s="46"/>
      <c r="M237" s="223" t="s">
        <v>19</v>
      </c>
      <c r="N237" s="224" t="s">
        <v>48</v>
      </c>
      <c r="O237" s="86"/>
      <c r="P237" s="225">
        <f>O237*H237</f>
        <v>0</v>
      </c>
      <c r="Q237" s="225">
        <v>0</v>
      </c>
      <c r="R237" s="225">
        <f>Q237*H237</f>
        <v>0</v>
      </c>
      <c r="S237" s="225">
        <v>0</v>
      </c>
      <c r="T237" s="226">
        <f>S237*H237</f>
        <v>0</v>
      </c>
      <c r="U237" s="40"/>
      <c r="V237" s="40"/>
      <c r="W237" s="40"/>
      <c r="X237" s="40"/>
      <c r="Y237" s="40"/>
      <c r="Z237" s="40"/>
      <c r="AA237" s="40"/>
      <c r="AB237" s="40"/>
      <c r="AC237" s="40"/>
      <c r="AD237" s="40"/>
      <c r="AE237" s="40"/>
      <c r="AR237" s="227" t="s">
        <v>166</v>
      </c>
      <c r="AT237" s="227" t="s">
        <v>162</v>
      </c>
      <c r="AU237" s="227" t="s">
        <v>87</v>
      </c>
      <c r="AY237" s="19" t="s">
        <v>160</v>
      </c>
      <c r="BE237" s="228">
        <f>IF(N237="základní",J237,0)</f>
        <v>0</v>
      </c>
      <c r="BF237" s="228">
        <f>IF(N237="snížená",J237,0)</f>
        <v>0</v>
      </c>
      <c r="BG237" s="228">
        <f>IF(N237="zákl. přenesená",J237,0)</f>
        <v>0</v>
      </c>
      <c r="BH237" s="228">
        <f>IF(N237="sníž. přenesená",J237,0)</f>
        <v>0</v>
      </c>
      <c r="BI237" s="228">
        <f>IF(N237="nulová",J237,0)</f>
        <v>0</v>
      </c>
      <c r="BJ237" s="19" t="s">
        <v>85</v>
      </c>
      <c r="BK237" s="228">
        <f>ROUND(I237*H237,2)</f>
        <v>0</v>
      </c>
      <c r="BL237" s="19" t="s">
        <v>166</v>
      </c>
      <c r="BM237" s="227" t="s">
        <v>375</v>
      </c>
    </row>
    <row r="238" spans="1:51" s="13" customFormat="1" ht="12">
      <c r="A238" s="13"/>
      <c r="B238" s="234"/>
      <c r="C238" s="235"/>
      <c r="D238" s="229" t="s">
        <v>170</v>
      </c>
      <c r="E238" s="236" t="s">
        <v>19</v>
      </c>
      <c r="F238" s="237" t="s">
        <v>85</v>
      </c>
      <c r="G238" s="235"/>
      <c r="H238" s="238">
        <v>1</v>
      </c>
      <c r="I238" s="239"/>
      <c r="J238" s="235"/>
      <c r="K238" s="235"/>
      <c r="L238" s="240"/>
      <c r="M238" s="241"/>
      <c r="N238" s="242"/>
      <c r="O238" s="242"/>
      <c r="P238" s="242"/>
      <c r="Q238" s="242"/>
      <c r="R238" s="242"/>
      <c r="S238" s="242"/>
      <c r="T238" s="243"/>
      <c r="U238" s="13"/>
      <c r="V238" s="13"/>
      <c r="W238" s="13"/>
      <c r="X238" s="13"/>
      <c r="Y238" s="13"/>
      <c r="Z238" s="13"/>
      <c r="AA238" s="13"/>
      <c r="AB238" s="13"/>
      <c r="AC238" s="13"/>
      <c r="AD238" s="13"/>
      <c r="AE238" s="13"/>
      <c r="AT238" s="244" t="s">
        <v>170</v>
      </c>
      <c r="AU238" s="244" t="s">
        <v>87</v>
      </c>
      <c r="AV238" s="13" t="s">
        <v>87</v>
      </c>
      <c r="AW238" s="13" t="s">
        <v>37</v>
      </c>
      <c r="AX238" s="13" t="s">
        <v>85</v>
      </c>
      <c r="AY238" s="244" t="s">
        <v>160</v>
      </c>
    </row>
    <row r="239" spans="1:63" s="12" customFormat="1" ht="20.85" customHeight="1">
      <c r="A239" s="12"/>
      <c r="B239" s="199"/>
      <c r="C239" s="200"/>
      <c r="D239" s="201" t="s">
        <v>76</v>
      </c>
      <c r="E239" s="213" t="s">
        <v>376</v>
      </c>
      <c r="F239" s="213" t="s">
        <v>377</v>
      </c>
      <c r="G239" s="200"/>
      <c r="H239" s="200"/>
      <c r="I239" s="203"/>
      <c r="J239" s="214">
        <f>BK239</f>
        <v>0</v>
      </c>
      <c r="K239" s="200"/>
      <c r="L239" s="205"/>
      <c r="M239" s="206"/>
      <c r="N239" s="207"/>
      <c r="O239" s="207"/>
      <c r="P239" s="208">
        <f>SUM(P240:P291)</f>
        <v>0</v>
      </c>
      <c r="Q239" s="207"/>
      <c r="R239" s="208">
        <f>SUM(R240:R291)</f>
        <v>0</v>
      </c>
      <c r="S239" s="207"/>
      <c r="T239" s="209">
        <f>SUM(T240:T291)</f>
        <v>2380.7248950000003</v>
      </c>
      <c r="U239" s="12"/>
      <c r="V239" s="12"/>
      <c r="W239" s="12"/>
      <c r="X239" s="12"/>
      <c r="Y239" s="12"/>
      <c r="Z239" s="12"/>
      <c r="AA239" s="12"/>
      <c r="AB239" s="12"/>
      <c r="AC239" s="12"/>
      <c r="AD239" s="12"/>
      <c r="AE239" s="12"/>
      <c r="AR239" s="210" t="s">
        <v>85</v>
      </c>
      <c r="AT239" s="211" t="s">
        <v>76</v>
      </c>
      <c r="AU239" s="211" t="s">
        <v>87</v>
      </c>
      <c r="AY239" s="210" t="s">
        <v>160</v>
      </c>
      <c r="BK239" s="212">
        <f>SUM(BK240:BK291)</f>
        <v>0</v>
      </c>
    </row>
    <row r="240" spans="1:65" s="2" customFormat="1" ht="64.5" customHeight="1">
      <c r="A240" s="40"/>
      <c r="B240" s="41"/>
      <c r="C240" s="215" t="s">
        <v>378</v>
      </c>
      <c r="D240" s="215" t="s">
        <v>162</v>
      </c>
      <c r="E240" s="216" t="s">
        <v>379</v>
      </c>
      <c r="F240" s="217" t="s">
        <v>380</v>
      </c>
      <c r="G240" s="218" t="s">
        <v>188</v>
      </c>
      <c r="H240" s="219">
        <v>113.793</v>
      </c>
      <c r="I240" s="220"/>
      <c r="J240" s="221">
        <f>ROUND(I240*H240,2)</f>
        <v>0</v>
      </c>
      <c r="K240" s="222"/>
      <c r="L240" s="46"/>
      <c r="M240" s="223" t="s">
        <v>19</v>
      </c>
      <c r="N240" s="224" t="s">
        <v>48</v>
      </c>
      <c r="O240" s="86"/>
      <c r="P240" s="225">
        <f>O240*H240</f>
        <v>0</v>
      </c>
      <c r="Q240" s="225">
        <v>0</v>
      </c>
      <c r="R240" s="225">
        <f>Q240*H240</f>
        <v>0</v>
      </c>
      <c r="S240" s="225">
        <v>0.255</v>
      </c>
      <c r="T240" s="226">
        <f>S240*H240</f>
        <v>29.017215000000004</v>
      </c>
      <c r="U240" s="40"/>
      <c r="V240" s="40"/>
      <c r="W240" s="40"/>
      <c r="X240" s="40"/>
      <c r="Y240" s="40"/>
      <c r="Z240" s="40"/>
      <c r="AA240" s="40"/>
      <c r="AB240" s="40"/>
      <c r="AC240" s="40"/>
      <c r="AD240" s="40"/>
      <c r="AE240" s="40"/>
      <c r="AR240" s="227" t="s">
        <v>166</v>
      </c>
      <c r="AT240" s="227" t="s">
        <v>162</v>
      </c>
      <c r="AU240" s="227" t="s">
        <v>180</v>
      </c>
      <c r="AY240" s="19" t="s">
        <v>160</v>
      </c>
      <c r="BE240" s="228">
        <f>IF(N240="základní",J240,0)</f>
        <v>0</v>
      </c>
      <c r="BF240" s="228">
        <f>IF(N240="snížená",J240,0)</f>
        <v>0</v>
      </c>
      <c r="BG240" s="228">
        <f>IF(N240="zákl. přenesená",J240,0)</f>
        <v>0</v>
      </c>
      <c r="BH240" s="228">
        <f>IF(N240="sníž. přenesená",J240,0)</f>
        <v>0</v>
      </c>
      <c r="BI240" s="228">
        <f>IF(N240="nulová",J240,0)</f>
        <v>0</v>
      </c>
      <c r="BJ240" s="19" t="s">
        <v>85</v>
      </c>
      <c r="BK240" s="228">
        <f>ROUND(I240*H240,2)</f>
        <v>0</v>
      </c>
      <c r="BL240" s="19" t="s">
        <v>166</v>
      </c>
      <c r="BM240" s="227" t="s">
        <v>381</v>
      </c>
    </row>
    <row r="241" spans="1:51" s="14" customFormat="1" ht="12">
      <c r="A241" s="14"/>
      <c r="B241" s="245"/>
      <c r="C241" s="246"/>
      <c r="D241" s="229" t="s">
        <v>170</v>
      </c>
      <c r="E241" s="247" t="s">
        <v>19</v>
      </c>
      <c r="F241" s="248" t="s">
        <v>382</v>
      </c>
      <c r="G241" s="246"/>
      <c r="H241" s="247" t="s">
        <v>19</v>
      </c>
      <c r="I241" s="249"/>
      <c r="J241" s="246"/>
      <c r="K241" s="246"/>
      <c r="L241" s="250"/>
      <c r="M241" s="251"/>
      <c r="N241" s="252"/>
      <c r="O241" s="252"/>
      <c r="P241" s="252"/>
      <c r="Q241" s="252"/>
      <c r="R241" s="252"/>
      <c r="S241" s="252"/>
      <c r="T241" s="253"/>
      <c r="U241" s="14"/>
      <c r="V241" s="14"/>
      <c r="W241" s="14"/>
      <c r="X241" s="14"/>
      <c r="Y241" s="14"/>
      <c r="Z241" s="14"/>
      <c r="AA241" s="14"/>
      <c r="AB241" s="14"/>
      <c r="AC241" s="14"/>
      <c r="AD241" s="14"/>
      <c r="AE241" s="14"/>
      <c r="AT241" s="254" t="s">
        <v>170</v>
      </c>
      <c r="AU241" s="254" t="s">
        <v>180</v>
      </c>
      <c r="AV241" s="14" t="s">
        <v>85</v>
      </c>
      <c r="AW241" s="14" t="s">
        <v>37</v>
      </c>
      <c r="AX241" s="14" t="s">
        <v>77</v>
      </c>
      <c r="AY241" s="254" t="s">
        <v>160</v>
      </c>
    </row>
    <row r="242" spans="1:51" s="13" customFormat="1" ht="12">
      <c r="A242" s="13"/>
      <c r="B242" s="234"/>
      <c r="C242" s="235"/>
      <c r="D242" s="229" t="s">
        <v>170</v>
      </c>
      <c r="E242" s="236" t="s">
        <v>19</v>
      </c>
      <c r="F242" s="237" t="s">
        <v>383</v>
      </c>
      <c r="G242" s="235"/>
      <c r="H242" s="238">
        <v>25.69</v>
      </c>
      <c r="I242" s="239"/>
      <c r="J242" s="235"/>
      <c r="K242" s="235"/>
      <c r="L242" s="240"/>
      <c r="M242" s="241"/>
      <c r="N242" s="242"/>
      <c r="O242" s="242"/>
      <c r="P242" s="242"/>
      <c r="Q242" s="242"/>
      <c r="R242" s="242"/>
      <c r="S242" s="242"/>
      <c r="T242" s="243"/>
      <c r="U242" s="13"/>
      <c r="V242" s="13"/>
      <c r="W242" s="13"/>
      <c r="X242" s="13"/>
      <c r="Y242" s="13"/>
      <c r="Z242" s="13"/>
      <c r="AA242" s="13"/>
      <c r="AB242" s="13"/>
      <c r="AC242" s="13"/>
      <c r="AD242" s="13"/>
      <c r="AE242" s="13"/>
      <c r="AT242" s="244" t="s">
        <v>170</v>
      </c>
      <c r="AU242" s="244" t="s">
        <v>180</v>
      </c>
      <c r="AV242" s="13" t="s">
        <v>87</v>
      </c>
      <c r="AW242" s="13" t="s">
        <v>37</v>
      </c>
      <c r="AX242" s="13" t="s">
        <v>77</v>
      </c>
      <c r="AY242" s="244" t="s">
        <v>160</v>
      </c>
    </row>
    <row r="243" spans="1:51" s="14" customFormat="1" ht="12">
      <c r="A243" s="14"/>
      <c r="B243" s="245"/>
      <c r="C243" s="246"/>
      <c r="D243" s="229" t="s">
        <v>170</v>
      </c>
      <c r="E243" s="247" t="s">
        <v>19</v>
      </c>
      <c r="F243" s="248" t="s">
        <v>384</v>
      </c>
      <c r="G243" s="246"/>
      <c r="H243" s="247" t="s">
        <v>19</v>
      </c>
      <c r="I243" s="249"/>
      <c r="J243" s="246"/>
      <c r="K243" s="246"/>
      <c r="L243" s="250"/>
      <c r="M243" s="251"/>
      <c r="N243" s="252"/>
      <c r="O243" s="252"/>
      <c r="P243" s="252"/>
      <c r="Q243" s="252"/>
      <c r="R243" s="252"/>
      <c r="S243" s="252"/>
      <c r="T243" s="253"/>
      <c r="U243" s="14"/>
      <c r="V243" s="14"/>
      <c r="W243" s="14"/>
      <c r="X243" s="14"/>
      <c r="Y243" s="14"/>
      <c r="Z243" s="14"/>
      <c r="AA243" s="14"/>
      <c r="AB243" s="14"/>
      <c r="AC243" s="14"/>
      <c r="AD243" s="14"/>
      <c r="AE243" s="14"/>
      <c r="AT243" s="254" t="s">
        <v>170</v>
      </c>
      <c r="AU243" s="254" t="s">
        <v>180</v>
      </c>
      <c r="AV243" s="14" t="s">
        <v>85</v>
      </c>
      <c r="AW243" s="14" t="s">
        <v>37</v>
      </c>
      <c r="AX243" s="14" t="s">
        <v>77</v>
      </c>
      <c r="AY243" s="254" t="s">
        <v>160</v>
      </c>
    </row>
    <row r="244" spans="1:51" s="13" customFormat="1" ht="12">
      <c r="A244" s="13"/>
      <c r="B244" s="234"/>
      <c r="C244" s="235"/>
      <c r="D244" s="229" t="s">
        <v>170</v>
      </c>
      <c r="E244" s="236" t="s">
        <v>19</v>
      </c>
      <c r="F244" s="237" t="s">
        <v>385</v>
      </c>
      <c r="G244" s="235"/>
      <c r="H244" s="238">
        <v>88.103</v>
      </c>
      <c r="I244" s="239"/>
      <c r="J244" s="235"/>
      <c r="K244" s="235"/>
      <c r="L244" s="240"/>
      <c r="M244" s="241"/>
      <c r="N244" s="242"/>
      <c r="O244" s="242"/>
      <c r="P244" s="242"/>
      <c r="Q244" s="242"/>
      <c r="R244" s="242"/>
      <c r="S244" s="242"/>
      <c r="T244" s="243"/>
      <c r="U244" s="13"/>
      <c r="V244" s="13"/>
      <c r="W244" s="13"/>
      <c r="X244" s="13"/>
      <c r="Y244" s="13"/>
      <c r="Z244" s="13"/>
      <c r="AA244" s="13"/>
      <c r="AB244" s="13"/>
      <c r="AC244" s="13"/>
      <c r="AD244" s="13"/>
      <c r="AE244" s="13"/>
      <c r="AT244" s="244" t="s">
        <v>170</v>
      </c>
      <c r="AU244" s="244" t="s">
        <v>180</v>
      </c>
      <c r="AV244" s="13" t="s">
        <v>87</v>
      </c>
      <c r="AW244" s="13" t="s">
        <v>37</v>
      </c>
      <c r="AX244" s="13" t="s">
        <v>77</v>
      </c>
      <c r="AY244" s="244" t="s">
        <v>160</v>
      </c>
    </row>
    <row r="245" spans="1:51" s="15" customFormat="1" ht="12">
      <c r="A245" s="15"/>
      <c r="B245" s="255"/>
      <c r="C245" s="256"/>
      <c r="D245" s="229" t="s">
        <v>170</v>
      </c>
      <c r="E245" s="257" t="s">
        <v>19</v>
      </c>
      <c r="F245" s="258" t="s">
        <v>174</v>
      </c>
      <c r="G245" s="256"/>
      <c r="H245" s="259">
        <v>113.793</v>
      </c>
      <c r="I245" s="260"/>
      <c r="J245" s="256"/>
      <c r="K245" s="256"/>
      <c r="L245" s="261"/>
      <c r="M245" s="262"/>
      <c r="N245" s="263"/>
      <c r="O245" s="263"/>
      <c r="P245" s="263"/>
      <c r="Q245" s="263"/>
      <c r="R245" s="263"/>
      <c r="S245" s="263"/>
      <c r="T245" s="264"/>
      <c r="U245" s="15"/>
      <c r="V245" s="15"/>
      <c r="W245" s="15"/>
      <c r="X245" s="15"/>
      <c r="Y245" s="15"/>
      <c r="Z245" s="15"/>
      <c r="AA245" s="15"/>
      <c r="AB245" s="15"/>
      <c r="AC245" s="15"/>
      <c r="AD245" s="15"/>
      <c r="AE245" s="15"/>
      <c r="AT245" s="265" t="s">
        <v>170</v>
      </c>
      <c r="AU245" s="265" t="s">
        <v>180</v>
      </c>
      <c r="AV245" s="15" t="s">
        <v>166</v>
      </c>
      <c r="AW245" s="15" t="s">
        <v>37</v>
      </c>
      <c r="AX245" s="15" t="s">
        <v>85</v>
      </c>
      <c r="AY245" s="265" t="s">
        <v>160</v>
      </c>
    </row>
    <row r="246" spans="1:65" s="2" customFormat="1" ht="64.5" customHeight="1">
      <c r="A246" s="40"/>
      <c r="B246" s="41"/>
      <c r="C246" s="215" t="s">
        <v>386</v>
      </c>
      <c r="D246" s="215" t="s">
        <v>162</v>
      </c>
      <c r="E246" s="216" t="s">
        <v>387</v>
      </c>
      <c r="F246" s="217" t="s">
        <v>388</v>
      </c>
      <c r="G246" s="218" t="s">
        <v>188</v>
      </c>
      <c r="H246" s="219">
        <v>164.38</v>
      </c>
      <c r="I246" s="220"/>
      <c r="J246" s="221">
        <f>ROUND(I246*H246,2)</f>
        <v>0</v>
      </c>
      <c r="K246" s="222"/>
      <c r="L246" s="46"/>
      <c r="M246" s="223" t="s">
        <v>19</v>
      </c>
      <c r="N246" s="224" t="s">
        <v>48</v>
      </c>
      <c r="O246" s="86"/>
      <c r="P246" s="225">
        <f>O246*H246</f>
        <v>0</v>
      </c>
      <c r="Q246" s="225">
        <v>0</v>
      </c>
      <c r="R246" s="225">
        <f>Q246*H246</f>
        <v>0</v>
      </c>
      <c r="S246" s="225">
        <v>0.235</v>
      </c>
      <c r="T246" s="226">
        <f>S246*H246</f>
        <v>38.62929999999999</v>
      </c>
      <c r="U246" s="40"/>
      <c r="V246" s="40"/>
      <c r="W246" s="40"/>
      <c r="X246" s="40"/>
      <c r="Y246" s="40"/>
      <c r="Z246" s="40"/>
      <c r="AA246" s="40"/>
      <c r="AB246" s="40"/>
      <c r="AC246" s="40"/>
      <c r="AD246" s="40"/>
      <c r="AE246" s="40"/>
      <c r="AR246" s="227" t="s">
        <v>166</v>
      </c>
      <c r="AT246" s="227" t="s">
        <v>162</v>
      </c>
      <c r="AU246" s="227" t="s">
        <v>180</v>
      </c>
      <c r="AY246" s="19" t="s">
        <v>160</v>
      </c>
      <c r="BE246" s="228">
        <f>IF(N246="základní",J246,0)</f>
        <v>0</v>
      </c>
      <c r="BF246" s="228">
        <f>IF(N246="snížená",J246,0)</f>
        <v>0</v>
      </c>
      <c r="BG246" s="228">
        <f>IF(N246="zákl. přenesená",J246,0)</f>
        <v>0</v>
      </c>
      <c r="BH246" s="228">
        <f>IF(N246="sníž. přenesená",J246,0)</f>
        <v>0</v>
      </c>
      <c r="BI246" s="228">
        <f>IF(N246="nulová",J246,0)</f>
        <v>0</v>
      </c>
      <c r="BJ246" s="19" t="s">
        <v>85</v>
      </c>
      <c r="BK246" s="228">
        <f>ROUND(I246*H246,2)</f>
        <v>0</v>
      </c>
      <c r="BL246" s="19" t="s">
        <v>166</v>
      </c>
      <c r="BM246" s="227" t="s">
        <v>389</v>
      </c>
    </row>
    <row r="247" spans="1:51" s="14" customFormat="1" ht="12">
      <c r="A247" s="14"/>
      <c r="B247" s="245"/>
      <c r="C247" s="246"/>
      <c r="D247" s="229" t="s">
        <v>170</v>
      </c>
      <c r="E247" s="247" t="s">
        <v>19</v>
      </c>
      <c r="F247" s="248" t="s">
        <v>390</v>
      </c>
      <c r="G247" s="246"/>
      <c r="H247" s="247" t="s">
        <v>19</v>
      </c>
      <c r="I247" s="249"/>
      <c r="J247" s="246"/>
      <c r="K247" s="246"/>
      <c r="L247" s="250"/>
      <c r="M247" s="251"/>
      <c r="N247" s="252"/>
      <c r="O247" s="252"/>
      <c r="P247" s="252"/>
      <c r="Q247" s="252"/>
      <c r="R247" s="252"/>
      <c r="S247" s="252"/>
      <c r="T247" s="253"/>
      <c r="U247" s="14"/>
      <c r="V247" s="14"/>
      <c r="W247" s="14"/>
      <c r="X247" s="14"/>
      <c r="Y247" s="14"/>
      <c r="Z247" s="14"/>
      <c r="AA247" s="14"/>
      <c r="AB247" s="14"/>
      <c r="AC247" s="14"/>
      <c r="AD247" s="14"/>
      <c r="AE247" s="14"/>
      <c r="AT247" s="254" t="s">
        <v>170</v>
      </c>
      <c r="AU247" s="254" t="s">
        <v>180</v>
      </c>
      <c r="AV247" s="14" t="s">
        <v>85</v>
      </c>
      <c r="AW247" s="14" t="s">
        <v>37</v>
      </c>
      <c r="AX247" s="14" t="s">
        <v>77</v>
      </c>
      <c r="AY247" s="254" t="s">
        <v>160</v>
      </c>
    </row>
    <row r="248" spans="1:51" s="13" customFormat="1" ht="12">
      <c r="A248" s="13"/>
      <c r="B248" s="234"/>
      <c r="C248" s="235"/>
      <c r="D248" s="229" t="s">
        <v>170</v>
      </c>
      <c r="E248" s="236" t="s">
        <v>19</v>
      </c>
      <c r="F248" s="237" t="s">
        <v>391</v>
      </c>
      <c r="G248" s="235"/>
      <c r="H248" s="238">
        <v>174.34</v>
      </c>
      <c r="I248" s="239"/>
      <c r="J248" s="235"/>
      <c r="K248" s="235"/>
      <c r="L248" s="240"/>
      <c r="M248" s="241"/>
      <c r="N248" s="242"/>
      <c r="O248" s="242"/>
      <c r="P248" s="242"/>
      <c r="Q248" s="242"/>
      <c r="R248" s="242"/>
      <c r="S248" s="242"/>
      <c r="T248" s="243"/>
      <c r="U248" s="13"/>
      <c r="V248" s="13"/>
      <c r="W248" s="13"/>
      <c r="X248" s="13"/>
      <c r="Y248" s="13"/>
      <c r="Z248" s="13"/>
      <c r="AA248" s="13"/>
      <c r="AB248" s="13"/>
      <c r="AC248" s="13"/>
      <c r="AD248" s="13"/>
      <c r="AE248" s="13"/>
      <c r="AT248" s="244" t="s">
        <v>170</v>
      </c>
      <c r="AU248" s="244" t="s">
        <v>180</v>
      </c>
      <c r="AV248" s="13" t="s">
        <v>87</v>
      </c>
      <c r="AW248" s="13" t="s">
        <v>37</v>
      </c>
      <c r="AX248" s="13" t="s">
        <v>77</v>
      </c>
      <c r="AY248" s="244" t="s">
        <v>160</v>
      </c>
    </row>
    <row r="249" spans="1:51" s="13" customFormat="1" ht="12">
      <c r="A249" s="13"/>
      <c r="B249" s="234"/>
      <c r="C249" s="235"/>
      <c r="D249" s="229" t="s">
        <v>170</v>
      </c>
      <c r="E249" s="236" t="s">
        <v>19</v>
      </c>
      <c r="F249" s="237" t="s">
        <v>392</v>
      </c>
      <c r="G249" s="235"/>
      <c r="H249" s="238">
        <v>-9.96</v>
      </c>
      <c r="I249" s="239"/>
      <c r="J249" s="235"/>
      <c r="K249" s="235"/>
      <c r="L249" s="240"/>
      <c r="M249" s="241"/>
      <c r="N249" s="242"/>
      <c r="O249" s="242"/>
      <c r="P249" s="242"/>
      <c r="Q249" s="242"/>
      <c r="R249" s="242"/>
      <c r="S249" s="242"/>
      <c r="T249" s="243"/>
      <c r="U249" s="13"/>
      <c r="V249" s="13"/>
      <c r="W249" s="13"/>
      <c r="X249" s="13"/>
      <c r="Y249" s="13"/>
      <c r="Z249" s="13"/>
      <c r="AA249" s="13"/>
      <c r="AB249" s="13"/>
      <c r="AC249" s="13"/>
      <c r="AD249" s="13"/>
      <c r="AE249" s="13"/>
      <c r="AT249" s="244" t="s">
        <v>170</v>
      </c>
      <c r="AU249" s="244" t="s">
        <v>180</v>
      </c>
      <c r="AV249" s="13" t="s">
        <v>87</v>
      </c>
      <c r="AW249" s="13" t="s">
        <v>37</v>
      </c>
      <c r="AX249" s="13" t="s">
        <v>77</v>
      </c>
      <c r="AY249" s="244" t="s">
        <v>160</v>
      </c>
    </row>
    <row r="250" spans="1:51" s="15" customFormat="1" ht="12">
      <c r="A250" s="15"/>
      <c r="B250" s="255"/>
      <c r="C250" s="256"/>
      <c r="D250" s="229" t="s">
        <v>170</v>
      </c>
      <c r="E250" s="257" t="s">
        <v>19</v>
      </c>
      <c r="F250" s="258" t="s">
        <v>174</v>
      </c>
      <c r="G250" s="256"/>
      <c r="H250" s="259">
        <v>164.38</v>
      </c>
      <c r="I250" s="260"/>
      <c r="J250" s="256"/>
      <c r="K250" s="256"/>
      <c r="L250" s="261"/>
      <c r="M250" s="262"/>
      <c r="N250" s="263"/>
      <c r="O250" s="263"/>
      <c r="P250" s="263"/>
      <c r="Q250" s="263"/>
      <c r="R250" s="263"/>
      <c r="S250" s="263"/>
      <c r="T250" s="264"/>
      <c r="U250" s="15"/>
      <c r="V250" s="15"/>
      <c r="W250" s="15"/>
      <c r="X250" s="15"/>
      <c r="Y250" s="15"/>
      <c r="Z250" s="15"/>
      <c r="AA250" s="15"/>
      <c r="AB250" s="15"/>
      <c r="AC250" s="15"/>
      <c r="AD250" s="15"/>
      <c r="AE250" s="15"/>
      <c r="AT250" s="265" t="s">
        <v>170</v>
      </c>
      <c r="AU250" s="265" t="s">
        <v>180</v>
      </c>
      <c r="AV250" s="15" t="s">
        <v>166</v>
      </c>
      <c r="AW250" s="15" t="s">
        <v>37</v>
      </c>
      <c r="AX250" s="15" t="s">
        <v>85</v>
      </c>
      <c r="AY250" s="265" t="s">
        <v>160</v>
      </c>
    </row>
    <row r="251" spans="1:65" s="2" customFormat="1" ht="53.65" customHeight="1">
      <c r="A251" s="40"/>
      <c r="B251" s="41"/>
      <c r="C251" s="215" t="s">
        <v>393</v>
      </c>
      <c r="D251" s="215" t="s">
        <v>162</v>
      </c>
      <c r="E251" s="216" t="s">
        <v>394</v>
      </c>
      <c r="F251" s="217" t="s">
        <v>395</v>
      </c>
      <c r="G251" s="218" t="s">
        <v>188</v>
      </c>
      <c r="H251" s="219">
        <v>55.99</v>
      </c>
      <c r="I251" s="220"/>
      <c r="J251" s="221">
        <f>ROUND(I251*H251,2)</f>
        <v>0</v>
      </c>
      <c r="K251" s="222"/>
      <c r="L251" s="46"/>
      <c r="M251" s="223" t="s">
        <v>19</v>
      </c>
      <c r="N251" s="224" t="s">
        <v>48</v>
      </c>
      <c r="O251" s="86"/>
      <c r="P251" s="225">
        <f>O251*H251</f>
        <v>0</v>
      </c>
      <c r="Q251" s="225">
        <v>0</v>
      </c>
      <c r="R251" s="225">
        <f>Q251*H251</f>
        <v>0</v>
      </c>
      <c r="S251" s="225">
        <v>0.32</v>
      </c>
      <c r="T251" s="226">
        <f>S251*H251</f>
        <v>17.916800000000002</v>
      </c>
      <c r="U251" s="40"/>
      <c r="V251" s="40"/>
      <c r="W251" s="40"/>
      <c r="X251" s="40"/>
      <c r="Y251" s="40"/>
      <c r="Z251" s="40"/>
      <c r="AA251" s="40"/>
      <c r="AB251" s="40"/>
      <c r="AC251" s="40"/>
      <c r="AD251" s="40"/>
      <c r="AE251" s="40"/>
      <c r="AR251" s="227" t="s">
        <v>166</v>
      </c>
      <c r="AT251" s="227" t="s">
        <v>162</v>
      </c>
      <c r="AU251" s="227" t="s">
        <v>180</v>
      </c>
      <c r="AY251" s="19" t="s">
        <v>160</v>
      </c>
      <c r="BE251" s="228">
        <f>IF(N251="základní",J251,0)</f>
        <v>0</v>
      </c>
      <c r="BF251" s="228">
        <f>IF(N251="snížená",J251,0)</f>
        <v>0</v>
      </c>
      <c r="BG251" s="228">
        <f>IF(N251="zákl. přenesená",J251,0)</f>
        <v>0</v>
      </c>
      <c r="BH251" s="228">
        <f>IF(N251="sníž. přenesená",J251,0)</f>
        <v>0</v>
      </c>
      <c r="BI251" s="228">
        <f>IF(N251="nulová",J251,0)</f>
        <v>0</v>
      </c>
      <c r="BJ251" s="19" t="s">
        <v>85</v>
      </c>
      <c r="BK251" s="228">
        <f>ROUND(I251*H251,2)</f>
        <v>0</v>
      </c>
      <c r="BL251" s="19" t="s">
        <v>166</v>
      </c>
      <c r="BM251" s="227" t="s">
        <v>396</v>
      </c>
    </row>
    <row r="252" spans="1:51" s="13" customFormat="1" ht="12">
      <c r="A252" s="13"/>
      <c r="B252" s="234"/>
      <c r="C252" s="235"/>
      <c r="D252" s="229" t="s">
        <v>170</v>
      </c>
      <c r="E252" s="236" t="s">
        <v>19</v>
      </c>
      <c r="F252" s="237" t="s">
        <v>397</v>
      </c>
      <c r="G252" s="235"/>
      <c r="H252" s="238">
        <v>69.84</v>
      </c>
      <c r="I252" s="239"/>
      <c r="J252" s="235"/>
      <c r="K252" s="235"/>
      <c r="L252" s="240"/>
      <c r="M252" s="241"/>
      <c r="N252" s="242"/>
      <c r="O252" s="242"/>
      <c r="P252" s="242"/>
      <c r="Q252" s="242"/>
      <c r="R252" s="242"/>
      <c r="S252" s="242"/>
      <c r="T252" s="243"/>
      <c r="U252" s="13"/>
      <c r="V252" s="13"/>
      <c r="W252" s="13"/>
      <c r="X252" s="13"/>
      <c r="Y252" s="13"/>
      <c r="Z252" s="13"/>
      <c r="AA252" s="13"/>
      <c r="AB252" s="13"/>
      <c r="AC252" s="13"/>
      <c r="AD252" s="13"/>
      <c r="AE252" s="13"/>
      <c r="AT252" s="244" t="s">
        <v>170</v>
      </c>
      <c r="AU252" s="244" t="s">
        <v>180</v>
      </c>
      <c r="AV252" s="13" t="s">
        <v>87</v>
      </c>
      <c r="AW252" s="13" t="s">
        <v>37</v>
      </c>
      <c r="AX252" s="13" t="s">
        <v>77</v>
      </c>
      <c r="AY252" s="244" t="s">
        <v>160</v>
      </c>
    </row>
    <row r="253" spans="1:51" s="13" customFormat="1" ht="12">
      <c r="A253" s="13"/>
      <c r="B253" s="234"/>
      <c r="C253" s="235"/>
      <c r="D253" s="229" t="s">
        <v>170</v>
      </c>
      <c r="E253" s="236" t="s">
        <v>19</v>
      </c>
      <c r="F253" s="237" t="s">
        <v>398</v>
      </c>
      <c r="G253" s="235"/>
      <c r="H253" s="238">
        <v>-1.2</v>
      </c>
      <c r="I253" s="239"/>
      <c r="J253" s="235"/>
      <c r="K253" s="235"/>
      <c r="L253" s="240"/>
      <c r="M253" s="241"/>
      <c r="N253" s="242"/>
      <c r="O253" s="242"/>
      <c r="P253" s="242"/>
      <c r="Q253" s="242"/>
      <c r="R253" s="242"/>
      <c r="S253" s="242"/>
      <c r="T253" s="243"/>
      <c r="U253" s="13"/>
      <c r="V253" s="13"/>
      <c r="W253" s="13"/>
      <c r="X253" s="13"/>
      <c r="Y253" s="13"/>
      <c r="Z253" s="13"/>
      <c r="AA253" s="13"/>
      <c r="AB253" s="13"/>
      <c r="AC253" s="13"/>
      <c r="AD253" s="13"/>
      <c r="AE253" s="13"/>
      <c r="AT253" s="244" t="s">
        <v>170</v>
      </c>
      <c r="AU253" s="244" t="s">
        <v>180</v>
      </c>
      <c r="AV253" s="13" t="s">
        <v>87</v>
      </c>
      <c r="AW253" s="13" t="s">
        <v>37</v>
      </c>
      <c r="AX253" s="13" t="s">
        <v>77</v>
      </c>
      <c r="AY253" s="244" t="s">
        <v>160</v>
      </c>
    </row>
    <row r="254" spans="1:51" s="13" customFormat="1" ht="12">
      <c r="A254" s="13"/>
      <c r="B254" s="234"/>
      <c r="C254" s="235"/>
      <c r="D254" s="229" t="s">
        <v>170</v>
      </c>
      <c r="E254" s="236" t="s">
        <v>19</v>
      </c>
      <c r="F254" s="237" t="s">
        <v>399</v>
      </c>
      <c r="G254" s="235"/>
      <c r="H254" s="238">
        <v>-12.65</v>
      </c>
      <c r="I254" s="239"/>
      <c r="J254" s="235"/>
      <c r="K254" s="235"/>
      <c r="L254" s="240"/>
      <c r="M254" s="241"/>
      <c r="N254" s="242"/>
      <c r="O254" s="242"/>
      <c r="P254" s="242"/>
      <c r="Q254" s="242"/>
      <c r="R254" s="242"/>
      <c r="S254" s="242"/>
      <c r="T254" s="243"/>
      <c r="U254" s="13"/>
      <c r="V254" s="13"/>
      <c r="W254" s="13"/>
      <c r="X254" s="13"/>
      <c r="Y254" s="13"/>
      <c r="Z254" s="13"/>
      <c r="AA254" s="13"/>
      <c r="AB254" s="13"/>
      <c r="AC254" s="13"/>
      <c r="AD254" s="13"/>
      <c r="AE254" s="13"/>
      <c r="AT254" s="244" t="s">
        <v>170</v>
      </c>
      <c r="AU254" s="244" t="s">
        <v>180</v>
      </c>
      <c r="AV254" s="13" t="s">
        <v>87</v>
      </c>
      <c r="AW254" s="13" t="s">
        <v>37</v>
      </c>
      <c r="AX254" s="13" t="s">
        <v>77</v>
      </c>
      <c r="AY254" s="244" t="s">
        <v>160</v>
      </c>
    </row>
    <row r="255" spans="1:51" s="15" customFormat="1" ht="12">
      <c r="A255" s="15"/>
      <c r="B255" s="255"/>
      <c r="C255" s="256"/>
      <c r="D255" s="229" t="s">
        <v>170</v>
      </c>
      <c r="E255" s="257" t="s">
        <v>19</v>
      </c>
      <c r="F255" s="258" t="s">
        <v>174</v>
      </c>
      <c r="G255" s="256"/>
      <c r="H255" s="259">
        <v>55.99</v>
      </c>
      <c r="I255" s="260"/>
      <c r="J255" s="256"/>
      <c r="K255" s="256"/>
      <c r="L255" s="261"/>
      <c r="M255" s="262"/>
      <c r="N255" s="263"/>
      <c r="O255" s="263"/>
      <c r="P255" s="263"/>
      <c r="Q255" s="263"/>
      <c r="R255" s="263"/>
      <c r="S255" s="263"/>
      <c r="T255" s="264"/>
      <c r="U255" s="15"/>
      <c r="V255" s="15"/>
      <c r="W255" s="15"/>
      <c r="X255" s="15"/>
      <c r="Y255" s="15"/>
      <c r="Z255" s="15"/>
      <c r="AA255" s="15"/>
      <c r="AB255" s="15"/>
      <c r="AC255" s="15"/>
      <c r="AD255" s="15"/>
      <c r="AE255" s="15"/>
      <c r="AT255" s="265" t="s">
        <v>170</v>
      </c>
      <c r="AU255" s="265" t="s">
        <v>180</v>
      </c>
      <c r="AV255" s="15" t="s">
        <v>166</v>
      </c>
      <c r="AW255" s="15" t="s">
        <v>37</v>
      </c>
      <c r="AX255" s="15" t="s">
        <v>85</v>
      </c>
      <c r="AY255" s="265" t="s">
        <v>160</v>
      </c>
    </row>
    <row r="256" spans="1:65" s="2" customFormat="1" ht="64.5" customHeight="1">
      <c r="A256" s="40"/>
      <c r="B256" s="41"/>
      <c r="C256" s="215" t="s">
        <v>400</v>
      </c>
      <c r="D256" s="215" t="s">
        <v>162</v>
      </c>
      <c r="E256" s="216" t="s">
        <v>401</v>
      </c>
      <c r="F256" s="217" t="s">
        <v>402</v>
      </c>
      <c r="G256" s="218" t="s">
        <v>188</v>
      </c>
      <c r="H256" s="219">
        <v>91.5</v>
      </c>
      <c r="I256" s="220"/>
      <c r="J256" s="221">
        <f>ROUND(I256*H256,2)</f>
        <v>0</v>
      </c>
      <c r="K256" s="222"/>
      <c r="L256" s="46"/>
      <c r="M256" s="223" t="s">
        <v>19</v>
      </c>
      <c r="N256" s="224" t="s">
        <v>48</v>
      </c>
      <c r="O256" s="86"/>
      <c r="P256" s="225">
        <f>O256*H256</f>
        <v>0</v>
      </c>
      <c r="Q256" s="225">
        <v>0</v>
      </c>
      <c r="R256" s="225">
        <f>Q256*H256</f>
        <v>0</v>
      </c>
      <c r="S256" s="225">
        <v>0.29</v>
      </c>
      <c r="T256" s="226">
        <f>S256*H256</f>
        <v>26.534999999999997</v>
      </c>
      <c r="U256" s="40"/>
      <c r="V256" s="40"/>
      <c r="W256" s="40"/>
      <c r="X256" s="40"/>
      <c r="Y256" s="40"/>
      <c r="Z256" s="40"/>
      <c r="AA256" s="40"/>
      <c r="AB256" s="40"/>
      <c r="AC256" s="40"/>
      <c r="AD256" s="40"/>
      <c r="AE256" s="40"/>
      <c r="AR256" s="227" t="s">
        <v>166</v>
      </c>
      <c r="AT256" s="227" t="s">
        <v>162</v>
      </c>
      <c r="AU256" s="227" t="s">
        <v>180</v>
      </c>
      <c r="AY256" s="19" t="s">
        <v>160</v>
      </c>
      <c r="BE256" s="228">
        <f>IF(N256="základní",J256,0)</f>
        <v>0</v>
      </c>
      <c r="BF256" s="228">
        <f>IF(N256="snížená",J256,0)</f>
        <v>0</v>
      </c>
      <c r="BG256" s="228">
        <f>IF(N256="zákl. přenesená",J256,0)</f>
        <v>0</v>
      </c>
      <c r="BH256" s="228">
        <f>IF(N256="sníž. přenesená",J256,0)</f>
        <v>0</v>
      </c>
      <c r="BI256" s="228">
        <f>IF(N256="nulová",J256,0)</f>
        <v>0</v>
      </c>
      <c r="BJ256" s="19" t="s">
        <v>85</v>
      </c>
      <c r="BK256" s="228">
        <f>ROUND(I256*H256,2)</f>
        <v>0</v>
      </c>
      <c r="BL256" s="19" t="s">
        <v>166</v>
      </c>
      <c r="BM256" s="227" t="s">
        <v>403</v>
      </c>
    </row>
    <row r="257" spans="1:51" s="14" customFormat="1" ht="12">
      <c r="A257" s="14"/>
      <c r="B257" s="245"/>
      <c r="C257" s="246"/>
      <c r="D257" s="229" t="s">
        <v>170</v>
      </c>
      <c r="E257" s="247" t="s">
        <v>19</v>
      </c>
      <c r="F257" s="248" t="s">
        <v>404</v>
      </c>
      <c r="G257" s="246"/>
      <c r="H257" s="247" t="s">
        <v>19</v>
      </c>
      <c r="I257" s="249"/>
      <c r="J257" s="246"/>
      <c r="K257" s="246"/>
      <c r="L257" s="250"/>
      <c r="M257" s="251"/>
      <c r="N257" s="252"/>
      <c r="O257" s="252"/>
      <c r="P257" s="252"/>
      <c r="Q257" s="252"/>
      <c r="R257" s="252"/>
      <c r="S257" s="252"/>
      <c r="T257" s="253"/>
      <c r="U257" s="14"/>
      <c r="V257" s="14"/>
      <c r="W257" s="14"/>
      <c r="X257" s="14"/>
      <c r="Y257" s="14"/>
      <c r="Z257" s="14"/>
      <c r="AA257" s="14"/>
      <c r="AB257" s="14"/>
      <c r="AC257" s="14"/>
      <c r="AD257" s="14"/>
      <c r="AE257" s="14"/>
      <c r="AT257" s="254" t="s">
        <v>170</v>
      </c>
      <c r="AU257" s="254" t="s">
        <v>180</v>
      </c>
      <c r="AV257" s="14" t="s">
        <v>85</v>
      </c>
      <c r="AW257" s="14" t="s">
        <v>37</v>
      </c>
      <c r="AX257" s="14" t="s">
        <v>77</v>
      </c>
      <c r="AY257" s="254" t="s">
        <v>160</v>
      </c>
    </row>
    <row r="258" spans="1:51" s="13" customFormat="1" ht="12">
      <c r="A258" s="13"/>
      <c r="B258" s="234"/>
      <c r="C258" s="235"/>
      <c r="D258" s="229" t="s">
        <v>170</v>
      </c>
      <c r="E258" s="236" t="s">
        <v>19</v>
      </c>
      <c r="F258" s="237" t="s">
        <v>205</v>
      </c>
      <c r="G258" s="235"/>
      <c r="H258" s="238">
        <v>91.5</v>
      </c>
      <c r="I258" s="239"/>
      <c r="J258" s="235"/>
      <c r="K258" s="235"/>
      <c r="L258" s="240"/>
      <c r="M258" s="241"/>
      <c r="N258" s="242"/>
      <c r="O258" s="242"/>
      <c r="P258" s="242"/>
      <c r="Q258" s="242"/>
      <c r="R258" s="242"/>
      <c r="S258" s="242"/>
      <c r="T258" s="243"/>
      <c r="U258" s="13"/>
      <c r="V258" s="13"/>
      <c r="W258" s="13"/>
      <c r="X258" s="13"/>
      <c r="Y258" s="13"/>
      <c r="Z258" s="13"/>
      <c r="AA258" s="13"/>
      <c r="AB258" s="13"/>
      <c r="AC258" s="13"/>
      <c r="AD258" s="13"/>
      <c r="AE258" s="13"/>
      <c r="AT258" s="244" t="s">
        <v>170</v>
      </c>
      <c r="AU258" s="244" t="s">
        <v>180</v>
      </c>
      <c r="AV258" s="13" t="s">
        <v>87</v>
      </c>
      <c r="AW258" s="13" t="s">
        <v>37</v>
      </c>
      <c r="AX258" s="13" t="s">
        <v>85</v>
      </c>
      <c r="AY258" s="244" t="s">
        <v>160</v>
      </c>
    </row>
    <row r="259" spans="1:65" s="2" customFormat="1" ht="64.5" customHeight="1">
      <c r="A259" s="40"/>
      <c r="B259" s="41"/>
      <c r="C259" s="215" t="s">
        <v>405</v>
      </c>
      <c r="D259" s="215" t="s">
        <v>162</v>
      </c>
      <c r="E259" s="216" t="s">
        <v>406</v>
      </c>
      <c r="F259" s="217" t="s">
        <v>407</v>
      </c>
      <c r="G259" s="218" t="s">
        <v>188</v>
      </c>
      <c r="H259" s="219">
        <v>821.76</v>
      </c>
      <c r="I259" s="220"/>
      <c r="J259" s="221">
        <f>ROUND(I259*H259,2)</f>
        <v>0</v>
      </c>
      <c r="K259" s="222"/>
      <c r="L259" s="46"/>
      <c r="M259" s="223" t="s">
        <v>19</v>
      </c>
      <c r="N259" s="224" t="s">
        <v>48</v>
      </c>
      <c r="O259" s="86"/>
      <c r="P259" s="225">
        <f>O259*H259</f>
        <v>0</v>
      </c>
      <c r="Q259" s="225">
        <v>0</v>
      </c>
      <c r="R259" s="225">
        <f>Q259*H259</f>
        <v>0</v>
      </c>
      <c r="S259" s="225">
        <v>0.29</v>
      </c>
      <c r="T259" s="226">
        <f>S259*H259</f>
        <v>238.3104</v>
      </c>
      <c r="U259" s="40"/>
      <c r="V259" s="40"/>
      <c r="W259" s="40"/>
      <c r="X259" s="40"/>
      <c r="Y259" s="40"/>
      <c r="Z259" s="40"/>
      <c r="AA259" s="40"/>
      <c r="AB259" s="40"/>
      <c r="AC259" s="40"/>
      <c r="AD259" s="40"/>
      <c r="AE259" s="40"/>
      <c r="AR259" s="227" t="s">
        <v>166</v>
      </c>
      <c r="AT259" s="227" t="s">
        <v>162</v>
      </c>
      <c r="AU259" s="227" t="s">
        <v>180</v>
      </c>
      <c r="AY259" s="19" t="s">
        <v>160</v>
      </c>
      <c r="BE259" s="228">
        <f>IF(N259="základní",J259,0)</f>
        <v>0</v>
      </c>
      <c r="BF259" s="228">
        <f>IF(N259="snížená",J259,0)</f>
        <v>0</v>
      </c>
      <c r="BG259" s="228">
        <f>IF(N259="zákl. přenesená",J259,0)</f>
        <v>0</v>
      </c>
      <c r="BH259" s="228">
        <f>IF(N259="sníž. přenesená",J259,0)</f>
        <v>0</v>
      </c>
      <c r="BI259" s="228">
        <f>IF(N259="nulová",J259,0)</f>
        <v>0</v>
      </c>
      <c r="BJ259" s="19" t="s">
        <v>85</v>
      </c>
      <c r="BK259" s="228">
        <f>ROUND(I259*H259,2)</f>
        <v>0</v>
      </c>
      <c r="BL259" s="19" t="s">
        <v>166</v>
      </c>
      <c r="BM259" s="227" t="s">
        <v>408</v>
      </c>
    </row>
    <row r="260" spans="1:51" s="13" customFormat="1" ht="12">
      <c r="A260" s="13"/>
      <c r="B260" s="234"/>
      <c r="C260" s="235"/>
      <c r="D260" s="229" t="s">
        <v>170</v>
      </c>
      <c r="E260" s="236" t="s">
        <v>19</v>
      </c>
      <c r="F260" s="237" t="s">
        <v>409</v>
      </c>
      <c r="G260" s="235"/>
      <c r="H260" s="238">
        <v>821.76</v>
      </c>
      <c r="I260" s="239"/>
      <c r="J260" s="235"/>
      <c r="K260" s="235"/>
      <c r="L260" s="240"/>
      <c r="M260" s="241"/>
      <c r="N260" s="242"/>
      <c r="O260" s="242"/>
      <c r="P260" s="242"/>
      <c r="Q260" s="242"/>
      <c r="R260" s="242"/>
      <c r="S260" s="242"/>
      <c r="T260" s="243"/>
      <c r="U260" s="13"/>
      <c r="V260" s="13"/>
      <c r="W260" s="13"/>
      <c r="X260" s="13"/>
      <c r="Y260" s="13"/>
      <c r="Z260" s="13"/>
      <c r="AA260" s="13"/>
      <c r="AB260" s="13"/>
      <c r="AC260" s="13"/>
      <c r="AD260" s="13"/>
      <c r="AE260" s="13"/>
      <c r="AT260" s="244" t="s">
        <v>170</v>
      </c>
      <c r="AU260" s="244" t="s">
        <v>180</v>
      </c>
      <c r="AV260" s="13" t="s">
        <v>87</v>
      </c>
      <c r="AW260" s="13" t="s">
        <v>37</v>
      </c>
      <c r="AX260" s="13" t="s">
        <v>85</v>
      </c>
      <c r="AY260" s="244" t="s">
        <v>160</v>
      </c>
    </row>
    <row r="261" spans="1:65" s="2" customFormat="1" ht="64.5" customHeight="1">
      <c r="A261" s="40"/>
      <c r="B261" s="41"/>
      <c r="C261" s="215" t="s">
        <v>410</v>
      </c>
      <c r="D261" s="215" t="s">
        <v>162</v>
      </c>
      <c r="E261" s="216" t="s">
        <v>411</v>
      </c>
      <c r="F261" s="217" t="s">
        <v>412</v>
      </c>
      <c r="G261" s="218" t="s">
        <v>188</v>
      </c>
      <c r="H261" s="219">
        <v>1000.98</v>
      </c>
      <c r="I261" s="220"/>
      <c r="J261" s="221">
        <f>ROUND(I261*H261,2)</f>
        <v>0</v>
      </c>
      <c r="K261" s="222"/>
      <c r="L261" s="46"/>
      <c r="M261" s="223" t="s">
        <v>19</v>
      </c>
      <c r="N261" s="224" t="s">
        <v>48</v>
      </c>
      <c r="O261" s="86"/>
      <c r="P261" s="225">
        <f>O261*H261</f>
        <v>0</v>
      </c>
      <c r="Q261" s="225">
        <v>0</v>
      </c>
      <c r="R261" s="225">
        <f>Q261*H261</f>
        <v>0</v>
      </c>
      <c r="S261" s="225">
        <v>0.44</v>
      </c>
      <c r="T261" s="226">
        <f>S261*H261</f>
        <v>440.4312</v>
      </c>
      <c r="U261" s="40"/>
      <c r="V261" s="40"/>
      <c r="W261" s="40"/>
      <c r="X261" s="40"/>
      <c r="Y261" s="40"/>
      <c r="Z261" s="40"/>
      <c r="AA261" s="40"/>
      <c r="AB261" s="40"/>
      <c r="AC261" s="40"/>
      <c r="AD261" s="40"/>
      <c r="AE261" s="40"/>
      <c r="AR261" s="227" t="s">
        <v>166</v>
      </c>
      <c r="AT261" s="227" t="s">
        <v>162</v>
      </c>
      <c r="AU261" s="227" t="s">
        <v>180</v>
      </c>
      <c r="AY261" s="19" t="s">
        <v>160</v>
      </c>
      <c r="BE261" s="228">
        <f>IF(N261="základní",J261,0)</f>
        <v>0</v>
      </c>
      <c r="BF261" s="228">
        <f>IF(N261="snížená",J261,0)</f>
        <v>0</v>
      </c>
      <c r="BG261" s="228">
        <f>IF(N261="zákl. přenesená",J261,0)</f>
        <v>0</v>
      </c>
      <c r="BH261" s="228">
        <f>IF(N261="sníž. přenesená",J261,0)</f>
        <v>0</v>
      </c>
      <c r="BI261" s="228">
        <f>IF(N261="nulová",J261,0)</f>
        <v>0</v>
      </c>
      <c r="BJ261" s="19" t="s">
        <v>85</v>
      </c>
      <c r="BK261" s="228">
        <f>ROUND(I261*H261,2)</f>
        <v>0</v>
      </c>
      <c r="BL261" s="19" t="s">
        <v>166</v>
      </c>
      <c r="BM261" s="227" t="s">
        <v>413</v>
      </c>
    </row>
    <row r="262" spans="1:51" s="14" customFormat="1" ht="12">
      <c r="A262" s="14"/>
      <c r="B262" s="245"/>
      <c r="C262" s="246"/>
      <c r="D262" s="229" t="s">
        <v>170</v>
      </c>
      <c r="E262" s="247" t="s">
        <v>19</v>
      </c>
      <c r="F262" s="248" t="s">
        <v>414</v>
      </c>
      <c r="G262" s="246"/>
      <c r="H262" s="247" t="s">
        <v>19</v>
      </c>
      <c r="I262" s="249"/>
      <c r="J262" s="246"/>
      <c r="K262" s="246"/>
      <c r="L262" s="250"/>
      <c r="M262" s="251"/>
      <c r="N262" s="252"/>
      <c r="O262" s="252"/>
      <c r="P262" s="252"/>
      <c r="Q262" s="252"/>
      <c r="R262" s="252"/>
      <c r="S262" s="252"/>
      <c r="T262" s="253"/>
      <c r="U262" s="14"/>
      <c r="V262" s="14"/>
      <c r="W262" s="14"/>
      <c r="X262" s="14"/>
      <c r="Y262" s="14"/>
      <c r="Z262" s="14"/>
      <c r="AA262" s="14"/>
      <c r="AB262" s="14"/>
      <c r="AC262" s="14"/>
      <c r="AD262" s="14"/>
      <c r="AE262" s="14"/>
      <c r="AT262" s="254" t="s">
        <v>170</v>
      </c>
      <c r="AU262" s="254" t="s">
        <v>180</v>
      </c>
      <c r="AV262" s="14" t="s">
        <v>85</v>
      </c>
      <c r="AW262" s="14" t="s">
        <v>37</v>
      </c>
      <c r="AX262" s="14" t="s">
        <v>77</v>
      </c>
      <c r="AY262" s="254" t="s">
        <v>160</v>
      </c>
    </row>
    <row r="263" spans="1:51" s="13" customFormat="1" ht="12">
      <c r="A263" s="13"/>
      <c r="B263" s="234"/>
      <c r="C263" s="235"/>
      <c r="D263" s="229" t="s">
        <v>170</v>
      </c>
      <c r="E263" s="236" t="s">
        <v>19</v>
      </c>
      <c r="F263" s="237" t="s">
        <v>415</v>
      </c>
      <c r="G263" s="235"/>
      <c r="H263" s="238">
        <v>1196.38</v>
      </c>
      <c r="I263" s="239"/>
      <c r="J263" s="235"/>
      <c r="K263" s="235"/>
      <c r="L263" s="240"/>
      <c r="M263" s="241"/>
      <c r="N263" s="242"/>
      <c r="O263" s="242"/>
      <c r="P263" s="242"/>
      <c r="Q263" s="242"/>
      <c r="R263" s="242"/>
      <c r="S263" s="242"/>
      <c r="T263" s="243"/>
      <c r="U263" s="13"/>
      <c r="V263" s="13"/>
      <c r="W263" s="13"/>
      <c r="X263" s="13"/>
      <c r="Y263" s="13"/>
      <c r="Z263" s="13"/>
      <c r="AA263" s="13"/>
      <c r="AB263" s="13"/>
      <c r="AC263" s="13"/>
      <c r="AD263" s="13"/>
      <c r="AE263" s="13"/>
      <c r="AT263" s="244" t="s">
        <v>170</v>
      </c>
      <c r="AU263" s="244" t="s">
        <v>180</v>
      </c>
      <c r="AV263" s="13" t="s">
        <v>87</v>
      </c>
      <c r="AW263" s="13" t="s">
        <v>37</v>
      </c>
      <c r="AX263" s="13" t="s">
        <v>77</v>
      </c>
      <c r="AY263" s="244" t="s">
        <v>160</v>
      </c>
    </row>
    <row r="264" spans="1:51" s="13" customFormat="1" ht="12">
      <c r="A264" s="13"/>
      <c r="B264" s="234"/>
      <c r="C264" s="235"/>
      <c r="D264" s="229" t="s">
        <v>170</v>
      </c>
      <c r="E264" s="236" t="s">
        <v>19</v>
      </c>
      <c r="F264" s="237" t="s">
        <v>416</v>
      </c>
      <c r="G264" s="235"/>
      <c r="H264" s="238">
        <v>-195.4</v>
      </c>
      <c r="I264" s="239"/>
      <c r="J264" s="235"/>
      <c r="K264" s="235"/>
      <c r="L264" s="240"/>
      <c r="M264" s="241"/>
      <c r="N264" s="242"/>
      <c r="O264" s="242"/>
      <c r="P264" s="242"/>
      <c r="Q264" s="242"/>
      <c r="R264" s="242"/>
      <c r="S264" s="242"/>
      <c r="T264" s="243"/>
      <c r="U264" s="13"/>
      <c r="V264" s="13"/>
      <c r="W264" s="13"/>
      <c r="X264" s="13"/>
      <c r="Y264" s="13"/>
      <c r="Z264" s="13"/>
      <c r="AA264" s="13"/>
      <c r="AB264" s="13"/>
      <c r="AC264" s="13"/>
      <c r="AD264" s="13"/>
      <c r="AE264" s="13"/>
      <c r="AT264" s="244" t="s">
        <v>170</v>
      </c>
      <c r="AU264" s="244" t="s">
        <v>180</v>
      </c>
      <c r="AV264" s="13" t="s">
        <v>87</v>
      </c>
      <c r="AW264" s="13" t="s">
        <v>37</v>
      </c>
      <c r="AX264" s="13" t="s">
        <v>77</v>
      </c>
      <c r="AY264" s="244" t="s">
        <v>160</v>
      </c>
    </row>
    <row r="265" spans="1:51" s="15" customFormat="1" ht="12">
      <c r="A265" s="15"/>
      <c r="B265" s="255"/>
      <c r="C265" s="256"/>
      <c r="D265" s="229" t="s">
        <v>170</v>
      </c>
      <c r="E265" s="257" t="s">
        <v>19</v>
      </c>
      <c r="F265" s="258" t="s">
        <v>174</v>
      </c>
      <c r="G265" s="256"/>
      <c r="H265" s="259">
        <v>1000.98</v>
      </c>
      <c r="I265" s="260"/>
      <c r="J265" s="256"/>
      <c r="K265" s="256"/>
      <c r="L265" s="261"/>
      <c r="M265" s="262"/>
      <c r="N265" s="263"/>
      <c r="O265" s="263"/>
      <c r="P265" s="263"/>
      <c r="Q265" s="263"/>
      <c r="R265" s="263"/>
      <c r="S265" s="263"/>
      <c r="T265" s="264"/>
      <c r="U265" s="15"/>
      <c r="V265" s="15"/>
      <c r="W265" s="15"/>
      <c r="X265" s="15"/>
      <c r="Y265" s="15"/>
      <c r="Z265" s="15"/>
      <c r="AA265" s="15"/>
      <c r="AB265" s="15"/>
      <c r="AC265" s="15"/>
      <c r="AD265" s="15"/>
      <c r="AE265" s="15"/>
      <c r="AT265" s="265" t="s">
        <v>170</v>
      </c>
      <c r="AU265" s="265" t="s">
        <v>180</v>
      </c>
      <c r="AV265" s="15" t="s">
        <v>166</v>
      </c>
      <c r="AW265" s="15" t="s">
        <v>37</v>
      </c>
      <c r="AX265" s="15" t="s">
        <v>85</v>
      </c>
      <c r="AY265" s="265" t="s">
        <v>160</v>
      </c>
    </row>
    <row r="266" spans="1:65" s="2" customFormat="1" ht="64.5" customHeight="1">
      <c r="A266" s="40"/>
      <c r="B266" s="41"/>
      <c r="C266" s="215" t="s">
        <v>417</v>
      </c>
      <c r="D266" s="215" t="s">
        <v>162</v>
      </c>
      <c r="E266" s="216" t="s">
        <v>418</v>
      </c>
      <c r="F266" s="217" t="s">
        <v>419</v>
      </c>
      <c r="G266" s="218" t="s">
        <v>188</v>
      </c>
      <c r="H266" s="219">
        <v>1873.29</v>
      </c>
      <c r="I266" s="220"/>
      <c r="J266" s="221">
        <f>ROUND(I266*H266,2)</f>
        <v>0</v>
      </c>
      <c r="K266" s="222"/>
      <c r="L266" s="46"/>
      <c r="M266" s="223" t="s">
        <v>19</v>
      </c>
      <c r="N266" s="224" t="s">
        <v>48</v>
      </c>
      <c r="O266" s="86"/>
      <c r="P266" s="225">
        <f>O266*H266</f>
        <v>0</v>
      </c>
      <c r="Q266" s="225">
        <v>0</v>
      </c>
      <c r="R266" s="225">
        <f>Q266*H266</f>
        <v>0</v>
      </c>
      <c r="S266" s="225">
        <v>0.58</v>
      </c>
      <c r="T266" s="226">
        <f>S266*H266</f>
        <v>1086.5082</v>
      </c>
      <c r="U266" s="40"/>
      <c r="V266" s="40"/>
      <c r="W266" s="40"/>
      <c r="X266" s="40"/>
      <c r="Y266" s="40"/>
      <c r="Z266" s="40"/>
      <c r="AA266" s="40"/>
      <c r="AB266" s="40"/>
      <c r="AC266" s="40"/>
      <c r="AD266" s="40"/>
      <c r="AE266" s="40"/>
      <c r="AR266" s="227" t="s">
        <v>166</v>
      </c>
      <c r="AT266" s="227" t="s">
        <v>162</v>
      </c>
      <c r="AU266" s="227" t="s">
        <v>180</v>
      </c>
      <c r="AY266" s="19" t="s">
        <v>160</v>
      </c>
      <c r="BE266" s="228">
        <f>IF(N266="základní",J266,0)</f>
        <v>0</v>
      </c>
      <c r="BF266" s="228">
        <f>IF(N266="snížená",J266,0)</f>
        <v>0</v>
      </c>
      <c r="BG266" s="228">
        <f>IF(N266="zákl. přenesená",J266,0)</f>
        <v>0</v>
      </c>
      <c r="BH266" s="228">
        <f>IF(N266="sníž. přenesená",J266,0)</f>
        <v>0</v>
      </c>
      <c r="BI266" s="228">
        <f>IF(N266="nulová",J266,0)</f>
        <v>0</v>
      </c>
      <c r="BJ266" s="19" t="s">
        <v>85</v>
      </c>
      <c r="BK266" s="228">
        <f>ROUND(I266*H266,2)</f>
        <v>0</v>
      </c>
      <c r="BL266" s="19" t="s">
        <v>166</v>
      </c>
      <c r="BM266" s="227" t="s">
        <v>420</v>
      </c>
    </row>
    <row r="267" spans="1:51" s="13" customFormat="1" ht="12">
      <c r="A267" s="13"/>
      <c r="B267" s="234"/>
      <c r="C267" s="235"/>
      <c r="D267" s="229" t="s">
        <v>170</v>
      </c>
      <c r="E267" s="236" t="s">
        <v>19</v>
      </c>
      <c r="F267" s="237" t="s">
        <v>421</v>
      </c>
      <c r="G267" s="235"/>
      <c r="H267" s="238">
        <v>1677.89</v>
      </c>
      <c r="I267" s="239"/>
      <c r="J267" s="235"/>
      <c r="K267" s="235"/>
      <c r="L267" s="240"/>
      <c r="M267" s="241"/>
      <c r="N267" s="242"/>
      <c r="O267" s="242"/>
      <c r="P267" s="242"/>
      <c r="Q267" s="242"/>
      <c r="R267" s="242"/>
      <c r="S267" s="242"/>
      <c r="T267" s="243"/>
      <c r="U267" s="13"/>
      <c r="V267" s="13"/>
      <c r="W267" s="13"/>
      <c r="X267" s="13"/>
      <c r="Y267" s="13"/>
      <c r="Z267" s="13"/>
      <c r="AA267" s="13"/>
      <c r="AB267" s="13"/>
      <c r="AC267" s="13"/>
      <c r="AD267" s="13"/>
      <c r="AE267" s="13"/>
      <c r="AT267" s="244" t="s">
        <v>170</v>
      </c>
      <c r="AU267" s="244" t="s">
        <v>180</v>
      </c>
      <c r="AV267" s="13" t="s">
        <v>87</v>
      </c>
      <c r="AW267" s="13" t="s">
        <v>37</v>
      </c>
      <c r="AX267" s="13" t="s">
        <v>77</v>
      </c>
      <c r="AY267" s="244" t="s">
        <v>160</v>
      </c>
    </row>
    <row r="268" spans="1:51" s="13" customFormat="1" ht="12">
      <c r="A268" s="13"/>
      <c r="B268" s="234"/>
      <c r="C268" s="235"/>
      <c r="D268" s="229" t="s">
        <v>170</v>
      </c>
      <c r="E268" s="236" t="s">
        <v>19</v>
      </c>
      <c r="F268" s="237" t="s">
        <v>422</v>
      </c>
      <c r="G268" s="235"/>
      <c r="H268" s="238">
        <v>-626.36</v>
      </c>
      <c r="I268" s="239"/>
      <c r="J268" s="235"/>
      <c r="K268" s="235"/>
      <c r="L268" s="240"/>
      <c r="M268" s="241"/>
      <c r="N268" s="242"/>
      <c r="O268" s="242"/>
      <c r="P268" s="242"/>
      <c r="Q268" s="242"/>
      <c r="R268" s="242"/>
      <c r="S268" s="242"/>
      <c r="T268" s="243"/>
      <c r="U268" s="13"/>
      <c r="V268" s="13"/>
      <c r="W268" s="13"/>
      <c r="X268" s="13"/>
      <c r="Y268" s="13"/>
      <c r="Z268" s="13"/>
      <c r="AA268" s="13"/>
      <c r="AB268" s="13"/>
      <c r="AC268" s="13"/>
      <c r="AD268" s="13"/>
      <c r="AE268" s="13"/>
      <c r="AT268" s="244" t="s">
        <v>170</v>
      </c>
      <c r="AU268" s="244" t="s">
        <v>180</v>
      </c>
      <c r="AV268" s="13" t="s">
        <v>87</v>
      </c>
      <c r="AW268" s="13" t="s">
        <v>37</v>
      </c>
      <c r="AX268" s="13" t="s">
        <v>77</v>
      </c>
      <c r="AY268" s="244" t="s">
        <v>160</v>
      </c>
    </row>
    <row r="269" spans="1:51" s="16" customFormat="1" ht="12">
      <c r="A269" s="16"/>
      <c r="B269" s="277"/>
      <c r="C269" s="278"/>
      <c r="D269" s="229" t="s">
        <v>170</v>
      </c>
      <c r="E269" s="279" t="s">
        <v>19</v>
      </c>
      <c r="F269" s="280" t="s">
        <v>345</v>
      </c>
      <c r="G269" s="278"/>
      <c r="H269" s="281">
        <v>1051.53</v>
      </c>
      <c r="I269" s="282"/>
      <c r="J269" s="278"/>
      <c r="K269" s="278"/>
      <c r="L269" s="283"/>
      <c r="M269" s="284"/>
      <c r="N269" s="285"/>
      <c r="O269" s="285"/>
      <c r="P269" s="285"/>
      <c r="Q269" s="285"/>
      <c r="R269" s="285"/>
      <c r="S269" s="285"/>
      <c r="T269" s="286"/>
      <c r="U269" s="16"/>
      <c r="V269" s="16"/>
      <c r="W269" s="16"/>
      <c r="X269" s="16"/>
      <c r="Y269" s="16"/>
      <c r="Z269" s="16"/>
      <c r="AA269" s="16"/>
      <c r="AB269" s="16"/>
      <c r="AC269" s="16"/>
      <c r="AD269" s="16"/>
      <c r="AE269" s="16"/>
      <c r="AT269" s="287" t="s">
        <v>170</v>
      </c>
      <c r="AU269" s="287" t="s">
        <v>180</v>
      </c>
      <c r="AV269" s="16" t="s">
        <v>180</v>
      </c>
      <c r="AW269" s="16" t="s">
        <v>37</v>
      </c>
      <c r="AX269" s="16" t="s">
        <v>77</v>
      </c>
      <c r="AY269" s="287" t="s">
        <v>160</v>
      </c>
    </row>
    <row r="270" spans="1:51" s="13" customFormat="1" ht="12">
      <c r="A270" s="13"/>
      <c r="B270" s="234"/>
      <c r="C270" s="235"/>
      <c r="D270" s="229" t="s">
        <v>170</v>
      </c>
      <c r="E270" s="236" t="s">
        <v>19</v>
      </c>
      <c r="F270" s="237" t="s">
        <v>409</v>
      </c>
      <c r="G270" s="235"/>
      <c r="H270" s="238">
        <v>821.76</v>
      </c>
      <c r="I270" s="239"/>
      <c r="J270" s="235"/>
      <c r="K270" s="235"/>
      <c r="L270" s="240"/>
      <c r="M270" s="241"/>
      <c r="N270" s="242"/>
      <c r="O270" s="242"/>
      <c r="P270" s="242"/>
      <c r="Q270" s="242"/>
      <c r="R270" s="242"/>
      <c r="S270" s="242"/>
      <c r="T270" s="243"/>
      <c r="U270" s="13"/>
      <c r="V270" s="13"/>
      <c r="W270" s="13"/>
      <c r="X270" s="13"/>
      <c r="Y270" s="13"/>
      <c r="Z270" s="13"/>
      <c r="AA270" s="13"/>
      <c r="AB270" s="13"/>
      <c r="AC270" s="13"/>
      <c r="AD270" s="13"/>
      <c r="AE270" s="13"/>
      <c r="AT270" s="244" t="s">
        <v>170</v>
      </c>
      <c r="AU270" s="244" t="s">
        <v>180</v>
      </c>
      <c r="AV270" s="13" t="s">
        <v>87</v>
      </c>
      <c r="AW270" s="13" t="s">
        <v>37</v>
      </c>
      <c r="AX270" s="13" t="s">
        <v>77</v>
      </c>
      <c r="AY270" s="244" t="s">
        <v>160</v>
      </c>
    </row>
    <row r="271" spans="1:51" s="15" customFormat="1" ht="12">
      <c r="A271" s="15"/>
      <c r="B271" s="255"/>
      <c r="C271" s="256"/>
      <c r="D271" s="229" t="s">
        <v>170</v>
      </c>
      <c r="E271" s="257" t="s">
        <v>19</v>
      </c>
      <c r="F271" s="258" t="s">
        <v>174</v>
      </c>
      <c r="G271" s="256"/>
      <c r="H271" s="259">
        <v>1873.29</v>
      </c>
      <c r="I271" s="260"/>
      <c r="J271" s="256"/>
      <c r="K271" s="256"/>
      <c r="L271" s="261"/>
      <c r="M271" s="262"/>
      <c r="N271" s="263"/>
      <c r="O271" s="263"/>
      <c r="P271" s="263"/>
      <c r="Q271" s="263"/>
      <c r="R271" s="263"/>
      <c r="S271" s="263"/>
      <c r="T271" s="264"/>
      <c r="U271" s="15"/>
      <c r="V271" s="15"/>
      <c r="W271" s="15"/>
      <c r="X271" s="15"/>
      <c r="Y271" s="15"/>
      <c r="Z271" s="15"/>
      <c r="AA271" s="15"/>
      <c r="AB271" s="15"/>
      <c r="AC271" s="15"/>
      <c r="AD271" s="15"/>
      <c r="AE271" s="15"/>
      <c r="AT271" s="265" t="s">
        <v>170</v>
      </c>
      <c r="AU271" s="265" t="s">
        <v>180</v>
      </c>
      <c r="AV271" s="15" t="s">
        <v>166</v>
      </c>
      <c r="AW271" s="15" t="s">
        <v>37</v>
      </c>
      <c r="AX271" s="15" t="s">
        <v>85</v>
      </c>
      <c r="AY271" s="265" t="s">
        <v>160</v>
      </c>
    </row>
    <row r="272" spans="1:65" s="2" customFormat="1" ht="53.65" customHeight="1">
      <c r="A272" s="40"/>
      <c r="B272" s="41"/>
      <c r="C272" s="215" t="s">
        <v>423</v>
      </c>
      <c r="D272" s="215" t="s">
        <v>162</v>
      </c>
      <c r="E272" s="216" t="s">
        <v>424</v>
      </c>
      <c r="F272" s="217" t="s">
        <v>425</v>
      </c>
      <c r="G272" s="218" t="s">
        <v>188</v>
      </c>
      <c r="H272" s="219">
        <v>1012.14</v>
      </c>
      <c r="I272" s="220"/>
      <c r="J272" s="221">
        <f>ROUND(I272*H272,2)</f>
        <v>0</v>
      </c>
      <c r="K272" s="222"/>
      <c r="L272" s="46"/>
      <c r="M272" s="223" t="s">
        <v>19</v>
      </c>
      <c r="N272" s="224" t="s">
        <v>48</v>
      </c>
      <c r="O272" s="86"/>
      <c r="P272" s="225">
        <f>O272*H272</f>
        <v>0</v>
      </c>
      <c r="Q272" s="225">
        <v>0</v>
      </c>
      <c r="R272" s="225">
        <f>Q272*H272</f>
        <v>0</v>
      </c>
      <c r="S272" s="225">
        <v>0.098</v>
      </c>
      <c r="T272" s="226">
        <f>S272*H272</f>
        <v>99.18972000000001</v>
      </c>
      <c r="U272" s="40"/>
      <c r="V272" s="40"/>
      <c r="W272" s="40"/>
      <c r="X272" s="40"/>
      <c r="Y272" s="40"/>
      <c r="Z272" s="40"/>
      <c r="AA272" s="40"/>
      <c r="AB272" s="40"/>
      <c r="AC272" s="40"/>
      <c r="AD272" s="40"/>
      <c r="AE272" s="40"/>
      <c r="AR272" s="227" t="s">
        <v>166</v>
      </c>
      <c r="AT272" s="227" t="s">
        <v>162</v>
      </c>
      <c r="AU272" s="227" t="s">
        <v>180</v>
      </c>
      <c r="AY272" s="19" t="s">
        <v>160</v>
      </c>
      <c r="BE272" s="228">
        <f>IF(N272="základní",J272,0)</f>
        <v>0</v>
      </c>
      <c r="BF272" s="228">
        <f>IF(N272="snížená",J272,0)</f>
        <v>0</v>
      </c>
      <c r="BG272" s="228">
        <f>IF(N272="zákl. přenesená",J272,0)</f>
        <v>0</v>
      </c>
      <c r="BH272" s="228">
        <f>IF(N272="sníž. přenesená",J272,0)</f>
        <v>0</v>
      </c>
      <c r="BI272" s="228">
        <f>IF(N272="nulová",J272,0)</f>
        <v>0</v>
      </c>
      <c r="BJ272" s="19" t="s">
        <v>85</v>
      </c>
      <c r="BK272" s="228">
        <f>ROUND(I272*H272,2)</f>
        <v>0</v>
      </c>
      <c r="BL272" s="19" t="s">
        <v>166</v>
      </c>
      <c r="BM272" s="227" t="s">
        <v>426</v>
      </c>
    </row>
    <row r="273" spans="1:51" s="13" customFormat="1" ht="12">
      <c r="A273" s="13"/>
      <c r="B273" s="234"/>
      <c r="C273" s="235"/>
      <c r="D273" s="229" t="s">
        <v>170</v>
      </c>
      <c r="E273" s="236" t="s">
        <v>19</v>
      </c>
      <c r="F273" s="237" t="s">
        <v>415</v>
      </c>
      <c r="G273" s="235"/>
      <c r="H273" s="238">
        <v>1196.38</v>
      </c>
      <c r="I273" s="239"/>
      <c r="J273" s="235"/>
      <c r="K273" s="235"/>
      <c r="L273" s="240"/>
      <c r="M273" s="241"/>
      <c r="N273" s="242"/>
      <c r="O273" s="242"/>
      <c r="P273" s="242"/>
      <c r="Q273" s="242"/>
      <c r="R273" s="242"/>
      <c r="S273" s="242"/>
      <c r="T273" s="243"/>
      <c r="U273" s="13"/>
      <c r="V273" s="13"/>
      <c r="W273" s="13"/>
      <c r="X273" s="13"/>
      <c r="Y273" s="13"/>
      <c r="Z273" s="13"/>
      <c r="AA273" s="13"/>
      <c r="AB273" s="13"/>
      <c r="AC273" s="13"/>
      <c r="AD273" s="13"/>
      <c r="AE273" s="13"/>
      <c r="AT273" s="244" t="s">
        <v>170</v>
      </c>
      <c r="AU273" s="244" t="s">
        <v>180</v>
      </c>
      <c r="AV273" s="13" t="s">
        <v>87</v>
      </c>
      <c r="AW273" s="13" t="s">
        <v>37</v>
      </c>
      <c r="AX273" s="13" t="s">
        <v>77</v>
      </c>
      <c r="AY273" s="244" t="s">
        <v>160</v>
      </c>
    </row>
    <row r="274" spans="1:51" s="13" customFormat="1" ht="12">
      <c r="A274" s="13"/>
      <c r="B274" s="234"/>
      <c r="C274" s="235"/>
      <c r="D274" s="229" t="s">
        <v>170</v>
      </c>
      <c r="E274" s="236" t="s">
        <v>19</v>
      </c>
      <c r="F274" s="237" t="s">
        <v>427</v>
      </c>
      <c r="G274" s="235"/>
      <c r="H274" s="238">
        <v>-184.24</v>
      </c>
      <c r="I274" s="239"/>
      <c r="J274" s="235"/>
      <c r="K274" s="235"/>
      <c r="L274" s="240"/>
      <c r="M274" s="241"/>
      <c r="N274" s="242"/>
      <c r="O274" s="242"/>
      <c r="P274" s="242"/>
      <c r="Q274" s="242"/>
      <c r="R274" s="242"/>
      <c r="S274" s="242"/>
      <c r="T274" s="243"/>
      <c r="U274" s="13"/>
      <c r="V274" s="13"/>
      <c r="W274" s="13"/>
      <c r="X274" s="13"/>
      <c r="Y274" s="13"/>
      <c r="Z274" s="13"/>
      <c r="AA274" s="13"/>
      <c r="AB274" s="13"/>
      <c r="AC274" s="13"/>
      <c r="AD274" s="13"/>
      <c r="AE274" s="13"/>
      <c r="AT274" s="244" t="s">
        <v>170</v>
      </c>
      <c r="AU274" s="244" t="s">
        <v>180</v>
      </c>
      <c r="AV274" s="13" t="s">
        <v>87</v>
      </c>
      <c r="AW274" s="13" t="s">
        <v>37</v>
      </c>
      <c r="AX274" s="13" t="s">
        <v>77</v>
      </c>
      <c r="AY274" s="244" t="s">
        <v>160</v>
      </c>
    </row>
    <row r="275" spans="1:51" s="15" customFormat="1" ht="12">
      <c r="A275" s="15"/>
      <c r="B275" s="255"/>
      <c r="C275" s="256"/>
      <c r="D275" s="229" t="s">
        <v>170</v>
      </c>
      <c r="E275" s="257" t="s">
        <v>19</v>
      </c>
      <c r="F275" s="258" t="s">
        <v>174</v>
      </c>
      <c r="G275" s="256"/>
      <c r="H275" s="259">
        <v>1012.14</v>
      </c>
      <c r="I275" s="260"/>
      <c r="J275" s="256"/>
      <c r="K275" s="256"/>
      <c r="L275" s="261"/>
      <c r="M275" s="262"/>
      <c r="N275" s="263"/>
      <c r="O275" s="263"/>
      <c r="P275" s="263"/>
      <c r="Q275" s="263"/>
      <c r="R275" s="263"/>
      <c r="S275" s="263"/>
      <c r="T275" s="264"/>
      <c r="U275" s="15"/>
      <c r="V275" s="15"/>
      <c r="W275" s="15"/>
      <c r="X275" s="15"/>
      <c r="Y275" s="15"/>
      <c r="Z275" s="15"/>
      <c r="AA275" s="15"/>
      <c r="AB275" s="15"/>
      <c r="AC275" s="15"/>
      <c r="AD275" s="15"/>
      <c r="AE275" s="15"/>
      <c r="AT275" s="265" t="s">
        <v>170</v>
      </c>
      <c r="AU275" s="265" t="s">
        <v>180</v>
      </c>
      <c r="AV275" s="15" t="s">
        <v>166</v>
      </c>
      <c r="AW275" s="15" t="s">
        <v>37</v>
      </c>
      <c r="AX275" s="15" t="s">
        <v>85</v>
      </c>
      <c r="AY275" s="265" t="s">
        <v>160</v>
      </c>
    </row>
    <row r="276" spans="1:65" s="2" customFormat="1" ht="53.65" customHeight="1">
      <c r="A276" s="40"/>
      <c r="B276" s="41"/>
      <c r="C276" s="215" t="s">
        <v>428</v>
      </c>
      <c r="D276" s="215" t="s">
        <v>162</v>
      </c>
      <c r="E276" s="216" t="s">
        <v>429</v>
      </c>
      <c r="F276" s="217" t="s">
        <v>430</v>
      </c>
      <c r="G276" s="218" t="s">
        <v>188</v>
      </c>
      <c r="H276" s="219">
        <v>1051.53</v>
      </c>
      <c r="I276" s="220"/>
      <c r="J276" s="221">
        <f>ROUND(I276*H276,2)</f>
        <v>0</v>
      </c>
      <c r="K276" s="222"/>
      <c r="L276" s="46"/>
      <c r="M276" s="223" t="s">
        <v>19</v>
      </c>
      <c r="N276" s="224" t="s">
        <v>48</v>
      </c>
      <c r="O276" s="86"/>
      <c r="P276" s="225">
        <f>O276*H276</f>
        <v>0</v>
      </c>
      <c r="Q276" s="225">
        <v>0</v>
      </c>
      <c r="R276" s="225">
        <f>Q276*H276</f>
        <v>0</v>
      </c>
      <c r="S276" s="225">
        <v>0.316</v>
      </c>
      <c r="T276" s="226">
        <f>S276*H276</f>
        <v>332.28348</v>
      </c>
      <c r="U276" s="40"/>
      <c r="V276" s="40"/>
      <c r="W276" s="40"/>
      <c r="X276" s="40"/>
      <c r="Y276" s="40"/>
      <c r="Z276" s="40"/>
      <c r="AA276" s="40"/>
      <c r="AB276" s="40"/>
      <c r="AC276" s="40"/>
      <c r="AD276" s="40"/>
      <c r="AE276" s="40"/>
      <c r="AR276" s="227" t="s">
        <v>166</v>
      </c>
      <c r="AT276" s="227" t="s">
        <v>162</v>
      </c>
      <c r="AU276" s="227" t="s">
        <v>180</v>
      </c>
      <c r="AY276" s="19" t="s">
        <v>160</v>
      </c>
      <c r="BE276" s="228">
        <f>IF(N276="základní",J276,0)</f>
        <v>0</v>
      </c>
      <c r="BF276" s="228">
        <f>IF(N276="snížená",J276,0)</f>
        <v>0</v>
      </c>
      <c r="BG276" s="228">
        <f>IF(N276="zákl. přenesená",J276,0)</f>
        <v>0</v>
      </c>
      <c r="BH276" s="228">
        <f>IF(N276="sníž. přenesená",J276,0)</f>
        <v>0</v>
      </c>
      <c r="BI276" s="228">
        <f>IF(N276="nulová",J276,0)</f>
        <v>0</v>
      </c>
      <c r="BJ276" s="19" t="s">
        <v>85</v>
      </c>
      <c r="BK276" s="228">
        <f>ROUND(I276*H276,2)</f>
        <v>0</v>
      </c>
      <c r="BL276" s="19" t="s">
        <v>166</v>
      </c>
      <c r="BM276" s="227" t="s">
        <v>431</v>
      </c>
    </row>
    <row r="277" spans="1:51" s="13" customFormat="1" ht="12">
      <c r="A277" s="13"/>
      <c r="B277" s="234"/>
      <c r="C277" s="235"/>
      <c r="D277" s="229" t="s">
        <v>170</v>
      </c>
      <c r="E277" s="236" t="s">
        <v>19</v>
      </c>
      <c r="F277" s="237" t="s">
        <v>421</v>
      </c>
      <c r="G277" s="235"/>
      <c r="H277" s="238">
        <v>1677.89</v>
      </c>
      <c r="I277" s="239"/>
      <c r="J277" s="235"/>
      <c r="K277" s="235"/>
      <c r="L277" s="240"/>
      <c r="M277" s="241"/>
      <c r="N277" s="242"/>
      <c r="O277" s="242"/>
      <c r="P277" s="242"/>
      <c r="Q277" s="242"/>
      <c r="R277" s="242"/>
      <c r="S277" s="242"/>
      <c r="T277" s="243"/>
      <c r="U277" s="13"/>
      <c r="V277" s="13"/>
      <c r="W277" s="13"/>
      <c r="X277" s="13"/>
      <c r="Y277" s="13"/>
      <c r="Z277" s="13"/>
      <c r="AA277" s="13"/>
      <c r="AB277" s="13"/>
      <c r="AC277" s="13"/>
      <c r="AD277" s="13"/>
      <c r="AE277" s="13"/>
      <c r="AT277" s="244" t="s">
        <v>170</v>
      </c>
      <c r="AU277" s="244" t="s">
        <v>180</v>
      </c>
      <c r="AV277" s="13" t="s">
        <v>87</v>
      </c>
      <c r="AW277" s="13" t="s">
        <v>37</v>
      </c>
      <c r="AX277" s="13" t="s">
        <v>77</v>
      </c>
      <c r="AY277" s="244" t="s">
        <v>160</v>
      </c>
    </row>
    <row r="278" spans="1:51" s="13" customFormat="1" ht="12">
      <c r="A278" s="13"/>
      <c r="B278" s="234"/>
      <c r="C278" s="235"/>
      <c r="D278" s="229" t="s">
        <v>170</v>
      </c>
      <c r="E278" s="236" t="s">
        <v>19</v>
      </c>
      <c r="F278" s="237" t="s">
        <v>422</v>
      </c>
      <c r="G278" s="235"/>
      <c r="H278" s="238">
        <v>-626.36</v>
      </c>
      <c r="I278" s="239"/>
      <c r="J278" s="235"/>
      <c r="K278" s="235"/>
      <c r="L278" s="240"/>
      <c r="M278" s="241"/>
      <c r="N278" s="242"/>
      <c r="O278" s="242"/>
      <c r="P278" s="242"/>
      <c r="Q278" s="242"/>
      <c r="R278" s="242"/>
      <c r="S278" s="242"/>
      <c r="T278" s="243"/>
      <c r="U278" s="13"/>
      <c r="V278" s="13"/>
      <c r="W278" s="13"/>
      <c r="X278" s="13"/>
      <c r="Y278" s="13"/>
      <c r="Z278" s="13"/>
      <c r="AA278" s="13"/>
      <c r="AB278" s="13"/>
      <c r="AC278" s="13"/>
      <c r="AD278" s="13"/>
      <c r="AE278" s="13"/>
      <c r="AT278" s="244" t="s">
        <v>170</v>
      </c>
      <c r="AU278" s="244" t="s">
        <v>180</v>
      </c>
      <c r="AV278" s="13" t="s">
        <v>87</v>
      </c>
      <c r="AW278" s="13" t="s">
        <v>37</v>
      </c>
      <c r="AX278" s="13" t="s">
        <v>77</v>
      </c>
      <c r="AY278" s="244" t="s">
        <v>160</v>
      </c>
    </row>
    <row r="279" spans="1:51" s="15" customFormat="1" ht="12">
      <c r="A279" s="15"/>
      <c r="B279" s="255"/>
      <c r="C279" s="256"/>
      <c r="D279" s="229" t="s">
        <v>170</v>
      </c>
      <c r="E279" s="257" t="s">
        <v>19</v>
      </c>
      <c r="F279" s="258" t="s">
        <v>174</v>
      </c>
      <c r="G279" s="256"/>
      <c r="H279" s="259">
        <v>1051.53</v>
      </c>
      <c r="I279" s="260"/>
      <c r="J279" s="256"/>
      <c r="K279" s="256"/>
      <c r="L279" s="261"/>
      <c r="M279" s="262"/>
      <c r="N279" s="263"/>
      <c r="O279" s="263"/>
      <c r="P279" s="263"/>
      <c r="Q279" s="263"/>
      <c r="R279" s="263"/>
      <c r="S279" s="263"/>
      <c r="T279" s="264"/>
      <c r="U279" s="15"/>
      <c r="V279" s="15"/>
      <c r="W279" s="15"/>
      <c r="X279" s="15"/>
      <c r="Y279" s="15"/>
      <c r="Z279" s="15"/>
      <c r="AA279" s="15"/>
      <c r="AB279" s="15"/>
      <c r="AC279" s="15"/>
      <c r="AD279" s="15"/>
      <c r="AE279" s="15"/>
      <c r="AT279" s="265" t="s">
        <v>170</v>
      </c>
      <c r="AU279" s="265" t="s">
        <v>180</v>
      </c>
      <c r="AV279" s="15" t="s">
        <v>166</v>
      </c>
      <c r="AW279" s="15" t="s">
        <v>37</v>
      </c>
      <c r="AX279" s="15" t="s">
        <v>85</v>
      </c>
      <c r="AY279" s="265" t="s">
        <v>160</v>
      </c>
    </row>
    <row r="280" spans="1:65" s="2" customFormat="1" ht="42.75" customHeight="1">
      <c r="A280" s="40"/>
      <c r="B280" s="41"/>
      <c r="C280" s="215" t="s">
        <v>432</v>
      </c>
      <c r="D280" s="215" t="s">
        <v>162</v>
      </c>
      <c r="E280" s="216" t="s">
        <v>433</v>
      </c>
      <c r="F280" s="217" t="s">
        <v>434</v>
      </c>
      <c r="G280" s="218" t="s">
        <v>326</v>
      </c>
      <c r="H280" s="219">
        <v>348.28</v>
      </c>
      <c r="I280" s="220"/>
      <c r="J280" s="221">
        <f>ROUND(I280*H280,2)</f>
        <v>0</v>
      </c>
      <c r="K280" s="222"/>
      <c r="L280" s="46"/>
      <c r="M280" s="223" t="s">
        <v>19</v>
      </c>
      <c r="N280" s="224" t="s">
        <v>48</v>
      </c>
      <c r="O280" s="86"/>
      <c r="P280" s="225">
        <f>O280*H280</f>
        <v>0</v>
      </c>
      <c r="Q280" s="225">
        <v>0</v>
      </c>
      <c r="R280" s="225">
        <f>Q280*H280</f>
        <v>0</v>
      </c>
      <c r="S280" s="225">
        <v>0.205</v>
      </c>
      <c r="T280" s="226">
        <f>S280*H280</f>
        <v>71.39739999999999</v>
      </c>
      <c r="U280" s="40"/>
      <c r="V280" s="40"/>
      <c r="W280" s="40"/>
      <c r="X280" s="40"/>
      <c r="Y280" s="40"/>
      <c r="Z280" s="40"/>
      <c r="AA280" s="40"/>
      <c r="AB280" s="40"/>
      <c r="AC280" s="40"/>
      <c r="AD280" s="40"/>
      <c r="AE280" s="40"/>
      <c r="AR280" s="227" t="s">
        <v>166</v>
      </c>
      <c r="AT280" s="227" t="s">
        <v>162</v>
      </c>
      <c r="AU280" s="227" t="s">
        <v>180</v>
      </c>
      <c r="AY280" s="19" t="s">
        <v>160</v>
      </c>
      <c r="BE280" s="228">
        <f>IF(N280="základní",J280,0)</f>
        <v>0</v>
      </c>
      <c r="BF280" s="228">
        <f>IF(N280="snížená",J280,0)</f>
        <v>0</v>
      </c>
      <c r="BG280" s="228">
        <f>IF(N280="zákl. přenesená",J280,0)</f>
        <v>0</v>
      </c>
      <c r="BH280" s="228">
        <f>IF(N280="sníž. přenesená",J280,0)</f>
        <v>0</v>
      </c>
      <c r="BI280" s="228">
        <f>IF(N280="nulová",J280,0)</f>
        <v>0</v>
      </c>
      <c r="BJ280" s="19" t="s">
        <v>85</v>
      </c>
      <c r="BK280" s="228">
        <f>ROUND(I280*H280,2)</f>
        <v>0</v>
      </c>
      <c r="BL280" s="19" t="s">
        <v>166</v>
      </c>
      <c r="BM280" s="227" t="s">
        <v>435</v>
      </c>
    </row>
    <row r="281" spans="1:51" s="14" customFormat="1" ht="12">
      <c r="A281" s="14"/>
      <c r="B281" s="245"/>
      <c r="C281" s="246"/>
      <c r="D281" s="229" t="s">
        <v>170</v>
      </c>
      <c r="E281" s="247" t="s">
        <v>19</v>
      </c>
      <c r="F281" s="248" t="s">
        <v>436</v>
      </c>
      <c r="G281" s="246"/>
      <c r="H281" s="247" t="s">
        <v>19</v>
      </c>
      <c r="I281" s="249"/>
      <c r="J281" s="246"/>
      <c r="K281" s="246"/>
      <c r="L281" s="250"/>
      <c r="M281" s="251"/>
      <c r="N281" s="252"/>
      <c r="O281" s="252"/>
      <c r="P281" s="252"/>
      <c r="Q281" s="252"/>
      <c r="R281" s="252"/>
      <c r="S281" s="252"/>
      <c r="T281" s="253"/>
      <c r="U281" s="14"/>
      <c r="V281" s="14"/>
      <c r="W281" s="14"/>
      <c r="X281" s="14"/>
      <c r="Y281" s="14"/>
      <c r="Z281" s="14"/>
      <c r="AA281" s="14"/>
      <c r="AB281" s="14"/>
      <c r="AC281" s="14"/>
      <c r="AD281" s="14"/>
      <c r="AE281" s="14"/>
      <c r="AT281" s="254" t="s">
        <v>170</v>
      </c>
      <c r="AU281" s="254" t="s">
        <v>180</v>
      </c>
      <c r="AV281" s="14" t="s">
        <v>85</v>
      </c>
      <c r="AW281" s="14" t="s">
        <v>37</v>
      </c>
      <c r="AX281" s="14" t="s">
        <v>77</v>
      </c>
      <c r="AY281" s="254" t="s">
        <v>160</v>
      </c>
    </row>
    <row r="282" spans="1:51" s="13" customFormat="1" ht="12">
      <c r="A282" s="13"/>
      <c r="B282" s="234"/>
      <c r="C282" s="235"/>
      <c r="D282" s="229" t="s">
        <v>170</v>
      </c>
      <c r="E282" s="236" t="s">
        <v>19</v>
      </c>
      <c r="F282" s="237" t="s">
        <v>437</v>
      </c>
      <c r="G282" s="235"/>
      <c r="H282" s="238">
        <v>361.76</v>
      </c>
      <c r="I282" s="239"/>
      <c r="J282" s="235"/>
      <c r="K282" s="235"/>
      <c r="L282" s="240"/>
      <c r="M282" s="241"/>
      <c r="N282" s="242"/>
      <c r="O282" s="242"/>
      <c r="P282" s="242"/>
      <c r="Q282" s="242"/>
      <c r="R282" s="242"/>
      <c r="S282" s="242"/>
      <c r="T282" s="243"/>
      <c r="U282" s="13"/>
      <c r="V282" s="13"/>
      <c r="W282" s="13"/>
      <c r="X282" s="13"/>
      <c r="Y282" s="13"/>
      <c r="Z282" s="13"/>
      <c r="AA282" s="13"/>
      <c r="AB282" s="13"/>
      <c r="AC282" s="13"/>
      <c r="AD282" s="13"/>
      <c r="AE282" s="13"/>
      <c r="AT282" s="244" t="s">
        <v>170</v>
      </c>
      <c r="AU282" s="244" t="s">
        <v>180</v>
      </c>
      <c r="AV282" s="13" t="s">
        <v>87</v>
      </c>
      <c r="AW282" s="13" t="s">
        <v>37</v>
      </c>
      <c r="AX282" s="13" t="s">
        <v>77</v>
      </c>
      <c r="AY282" s="244" t="s">
        <v>160</v>
      </c>
    </row>
    <row r="283" spans="1:51" s="13" customFormat="1" ht="12">
      <c r="A283" s="13"/>
      <c r="B283" s="234"/>
      <c r="C283" s="235"/>
      <c r="D283" s="229" t="s">
        <v>170</v>
      </c>
      <c r="E283" s="236" t="s">
        <v>19</v>
      </c>
      <c r="F283" s="237" t="s">
        <v>438</v>
      </c>
      <c r="G283" s="235"/>
      <c r="H283" s="238">
        <v>-13.48</v>
      </c>
      <c r="I283" s="239"/>
      <c r="J283" s="235"/>
      <c r="K283" s="235"/>
      <c r="L283" s="240"/>
      <c r="M283" s="241"/>
      <c r="N283" s="242"/>
      <c r="O283" s="242"/>
      <c r="P283" s="242"/>
      <c r="Q283" s="242"/>
      <c r="R283" s="242"/>
      <c r="S283" s="242"/>
      <c r="T283" s="243"/>
      <c r="U283" s="13"/>
      <c r="V283" s="13"/>
      <c r="W283" s="13"/>
      <c r="X283" s="13"/>
      <c r="Y283" s="13"/>
      <c r="Z283" s="13"/>
      <c r="AA283" s="13"/>
      <c r="AB283" s="13"/>
      <c r="AC283" s="13"/>
      <c r="AD283" s="13"/>
      <c r="AE283" s="13"/>
      <c r="AT283" s="244" t="s">
        <v>170</v>
      </c>
      <c r="AU283" s="244" t="s">
        <v>180</v>
      </c>
      <c r="AV283" s="13" t="s">
        <v>87</v>
      </c>
      <c r="AW283" s="13" t="s">
        <v>37</v>
      </c>
      <c r="AX283" s="13" t="s">
        <v>77</v>
      </c>
      <c r="AY283" s="244" t="s">
        <v>160</v>
      </c>
    </row>
    <row r="284" spans="1:51" s="15" customFormat="1" ht="12">
      <c r="A284" s="15"/>
      <c r="B284" s="255"/>
      <c r="C284" s="256"/>
      <c r="D284" s="229" t="s">
        <v>170</v>
      </c>
      <c r="E284" s="257" t="s">
        <v>19</v>
      </c>
      <c r="F284" s="258" t="s">
        <v>174</v>
      </c>
      <c r="G284" s="256"/>
      <c r="H284" s="259">
        <v>348.28</v>
      </c>
      <c r="I284" s="260"/>
      <c r="J284" s="256"/>
      <c r="K284" s="256"/>
      <c r="L284" s="261"/>
      <c r="M284" s="262"/>
      <c r="N284" s="263"/>
      <c r="O284" s="263"/>
      <c r="P284" s="263"/>
      <c r="Q284" s="263"/>
      <c r="R284" s="263"/>
      <c r="S284" s="263"/>
      <c r="T284" s="264"/>
      <c r="U284" s="15"/>
      <c r="V284" s="15"/>
      <c r="W284" s="15"/>
      <c r="X284" s="15"/>
      <c r="Y284" s="15"/>
      <c r="Z284" s="15"/>
      <c r="AA284" s="15"/>
      <c r="AB284" s="15"/>
      <c r="AC284" s="15"/>
      <c r="AD284" s="15"/>
      <c r="AE284" s="15"/>
      <c r="AT284" s="265" t="s">
        <v>170</v>
      </c>
      <c r="AU284" s="265" t="s">
        <v>180</v>
      </c>
      <c r="AV284" s="15" t="s">
        <v>166</v>
      </c>
      <c r="AW284" s="15" t="s">
        <v>37</v>
      </c>
      <c r="AX284" s="15" t="s">
        <v>85</v>
      </c>
      <c r="AY284" s="265" t="s">
        <v>160</v>
      </c>
    </row>
    <row r="285" spans="1:65" s="2" customFormat="1" ht="31.9" customHeight="1">
      <c r="A285" s="40"/>
      <c r="B285" s="41"/>
      <c r="C285" s="215" t="s">
        <v>439</v>
      </c>
      <c r="D285" s="215" t="s">
        <v>162</v>
      </c>
      <c r="E285" s="216" t="s">
        <v>440</v>
      </c>
      <c r="F285" s="217" t="s">
        <v>441</v>
      </c>
      <c r="G285" s="218" t="s">
        <v>188</v>
      </c>
      <c r="H285" s="219">
        <v>105.225</v>
      </c>
      <c r="I285" s="220"/>
      <c r="J285" s="221">
        <f>ROUND(I285*H285,2)</f>
        <v>0</v>
      </c>
      <c r="K285" s="222"/>
      <c r="L285" s="46"/>
      <c r="M285" s="223" t="s">
        <v>19</v>
      </c>
      <c r="N285" s="224" t="s">
        <v>48</v>
      </c>
      <c r="O285" s="86"/>
      <c r="P285" s="225">
        <f>O285*H285</f>
        <v>0</v>
      </c>
      <c r="Q285" s="225">
        <v>0</v>
      </c>
      <c r="R285" s="225">
        <f>Q285*H285</f>
        <v>0</v>
      </c>
      <c r="S285" s="225">
        <v>0.0008</v>
      </c>
      <c r="T285" s="226">
        <f>S285*H285</f>
        <v>0.08418</v>
      </c>
      <c r="U285" s="40"/>
      <c r="V285" s="40"/>
      <c r="W285" s="40"/>
      <c r="X285" s="40"/>
      <c r="Y285" s="40"/>
      <c r="Z285" s="40"/>
      <c r="AA285" s="40"/>
      <c r="AB285" s="40"/>
      <c r="AC285" s="40"/>
      <c r="AD285" s="40"/>
      <c r="AE285" s="40"/>
      <c r="AR285" s="227" t="s">
        <v>166</v>
      </c>
      <c r="AT285" s="227" t="s">
        <v>162</v>
      </c>
      <c r="AU285" s="227" t="s">
        <v>180</v>
      </c>
      <c r="AY285" s="19" t="s">
        <v>160</v>
      </c>
      <c r="BE285" s="228">
        <f>IF(N285="základní",J285,0)</f>
        <v>0</v>
      </c>
      <c r="BF285" s="228">
        <f>IF(N285="snížená",J285,0)</f>
        <v>0</v>
      </c>
      <c r="BG285" s="228">
        <f>IF(N285="zákl. přenesená",J285,0)</f>
        <v>0</v>
      </c>
      <c r="BH285" s="228">
        <f>IF(N285="sníž. přenesená",J285,0)</f>
        <v>0</v>
      </c>
      <c r="BI285" s="228">
        <f>IF(N285="nulová",J285,0)</f>
        <v>0</v>
      </c>
      <c r="BJ285" s="19" t="s">
        <v>85</v>
      </c>
      <c r="BK285" s="228">
        <f>ROUND(I285*H285,2)</f>
        <v>0</v>
      </c>
      <c r="BL285" s="19" t="s">
        <v>166</v>
      </c>
      <c r="BM285" s="227" t="s">
        <v>442</v>
      </c>
    </row>
    <row r="286" spans="1:51" s="14" customFormat="1" ht="12">
      <c r="A286" s="14"/>
      <c r="B286" s="245"/>
      <c r="C286" s="246"/>
      <c r="D286" s="229" t="s">
        <v>170</v>
      </c>
      <c r="E286" s="247" t="s">
        <v>19</v>
      </c>
      <c r="F286" s="248" t="s">
        <v>443</v>
      </c>
      <c r="G286" s="246"/>
      <c r="H286" s="247" t="s">
        <v>19</v>
      </c>
      <c r="I286" s="249"/>
      <c r="J286" s="246"/>
      <c r="K286" s="246"/>
      <c r="L286" s="250"/>
      <c r="M286" s="251"/>
      <c r="N286" s="252"/>
      <c r="O286" s="252"/>
      <c r="P286" s="252"/>
      <c r="Q286" s="252"/>
      <c r="R286" s="252"/>
      <c r="S286" s="252"/>
      <c r="T286" s="253"/>
      <c r="U286" s="14"/>
      <c r="V286" s="14"/>
      <c r="W286" s="14"/>
      <c r="X286" s="14"/>
      <c r="Y286" s="14"/>
      <c r="Z286" s="14"/>
      <c r="AA286" s="14"/>
      <c r="AB286" s="14"/>
      <c r="AC286" s="14"/>
      <c r="AD286" s="14"/>
      <c r="AE286" s="14"/>
      <c r="AT286" s="254" t="s">
        <v>170</v>
      </c>
      <c r="AU286" s="254" t="s">
        <v>180</v>
      </c>
      <c r="AV286" s="14" t="s">
        <v>85</v>
      </c>
      <c r="AW286" s="14" t="s">
        <v>37</v>
      </c>
      <c r="AX286" s="14" t="s">
        <v>77</v>
      </c>
      <c r="AY286" s="254" t="s">
        <v>160</v>
      </c>
    </row>
    <row r="287" spans="1:51" s="13" customFormat="1" ht="12">
      <c r="A287" s="13"/>
      <c r="B287" s="234"/>
      <c r="C287" s="235"/>
      <c r="D287" s="229" t="s">
        <v>170</v>
      </c>
      <c r="E287" s="236" t="s">
        <v>19</v>
      </c>
      <c r="F287" s="237" t="s">
        <v>444</v>
      </c>
      <c r="G287" s="235"/>
      <c r="H287" s="238">
        <v>105.225</v>
      </c>
      <c r="I287" s="239"/>
      <c r="J287" s="235"/>
      <c r="K287" s="235"/>
      <c r="L287" s="240"/>
      <c r="M287" s="241"/>
      <c r="N287" s="242"/>
      <c r="O287" s="242"/>
      <c r="P287" s="242"/>
      <c r="Q287" s="242"/>
      <c r="R287" s="242"/>
      <c r="S287" s="242"/>
      <c r="T287" s="243"/>
      <c r="U287" s="13"/>
      <c r="V287" s="13"/>
      <c r="W287" s="13"/>
      <c r="X287" s="13"/>
      <c r="Y287" s="13"/>
      <c r="Z287" s="13"/>
      <c r="AA287" s="13"/>
      <c r="AB287" s="13"/>
      <c r="AC287" s="13"/>
      <c r="AD287" s="13"/>
      <c r="AE287" s="13"/>
      <c r="AT287" s="244" t="s">
        <v>170</v>
      </c>
      <c r="AU287" s="244" t="s">
        <v>180</v>
      </c>
      <c r="AV287" s="13" t="s">
        <v>87</v>
      </c>
      <c r="AW287" s="13" t="s">
        <v>37</v>
      </c>
      <c r="AX287" s="13" t="s">
        <v>85</v>
      </c>
      <c r="AY287" s="244" t="s">
        <v>160</v>
      </c>
    </row>
    <row r="288" spans="1:65" s="2" customFormat="1" ht="53.65" customHeight="1">
      <c r="A288" s="40"/>
      <c r="B288" s="41"/>
      <c r="C288" s="215" t="s">
        <v>445</v>
      </c>
      <c r="D288" s="215" t="s">
        <v>162</v>
      </c>
      <c r="E288" s="216" t="s">
        <v>446</v>
      </c>
      <c r="F288" s="217" t="s">
        <v>447</v>
      </c>
      <c r="G288" s="218" t="s">
        <v>295</v>
      </c>
      <c r="H288" s="219">
        <v>5</v>
      </c>
      <c r="I288" s="220"/>
      <c r="J288" s="221">
        <f>ROUND(I288*H288,2)</f>
        <v>0</v>
      </c>
      <c r="K288" s="222"/>
      <c r="L288" s="46"/>
      <c r="M288" s="223" t="s">
        <v>19</v>
      </c>
      <c r="N288" s="224" t="s">
        <v>48</v>
      </c>
      <c r="O288" s="86"/>
      <c r="P288" s="225">
        <f>O288*H288</f>
        <v>0</v>
      </c>
      <c r="Q288" s="225">
        <v>0</v>
      </c>
      <c r="R288" s="225">
        <f>Q288*H288</f>
        <v>0</v>
      </c>
      <c r="S288" s="225">
        <v>0.082</v>
      </c>
      <c r="T288" s="226">
        <f>S288*H288</f>
        <v>0.41000000000000003</v>
      </c>
      <c r="U288" s="40"/>
      <c r="V288" s="40"/>
      <c r="W288" s="40"/>
      <c r="X288" s="40"/>
      <c r="Y288" s="40"/>
      <c r="Z288" s="40"/>
      <c r="AA288" s="40"/>
      <c r="AB288" s="40"/>
      <c r="AC288" s="40"/>
      <c r="AD288" s="40"/>
      <c r="AE288" s="40"/>
      <c r="AR288" s="227" t="s">
        <v>166</v>
      </c>
      <c r="AT288" s="227" t="s">
        <v>162</v>
      </c>
      <c r="AU288" s="227" t="s">
        <v>180</v>
      </c>
      <c r="AY288" s="19" t="s">
        <v>160</v>
      </c>
      <c r="BE288" s="228">
        <f>IF(N288="základní",J288,0)</f>
        <v>0</v>
      </c>
      <c r="BF288" s="228">
        <f>IF(N288="snížená",J288,0)</f>
        <v>0</v>
      </c>
      <c r="BG288" s="228">
        <f>IF(N288="zákl. přenesená",J288,0)</f>
        <v>0</v>
      </c>
      <c r="BH288" s="228">
        <f>IF(N288="sníž. přenesená",J288,0)</f>
        <v>0</v>
      </c>
      <c r="BI288" s="228">
        <f>IF(N288="nulová",J288,0)</f>
        <v>0</v>
      </c>
      <c r="BJ288" s="19" t="s">
        <v>85</v>
      </c>
      <c r="BK288" s="228">
        <f>ROUND(I288*H288,2)</f>
        <v>0</v>
      </c>
      <c r="BL288" s="19" t="s">
        <v>166</v>
      </c>
      <c r="BM288" s="227" t="s">
        <v>448</v>
      </c>
    </row>
    <row r="289" spans="1:51" s="13" customFormat="1" ht="12">
      <c r="A289" s="13"/>
      <c r="B289" s="234"/>
      <c r="C289" s="235"/>
      <c r="D289" s="229" t="s">
        <v>170</v>
      </c>
      <c r="E289" s="236" t="s">
        <v>19</v>
      </c>
      <c r="F289" s="237" t="s">
        <v>193</v>
      </c>
      <c r="G289" s="235"/>
      <c r="H289" s="238">
        <v>5</v>
      </c>
      <c r="I289" s="239"/>
      <c r="J289" s="235"/>
      <c r="K289" s="235"/>
      <c r="L289" s="240"/>
      <c r="M289" s="241"/>
      <c r="N289" s="242"/>
      <c r="O289" s="242"/>
      <c r="P289" s="242"/>
      <c r="Q289" s="242"/>
      <c r="R289" s="242"/>
      <c r="S289" s="242"/>
      <c r="T289" s="243"/>
      <c r="U289" s="13"/>
      <c r="V289" s="13"/>
      <c r="W289" s="13"/>
      <c r="X289" s="13"/>
      <c r="Y289" s="13"/>
      <c r="Z289" s="13"/>
      <c r="AA289" s="13"/>
      <c r="AB289" s="13"/>
      <c r="AC289" s="13"/>
      <c r="AD289" s="13"/>
      <c r="AE289" s="13"/>
      <c r="AT289" s="244" t="s">
        <v>170</v>
      </c>
      <c r="AU289" s="244" t="s">
        <v>180</v>
      </c>
      <c r="AV289" s="13" t="s">
        <v>87</v>
      </c>
      <c r="AW289" s="13" t="s">
        <v>37</v>
      </c>
      <c r="AX289" s="13" t="s">
        <v>85</v>
      </c>
      <c r="AY289" s="244" t="s">
        <v>160</v>
      </c>
    </row>
    <row r="290" spans="1:65" s="2" customFormat="1" ht="42.75" customHeight="1">
      <c r="A290" s="40"/>
      <c r="B290" s="41"/>
      <c r="C290" s="215" t="s">
        <v>449</v>
      </c>
      <c r="D290" s="215" t="s">
        <v>162</v>
      </c>
      <c r="E290" s="216" t="s">
        <v>450</v>
      </c>
      <c r="F290" s="217" t="s">
        <v>451</v>
      </c>
      <c r="G290" s="218" t="s">
        <v>295</v>
      </c>
      <c r="H290" s="219">
        <v>3</v>
      </c>
      <c r="I290" s="220"/>
      <c r="J290" s="221">
        <f>ROUND(I290*H290,2)</f>
        <v>0</v>
      </c>
      <c r="K290" s="222"/>
      <c r="L290" s="46"/>
      <c r="M290" s="223" t="s">
        <v>19</v>
      </c>
      <c r="N290" s="224" t="s">
        <v>48</v>
      </c>
      <c r="O290" s="86"/>
      <c r="P290" s="225">
        <f>O290*H290</f>
        <v>0</v>
      </c>
      <c r="Q290" s="225">
        <v>0</v>
      </c>
      <c r="R290" s="225">
        <f>Q290*H290</f>
        <v>0</v>
      </c>
      <c r="S290" s="225">
        <v>0.004</v>
      </c>
      <c r="T290" s="226">
        <f>S290*H290</f>
        <v>0.012</v>
      </c>
      <c r="U290" s="40"/>
      <c r="V290" s="40"/>
      <c r="W290" s="40"/>
      <c r="X290" s="40"/>
      <c r="Y290" s="40"/>
      <c r="Z290" s="40"/>
      <c r="AA290" s="40"/>
      <c r="AB290" s="40"/>
      <c r="AC290" s="40"/>
      <c r="AD290" s="40"/>
      <c r="AE290" s="40"/>
      <c r="AR290" s="227" t="s">
        <v>166</v>
      </c>
      <c r="AT290" s="227" t="s">
        <v>162</v>
      </c>
      <c r="AU290" s="227" t="s">
        <v>180</v>
      </c>
      <c r="AY290" s="19" t="s">
        <v>160</v>
      </c>
      <c r="BE290" s="228">
        <f>IF(N290="základní",J290,0)</f>
        <v>0</v>
      </c>
      <c r="BF290" s="228">
        <f>IF(N290="snížená",J290,0)</f>
        <v>0</v>
      </c>
      <c r="BG290" s="228">
        <f>IF(N290="zákl. přenesená",J290,0)</f>
        <v>0</v>
      </c>
      <c r="BH290" s="228">
        <f>IF(N290="sníž. přenesená",J290,0)</f>
        <v>0</v>
      </c>
      <c r="BI290" s="228">
        <f>IF(N290="nulová",J290,0)</f>
        <v>0</v>
      </c>
      <c r="BJ290" s="19" t="s">
        <v>85</v>
      </c>
      <c r="BK290" s="228">
        <f>ROUND(I290*H290,2)</f>
        <v>0</v>
      </c>
      <c r="BL290" s="19" t="s">
        <v>166</v>
      </c>
      <c r="BM290" s="227" t="s">
        <v>452</v>
      </c>
    </row>
    <row r="291" spans="1:51" s="13" customFormat="1" ht="12">
      <c r="A291" s="13"/>
      <c r="B291" s="234"/>
      <c r="C291" s="235"/>
      <c r="D291" s="229" t="s">
        <v>170</v>
      </c>
      <c r="E291" s="236" t="s">
        <v>19</v>
      </c>
      <c r="F291" s="237" t="s">
        <v>180</v>
      </c>
      <c r="G291" s="235"/>
      <c r="H291" s="238">
        <v>3</v>
      </c>
      <c r="I291" s="239"/>
      <c r="J291" s="235"/>
      <c r="K291" s="235"/>
      <c r="L291" s="240"/>
      <c r="M291" s="241"/>
      <c r="N291" s="242"/>
      <c r="O291" s="242"/>
      <c r="P291" s="242"/>
      <c r="Q291" s="242"/>
      <c r="R291" s="242"/>
      <c r="S291" s="242"/>
      <c r="T291" s="243"/>
      <c r="U291" s="13"/>
      <c r="V291" s="13"/>
      <c r="W291" s="13"/>
      <c r="X291" s="13"/>
      <c r="Y291" s="13"/>
      <c r="Z291" s="13"/>
      <c r="AA291" s="13"/>
      <c r="AB291" s="13"/>
      <c r="AC291" s="13"/>
      <c r="AD291" s="13"/>
      <c r="AE291" s="13"/>
      <c r="AT291" s="244" t="s">
        <v>170</v>
      </c>
      <c r="AU291" s="244" t="s">
        <v>180</v>
      </c>
      <c r="AV291" s="13" t="s">
        <v>87</v>
      </c>
      <c r="AW291" s="13" t="s">
        <v>37</v>
      </c>
      <c r="AX291" s="13" t="s">
        <v>85</v>
      </c>
      <c r="AY291" s="244" t="s">
        <v>160</v>
      </c>
    </row>
    <row r="292" spans="1:63" s="12" customFormat="1" ht="22.8" customHeight="1">
      <c r="A292" s="12"/>
      <c r="B292" s="199"/>
      <c r="C292" s="200"/>
      <c r="D292" s="201" t="s">
        <v>76</v>
      </c>
      <c r="E292" s="213" t="s">
        <v>453</v>
      </c>
      <c r="F292" s="213" t="s">
        <v>454</v>
      </c>
      <c r="G292" s="200"/>
      <c r="H292" s="200"/>
      <c r="I292" s="203"/>
      <c r="J292" s="214">
        <f>BK292</f>
        <v>0</v>
      </c>
      <c r="K292" s="200"/>
      <c r="L292" s="205"/>
      <c r="M292" s="206"/>
      <c r="N292" s="207"/>
      <c r="O292" s="207"/>
      <c r="P292" s="208">
        <f>SUM(P293:P327)</f>
        <v>0</v>
      </c>
      <c r="Q292" s="207"/>
      <c r="R292" s="208">
        <f>SUM(R293:R327)</f>
        <v>0</v>
      </c>
      <c r="S292" s="207"/>
      <c r="T292" s="209">
        <f>SUM(T293:T327)</f>
        <v>0</v>
      </c>
      <c r="U292" s="12"/>
      <c r="V292" s="12"/>
      <c r="W292" s="12"/>
      <c r="X292" s="12"/>
      <c r="Y292" s="12"/>
      <c r="Z292" s="12"/>
      <c r="AA292" s="12"/>
      <c r="AB292" s="12"/>
      <c r="AC292" s="12"/>
      <c r="AD292" s="12"/>
      <c r="AE292" s="12"/>
      <c r="AR292" s="210" t="s">
        <v>85</v>
      </c>
      <c r="AT292" s="211" t="s">
        <v>76</v>
      </c>
      <c r="AU292" s="211" t="s">
        <v>85</v>
      </c>
      <c r="AY292" s="210" t="s">
        <v>160</v>
      </c>
      <c r="BK292" s="212">
        <f>SUM(BK293:BK327)</f>
        <v>0</v>
      </c>
    </row>
    <row r="293" spans="1:65" s="2" customFormat="1" ht="31.9" customHeight="1">
      <c r="A293" s="40"/>
      <c r="B293" s="41"/>
      <c r="C293" s="215" t="s">
        <v>455</v>
      </c>
      <c r="D293" s="215" t="s">
        <v>162</v>
      </c>
      <c r="E293" s="216" t="s">
        <v>456</v>
      </c>
      <c r="F293" s="217" t="s">
        <v>457</v>
      </c>
      <c r="G293" s="218" t="s">
        <v>183</v>
      </c>
      <c r="H293" s="219">
        <v>1797.271</v>
      </c>
      <c r="I293" s="220"/>
      <c r="J293" s="221">
        <f>ROUND(I293*H293,2)</f>
        <v>0</v>
      </c>
      <c r="K293" s="222"/>
      <c r="L293" s="46"/>
      <c r="M293" s="223" t="s">
        <v>19</v>
      </c>
      <c r="N293" s="224" t="s">
        <v>48</v>
      </c>
      <c r="O293" s="86"/>
      <c r="P293" s="225">
        <f>O293*H293</f>
        <v>0</v>
      </c>
      <c r="Q293" s="225">
        <v>0</v>
      </c>
      <c r="R293" s="225">
        <f>Q293*H293</f>
        <v>0</v>
      </c>
      <c r="S293" s="225">
        <v>0</v>
      </c>
      <c r="T293" s="226">
        <f>S293*H293</f>
        <v>0</v>
      </c>
      <c r="U293" s="40"/>
      <c r="V293" s="40"/>
      <c r="W293" s="40"/>
      <c r="X293" s="40"/>
      <c r="Y293" s="40"/>
      <c r="Z293" s="40"/>
      <c r="AA293" s="40"/>
      <c r="AB293" s="40"/>
      <c r="AC293" s="40"/>
      <c r="AD293" s="40"/>
      <c r="AE293" s="40"/>
      <c r="AR293" s="227" t="s">
        <v>166</v>
      </c>
      <c r="AT293" s="227" t="s">
        <v>162</v>
      </c>
      <c r="AU293" s="227" t="s">
        <v>87</v>
      </c>
      <c r="AY293" s="19" t="s">
        <v>160</v>
      </c>
      <c r="BE293" s="228">
        <f>IF(N293="základní",J293,0)</f>
        <v>0</v>
      </c>
      <c r="BF293" s="228">
        <f>IF(N293="snížená",J293,0)</f>
        <v>0</v>
      </c>
      <c r="BG293" s="228">
        <f>IF(N293="zákl. přenesená",J293,0)</f>
        <v>0</v>
      </c>
      <c r="BH293" s="228">
        <f>IF(N293="sníž. přenesená",J293,0)</f>
        <v>0</v>
      </c>
      <c r="BI293" s="228">
        <f>IF(N293="nulová",J293,0)</f>
        <v>0</v>
      </c>
      <c r="BJ293" s="19" t="s">
        <v>85</v>
      </c>
      <c r="BK293" s="228">
        <f>ROUND(I293*H293,2)</f>
        <v>0</v>
      </c>
      <c r="BL293" s="19" t="s">
        <v>166</v>
      </c>
      <c r="BM293" s="227" t="s">
        <v>458</v>
      </c>
    </row>
    <row r="294" spans="1:51" s="14" customFormat="1" ht="12">
      <c r="A294" s="14"/>
      <c r="B294" s="245"/>
      <c r="C294" s="246"/>
      <c r="D294" s="229" t="s">
        <v>170</v>
      </c>
      <c r="E294" s="247" t="s">
        <v>19</v>
      </c>
      <c r="F294" s="248" t="s">
        <v>459</v>
      </c>
      <c r="G294" s="246"/>
      <c r="H294" s="247" t="s">
        <v>19</v>
      </c>
      <c r="I294" s="249"/>
      <c r="J294" s="246"/>
      <c r="K294" s="246"/>
      <c r="L294" s="250"/>
      <c r="M294" s="251"/>
      <c r="N294" s="252"/>
      <c r="O294" s="252"/>
      <c r="P294" s="252"/>
      <c r="Q294" s="252"/>
      <c r="R294" s="252"/>
      <c r="S294" s="252"/>
      <c r="T294" s="253"/>
      <c r="U294" s="14"/>
      <c r="V294" s="14"/>
      <c r="W294" s="14"/>
      <c r="X294" s="14"/>
      <c r="Y294" s="14"/>
      <c r="Z294" s="14"/>
      <c r="AA294" s="14"/>
      <c r="AB294" s="14"/>
      <c r="AC294" s="14"/>
      <c r="AD294" s="14"/>
      <c r="AE294" s="14"/>
      <c r="AT294" s="254" t="s">
        <v>170</v>
      </c>
      <c r="AU294" s="254" t="s">
        <v>87</v>
      </c>
      <c r="AV294" s="14" t="s">
        <v>85</v>
      </c>
      <c r="AW294" s="14" t="s">
        <v>37</v>
      </c>
      <c r="AX294" s="14" t="s">
        <v>77</v>
      </c>
      <c r="AY294" s="254" t="s">
        <v>160</v>
      </c>
    </row>
    <row r="295" spans="1:51" s="13" customFormat="1" ht="12">
      <c r="A295" s="13"/>
      <c r="B295" s="234"/>
      <c r="C295" s="235"/>
      <c r="D295" s="229" t="s">
        <v>170</v>
      </c>
      <c r="E295" s="236" t="s">
        <v>19</v>
      </c>
      <c r="F295" s="237" t="s">
        <v>460</v>
      </c>
      <c r="G295" s="235"/>
      <c r="H295" s="238">
        <v>1791.784</v>
      </c>
      <c r="I295" s="239"/>
      <c r="J295" s="235"/>
      <c r="K295" s="235"/>
      <c r="L295" s="240"/>
      <c r="M295" s="241"/>
      <c r="N295" s="242"/>
      <c r="O295" s="242"/>
      <c r="P295" s="242"/>
      <c r="Q295" s="242"/>
      <c r="R295" s="242"/>
      <c r="S295" s="242"/>
      <c r="T295" s="243"/>
      <c r="U295" s="13"/>
      <c r="V295" s="13"/>
      <c r="W295" s="13"/>
      <c r="X295" s="13"/>
      <c r="Y295" s="13"/>
      <c r="Z295" s="13"/>
      <c r="AA295" s="13"/>
      <c r="AB295" s="13"/>
      <c r="AC295" s="13"/>
      <c r="AD295" s="13"/>
      <c r="AE295" s="13"/>
      <c r="AT295" s="244" t="s">
        <v>170</v>
      </c>
      <c r="AU295" s="244" t="s">
        <v>87</v>
      </c>
      <c r="AV295" s="13" t="s">
        <v>87</v>
      </c>
      <c r="AW295" s="13" t="s">
        <v>37</v>
      </c>
      <c r="AX295" s="13" t="s">
        <v>77</v>
      </c>
      <c r="AY295" s="244" t="s">
        <v>160</v>
      </c>
    </row>
    <row r="296" spans="1:51" s="13" customFormat="1" ht="12">
      <c r="A296" s="13"/>
      <c r="B296" s="234"/>
      <c r="C296" s="235"/>
      <c r="D296" s="229" t="s">
        <v>170</v>
      </c>
      <c r="E296" s="236" t="s">
        <v>19</v>
      </c>
      <c r="F296" s="237" t="s">
        <v>461</v>
      </c>
      <c r="G296" s="235"/>
      <c r="H296" s="238">
        <v>5.487</v>
      </c>
      <c r="I296" s="239"/>
      <c r="J296" s="235"/>
      <c r="K296" s="235"/>
      <c r="L296" s="240"/>
      <c r="M296" s="241"/>
      <c r="N296" s="242"/>
      <c r="O296" s="242"/>
      <c r="P296" s="242"/>
      <c r="Q296" s="242"/>
      <c r="R296" s="242"/>
      <c r="S296" s="242"/>
      <c r="T296" s="243"/>
      <c r="U296" s="13"/>
      <c r="V296" s="13"/>
      <c r="W296" s="13"/>
      <c r="X296" s="13"/>
      <c r="Y296" s="13"/>
      <c r="Z296" s="13"/>
      <c r="AA296" s="13"/>
      <c r="AB296" s="13"/>
      <c r="AC296" s="13"/>
      <c r="AD296" s="13"/>
      <c r="AE296" s="13"/>
      <c r="AT296" s="244" t="s">
        <v>170</v>
      </c>
      <c r="AU296" s="244" t="s">
        <v>87</v>
      </c>
      <c r="AV296" s="13" t="s">
        <v>87</v>
      </c>
      <c r="AW296" s="13" t="s">
        <v>37</v>
      </c>
      <c r="AX296" s="13" t="s">
        <v>77</v>
      </c>
      <c r="AY296" s="244" t="s">
        <v>160</v>
      </c>
    </row>
    <row r="297" spans="1:51" s="15" customFormat="1" ht="12">
      <c r="A297" s="15"/>
      <c r="B297" s="255"/>
      <c r="C297" s="256"/>
      <c r="D297" s="229" t="s">
        <v>170</v>
      </c>
      <c r="E297" s="257" t="s">
        <v>19</v>
      </c>
      <c r="F297" s="258" t="s">
        <v>174</v>
      </c>
      <c r="G297" s="256"/>
      <c r="H297" s="259">
        <v>1797.271</v>
      </c>
      <c r="I297" s="260"/>
      <c r="J297" s="256"/>
      <c r="K297" s="256"/>
      <c r="L297" s="261"/>
      <c r="M297" s="262"/>
      <c r="N297" s="263"/>
      <c r="O297" s="263"/>
      <c r="P297" s="263"/>
      <c r="Q297" s="263"/>
      <c r="R297" s="263"/>
      <c r="S297" s="263"/>
      <c r="T297" s="264"/>
      <c r="U297" s="15"/>
      <c r="V297" s="15"/>
      <c r="W297" s="15"/>
      <c r="X297" s="15"/>
      <c r="Y297" s="15"/>
      <c r="Z297" s="15"/>
      <c r="AA297" s="15"/>
      <c r="AB297" s="15"/>
      <c r="AC297" s="15"/>
      <c r="AD297" s="15"/>
      <c r="AE297" s="15"/>
      <c r="AT297" s="265" t="s">
        <v>170</v>
      </c>
      <c r="AU297" s="265" t="s">
        <v>87</v>
      </c>
      <c r="AV297" s="15" t="s">
        <v>166</v>
      </c>
      <c r="AW297" s="15" t="s">
        <v>37</v>
      </c>
      <c r="AX297" s="15" t="s">
        <v>85</v>
      </c>
      <c r="AY297" s="265" t="s">
        <v>160</v>
      </c>
    </row>
    <row r="298" spans="1:65" s="2" customFormat="1" ht="31.9" customHeight="1">
      <c r="A298" s="40"/>
      <c r="B298" s="41"/>
      <c r="C298" s="215" t="s">
        <v>462</v>
      </c>
      <c r="D298" s="215" t="s">
        <v>162</v>
      </c>
      <c r="E298" s="216" t="s">
        <v>463</v>
      </c>
      <c r="F298" s="217" t="s">
        <v>464</v>
      </c>
      <c r="G298" s="218" t="s">
        <v>183</v>
      </c>
      <c r="H298" s="219">
        <v>7189.084</v>
      </c>
      <c r="I298" s="220"/>
      <c r="J298" s="221">
        <f>ROUND(I298*H298,2)</f>
        <v>0</v>
      </c>
      <c r="K298" s="222"/>
      <c r="L298" s="46"/>
      <c r="M298" s="223" t="s">
        <v>19</v>
      </c>
      <c r="N298" s="224" t="s">
        <v>48</v>
      </c>
      <c r="O298" s="86"/>
      <c r="P298" s="225">
        <f>O298*H298</f>
        <v>0</v>
      </c>
      <c r="Q298" s="225">
        <v>0</v>
      </c>
      <c r="R298" s="225">
        <f>Q298*H298</f>
        <v>0</v>
      </c>
      <c r="S298" s="225">
        <v>0</v>
      </c>
      <c r="T298" s="226">
        <f>S298*H298</f>
        <v>0</v>
      </c>
      <c r="U298" s="40"/>
      <c r="V298" s="40"/>
      <c r="W298" s="40"/>
      <c r="X298" s="40"/>
      <c r="Y298" s="40"/>
      <c r="Z298" s="40"/>
      <c r="AA298" s="40"/>
      <c r="AB298" s="40"/>
      <c r="AC298" s="40"/>
      <c r="AD298" s="40"/>
      <c r="AE298" s="40"/>
      <c r="AR298" s="227" t="s">
        <v>166</v>
      </c>
      <c r="AT298" s="227" t="s">
        <v>162</v>
      </c>
      <c r="AU298" s="227" t="s">
        <v>87</v>
      </c>
      <c r="AY298" s="19" t="s">
        <v>160</v>
      </c>
      <c r="BE298" s="228">
        <f>IF(N298="základní",J298,0)</f>
        <v>0</v>
      </c>
      <c r="BF298" s="228">
        <f>IF(N298="snížená",J298,0)</f>
        <v>0</v>
      </c>
      <c r="BG298" s="228">
        <f>IF(N298="zákl. přenesená",J298,0)</f>
        <v>0</v>
      </c>
      <c r="BH298" s="228">
        <f>IF(N298="sníž. přenesená",J298,0)</f>
        <v>0</v>
      </c>
      <c r="BI298" s="228">
        <f>IF(N298="nulová",J298,0)</f>
        <v>0</v>
      </c>
      <c r="BJ298" s="19" t="s">
        <v>85</v>
      </c>
      <c r="BK298" s="228">
        <f>ROUND(I298*H298,2)</f>
        <v>0</v>
      </c>
      <c r="BL298" s="19" t="s">
        <v>166</v>
      </c>
      <c r="BM298" s="227" t="s">
        <v>465</v>
      </c>
    </row>
    <row r="299" spans="1:47" s="2" customFormat="1" ht="12">
      <c r="A299" s="40"/>
      <c r="B299" s="41"/>
      <c r="C299" s="42"/>
      <c r="D299" s="229" t="s">
        <v>168</v>
      </c>
      <c r="E299" s="42"/>
      <c r="F299" s="230" t="s">
        <v>178</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168</v>
      </c>
      <c r="AU299" s="19" t="s">
        <v>87</v>
      </c>
    </row>
    <row r="300" spans="1:51" s="13" customFormat="1" ht="12">
      <c r="A300" s="13"/>
      <c r="B300" s="234"/>
      <c r="C300" s="235"/>
      <c r="D300" s="229" t="s">
        <v>170</v>
      </c>
      <c r="E300" s="236" t="s">
        <v>19</v>
      </c>
      <c r="F300" s="237" t="s">
        <v>466</v>
      </c>
      <c r="G300" s="235"/>
      <c r="H300" s="238">
        <v>7189.084</v>
      </c>
      <c r="I300" s="239"/>
      <c r="J300" s="235"/>
      <c r="K300" s="235"/>
      <c r="L300" s="240"/>
      <c r="M300" s="241"/>
      <c r="N300" s="242"/>
      <c r="O300" s="242"/>
      <c r="P300" s="242"/>
      <c r="Q300" s="242"/>
      <c r="R300" s="242"/>
      <c r="S300" s="242"/>
      <c r="T300" s="243"/>
      <c r="U300" s="13"/>
      <c r="V300" s="13"/>
      <c r="W300" s="13"/>
      <c r="X300" s="13"/>
      <c r="Y300" s="13"/>
      <c r="Z300" s="13"/>
      <c r="AA300" s="13"/>
      <c r="AB300" s="13"/>
      <c r="AC300" s="13"/>
      <c r="AD300" s="13"/>
      <c r="AE300" s="13"/>
      <c r="AT300" s="244" t="s">
        <v>170</v>
      </c>
      <c r="AU300" s="244" t="s">
        <v>87</v>
      </c>
      <c r="AV300" s="13" t="s">
        <v>87</v>
      </c>
      <c r="AW300" s="13" t="s">
        <v>37</v>
      </c>
      <c r="AX300" s="13" t="s">
        <v>77</v>
      </c>
      <c r="AY300" s="244" t="s">
        <v>160</v>
      </c>
    </row>
    <row r="301" spans="1:51" s="15" customFormat="1" ht="12">
      <c r="A301" s="15"/>
      <c r="B301" s="255"/>
      <c r="C301" s="256"/>
      <c r="D301" s="229" t="s">
        <v>170</v>
      </c>
      <c r="E301" s="257" t="s">
        <v>19</v>
      </c>
      <c r="F301" s="258" t="s">
        <v>174</v>
      </c>
      <c r="G301" s="256"/>
      <c r="H301" s="259">
        <v>7189.084</v>
      </c>
      <c r="I301" s="260"/>
      <c r="J301" s="256"/>
      <c r="K301" s="256"/>
      <c r="L301" s="261"/>
      <c r="M301" s="262"/>
      <c r="N301" s="263"/>
      <c r="O301" s="263"/>
      <c r="P301" s="263"/>
      <c r="Q301" s="263"/>
      <c r="R301" s="263"/>
      <c r="S301" s="263"/>
      <c r="T301" s="264"/>
      <c r="U301" s="15"/>
      <c r="V301" s="15"/>
      <c r="W301" s="15"/>
      <c r="X301" s="15"/>
      <c r="Y301" s="15"/>
      <c r="Z301" s="15"/>
      <c r="AA301" s="15"/>
      <c r="AB301" s="15"/>
      <c r="AC301" s="15"/>
      <c r="AD301" s="15"/>
      <c r="AE301" s="15"/>
      <c r="AT301" s="265" t="s">
        <v>170</v>
      </c>
      <c r="AU301" s="265" t="s">
        <v>87</v>
      </c>
      <c r="AV301" s="15" t="s">
        <v>166</v>
      </c>
      <c r="AW301" s="15" t="s">
        <v>37</v>
      </c>
      <c r="AX301" s="15" t="s">
        <v>85</v>
      </c>
      <c r="AY301" s="265" t="s">
        <v>160</v>
      </c>
    </row>
    <row r="302" spans="1:65" s="2" customFormat="1" ht="31.9" customHeight="1">
      <c r="A302" s="40"/>
      <c r="B302" s="41"/>
      <c r="C302" s="215" t="s">
        <v>467</v>
      </c>
      <c r="D302" s="215" t="s">
        <v>162</v>
      </c>
      <c r="E302" s="216" t="s">
        <v>468</v>
      </c>
      <c r="F302" s="217" t="s">
        <v>469</v>
      </c>
      <c r="G302" s="218" t="s">
        <v>183</v>
      </c>
      <c r="H302" s="219">
        <v>552.559</v>
      </c>
      <c r="I302" s="220"/>
      <c r="J302" s="221">
        <f>ROUND(I302*H302,2)</f>
        <v>0</v>
      </c>
      <c r="K302" s="222"/>
      <c r="L302" s="46"/>
      <c r="M302" s="223" t="s">
        <v>19</v>
      </c>
      <c r="N302" s="224" t="s">
        <v>48</v>
      </c>
      <c r="O302" s="86"/>
      <c r="P302" s="225">
        <f>O302*H302</f>
        <v>0</v>
      </c>
      <c r="Q302" s="225">
        <v>0</v>
      </c>
      <c r="R302" s="225">
        <f>Q302*H302</f>
        <v>0</v>
      </c>
      <c r="S302" s="225">
        <v>0</v>
      </c>
      <c r="T302" s="226">
        <f>S302*H302</f>
        <v>0</v>
      </c>
      <c r="U302" s="40"/>
      <c r="V302" s="40"/>
      <c r="W302" s="40"/>
      <c r="X302" s="40"/>
      <c r="Y302" s="40"/>
      <c r="Z302" s="40"/>
      <c r="AA302" s="40"/>
      <c r="AB302" s="40"/>
      <c r="AC302" s="40"/>
      <c r="AD302" s="40"/>
      <c r="AE302" s="40"/>
      <c r="AR302" s="227" t="s">
        <v>166</v>
      </c>
      <c r="AT302" s="227" t="s">
        <v>162</v>
      </c>
      <c r="AU302" s="227" t="s">
        <v>87</v>
      </c>
      <c r="AY302" s="19" t="s">
        <v>160</v>
      </c>
      <c r="BE302" s="228">
        <f>IF(N302="základní",J302,0)</f>
        <v>0</v>
      </c>
      <c r="BF302" s="228">
        <f>IF(N302="snížená",J302,0)</f>
        <v>0</v>
      </c>
      <c r="BG302" s="228">
        <f>IF(N302="zákl. přenesená",J302,0)</f>
        <v>0</v>
      </c>
      <c r="BH302" s="228">
        <f>IF(N302="sníž. přenesená",J302,0)</f>
        <v>0</v>
      </c>
      <c r="BI302" s="228">
        <f>IF(N302="nulová",J302,0)</f>
        <v>0</v>
      </c>
      <c r="BJ302" s="19" t="s">
        <v>85</v>
      </c>
      <c r="BK302" s="228">
        <f>ROUND(I302*H302,2)</f>
        <v>0</v>
      </c>
      <c r="BL302" s="19" t="s">
        <v>166</v>
      </c>
      <c r="BM302" s="227" t="s">
        <v>470</v>
      </c>
    </row>
    <row r="303" spans="1:51" s="13" customFormat="1" ht="12">
      <c r="A303" s="13"/>
      <c r="B303" s="234"/>
      <c r="C303" s="235"/>
      <c r="D303" s="229" t="s">
        <v>170</v>
      </c>
      <c r="E303" s="236" t="s">
        <v>19</v>
      </c>
      <c r="F303" s="237" t="s">
        <v>471</v>
      </c>
      <c r="G303" s="235"/>
      <c r="H303" s="238">
        <v>431.473</v>
      </c>
      <c r="I303" s="239"/>
      <c r="J303" s="235"/>
      <c r="K303" s="235"/>
      <c r="L303" s="240"/>
      <c r="M303" s="241"/>
      <c r="N303" s="242"/>
      <c r="O303" s="242"/>
      <c r="P303" s="242"/>
      <c r="Q303" s="242"/>
      <c r="R303" s="242"/>
      <c r="S303" s="242"/>
      <c r="T303" s="243"/>
      <c r="U303" s="13"/>
      <c r="V303" s="13"/>
      <c r="W303" s="13"/>
      <c r="X303" s="13"/>
      <c r="Y303" s="13"/>
      <c r="Z303" s="13"/>
      <c r="AA303" s="13"/>
      <c r="AB303" s="13"/>
      <c r="AC303" s="13"/>
      <c r="AD303" s="13"/>
      <c r="AE303" s="13"/>
      <c r="AT303" s="244" t="s">
        <v>170</v>
      </c>
      <c r="AU303" s="244" t="s">
        <v>87</v>
      </c>
      <c r="AV303" s="13" t="s">
        <v>87</v>
      </c>
      <c r="AW303" s="13" t="s">
        <v>37</v>
      </c>
      <c r="AX303" s="13" t="s">
        <v>77</v>
      </c>
      <c r="AY303" s="244" t="s">
        <v>160</v>
      </c>
    </row>
    <row r="304" spans="1:51" s="13" customFormat="1" ht="12">
      <c r="A304" s="13"/>
      <c r="B304" s="234"/>
      <c r="C304" s="235"/>
      <c r="D304" s="229" t="s">
        <v>170</v>
      </c>
      <c r="E304" s="236" t="s">
        <v>19</v>
      </c>
      <c r="F304" s="237" t="s">
        <v>472</v>
      </c>
      <c r="G304" s="235"/>
      <c r="H304" s="238">
        <v>71.807</v>
      </c>
      <c r="I304" s="239"/>
      <c r="J304" s="235"/>
      <c r="K304" s="235"/>
      <c r="L304" s="240"/>
      <c r="M304" s="241"/>
      <c r="N304" s="242"/>
      <c r="O304" s="242"/>
      <c r="P304" s="242"/>
      <c r="Q304" s="242"/>
      <c r="R304" s="242"/>
      <c r="S304" s="242"/>
      <c r="T304" s="243"/>
      <c r="U304" s="13"/>
      <c r="V304" s="13"/>
      <c r="W304" s="13"/>
      <c r="X304" s="13"/>
      <c r="Y304" s="13"/>
      <c r="Z304" s="13"/>
      <c r="AA304" s="13"/>
      <c r="AB304" s="13"/>
      <c r="AC304" s="13"/>
      <c r="AD304" s="13"/>
      <c r="AE304" s="13"/>
      <c r="AT304" s="244" t="s">
        <v>170</v>
      </c>
      <c r="AU304" s="244" t="s">
        <v>87</v>
      </c>
      <c r="AV304" s="13" t="s">
        <v>87</v>
      </c>
      <c r="AW304" s="13" t="s">
        <v>37</v>
      </c>
      <c r="AX304" s="13" t="s">
        <v>77</v>
      </c>
      <c r="AY304" s="244" t="s">
        <v>160</v>
      </c>
    </row>
    <row r="305" spans="1:51" s="13" customFormat="1" ht="12">
      <c r="A305" s="13"/>
      <c r="B305" s="234"/>
      <c r="C305" s="235"/>
      <c r="D305" s="229" t="s">
        <v>170</v>
      </c>
      <c r="E305" s="236" t="s">
        <v>19</v>
      </c>
      <c r="F305" s="237" t="s">
        <v>473</v>
      </c>
      <c r="G305" s="235"/>
      <c r="H305" s="238">
        <v>22.466</v>
      </c>
      <c r="I305" s="239"/>
      <c r="J305" s="235"/>
      <c r="K305" s="235"/>
      <c r="L305" s="240"/>
      <c r="M305" s="241"/>
      <c r="N305" s="242"/>
      <c r="O305" s="242"/>
      <c r="P305" s="242"/>
      <c r="Q305" s="242"/>
      <c r="R305" s="242"/>
      <c r="S305" s="242"/>
      <c r="T305" s="243"/>
      <c r="U305" s="13"/>
      <c r="V305" s="13"/>
      <c r="W305" s="13"/>
      <c r="X305" s="13"/>
      <c r="Y305" s="13"/>
      <c r="Z305" s="13"/>
      <c r="AA305" s="13"/>
      <c r="AB305" s="13"/>
      <c r="AC305" s="13"/>
      <c r="AD305" s="13"/>
      <c r="AE305" s="13"/>
      <c r="AT305" s="244" t="s">
        <v>170</v>
      </c>
      <c r="AU305" s="244" t="s">
        <v>87</v>
      </c>
      <c r="AV305" s="13" t="s">
        <v>87</v>
      </c>
      <c r="AW305" s="13" t="s">
        <v>37</v>
      </c>
      <c r="AX305" s="13" t="s">
        <v>77</v>
      </c>
      <c r="AY305" s="244" t="s">
        <v>160</v>
      </c>
    </row>
    <row r="306" spans="1:51" s="13" customFormat="1" ht="12">
      <c r="A306" s="13"/>
      <c r="B306" s="234"/>
      <c r="C306" s="235"/>
      <c r="D306" s="229" t="s">
        <v>170</v>
      </c>
      <c r="E306" s="236" t="s">
        <v>19</v>
      </c>
      <c r="F306" s="237" t="s">
        <v>474</v>
      </c>
      <c r="G306" s="235"/>
      <c r="H306" s="238">
        <v>14.383</v>
      </c>
      <c r="I306" s="239"/>
      <c r="J306" s="235"/>
      <c r="K306" s="235"/>
      <c r="L306" s="240"/>
      <c r="M306" s="241"/>
      <c r="N306" s="242"/>
      <c r="O306" s="242"/>
      <c r="P306" s="242"/>
      <c r="Q306" s="242"/>
      <c r="R306" s="242"/>
      <c r="S306" s="242"/>
      <c r="T306" s="243"/>
      <c r="U306" s="13"/>
      <c r="V306" s="13"/>
      <c r="W306" s="13"/>
      <c r="X306" s="13"/>
      <c r="Y306" s="13"/>
      <c r="Z306" s="13"/>
      <c r="AA306" s="13"/>
      <c r="AB306" s="13"/>
      <c r="AC306" s="13"/>
      <c r="AD306" s="13"/>
      <c r="AE306" s="13"/>
      <c r="AT306" s="244" t="s">
        <v>170</v>
      </c>
      <c r="AU306" s="244" t="s">
        <v>87</v>
      </c>
      <c r="AV306" s="13" t="s">
        <v>87</v>
      </c>
      <c r="AW306" s="13" t="s">
        <v>37</v>
      </c>
      <c r="AX306" s="13" t="s">
        <v>77</v>
      </c>
      <c r="AY306" s="244" t="s">
        <v>160</v>
      </c>
    </row>
    <row r="307" spans="1:51" s="13" customFormat="1" ht="12">
      <c r="A307" s="13"/>
      <c r="B307" s="234"/>
      <c r="C307" s="235"/>
      <c r="D307" s="229" t="s">
        <v>170</v>
      </c>
      <c r="E307" s="236" t="s">
        <v>19</v>
      </c>
      <c r="F307" s="237" t="s">
        <v>475</v>
      </c>
      <c r="G307" s="235"/>
      <c r="H307" s="238">
        <v>12.43</v>
      </c>
      <c r="I307" s="239"/>
      <c r="J307" s="235"/>
      <c r="K307" s="235"/>
      <c r="L307" s="240"/>
      <c r="M307" s="241"/>
      <c r="N307" s="242"/>
      <c r="O307" s="242"/>
      <c r="P307" s="242"/>
      <c r="Q307" s="242"/>
      <c r="R307" s="242"/>
      <c r="S307" s="242"/>
      <c r="T307" s="243"/>
      <c r="U307" s="13"/>
      <c r="V307" s="13"/>
      <c r="W307" s="13"/>
      <c r="X307" s="13"/>
      <c r="Y307" s="13"/>
      <c r="Z307" s="13"/>
      <c r="AA307" s="13"/>
      <c r="AB307" s="13"/>
      <c r="AC307" s="13"/>
      <c r="AD307" s="13"/>
      <c r="AE307" s="13"/>
      <c r="AT307" s="244" t="s">
        <v>170</v>
      </c>
      <c r="AU307" s="244" t="s">
        <v>87</v>
      </c>
      <c r="AV307" s="13" t="s">
        <v>87</v>
      </c>
      <c r="AW307" s="13" t="s">
        <v>37</v>
      </c>
      <c r="AX307" s="13" t="s">
        <v>77</v>
      </c>
      <c r="AY307" s="244" t="s">
        <v>160</v>
      </c>
    </row>
    <row r="308" spans="1:51" s="15" customFormat="1" ht="12">
      <c r="A308" s="15"/>
      <c r="B308" s="255"/>
      <c r="C308" s="256"/>
      <c r="D308" s="229" t="s">
        <v>170</v>
      </c>
      <c r="E308" s="257" t="s">
        <v>19</v>
      </c>
      <c r="F308" s="258" t="s">
        <v>174</v>
      </c>
      <c r="G308" s="256"/>
      <c r="H308" s="259">
        <v>552.559</v>
      </c>
      <c r="I308" s="260"/>
      <c r="J308" s="256"/>
      <c r="K308" s="256"/>
      <c r="L308" s="261"/>
      <c r="M308" s="262"/>
      <c r="N308" s="263"/>
      <c r="O308" s="263"/>
      <c r="P308" s="263"/>
      <c r="Q308" s="263"/>
      <c r="R308" s="263"/>
      <c r="S308" s="263"/>
      <c r="T308" s="264"/>
      <c r="U308" s="15"/>
      <c r="V308" s="15"/>
      <c r="W308" s="15"/>
      <c r="X308" s="15"/>
      <c r="Y308" s="15"/>
      <c r="Z308" s="15"/>
      <c r="AA308" s="15"/>
      <c r="AB308" s="15"/>
      <c r="AC308" s="15"/>
      <c r="AD308" s="15"/>
      <c r="AE308" s="15"/>
      <c r="AT308" s="265" t="s">
        <v>170</v>
      </c>
      <c r="AU308" s="265" t="s">
        <v>87</v>
      </c>
      <c r="AV308" s="15" t="s">
        <v>166</v>
      </c>
      <c r="AW308" s="15" t="s">
        <v>37</v>
      </c>
      <c r="AX308" s="15" t="s">
        <v>85</v>
      </c>
      <c r="AY308" s="265" t="s">
        <v>160</v>
      </c>
    </row>
    <row r="309" spans="1:65" s="2" customFormat="1" ht="31.9" customHeight="1">
      <c r="A309" s="40"/>
      <c r="B309" s="41"/>
      <c r="C309" s="215" t="s">
        <v>476</v>
      </c>
      <c r="D309" s="215" t="s">
        <v>162</v>
      </c>
      <c r="E309" s="216" t="s">
        <v>477</v>
      </c>
      <c r="F309" s="217" t="s">
        <v>464</v>
      </c>
      <c r="G309" s="218" t="s">
        <v>183</v>
      </c>
      <c r="H309" s="219">
        <v>2172.948</v>
      </c>
      <c r="I309" s="220"/>
      <c r="J309" s="221">
        <f>ROUND(I309*H309,2)</f>
        <v>0</v>
      </c>
      <c r="K309" s="222"/>
      <c r="L309" s="46"/>
      <c r="M309" s="223" t="s">
        <v>19</v>
      </c>
      <c r="N309" s="224" t="s">
        <v>48</v>
      </c>
      <c r="O309" s="86"/>
      <c r="P309" s="225">
        <f>O309*H309</f>
        <v>0</v>
      </c>
      <c r="Q309" s="225">
        <v>0</v>
      </c>
      <c r="R309" s="225">
        <f>Q309*H309</f>
        <v>0</v>
      </c>
      <c r="S309" s="225">
        <v>0</v>
      </c>
      <c r="T309" s="226">
        <f>S309*H309</f>
        <v>0</v>
      </c>
      <c r="U309" s="40"/>
      <c r="V309" s="40"/>
      <c r="W309" s="40"/>
      <c r="X309" s="40"/>
      <c r="Y309" s="40"/>
      <c r="Z309" s="40"/>
      <c r="AA309" s="40"/>
      <c r="AB309" s="40"/>
      <c r="AC309" s="40"/>
      <c r="AD309" s="40"/>
      <c r="AE309" s="40"/>
      <c r="AR309" s="227" t="s">
        <v>166</v>
      </c>
      <c r="AT309" s="227" t="s">
        <v>162</v>
      </c>
      <c r="AU309" s="227" t="s">
        <v>87</v>
      </c>
      <c r="AY309" s="19" t="s">
        <v>160</v>
      </c>
      <c r="BE309" s="228">
        <f>IF(N309="základní",J309,0)</f>
        <v>0</v>
      </c>
      <c r="BF309" s="228">
        <f>IF(N309="snížená",J309,0)</f>
        <v>0</v>
      </c>
      <c r="BG309" s="228">
        <f>IF(N309="zákl. přenesená",J309,0)</f>
        <v>0</v>
      </c>
      <c r="BH309" s="228">
        <f>IF(N309="sníž. přenesená",J309,0)</f>
        <v>0</v>
      </c>
      <c r="BI309" s="228">
        <f>IF(N309="nulová",J309,0)</f>
        <v>0</v>
      </c>
      <c r="BJ309" s="19" t="s">
        <v>85</v>
      </c>
      <c r="BK309" s="228">
        <f>ROUND(I309*H309,2)</f>
        <v>0</v>
      </c>
      <c r="BL309" s="19" t="s">
        <v>166</v>
      </c>
      <c r="BM309" s="227" t="s">
        <v>478</v>
      </c>
    </row>
    <row r="310" spans="1:47" s="2" customFormat="1" ht="12">
      <c r="A310" s="40"/>
      <c r="B310" s="41"/>
      <c r="C310" s="42"/>
      <c r="D310" s="229" t="s">
        <v>168</v>
      </c>
      <c r="E310" s="42"/>
      <c r="F310" s="230" t="s">
        <v>178</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168</v>
      </c>
      <c r="AU310" s="19" t="s">
        <v>87</v>
      </c>
    </row>
    <row r="311" spans="1:51" s="13" customFormat="1" ht="12">
      <c r="A311" s="13"/>
      <c r="B311" s="234"/>
      <c r="C311" s="235"/>
      <c r="D311" s="229" t="s">
        <v>170</v>
      </c>
      <c r="E311" s="236" t="s">
        <v>19</v>
      </c>
      <c r="F311" s="237" t="s">
        <v>479</v>
      </c>
      <c r="G311" s="235"/>
      <c r="H311" s="238">
        <v>1725.892</v>
      </c>
      <c r="I311" s="239"/>
      <c r="J311" s="235"/>
      <c r="K311" s="235"/>
      <c r="L311" s="240"/>
      <c r="M311" s="241"/>
      <c r="N311" s="242"/>
      <c r="O311" s="242"/>
      <c r="P311" s="242"/>
      <c r="Q311" s="242"/>
      <c r="R311" s="242"/>
      <c r="S311" s="242"/>
      <c r="T311" s="243"/>
      <c r="U311" s="13"/>
      <c r="V311" s="13"/>
      <c r="W311" s="13"/>
      <c r="X311" s="13"/>
      <c r="Y311" s="13"/>
      <c r="Z311" s="13"/>
      <c r="AA311" s="13"/>
      <c r="AB311" s="13"/>
      <c r="AC311" s="13"/>
      <c r="AD311" s="13"/>
      <c r="AE311" s="13"/>
      <c r="AT311" s="244" t="s">
        <v>170</v>
      </c>
      <c r="AU311" s="244" t="s">
        <v>87</v>
      </c>
      <c r="AV311" s="13" t="s">
        <v>87</v>
      </c>
      <c r="AW311" s="13" t="s">
        <v>37</v>
      </c>
      <c r="AX311" s="13" t="s">
        <v>77</v>
      </c>
      <c r="AY311" s="244" t="s">
        <v>160</v>
      </c>
    </row>
    <row r="312" spans="1:51" s="13" customFormat="1" ht="12">
      <c r="A312" s="13"/>
      <c r="B312" s="234"/>
      <c r="C312" s="235"/>
      <c r="D312" s="229" t="s">
        <v>170</v>
      </c>
      <c r="E312" s="236" t="s">
        <v>19</v>
      </c>
      <c r="F312" s="237" t="s">
        <v>480</v>
      </c>
      <c r="G312" s="235"/>
      <c r="H312" s="238">
        <v>287.228</v>
      </c>
      <c r="I312" s="239"/>
      <c r="J312" s="235"/>
      <c r="K312" s="235"/>
      <c r="L312" s="240"/>
      <c r="M312" s="241"/>
      <c r="N312" s="242"/>
      <c r="O312" s="242"/>
      <c r="P312" s="242"/>
      <c r="Q312" s="242"/>
      <c r="R312" s="242"/>
      <c r="S312" s="242"/>
      <c r="T312" s="243"/>
      <c r="U312" s="13"/>
      <c r="V312" s="13"/>
      <c r="W312" s="13"/>
      <c r="X312" s="13"/>
      <c r="Y312" s="13"/>
      <c r="Z312" s="13"/>
      <c r="AA312" s="13"/>
      <c r="AB312" s="13"/>
      <c r="AC312" s="13"/>
      <c r="AD312" s="13"/>
      <c r="AE312" s="13"/>
      <c r="AT312" s="244" t="s">
        <v>170</v>
      </c>
      <c r="AU312" s="244" t="s">
        <v>87</v>
      </c>
      <c r="AV312" s="13" t="s">
        <v>87</v>
      </c>
      <c r="AW312" s="13" t="s">
        <v>37</v>
      </c>
      <c r="AX312" s="13" t="s">
        <v>77</v>
      </c>
      <c r="AY312" s="244" t="s">
        <v>160</v>
      </c>
    </row>
    <row r="313" spans="1:51" s="13" customFormat="1" ht="12">
      <c r="A313" s="13"/>
      <c r="B313" s="234"/>
      <c r="C313" s="235"/>
      <c r="D313" s="229" t="s">
        <v>170</v>
      </c>
      <c r="E313" s="236" t="s">
        <v>19</v>
      </c>
      <c r="F313" s="237" t="s">
        <v>481</v>
      </c>
      <c r="G313" s="235"/>
      <c r="H313" s="238">
        <v>89.865</v>
      </c>
      <c r="I313" s="239"/>
      <c r="J313" s="235"/>
      <c r="K313" s="235"/>
      <c r="L313" s="240"/>
      <c r="M313" s="241"/>
      <c r="N313" s="242"/>
      <c r="O313" s="242"/>
      <c r="P313" s="242"/>
      <c r="Q313" s="242"/>
      <c r="R313" s="242"/>
      <c r="S313" s="242"/>
      <c r="T313" s="243"/>
      <c r="U313" s="13"/>
      <c r="V313" s="13"/>
      <c r="W313" s="13"/>
      <c r="X313" s="13"/>
      <c r="Y313" s="13"/>
      <c r="Z313" s="13"/>
      <c r="AA313" s="13"/>
      <c r="AB313" s="13"/>
      <c r="AC313" s="13"/>
      <c r="AD313" s="13"/>
      <c r="AE313" s="13"/>
      <c r="AT313" s="244" t="s">
        <v>170</v>
      </c>
      <c r="AU313" s="244" t="s">
        <v>87</v>
      </c>
      <c r="AV313" s="13" t="s">
        <v>87</v>
      </c>
      <c r="AW313" s="13" t="s">
        <v>37</v>
      </c>
      <c r="AX313" s="13" t="s">
        <v>77</v>
      </c>
      <c r="AY313" s="244" t="s">
        <v>160</v>
      </c>
    </row>
    <row r="314" spans="1:51" s="13" customFormat="1" ht="12">
      <c r="A314" s="13"/>
      <c r="B314" s="234"/>
      <c r="C314" s="235"/>
      <c r="D314" s="229" t="s">
        <v>170</v>
      </c>
      <c r="E314" s="236" t="s">
        <v>19</v>
      </c>
      <c r="F314" s="237" t="s">
        <v>482</v>
      </c>
      <c r="G314" s="235"/>
      <c r="H314" s="238">
        <v>57.533</v>
      </c>
      <c r="I314" s="239"/>
      <c r="J314" s="235"/>
      <c r="K314" s="235"/>
      <c r="L314" s="240"/>
      <c r="M314" s="241"/>
      <c r="N314" s="242"/>
      <c r="O314" s="242"/>
      <c r="P314" s="242"/>
      <c r="Q314" s="242"/>
      <c r="R314" s="242"/>
      <c r="S314" s="242"/>
      <c r="T314" s="243"/>
      <c r="U314" s="13"/>
      <c r="V314" s="13"/>
      <c r="W314" s="13"/>
      <c r="X314" s="13"/>
      <c r="Y314" s="13"/>
      <c r="Z314" s="13"/>
      <c r="AA314" s="13"/>
      <c r="AB314" s="13"/>
      <c r="AC314" s="13"/>
      <c r="AD314" s="13"/>
      <c r="AE314" s="13"/>
      <c r="AT314" s="244" t="s">
        <v>170</v>
      </c>
      <c r="AU314" s="244" t="s">
        <v>87</v>
      </c>
      <c r="AV314" s="13" t="s">
        <v>87</v>
      </c>
      <c r="AW314" s="13" t="s">
        <v>37</v>
      </c>
      <c r="AX314" s="13" t="s">
        <v>77</v>
      </c>
      <c r="AY314" s="244" t="s">
        <v>160</v>
      </c>
    </row>
    <row r="315" spans="1:51" s="13" customFormat="1" ht="12">
      <c r="A315" s="13"/>
      <c r="B315" s="234"/>
      <c r="C315" s="235"/>
      <c r="D315" s="229" t="s">
        <v>170</v>
      </c>
      <c r="E315" s="236" t="s">
        <v>19</v>
      </c>
      <c r="F315" s="237" t="s">
        <v>483</v>
      </c>
      <c r="G315" s="235"/>
      <c r="H315" s="238">
        <v>12.43</v>
      </c>
      <c r="I315" s="239"/>
      <c r="J315" s="235"/>
      <c r="K315" s="235"/>
      <c r="L315" s="240"/>
      <c r="M315" s="241"/>
      <c r="N315" s="242"/>
      <c r="O315" s="242"/>
      <c r="P315" s="242"/>
      <c r="Q315" s="242"/>
      <c r="R315" s="242"/>
      <c r="S315" s="242"/>
      <c r="T315" s="243"/>
      <c r="U315" s="13"/>
      <c r="V315" s="13"/>
      <c r="W315" s="13"/>
      <c r="X315" s="13"/>
      <c r="Y315" s="13"/>
      <c r="Z315" s="13"/>
      <c r="AA315" s="13"/>
      <c r="AB315" s="13"/>
      <c r="AC315" s="13"/>
      <c r="AD315" s="13"/>
      <c r="AE315" s="13"/>
      <c r="AT315" s="244" t="s">
        <v>170</v>
      </c>
      <c r="AU315" s="244" t="s">
        <v>87</v>
      </c>
      <c r="AV315" s="13" t="s">
        <v>87</v>
      </c>
      <c r="AW315" s="13" t="s">
        <v>37</v>
      </c>
      <c r="AX315" s="13" t="s">
        <v>77</v>
      </c>
      <c r="AY315" s="244" t="s">
        <v>160</v>
      </c>
    </row>
    <row r="316" spans="1:51" s="15" customFormat="1" ht="12">
      <c r="A316" s="15"/>
      <c r="B316" s="255"/>
      <c r="C316" s="256"/>
      <c r="D316" s="229" t="s">
        <v>170</v>
      </c>
      <c r="E316" s="257" t="s">
        <v>19</v>
      </c>
      <c r="F316" s="258" t="s">
        <v>174</v>
      </c>
      <c r="G316" s="256"/>
      <c r="H316" s="259">
        <v>2172.948</v>
      </c>
      <c r="I316" s="260"/>
      <c r="J316" s="256"/>
      <c r="K316" s="256"/>
      <c r="L316" s="261"/>
      <c r="M316" s="262"/>
      <c r="N316" s="263"/>
      <c r="O316" s="263"/>
      <c r="P316" s="263"/>
      <c r="Q316" s="263"/>
      <c r="R316" s="263"/>
      <c r="S316" s="263"/>
      <c r="T316" s="264"/>
      <c r="U316" s="15"/>
      <c r="V316" s="15"/>
      <c r="W316" s="15"/>
      <c r="X316" s="15"/>
      <c r="Y316" s="15"/>
      <c r="Z316" s="15"/>
      <c r="AA316" s="15"/>
      <c r="AB316" s="15"/>
      <c r="AC316" s="15"/>
      <c r="AD316" s="15"/>
      <c r="AE316" s="15"/>
      <c r="AT316" s="265" t="s">
        <v>170</v>
      </c>
      <c r="AU316" s="265" t="s">
        <v>87</v>
      </c>
      <c r="AV316" s="15" t="s">
        <v>166</v>
      </c>
      <c r="AW316" s="15" t="s">
        <v>37</v>
      </c>
      <c r="AX316" s="15" t="s">
        <v>85</v>
      </c>
      <c r="AY316" s="265" t="s">
        <v>160</v>
      </c>
    </row>
    <row r="317" spans="1:65" s="2" customFormat="1" ht="42.75" customHeight="1">
      <c r="A317" s="40"/>
      <c r="B317" s="41"/>
      <c r="C317" s="215" t="s">
        <v>484</v>
      </c>
      <c r="D317" s="215" t="s">
        <v>162</v>
      </c>
      <c r="E317" s="216" t="s">
        <v>485</v>
      </c>
      <c r="F317" s="217" t="s">
        <v>486</v>
      </c>
      <c r="G317" s="218" t="s">
        <v>183</v>
      </c>
      <c r="H317" s="219">
        <v>108.656</v>
      </c>
      <c r="I317" s="220"/>
      <c r="J317" s="221">
        <f>ROUND(I317*H317,2)</f>
        <v>0</v>
      </c>
      <c r="K317" s="222"/>
      <c r="L317" s="46"/>
      <c r="M317" s="223" t="s">
        <v>19</v>
      </c>
      <c r="N317" s="224" t="s">
        <v>48</v>
      </c>
      <c r="O317" s="86"/>
      <c r="P317" s="225">
        <f>O317*H317</f>
        <v>0</v>
      </c>
      <c r="Q317" s="225">
        <v>0</v>
      </c>
      <c r="R317" s="225">
        <f>Q317*H317</f>
        <v>0</v>
      </c>
      <c r="S317" s="225">
        <v>0</v>
      </c>
      <c r="T317" s="226">
        <f>S317*H317</f>
        <v>0</v>
      </c>
      <c r="U317" s="40"/>
      <c r="V317" s="40"/>
      <c r="W317" s="40"/>
      <c r="X317" s="40"/>
      <c r="Y317" s="40"/>
      <c r="Z317" s="40"/>
      <c r="AA317" s="40"/>
      <c r="AB317" s="40"/>
      <c r="AC317" s="40"/>
      <c r="AD317" s="40"/>
      <c r="AE317" s="40"/>
      <c r="AR317" s="227" t="s">
        <v>166</v>
      </c>
      <c r="AT317" s="227" t="s">
        <v>162</v>
      </c>
      <c r="AU317" s="227" t="s">
        <v>87</v>
      </c>
      <c r="AY317" s="19" t="s">
        <v>160</v>
      </c>
      <c r="BE317" s="228">
        <f>IF(N317="základní",J317,0)</f>
        <v>0</v>
      </c>
      <c r="BF317" s="228">
        <f>IF(N317="snížená",J317,0)</f>
        <v>0</v>
      </c>
      <c r="BG317" s="228">
        <f>IF(N317="zákl. přenesená",J317,0)</f>
        <v>0</v>
      </c>
      <c r="BH317" s="228">
        <f>IF(N317="sníž. přenesená",J317,0)</f>
        <v>0</v>
      </c>
      <c r="BI317" s="228">
        <f>IF(N317="nulová",J317,0)</f>
        <v>0</v>
      </c>
      <c r="BJ317" s="19" t="s">
        <v>85</v>
      </c>
      <c r="BK317" s="228">
        <f>ROUND(I317*H317,2)</f>
        <v>0</v>
      </c>
      <c r="BL317" s="19" t="s">
        <v>166</v>
      </c>
      <c r="BM317" s="227" t="s">
        <v>487</v>
      </c>
    </row>
    <row r="318" spans="1:51" s="13" customFormat="1" ht="12">
      <c r="A318" s="13"/>
      <c r="B318" s="234"/>
      <c r="C318" s="235"/>
      <c r="D318" s="229" t="s">
        <v>170</v>
      </c>
      <c r="E318" s="236" t="s">
        <v>19</v>
      </c>
      <c r="F318" s="237" t="s">
        <v>472</v>
      </c>
      <c r="G318" s="235"/>
      <c r="H318" s="238">
        <v>71.807</v>
      </c>
      <c r="I318" s="239"/>
      <c r="J318" s="235"/>
      <c r="K318" s="235"/>
      <c r="L318" s="240"/>
      <c r="M318" s="241"/>
      <c r="N318" s="242"/>
      <c r="O318" s="242"/>
      <c r="P318" s="242"/>
      <c r="Q318" s="242"/>
      <c r="R318" s="242"/>
      <c r="S318" s="242"/>
      <c r="T318" s="243"/>
      <c r="U318" s="13"/>
      <c r="V318" s="13"/>
      <c r="W318" s="13"/>
      <c r="X318" s="13"/>
      <c r="Y318" s="13"/>
      <c r="Z318" s="13"/>
      <c r="AA318" s="13"/>
      <c r="AB318" s="13"/>
      <c r="AC318" s="13"/>
      <c r="AD318" s="13"/>
      <c r="AE318" s="13"/>
      <c r="AT318" s="244" t="s">
        <v>170</v>
      </c>
      <c r="AU318" s="244" t="s">
        <v>87</v>
      </c>
      <c r="AV318" s="13" t="s">
        <v>87</v>
      </c>
      <c r="AW318" s="13" t="s">
        <v>37</v>
      </c>
      <c r="AX318" s="13" t="s">
        <v>77</v>
      </c>
      <c r="AY318" s="244" t="s">
        <v>160</v>
      </c>
    </row>
    <row r="319" spans="1:51" s="13" customFormat="1" ht="12">
      <c r="A319" s="13"/>
      <c r="B319" s="234"/>
      <c r="C319" s="235"/>
      <c r="D319" s="229" t="s">
        <v>170</v>
      </c>
      <c r="E319" s="236" t="s">
        <v>19</v>
      </c>
      <c r="F319" s="237" t="s">
        <v>488</v>
      </c>
      <c r="G319" s="235"/>
      <c r="H319" s="238">
        <v>22.466</v>
      </c>
      <c r="I319" s="239"/>
      <c r="J319" s="235"/>
      <c r="K319" s="235"/>
      <c r="L319" s="240"/>
      <c r="M319" s="241"/>
      <c r="N319" s="242"/>
      <c r="O319" s="242"/>
      <c r="P319" s="242"/>
      <c r="Q319" s="242"/>
      <c r="R319" s="242"/>
      <c r="S319" s="242"/>
      <c r="T319" s="243"/>
      <c r="U319" s="13"/>
      <c r="V319" s="13"/>
      <c r="W319" s="13"/>
      <c r="X319" s="13"/>
      <c r="Y319" s="13"/>
      <c r="Z319" s="13"/>
      <c r="AA319" s="13"/>
      <c r="AB319" s="13"/>
      <c r="AC319" s="13"/>
      <c r="AD319" s="13"/>
      <c r="AE319" s="13"/>
      <c r="AT319" s="244" t="s">
        <v>170</v>
      </c>
      <c r="AU319" s="244" t="s">
        <v>87</v>
      </c>
      <c r="AV319" s="13" t="s">
        <v>87</v>
      </c>
      <c r="AW319" s="13" t="s">
        <v>37</v>
      </c>
      <c r="AX319" s="13" t="s">
        <v>77</v>
      </c>
      <c r="AY319" s="244" t="s">
        <v>160</v>
      </c>
    </row>
    <row r="320" spans="1:51" s="13" customFormat="1" ht="12">
      <c r="A320" s="13"/>
      <c r="B320" s="234"/>
      <c r="C320" s="235"/>
      <c r="D320" s="229" t="s">
        <v>170</v>
      </c>
      <c r="E320" s="236" t="s">
        <v>19</v>
      </c>
      <c r="F320" s="237" t="s">
        <v>489</v>
      </c>
      <c r="G320" s="235"/>
      <c r="H320" s="238">
        <v>14.383</v>
      </c>
      <c r="I320" s="239"/>
      <c r="J320" s="235"/>
      <c r="K320" s="235"/>
      <c r="L320" s="240"/>
      <c r="M320" s="241"/>
      <c r="N320" s="242"/>
      <c r="O320" s="242"/>
      <c r="P320" s="242"/>
      <c r="Q320" s="242"/>
      <c r="R320" s="242"/>
      <c r="S320" s="242"/>
      <c r="T320" s="243"/>
      <c r="U320" s="13"/>
      <c r="V320" s="13"/>
      <c r="W320" s="13"/>
      <c r="X320" s="13"/>
      <c r="Y320" s="13"/>
      <c r="Z320" s="13"/>
      <c r="AA320" s="13"/>
      <c r="AB320" s="13"/>
      <c r="AC320" s="13"/>
      <c r="AD320" s="13"/>
      <c r="AE320" s="13"/>
      <c r="AT320" s="244" t="s">
        <v>170</v>
      </c>
      <c r="AU320" s="244" t="s">
        <v>87</v>
      </c>
      <c r="AV320" s="13" t="s">
        <v>87</v>
      </c>
      <c r="AW320" s="13" t="s">
        <v>37</v>
      </c>
      <c r="AX320" s="13" t="s">
        <v>77</v>
      </c>
      <c r="AY320" s="244" t="s">
        <v>160</v>
      </c>
    </row>
    <row r="321" spans="1:51" s="15" customFormat="1" ht="12">
      <c r="A321" s="15"/>
      <c r="B321" s="255"/>
      <c r="C321" s="256"/>
      <c r="D321" s="229" t="s">
        <v>170</v>
      </c>
      <c r="E321" s="257" t="s">
        <v>19</v>
      </c>
      <c r="F321" s="258" t="s">
        <v>174</v>
      </c>
      <c r="G321" s="256"/>
      <c r="H321" s="259">
        <v>108.656</v>
      </c>
      <c r="I321" s="260"/>
      <c r="J321" s="256"/>
      <c r="K321" s="256"/>
      <c r="L321" s="261"/>
      <c r="M321" s="262"/>
      <c r="N321" s="263"/>
      <c r="O321" s="263"/>
      <c r="P321" s="263"/>
      <c r="Q321" s="263"/>
      <c r="R321" s="263"/>
      <c r="S321" s="263"/>
      <c r="T321" s="264"/>
      <c r="U321" s="15"/>
      <c r="V321" s="15"/>
      <c r="W321" s="15"/>
      <c r="X321" s="15"/>
      <c r="Y321" s="15"/>
      <c r="Z321" s="15"/>
      <c r="AA321" s="15"/>
      <c r="AB321" s="15"/>
      <c r="AC321" s="15"/>
      <c r="AD321" s="15"/>
      <c r="AE321" s="15"/>
      <c r="AT321" s="265" t="s">
        <v>170</v>
      </c>
      <c r="AU321" s="265" t="s">
        <v>87</v>
      </c>
      <c r="AV321" s="15" t="s">
        <v>166</v>
      </c>
      <c r="AW321" s="15" t="s">
        <v>37</v>
      </c>
      <c r="AX321" s="15" t="s">
        <v>85</v>
      </c>
      <c r="AY321" s="265" t="s">
        <v>160</v>
      </c>
    </row>
    <row r="322" spans="1:65" s="2" customFormat="1" ht="42.75" customHeight="1">
      <c r="A322" s="40"/>
      <c r="B322" s="41"/>
      <c r="C322" s="215" t="s">
        <v>490</v>
      </c>
      <c r="D322" s="215" t="s">
        <v>162</v>
      </c>
      <c r="E322" s="216" t="s">
        <v>491</v>
      </c>
      <c r="F322" s="217" t="s">
        <v>182</v>
      </c>
      <c r="G322" s="218" t="s">
        <v>183</v>
      </c>
      <c r="H322" s="219">
        <v>1797.271</v>
      </c>
      <c r="I322" s="220"/>
      <c r="J322" s="221">
        <f>ROUND(I322*H322,2)</f>
        <v>0</v>
      </c>
      <c r="K322" s="222"/>
      <c r="L322" s="46"/>
      <c r="M322" s="223" t="s">
        <v>19</v>
      </c>
      <c r="N322" s="224" t="s">
        <v>48</v>
      </c>
      <c r="O322" s="86"/>
      <c r="P322" s="225">
        <f>O322*H322</f>
        <v>0</v>
      </c>
      <c r="Q322" s="225">
        <v>0</v>
      </c>
      <c r="R322" s="225">
        <f>Q322*H322</f>
        <v>0</v>
      </c>
      <c r="S322" s="225">
        <v>0</v>
      </c>
      <c r="T322" s="226">
        <f>S322*H322</f>
        <v>0</v>
      </c>
      <c r="U322" s="40"/>
      <c r="V322" s="40"/>
      <c r="W322" s="40"/>
      <c r="X322" s="40"/>
      <c r="Y322" s="40"/>
      <c r="Z322" s="40"/>
      <c r="AA322" s="40"/>
      <c r="AB322" s="40"/>
      <c r="AC322" s="40"/>
      <c r="AD322" s="40"/>
      <c r="AE322" s="40"/>
      <c r="AR322" s="227" t="s">
        <v>166</v>
      </c>
      <c r="AT322" s="227" t="s">
        <v>162</v>
      </c>
      <c r="AU322" s="227" t="s">
        <v>87</v>
      </c>
      <c r="AY322" s="19" t="s">
        <v>160</v>
      </c>
      <c r="BE322" s="228">
        <f>IF(N322="základní",J322,0)</f>
        <v>0</v>
      </c>
      <c r="BF322" s="228">
        <f>IF(N322="snížená",J322,0)</f>
        <v>0</v>
      </c>
      <c r="BG322" s="228">
        <f>IF(N322="zákl. přenesená",J322,0)</f>
        <v>0</v>
      </c>
      <c r="BH322" s="228">
        <f>IF(N322="sníž. přenesená",J322,0)</f>
        <v>0</v>
      </c>
      <c r="BI322" s="228">
        <f>IF(N322="nulová",J322,0)</f>
        <v>0</v>
      </c>
      <c r="BJ322" s="19" t="s">
        <v>85</v>
      </c>
      <c r="BK322" s="228">
        <f>ROUND(I322*H322,2)</f>
        <v>0</v>
      </c>
      <c r="BL322" s="19" t="s">
        <v>166</v>
      </c>
      <c r="BM322" s="227" t="s">
        <v>492</v>
      </c>
    </row>
    <row r="323" spans="1:51" s="13" customFormat="1" ht="12">
      <c r="A323" s="13"/>
      <c r="B323" s="234"/>
      <c r="C323" s="235"/>
      <c r="D323" s="229" t="s">
        <v>170</v>
      </c>
      <c r="E323" s="236" t="s">
        <v>19</v>
      </c>
      <c r="F323" s="237" t="s">
        <v>493</v>
      </c>
      <c r="G323" s="235"/>
      <c r="H323" s="238">
        <v>1797.271</v>
      </c>
      <c r="I323" s="239"/>
      <c r="J323" s="235"/>
      <c r="K323" s="235"/>
      <c r="L323" s="240"/>
      <c r="M323" s="241"/>
      <c r="N323" s="242"/>
      <c r="O323" s="242"/>
      <c r="P323" s="242"/>
      <c r="Q323" s="242"/>
      <c r="R323" s="242"/>
      <c r="S323" s="242"/>
      <c r="T323" s="243"/>
      <c r="U323" s="13"/>
      <c r="V323" s="13"/>
      <c r="W323" s="13"/>
      <c r="X323" s="13"/>
      <c r="Y323" s="13"/>
      <c r="Z323" s="13"/>
      <c r="AA323" s="13"/>
      <c r="AB323" s="13"/>
      <c r="AC323" s="13"/>
      <c r="AD323" s="13"/>
      <c r="AE323" s="13"/>
      <c r="AT323" s="244" t="s">
        <v>170</v>
      </c>
      <c r="AU323" s="244" t="s">
        <v>87</v>
      </c>
      <c r="AV323" s="13" t="s">
        <v>87</v>
      </c>
      <c r="AW323" s="13" t="s">
        <v>37</v>
      </c>
      <c r="AX323" s="13" t="s">
        <v>77</v>
      </c>
      <c r="AY323" s="244" t="s">
        <v>160</v>
      </c>
    </row>
    <row r="324" spans="1:51" s="15" customFormat="1" ht="12">
      <c r="A324" s="15"/>
      <c r="B324" s="255"/>
      <c r="C324" s="256"/>
      <c r="D324" s="229" t="s">
        <v>170</v>
      </c>
      <c r="E324" s="257" t="s">
        <v>19</v>
      </c>
      <c r="F324" s="258" t="s">
        <v>174</v>
      </c>
      <c r="G324" s="256"/>
      <c r="H324" s="259">
        <v>1797.271</v>
      </c>
      <c r="I324" s="260"/>
      <c r="J324" s="256"/>
      <c r="K324" s="256"/>
      <c r="L324" s="261"/>
      <c r="M324" s="262"/>
      <c r="N324" s="263"/>
      <c r="O324" s="263"/>
      <c r="P324" s="263"/>
      <c r="Q324" s="263"/>
      <c r="R324" s="263"/>
      <c r="S324" s="263"/>
      <c r="T324" s="264"/>
      <c r="U324" s="15"/>
      <c r="V324" s="15"/>
      <c r="W324" s="15"/>
      <c r="X324" s="15"/>
      <c r="Y324" s="15"/>
      <c r="Z324" s="15"/>
      <c r="AA324" s="15"/>
      <c r="AB324" s="15"/>
      <c r="AC324" s="15"/>
      <c r="AD324" s="15"/>
      <c r="AE324" s="15"/>
      <c r="AT324" s="265" t="s">
        <v>170</v>
      </c>
      <c r="AU324" s="265" t="s">
        <v>87</v>
      </c>
      <c r="AV324" s="15" t="s">
        <v>166</v>
      </c>
      <c r="AW324" s="15" t="s">
        <v>37</v>
      </c>
      <c r="AX324" s="15" t="s">
        <v>85</v>
      </c>
      <c r="AY324" s="265" t="s">
        <v>160</v>
      </c>
    </row>
    <row r="325" spans="1:65" s="2" customFormat="1" ht="42.75" customHeight="1">
      <c r="A325" s="40"/>
      <c r="B325" s="41"/>
      <c r="C325" s="215" t="s">
        <v>494</v>
      </c>
      <c r="D325" s="215" t="s">
        <v>162</v>
      </c>
      <c r="E325" s="216" t="s">
        <v>495</v>
      </c>
      <c r="F325" s="217" t="s">
        <v>496</v>
      </c>
      <c r="G325" s="218" t="s">
        <v>183</v>
      </c>
      <c r="H325" s="219">
        <v>431.473</v>
      </c>
      <c r="I325" s="220"/>
      <c r="J325" s="221">
        <f>ROUND(I325*H325,2)</f>
        <v>0</v>
      </c>
      <c r="K325" s="222"/>
      <c r="L325" s="46"/>
      <c r="M325" s="223" t="s">
        <v>19</v>
      </c>
      <c r="N325" s="224" t="s">
        <v>48</v>
      </c>
      <c r="O325" s="86"/>
      <c r="P325" s="225">
        <f>O325*H325</f>
        <v>0</v>
      </c>
      <c r="Q325" s="225">
        <v>0</v>
      </c>
      <c r="R325" s="225">
        <f>Q325*H325</f>
        <v>0</v>
      </c>
      <c r="S325" s="225">
        <v>0</v>
      </c>
      <c r="T325" s="226">
        <f>S325*H325</f>
        <v>0</v>
      </c>
      <c r="U325" s="40"/>
      <c r="V325" s="40"/>
      <c r="W325" s="40"/>
      <c r="X325" s="40"/>
      <c r="Y325" s="40"/>
      <c r="Z325" s="40"/>
      <c r="AA325" s="40"/>
      <c r="AB325" s="40"/>
      <c r="AC325" s="40"/>
      <c r="AD325" s="40"/>
      <c r="AE325" s="40"/>
      <c r="AR325" s="227" t="s">
        <v>166</v>
      </c>
      <c r="AT325" s="227" t="s">
        <v>162</v>
      </c>
      <c r="AU325" s="227" t="s">
        <v>87</v>
      </c>
      <c r="AY325" s="19" t="s">
        <v>160</v>
      </c>
      <c r="BE325" s="228">
        <f>IF(N325="základní",J325,0)</f>
        <v>0</v>
      </c>
      <c r="BF325" s="228">
        <f>IF(N325="snížená",J325,0)</f>
        <v>0</v>
      </c>
      <c r="BG325" s="228">
        <f>IF(N325="zákl. přenesená",J325,0)</f>
        <v>0</v>
      </c>
      <c r="BH325" s="228">
        <f>IF(N325="sníž. přenesená",J325,0)</f>
        <v>0</v>
      </c>
      <c r="BI325" s="228">
        <f>IF(N325="nulová",J325,0)</f>
        <v>0</v>
      </c>
      <c r="BJ325" s="19" t="s">
        <v>85</v>
      </c>
      <c r="BK325" s="228">
        <f>ROUND(I325*H325,2)</f>
        <v>0</v>
      </c>
      <c r="BL325" s="19" t="s">
        <v>166</v>
      </c>
      <c r="BM325" s="227" t="s">
        <v>497</v>
      </c>
    </row>
    <row r="326" spans="1:47" s="2" customFormat="1" ht="12">
      <c r="A326" s="40"/>
      <c r="B326" s="41"/>
      <c r="C326" s="42"/>
      <c r="D326" s="229" t="s">
        <v>168</v>
      </c>
      <c r="E326" s="42"/>
      <c r="F326" s="230" t="s">
        <v>498</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168</v>
      </c>
      <c r="AU326" s="19" t="s">
        <v>87</v>
      </c>
    </row>
    <row r="327" spans="1:51" s="13" customFormat="1" ht="12">
      <c r="A327" s="13"/>
      <c r="B327" s="234"/>
      <c r="C327" s="235"/>
      <c r="D327" s="229" t="s">
        <v>170</v>
      </c>
      <c r="E327" s="236" t="s">
        <v>19</v>
      </c>
      <c r="F327" s="237" t="s">
        <v>499</v>
      </c>
      <c r="G327" s="235"/>
      <c r="H327" s="238">
        <v>431.473</v>
      </c>
      <c r="I327" s="239"/>
      <c r="J327" s="235"/>
      <c r="K327" s="235"/>
      <c r="L327" s="240"/>
      <c r="M327" s="241"/>
      <c r="N327" s="242"/>
      <c r="O327" s="242"/>
      <c r="P327" s="242"/>
      <c r="Q327" s="242"/>
      <c r="R327" s="242"/>
      <c r="S327" s="242"/>
      <c r="T327" s="243"/>
      <c r="U327" s="13"/>
      <c r="V327" s="13"/>
      <c r="W327" s="13"/>
      <c r="X327" s="13"/>
      <c r="Y327" s="13"/>
      <c r="Z327" s="13"/>
      <c r="AA327" s="13"/>
      <c r="AB327" s="13"/>
      <c r="AC327" s="13"/>
      <c r="AD327" s="13"/>
      <c r="AE327" s="13"/>
      <c r="AT327" s="244" t="s">
        <v>170</v>
      </c>
      <c r="AU327" s="244" t="s">
        <v>87</v>
      </c>
      <c r="AV327" s="13" t="s">
        <v>87</v>
      </c>
      <c r="AW327" s="13" t="s">
        <v>37</v>
      </c>
      <c r="AX327" s="13" t="s">
        <v>85</v>
      </c>
      <c r="AY327" s="244" t="s">
        <v>160</v>
      </c>
    </row>
    <row r="328" spans="1:63" s="12" customFormat="1" ht="22.8" customHeight="1">
      <c r="A328" s="12"/>
      <c r="B328" s="199"/>
      <c r="C328" s="200"/>
      <c r="D328" s="201" t="s">
        <v>76</v>
      </c>
      <c r="E328" s="213" t="s">
        <v>500</v>
      </c>
      <c r="F328" s="213" t="s">
        <v>501</v>
      </c>
      <c r="G328" s="200"/>
      <c r="H328" s="200"/>
      <c r="I328" s="203"/>
      <c r="J328" s="214">
        <f>BK328</f>
        <v>0</v>
      </c>
      <c r="K328" s="200"/>
      <c r="L328" s="205"/>
      <c r="M328" s="206"/>
      <c r="N328" s="207"/>
      <c r="O328" s="207"/>
      <c r="P328" s="208">
        <f>P329</f>
        <v>0</v>
      </c>
      <c r="Q328" s="207"/>
      <c r="R328" s="208">
        <f>R329</f>
        <v>0</v>
      </c>
      <c r="S328" s="207"/>
      <c r="T328" s="209">
        <f>T329</f>
        <v>0</v>
      </c>
      <c r="U328" s="12"/>
      <c r="V328" s="12"/>
      <c r="W328" s="12"/>
      <c r="X328" s="12"/>
      <c r="Y328" s="12"/>
      <c r="Z328" s="12"/>
      <c r="AA328" s="12"/>
      <c r="AB328" s="12"/>
      <c r="AC328" s="12"/>
      <c r="AD328" s="12"/>
      <c r="AE328" s="12"/>
      <c r="AR328" s="210" t="s">
        <v>85</v>
      </c>
      <c r="AT328" s="211" t="s">
        <v>76</v>
      </c>
      <c r="AU328" s="211" t="s">
        <v>85</v>
      </c>
      <c r="AY328" s="210" t="s">
        <v>160</v>
      </c>
      <c r="BK328" s="212">
        <f>BK329</f>
        <v>0</v>
      </c>
    </row>
    <row r="329" spans="1:65" s="2" customFormat="1" ht="31.9" customHeight="1">
      <c r="A329" s="40"/>
      <c r="B329" s="41"/>
      <c r="C329" s="215" t="s">
        <v>502</v>
      </c>
      <c r="D329" s="215" t="s">
        <v>162</v>
      </c>
      <c r="E329" s="216" t="s">
        <v>503</v>
      </c>
      <c r="F329" s="217" t="s">
        <v>504</v>
      </c>
      <c r="G329" s="218" t="s">
        <v>183</v>
      </c>
      <c r="H329" s="219">
        <v>1110.48</v>
      </c>
      <c r="I329" s="220"/>
      <c r="J329" s="221">
        <f>ROUND(I329*H329,2)</f>
        <v>0</v>
      </c>
      <c r="K329" s="222"/>
      <c r="L329" s="46"/>
      <c r="M329" s="223" t="s">
        <v>19</v>
      </c>
      <c r="N329" s="224" t="s">
        <v>48</v>
      </c>
      <c r="O329" s="86"/>
      <c r="P329" s="225">
        <f>O329*H329</f>
        <v>0</v>
      </c>
      <c r="Q329" s="225">
        <v>0</v>
      </c>
      <c r="R329" s="225">
        <f>Q329*H329</f>
        <v>0</v>
      </c>
      <c r="S329" s="225">
        <v>0</v>
      </c>
      <c r="T329" s="226">
        <f>S329*H329</f>
        <v>0</v>
      </c>
      <c r="U329" s="40"/>
      <c r="V329" s="40"/>
      <c r="W329" s="40"/>
      <c r="X329" s="40"/>
      <c r="Y329" s="40"/>
      <c r="Z329" s="40"/>
      <c r="AA329" s="40"/>
      <c r="AB329" s="40"/>
      <c r="AC329" s="40"/>
      <c r="AD329" s="40"/>
      <c r="AE329" s="40"/>
      <c r="AR329" s="227" t="s">
        <v>166</v>
      </c>
      <c r="AT329" s="227" t="s">
        <v>162</v>
      </c>
      <c r="AU329" s="227" t="s">
        <v>87</v>
      </c>
      <c r="AY329" s="19" t="s">
        <v>160</v>
      </c>
      <c r="BE329" s="228">
        <f>IF(N329="základní",J329,0)</f>
        <v>0</v>
      </c>
      <c r="BF329" s="228">
        <f>IF(N329="snížená",J329,0)</f>
        <v>0</v>
      </c>
      <c r="BG329" s="228">
        <f>IF(N329="zákl. přenesená",J329,0)</f>
        <v>0</v>
      </c>
      <c r="BH329" s="228">
        <f>IF(N329="sníž. přenesená",J329,0)</f>
        <v>0</v>
      </c>
      <c r="BI329" s="228">
        <f>IF(N329="nulová",J329,0)</f>
        <v>0</v>
      </c>
      <c r="BJ329" s="19" t="s">
        <v>85</v>
      </c>
      <c r="BK329" s="228">
        <f>ROUND(I329*H329,2)</f>
        <v>0</v>
      </c>
      <c r="BL329" s="19" t="s">
        <v>166</v>
      </c>
      <c r="BM329" s="227" t="s">
        <v>505</v>
      </c>
    </row>
    <row r="330" spans="1:63" s="12" customFormat="1" ht="25.9" customHeight="1">
      <c r="A330" s="12"/>
      <c r="B330" s="199"/>
      <c r="C330" s="200"/>
      <c r="D330" s="201" t="s">
        <v>76</v>
      </c>
      <c r="E330" s="202" t="s">
        <v>506</v>
      </c>
      <c r="F330" s="202" t="s">
        <v>507</v>
      </c>
      <c r="G330" s="200"/>
      <c r="H330" s="200"/>
      <c r="I330" s="203"/>
      <c r="J330" s="204">
        <f>BK330</f>
        <v>0</v>
      </c>
      <c r="K330" s="200"/>
      <c r="L330" s="205"/>
      <c r="M330" s="206"/>
      <c r="N330" s="207"/>
      <c r="O330" s="207"/>
      <c r="P330" s="208">
        <f>P331</f>
        <v>0</v>
      </c>
      <c r="Q330" s="207"/>
      <c r="R330" s="208">
        <f>R331</f>
        <v>0.1565972</v>
      </c>
      <c r="S330" s="207"/>
      <c r="T330" s="209">
        <f>T331</f>
        <v>0</v>
      </c>
      <c r="U330" s="12"/>
      <c r="V330" s="12"/>
      <c r="W330" s="12"/>
      <c r="X330" s="12"/>
      <c r="Y330" s="12"/>
      <c r="Z330" s="12"/>
      <c r="AA330" s="12"/>
      <c r="AB330" s="12"/>
      <c r="AC330" s="12"/>
      <c r="AD330" s="12"/>
      <c r="AE330" s="12"/>
      <c r="AR330" s="210" t="s">
        <v>87</v>
      </c>
      <c r="AT330" s="211" t="s">
        <v>76</v>
      </c>
      <c r="AU330" s="211" t="s">
        <v>77</v>
      </c>
      <c r="AY330" s="210" t="s">
        <v>160</v>
      </c>
      <c r="BK330" s="212">
        <f>BK331</f>
        <v>0</v>
      </c>
    </row>
    <row r="331" spans="1:63" s="12" customFormat="1" ht="22.8" customHeight="1">
      <c r="A331" s="12"/>
      <c r="B331" s="199"/>
      <c r="C331" s="200"/>
      <c r="D331" s="201" t="s">
        <v>76</v>
      </c>
      <c r="E331" s="213" t="s">
        <v>508</v>
      </c>
      <c r="F331" s="213" t="s">
        <v>509</v>
      </c>
      <c r="G331" s="200"/>
      <c r="H331" s="200"/>
      <c r="I331" s="203"/>
      <c r="J331" s="214">
        <f>BK331</f>
        <v>0</v>
      </c>
      <c r="K331" s="200"/>
      <c r="L331" s="205"/>
      <c r="M331" s="206"/>
      <c r="N331" s="207"/>
      <c r="O331" s="207"/>
      <c r="P331" s="208">
        <f>SUM(P332:P335)</f>
        <v>0</v>
      </c>
      <c r="Q331" s="207"/>
      <c r="R331" s="208">
        <f>SUM(R332:R335)</f>
        <v>0.1565972</v>
      </c>
      <c r="S331" s="207"/>
      <c r="T331" s="209">
        <f>SUM(T332:T335)</f>
        <v>0</v>
      </c>
      <c r="U331" s="12"/>
      <c r="V331" s="12"/>
      <c r="W331" s="12"/>
      <c r="X331" s="12"/>
      <c r="Y331" s="12"/>
      <c r="Z331" s="12"/>
      <c r="AA331" s="12"/>
      <c r="AB331" s="12"/>
      <c r="AC331" s="12"/>
      <c r="AD331" s="12"/>
      <c r="AE331" s="12"/>
      <c r="AR331" s="210" t="s">
        <v>87</v>
      </c>
      <c r="AT331" s="211" t="s">
        <v>76</v>
      </c>
      <c r="AU331" s="211" t="s">
        <v>85</v>
      </c>
      <c r="AY331" s="210" t="s">
        <v>160</v>
      </c>
      <c r="BK331" s="212">
        <f>SUM(BK332:BK335)</f>
        <v>0</v>
      </c>
    </row>
    <row r="332" spans="1:65" s="2" customFormat="1" ht="42.75" customHeight="1">
      <c r="A332" s="40"/>
      <c r="B332" s="41"/>
      <c r="C332" s="215" t="s">
        <v>510</v>
      </c>
      <c r="D332" s="215" t="s">
        <v>162</v>
      </c>
      <c r="E332" s="216" t="s">
        <v>511</v>
      </c>
      <c r="F332" s="217" t="s">
        <v>512</v>
      </c>
      <c r="G332" s="218" t="s">
        <v>188</v>
      </c>
      <c r="H332" s="219">
        <v>391.493</v>
      </c>
      <c r="I332" s="220"/>
      <c r="J332" s="221">
        <f>ROUND(I332*H332,2)</f>
        <v>0</v>
      </c>
      <c r="K332" s="222"/>
      <c r="L332" s="46"/>
      <c r="M332" s="223" t="s">
        <v>19</v>
      </c>
      <c r="N332" s="224" t="s">
        <v>48</v>
      </c>
      <c r="O332" s="86"/>
      <c r="P332" s="225">
        <f>O332*H332</f>
        <v>0</v>
      </c>
      <c r="Q332" s="225">
        <v>0.0004</v>
      </c>
      <c r="R332" s="225">
        <f>Q332*H332</f>
        <v>0.1565972</v>
      </c>
      <c r="S332" s="225">
        <v>0</v>
      </c>
      <c r="T332" s="226">
        <f>S332*H332</f>
        <v>0</v>
      </c>
      <c r="U332" s="40"/>
      <c r="V332" s="40"/>
      <c r="W332" s="40"/>
      <c r="X332" s="40"/>
      <c r="Y332" s="40"/>
      <c r="Z332" s="40"/>
      <c r="AA332" s="40"/>
      <c r="AB332" s="40"/>
      <c r="AC332" s="40"/>
      <c r="AD332" s="40"/>
      <c r="AE332" s="40"/>
      <c r="AR332" s="227" t="s">
        <v>259</v>
      </c>
      <c r="AT332" s="227" t="s">
        <v>162</v>
      </c>
      <c r="AU332" s="227" t="s">
        <v>87</v>
      </c>
      <c r="AY332" s="19" t="s">
        <v>160</v>
      </c>
      <c r="BE332" s="228">
        <f>IF(N332="základní",J332,0)</f>
        <v>0</v>
      </c>
      <c r="BF332" s="228">
        <f>IF(N332="snížená",J332,0)</f>
        <v>0</v>
      </c>
      <c r="BG332" s="228">
        <f>IF(N332="zákl. přenesená",J332,0)</f>
        <v>0</v>
      </c>
      <c r="BH332" s="228">
        <f>IF(N332="sníž. přenesená",J332,0)</f>
        <v>0</v>
      </c>
      <c r="BI332" s="228">
        <f>IF(N332="nulová",J332,0)</f>
        <v>0</v>
      </c>
      <c r="BJ332" s="19" t="s">
        <v>85</v>
      </c>
      <c r="BK332" s="228">
        <f>ROUND(I332*H332,2)</f>
        <v>0</v>
      </c>
      <c r="BL332" s="19" t="s">
        <v>259</v>
      </c>
      <c r="BM332" s="227" t="s">
        <v>513</v>
      </c>
    </row>
    <row r="333" spans="1:51" s="13" customFormat="1" ht="12">
      <c r="A333" s="13"/>
      <c r="B333" s="234"/>
      <c r="C333" s="235"/>
      <c r="D333" s="229" t="s">
        <v>170</v>
      </c>
      <c r="E333" s="236" t="s">
        <v>19</v>
      </c>
      <c r="F333" s="237" t="s">
        <v>514</v>
      </c>
      <c r="G333" s="235"/>
      <c r="H333" s="238">
        <v>372.85</v>
      </c>
      <c r="I333" s="239"/>
      <c r="J333" s="235"/>
      <c r="K333" s="235"/>
      <c r="L333" s="240"/>
      <c r="M333" s="241"/>
      <c r="N333" s="242"/>
      <c r="O333" s="242"/>
      <c r="P333" s="242"/>
      <c r="Q333" s="242"/>
      <c r="R333" s="242"/>
      <c r="S333" s="242"/>
      <c r="T333" s="243"/>
      <c r="U333" s="13"/>
      <c r="V333" s="13"/>
      <c r="W333" s="13"/>
      <c r="X333" s="13"/>
      <c r="Y333" s="13"/>
      <c r="Z333" s="13"/>
      <c r="AA333" s="13"/>
      <c r="AB333" s="13"/>
      <c r="AC333" s="13"/>
      <c r="AD333" s="13"/>
      <c r="AE333" s="13"/>
      <c r="AT333" s="244" t="s">
        <v>170</v>
      </c>
      <c r="AU333" s="244" t="s">
        <v>87</v>
      </c>
      <c r="AV333" s="13" t="s">
        <v>87</v>
      </c>
      <c r="AW333" s="13" t="s">
        <v>37</v>
      </c>
      <c r="AX333" s="13" t="s">
        <v>77</v>
      </c>
      <c r="AY333" s="244" t="s">
        <v>160</v>
      </c>
    </row>
    <row r="334" spans="1:51" s="13" customFormat="1" ht="12">
      <c r="A334" s="13"/>
      <c r="B334" s="234"/>
      <c r="C334" s="235"/>
      <c r="D334" s="229" t="s">
        <v>170</v>
      </c>
      <c r="E334" s="236" t="s">
        <v>19</v>
      </c>
      <c r="F334" s="237" t="s">
        <v>515</v>
      </c>
      <c r="G334" s="235"/>
      <c r="H334" s="238">
        <v>391.493</v>
      </c>
      <c r="I334" s="239"/>
      <c r="J334" s="235"/>
      <c r="K334" s="235"/>
      <c r="L334" s="240"/>
      <c r="M334" s="241"/>
      <c r="N334" s="242"/>
      <c r="O334" s="242"/>
      <c r="P334" s="242"/>
      <c r="Q334" s="242"/>
      <c r="R334" s="242"/>
      <c r="S334" s="242"/>
      <c r="T334" s="243"/>
      <c r="U334" s="13"/>
      <c r="V334" s="13"/>
      <c r="W334" s="13"/>
      <c r="X334" s="13"/>
      <c r="Y334" s="13"/>
      <c r="Z334" s="13"/>
      <c r="AA334" s="13"/>
      <c r="AB334" s="13"/>
      <c r="AC334" s="13"/>
      <c r="AD334" s="13"/>
      <c r="AE334" s="13"/>
      <c r="AT334" s="244" t="s">
        <v>170</v>
      </c>
      <c r="AU334" s="244" t="s">
        <v>87</v>
      </c>
      <c r="AV334" s="13" t="s">
        <v>87</v>
      </c>
      <c r="AW334" s="13" t="s">
        <v>37</v>
      </c>
      <c r="AX334" s="13" t="s">
        <v>85</v>
      </c>
      <c r="AY334" s="244" t="s">
        <v>160</v>
      </c>
    </row>
    <row r="335" spans="1:65" s="2" customFormat="1" ht="42.75" customHeight="1">
      <c r="A335" s="40"/>
      <c r="B335" s="41"/>
      <c r="C335" s="215" t="s">
        <v>516</v>
      </c>
      <c r="D335" s="215" t="s">
        <v>162</v>
      </c>
      <c r="E335" s="216" t="s">
        <v>517</v>
      </c>
      <c r="F335" s="217" t="s">
        <v>518</v>
      </c>
      <c r="G335" s="218" t="s">
        <v>183</v>
      </c>
      <c r="H335" s="219">
        <v>0.157</v>
      </c>
      <c r="I335" s="220"/>
      <c r="J335" s="221">
        <f>ROUND(I335*H335,2)</f>
        <v>0</v>
      </c>
      <c r="K335" s="222"/>
      <c r="L335" s="46"/>
      <c r="M335" s="223" t="s">
        <v>19</v>
      </c>
      <c r="N335" s="224" t="s">
        <v>48</v>
      </c>
      <c r="O335" s="86"/>
      <c r="P335" s="225">
        <f>O335*H335</f>
        <v>0</v>
      </c>
      <c r="Q335" s="225">
        <v>0</v>
      </c>
      <c r="R335" s="225">
        <f>Q335*H335</f>
        <v>0</v>
      </c>
      <c r="S335" s="225">
        <v>0</v>
      </c>
      <c r="T335" s="226">
        <f>S335*H335</f>
        <v>0</v>
      </c>
      <c r="U335" s="40"/>
      <c r="V335" s="40"/>
      <c r="W335" s="40"/>
      <c r="X335" s="40"/>
      <c r="Y335" s="40"/>
      <c r="Z335" s="40"/>
      <c r="AA335" s="40"/>
      <c r="AB335" s="40"/>
      <c r="AC335" s="40"/>
      <c r="AD335" s="40"/>
      <c r="AE335" s="40"/>
      <c r="AR335" s="227" t="s">
        <v>259</v>
      </c>
      <c r="AT335" s="227" t="s">
        <v>162</v>
      </c>
      <c r="AU335" s="227" t="s">
        <v>87</v>
      </c>
      <c r="AY335" s="19" t="s">
        <v>160</v>
      </c>
      <c r="BE335" s="228">
        <f>IF(N335="základní",J335,0)</f>
        <v>0</v>
      </c>
      <c r="BF335" s="228">
        <f>IF(N335="snížená",J335,0)</f>
        <v>0</v>
      </c>
      <c r="BG335" s="228">
        <f>IF(N335="zákl. přenesená",J335,0)</f>
        <v>0</v>
      </c>
      <c r="BH335" s="228">
        <f>IF(N335="sníž. přenesená",J335,0)</f>
        <v>0</v>
      </c>
      <c r="BI335" s="228">
        <f>IF(N335="nulová",J335,0)</f>
        <v>0</v>
      </c>
      <c r="BJ335" s="19" t="s">
        <v>85</v>
      </c>
      <c r="BK335" s="228">
        <f>ROUND(I335*H335,2)</f>
        <v>0</v>
      </c>
      <c r="BL335" s="19" t="s">
        <v>259</v>
      </c>
      <c r="BM335" s="227" t="s">
        <v>519</v>
      </c>
    </row>
    <row r="336" spans="1:63" s="12" customFormat="1" ht="25.9" customHeight="1">
      <c r="A336" s="12"/>
      <c r="B336" s="199"/>
      <c r="C336" s="200"/>
      <c r="D336" s="201" t="s">
        <v>76</v>
      </c>
      <c r="E336" s="202" t="s">
        <v>520</v>
      </c>
      <c r="F336" s="202" t="s">
        <v>521</v>
      </c>
      <c r="G336" s="200"/>
      <c r="H336" s="200"/>
      <c r="I336" s="203"/>
      <c r="J336" s="204">
        <f>BK336</f>
        <v>0</v>
      </c>
      <c r="K336" s="200"/>
      <c r="L336" s="205"/>
      <c r="M336" s="206"/>
      <c r="N336" s="207"/>
      <c r="O336" s="207"/>
      <c r="P336" s="208">
        <f>P337+P339+P341+P345</f>
        <v>0</v>
      </c>
      <c r="Q336" s="207"/>
      <c r="R336" s="208">
        <f>R337+R339+R341+R345</f>
        <v>0</v>
      </c>
      <c r="S336" s="207"/>
      <c r="T336" s="209">
        <f>T337+T339+T341+T345</f>
        <v>0</v>
      </c>
      <c r="U336" s="12"/>
      <c r="V336" s="12"/>
      <c r="W336" s="12"/>
      <c r="X336" s="12"/>
      <c r="Y336" s="12"/>
      <c r="Z336" s="12"/>
      <c r="AA336" s="12"/>
      <c r="AB336" s="12"/>
      <c r="AC336" s="12"/>
      <c r="AD336" s="12"/>
      <c r="AE336" s="12"/>
      <c r="AR336" s="210" t="s">
        <v>193</v>
      </c>
      <c r="AT336" s="211" t="s">
        <v>76</v>
      </c>
      <c r="AU336" s="211" t="s">
        <v>77</v>
      </c>
      <c r="AY336" s="210" t="s">
        <v>160</v>
      </c>
      <c r="BK336" s="212">
        <f>BK337+BK339+BK341+BK345</f>
        <v>0</v>
      </c>
    </row>
    <row r="337" spans="1:63" s="12" customFormat="1" ht="22.8" customHeight="1">
      <c r="A337" s="12"/>
      <c r="B337" s="199"/>
      <c r="C337" s="200"/>
      <c r="D337" s="201" t="s">
        <v>76</v>
      </c>
      <c r="E337" s="213" t="s">
        <v>522</v>
      </c>
      <c r="F337" s="213" t="s">
        <v>523</v>
      </c>
      <c r="G337" s="200"/>
      <c r="H337" s="200"/>
      <c r="I337" s="203"/>
      <c r="J337" s="214">
        <f>BK337</f>
        <v>0</v>
      </c>
      <c r="K337" s="200"/>
      <c r="L337" s="205"/>
      <c r="M337" s="206"/>
      <c r="N337" s="207"/>
      <c r="O337" s="207"/>
      <c r="P337" s="208">
        <f>P338</f>
        <v>0</v>
      </c>
      <c r="Q337" s="207"/>
      <c r="R337" s="208">
        <f>R338</f>
        <v>0</v>
      </c>
      <c r="S337" s="207"/>
      <c r="T337" s="209">
        <f>T338</f>
        <v>0</v>
      </c>
      <c r="U337" s="12"/>
      <c r="V337" s="12"/>
      <c r="W337" s="12"/>
      <c r="X337" s="12"/>
      <c r="Y337" s="12"/>
      <c r="Z337" s="12"/>
      <c r="AA337" s="12"/>
      <c r="AB337" s="12"/>
      <c r="AC337" s="12"/>
      <c r="AD337" s="12"/>
      <c r="AE337" s="12"/>
      <c r="AR337" s="210" t="s">
        <v>193</v>
      </c>
      <c r="AT337" s="211" t="s">
        <v>76</v>
      </c>
      <c r="AU337" s="211" t="s">
        <v>85</v>
      </c>
      <c r="AY337" s="210" t="s">
        <v>160</v>
      </c>
      <c r="BK337" s="212">
        <f>BK338</f>
        <v>0</v>
      </c>
    </row>
    <row r="338" spans="1:65" s="2" customFormat="1" ht="16.3" customHeight="1">
      <c r="A338" s="40"/>
      <c r="B338" s="41"/>
      <c r="C338" s="215" t="s">
        <v>524</v>
      </c>
      <c r="D338" s="215" t="s">
        <v>162</v>
      </c>
      <c r="E338" s="216" t="s">
        <v>525</v>
      </c>
      <c r="F338" s="217" t="s">
        <v>526</v>
      </c>
      <c r="G338" s="218" t="s">
        <v>527</v>
      </c>
      <c r="H338" s="219">
        <v>1</v>
      </c>
      <c r="I338" s="220"/>
      <c r="J338" s="221">
        <f>ROUND(I338*H338,2)</f>
        <v>0</v>
      </c>
      <c r="K338" s="222"/>
      <c r="L338" s="46"/>
      <c r="M338" s="223" t="s">
        <v>19</v>
      </c>
      <c r="N338" s="224" t="s">
        <v>48</v>
      </c>
      <c r="O338" s="86"/>
      <c r="P338" s="225">
        <f>O338*H338</f>
        <v>0</v>
      </c>
      <c r="Q338" s="225">
        <v>0</v>
      </c>
      <c r="R338" s="225">
        <f>Q338*H338</f>
        <v>0</v>
      </c>
      <c r="S338" s="225">
        <v>0</v>
      </c>
      <c r="T338" s="226">
        <f>S338*H338</f>
        <v>0</v>
      </c>
      <c r="U338" s="40"/>
      <c r="V338" s="40"/>
      <c r="W338" s="40"/>
      <c r="X338" s="40"/>
      <c r="Y338" s="40"/>
      <c r="Z338" s="40"/>
      <c r="AA338" s="40"/>
      <c r="AB338" s="40"/>
      <c r="AC338" s="40"/>
      <c r="AD338" s="40"/>
      <c r="AE338" s="40"/>
      <c r="AR338" s="227" t="s">
        <v>528</v>
      </c>
      <c r="AT338" s="227" t="s">
        <v>162</v>
      </c>
      <c r="AU338" s="227" t="s">
        <v>87</v>
      </c>
      <c r="AY338" s="19" t="s">
        <v>160</v>
      </c>
      <c r="BE338" s="228">
        <f>IF(N338="základní",J338,0)</f>
        <v>0</v>
      </c>
      <c r="BF338" s="228">
        <f>IF(N338="snížená",J338,0)</f>
        <v>0</v>
      </c>
      <c r="BG338" s="228">
        <f>IF(N338="zákl. přenesená",J338,0)</f>
        <v>0</v>
      </c>
      <c r="BH338" s="228">
        <f>IF(N338="sníž. přenesená",J338,0)</f>
        <v>0</v>
      </c>
      <c r="BI338" s="228">
        <f>IF(N338="nulová",J338,0)</f>
        <v>0</v>
      </c>
      <c r="BJ338" s="19" t="s">
        <v>85</v>
      </c>
      <c r="BK338" s="228">
        <f>ROUND(I338*H338,2)</f>
        <v>0</v>
      </c>
      <c r="BL338" s="19" t="s">
        <v>528</v>
      </c>
      <c r="BM338" s="227" t="s">
        <v>529</v>
      </c>
    </row>
    <row r="339" spans="1:63" s="12" customFormat="1" ht="22.8" customHeight="1">
      <c r="A339" s="12"/>
      <c r="B339" s="199"/>
      <c r="C339" s="200"/>
      <c r="D339" s="201" t="s">
        <v>76</v>
      </c>
      <c r="E339" s="213" t="s">
        <v>530</v>
      </c>
      <c r="F339" s="213" t="s">
        <v>531</v>
      </c>
      <c r="G339" s="200"/>
      <c r="H339" s="200"/>
      <c r="I339" s="203"/>
      <c r="J339" s="214">
        <f>BK339</f>
        <v>0</v>
      </c>
      <c r="K339" s="200"/>
      <c r="L339" s="205"/>
      <c r="M339" s="206"/>
      <c r="N339" s="207"/>
      <c r="O339" s="207"/>
      <c r="P339" s="208">
        <f>P340</f>
        <v>0</v>
      </c>
      <c r="Q339" s="207"/>
      <c r="R339" s="208">
        <f>R340</f>
        <v>0</v>
      </c>
      <c r="S339" s="207"/>
      <c r="T339" s="209">
        <f>T340</f>
        <v>0</v>
      </c>
      <c r="U339" s="12"/>
      <c r="V339" s="12"/>
      <c r="W339" s="12"/>
      <c r="X339" s="12"/>
      <c r="Y339" s="12"/>
      <c r="Z339" s="12"/>
      <c r="AA339" s="12"/>
      <c r="AB339" s="12"/>
      <c r="AC339" s="12"/>
      <c r="AD339" s="12"/>
      <c r="AE339" s="12"/>
      <c r="AR339" s="210" t="s">
        <v>193</v>
      </c>
      <c r="AT339" s="211" t="s">
        <v>76</v>
      </c>
      <c r="AU339" s="211" t="s">
        <v>85</v>
      </c>
      <c r="AY339" s="210" t="s">
        <v>160</v>
      </c>
      <c r="BK339" s="212">
        <f>BK340</f>
        <v>0</v>
      </c>
    </row>
    <row r="340" spans="1:65" s="2" customFormat="1" ht="16.3" customHeight="1">
      <c r="A340" s="40"/>
      <c r="B340" s="41"/>
      <c r="C340" s="215" t="s">
        <v>532</v>
      </c>
      <c r="D340" s="215" t="s">
        <v>162</v>
      </c>
      <c r="E340" s="216" t="s">
        <v>533</v>
      </c>
      <c r="F340" s="217" t="s">
        <v>531</v>
      </c>
      <c r="G340" s="218" t="s">
        <v>527</v>
      </c>
      <c r="H340" s="219">
        <v>1</v>
      </c>
      <c r="I340" s="220"/>
      <c r="J340" s="221">
        <f>ROUND(I340*H340,2)</f>
        <v>0</v>
      </c>
      <c r="K340" s="222"/>
      <c r="L340" s="46"/>
      <c r="M340" s="223" t="s">
        <v>19</v>
      </c>
      <c r="N340" s="224" t="s">
        <v>48</v>
      </c>
      <c r="O340" s="86"/>
      <c r="P340" s="225">
        <f>O340*H340</f>
        <v>0</v>
      </c>
      <c r="Q340" s="225">
        <v>0</v>
      </c>
      <c r="R340" s="225">
        <f>Q340*H340</f>
        <v>0</v>
      </c>
      <c r="S340" s="225">
        <v>0</v>
      </c>
      <c r="T340" s="226">
        <f>S340*H340</f>
        <v>0</v>
      </c>
      <c r="U340" s="40"/>
      <c r="V340" s="40"/>
      <c r="W340" s="40"/>
      <c r="X340" s="40"/>
      <c r="Y340" s="40"/>
      <c r="Z340" s="40"/>
      <c r="AA340" s="40"/>
      <c r="AB340" s="40"/>
      <c r="AC340" s="40"/>
      <c r="AD340" s="40"/>
      <c r="AE340" s="40"/>
      <c r="AR340" s="227" t="s">
        <v>528</v>
      </c>
      <c r="AT340" s="227" t="s">
        <v>162</v>
      </c>
      <c r="AU340" s="227" t="s">
        <v>87</v>
      </c>
      <c r="AY340" s="19" t="s">
        <v>160</v>
      </c>
      <c r="BE340" s="228">
        <f>IF(N340="základní",J340,0)</f>
        <v>0</v>
      </c>
      <c r="BF340" s="228">
        <f>IF(N340="snížená",J340,0)</f>
        <v>0</v>
      </c>
      <c r="BG340" s="228">
        <f>IF(N340="zákl. přenesená",J340,0)</f>
        <v>0</v>
      </c>
      <c r="BH340" s="228">
        <f>IF(N340="sníž. přenesená",J340,0)</f>
        <v>0</v>
      </c>
      <c r="BI340" s="228">
        <f>IF(N340="nulová",J340,0)</f>
        <v>0</v>
      </c>
      <c r="BJ340" s="19" t="s">
        <v>85</v>
      </c>
      <c r="BK340" s="228">
        <f>ROUND(I340*H340,2)</f>
        <v>0</v>
      </c>
      <c r="BL340" s="19" t="s">
        <v>528</v>
      </c>
      <c r="BM340" s="227" t="s">
        <v>534</v>
      </c>
    </row>
    <row r="341" spans="1:63" s="12" customFormat="1" ht="22.8" customHeight="1">
      <c r="A341" s="12"/>
      <c r="B341" s="199"/>
      <c r="C341" s="200"/>
      <c r="D341" s="201" t="s">
        <v>76</v>
      </c>
      <c r="E341" s="213" t="s">
        <v>535</v>
      </c>
      <c r="F341" s="213" t="s">
        <v>536</v>
      </c>
      <c r="G341" s="200"/>
      <c r="H341" s="200"/>
      <c r="I341" s="203"/>
      <c r="J341" s="214">
        <f>BK341</f>
        <v>0</v>
      </c>
      <c r="K341" s="200"/>
      <c r="L341" s="205"/>
      <c r="M341" s="206"/>
      <c r="N341" s="207"/>
      <c r="O341" s="207"/>
      <c r="P341" s="208">
        <f>SUM(P342:P344)</f>
        <v>0</v>
      </c>
      <c r="Q341" s="207"/>
      <c r="R341" s="208">
        <f>SUM(R342:R344)</f>
        <v>0</v>
      </c>
      <c r="S341" s="207"/>
      <c r="T341" s="209">
        <f>SUM(T342:T344)</f>
        <v>0</v>
      </c>
      <c r="U341" s="12"/>
      <c r="V341" s="12"/>
      <c r="W341" s="12"/>
      <c r="X341" s="12"/>
      <c r="Y341" s="12"/>
      <c r="Z341" s="12"/>
      <c r="AA341" s="12"/>
      <c r="AB341" s="12"/>
      <c r="AC341" s="12"/>
      <c r="AD341" s="12"/>
      <c r="AE341" s="12"/>
      <c r="AR341" s="210" t="s">
        <v>193</v>
      </c>
      <c r="AT341" s="211" t="s">
        <v>76</v>
      </c>
      <c r="AU341" s="211" t="s">
        <v>85</v>
      </c>
      <c r="AY341" s="210" t="s">
        <v>160</v>
      </c>
      <c r="BK341" s="212">
        <f>SUM(BK342:BK344)</f>
        <v>0</v>
      </c>
    </row>
    <row r="342" spans="1:65" s="2" customFormat="1" ht="16.3" customHeight="1">
      <c r="A342" s="40"/>
      <c r="B342" s="41"/>
      <c r="C342" s="215" t="s">
        <v>537</v>
      </c>
      <c r="D342" s="215" t="s">
        <v>162</v>
      </c>
      <c r="E342" s="216" t="s">
        <v>538</v>
      </c>
      <c r="F342" s="217" t="s">
        <v>539</v>
      </c>
      <c r="G342" s="218" t="s">
        <v>540</v>
      </c>
      <c r="H342" s="219">
        <v>1</v>
      </c>
      <c r="I342" s="220"/>
      <c r="J342" s="221">
        <f>ROUND(I342*H342,2)</f>
        <v>0</v>
      </c>
      <c r="K342" s="222"/>
      <c r="L342" s="46"/>
      <c r="M342" s="223" t="s">
        <v>19</v>
      </c>
      <c r="N342" s="224" t="s">
        <v>48</v>
      </c>
      <c r="O342" s="86"/>
      <c r="P342" s="225">
        <f>O342*H342</f>
        <v>0</v>
      </c>
      <c r="Q342" s="225">
        <v>0</v>
      </c>
      <c r="R342" s="225">
        <f>Q342*H342</f>
        <v>0</v>
      </c>
      <c r="S342" s="225">
        <v>0</v>
      </c>
      <c r="T342" s="226">
        <f>S342*H342</f>
        <v>0</v>
      </c>
      <c r="U342" s="40"/>
      <c r="V342" s="40"/>
      <c r="W342" s="40"/>
      <c r="X342" s="40"/>
      <c r="Y342" s="40"/>
      <c r="Z342" s="40"/>
      <c r="AA342" s="40"/>
      <c r="AB342" s="40"/>
      <c r="AC342" s="40"/>
      <c r="AD342" s="40"/>
      <c r="AE342" s="40"/>
      <c r="AR342" s="227" t="s">
        <v>528</v>
      </c>
      <c r="AT342" s="227" t="s">
        <v>162</v>
      </c>
      <c r="AU342" s="227" t="s">
        <v>87</v>
      </c>
      <c r="AY342" s="19" t="s">
        <v>160</v>
      </c>
      <c r="BE342" s="228">
        <f>IF(N342="základní",J342,0)</f>
        <v>0</v>
      </c>
      <c r="BF342" s="228">
        <f>IF(N342="snížená",J342,0)</f>
        <v>0</v>
      </c>
      <c r="BG342" s="228">
        <f>IF(N342="zákl. přenesená",J342,0)</f>
        <v>0</v>
      </c>
      <c r="BH342" s="228">
        <f>IF(N342="sníž. přenesená",J342,0)</f>
        <v>0</v>
      </c>
      <c r="BI342" s="228">
        <f>IF(N342="nulová",J342,0)</f>
        <v>0</v>
      </c>
      <c r="BJ342" s="19" t="s">
        <v>85</v>
      </c>
      <c r="BK342" s="228">
        <f>ROUND(I342*H342,2)</f>
        <v>0</v>
      </c>
      <c r="BL342" s="19" t="s">
        <v>528</v>
      </c>
      <c r="BM342" s="227" t="s">
        <v>541</v>
      </c>
    </row>
    <row r="343" spans="1:47" s="2" customFormat="1" ht="12">
      <c r="A343" s="40"/>
      <c r="B343" s="41"/>
      <c r="C343" s="42"/>
      <c r="D343" s="229" t="s">
        <v>168</v>
      </c>
      <c r="E343" s="42"/>
      <c r="F343" s="230" t="s">
        <v>542</v>
      </c>
      <c r="G343" s="42"/>
      <c r="H343" s="42"/>
      <c r="I343" s="231"/>
      <c r="J343" s="42"/>
      <c r="K343" s="42"/>
      <c r="L343" s="46"/>
      <c r="M343" s="232"/>
      <c r="N343" s="233"/>
      <c r="O343" s="86"/>
      <c r="P343" s="86"/>
      <c r="Q343" s="86"/>
      <c r="R343" s="86"/>
      <c r="S343" s="86"/>
      <c r="T343" s="87"/>
      <c r="U343" s="40"/>
      <c r="V343" s="40"/>
      <c r="W343" s="40"/>
      <c r="X343" s="40"/>
      <c r="Y343" s="40"/>
      <c r="Z343" s="40"/>
      <c r="AA343" s="40"/>
      <c r="AB343" s="40"/>
      <c r="AC343" s="40"/>
      <c r="AD343" s="40"/>
      <c r="AE343" s="40"/>
      <c r="AT343" s="19" t="s">
        <v>168</v>
      </c>
      <c r="AU343" s="19" t="s">
        <v>87</v>
      </c>
    </row>
    <row r="344" spans="1:51" s="13" customFormat="1" ht="12">
      <c r="A344" s="13"/>
      <c r="B344" s="234"/>
      <c r="C344" s="235"/>
      <c r="D344" s="229" t="s">
        <v>170</v>
      </c>
      <c r="E344" s="236" t="s">
        <v>19</v>
      </c>
      <c r="F344" s="237" t="s">
        <v>85</v>
      </c>
      <c r="G344" s="235"/>
      <c r="H344" s="238">
        <v>1</v>
      </c>
      <c r="I344" s="239"/>
      <c r="J344" s="235"/>
      <c r="K344" s="235"/>
      <c r="L344" s="240"/>
      <c r="M344" s="241"/>
      <c r="N344" s="242"/>
      <c r="O344" s="242"/>
      <c r="P344" s="242"/>
      <c r="Q344" s="242"/>
      <c r="R344" s="242"/>
      <c r="S344" s="242"/>
      <c r="T344" s="243"/>
      <c r="U344" s="13"/>
      <c r="V344" s="13"/>
      <c r="W344" s="13"/>
      <c r="X344" s="13"/>
      <c r="Y344" s="13"/>
      <c r="Z344" s="13"/>
      <c r="AA344" s="13"/>
      <c r="AB344" s="13"/>
      <c r="AC344" s="13"/>
      <c r="AD344" s="13"/>
      <c r="AE344" s="13"/>
      <c r="AT344" s="244" t="s">
        <v>170</v>
      </c>
      <c r="AU344" s="244" t="s">
        <v>87</v>
      </c>
      <c r="AV344" s="13" t="s">
        <v>87</v>
      </c>
      <c r="AW344" s="13" t="s">
        <v>37</v>
      </c>
      <c r="AX344" s="13" t="s">
        <v>85</v>
      </c>
      <c r="AY344" s="244" t="s">
        <v>160</v>
      </c>
    </row>
    <row r="345" spans="1:63" s="12" customFormat="1" ht="22.8" customHeight="1">
      <c r="A345" s="12"/>
      <c r="B345" s="199"/>
      <c r="C345" s="200"/>
      <c r="D345" s="201" t="s">
        <v>76</v>
      </c>
      <c r="E345" s="213" t="s">
        <v>543</v>
      </c>
      <c r="F345" s="213" t="s">
        <v>544</v>
      </c>
      <c r="G345" s="200"/>
      <c r="H345" s="200"/>
      <c r="I345" s="203"/>
      <c r="J345" s="214">
        <f>BK345</f>
        <v>0</v>
      </c>
      <c r="K345" s="200"/>
      <c r="L345" s="205"/>
      <c r="M345" s="206"/>
      <c r="N345" s="207"/>
      <c r="O345" s="207"/>
      <c r="P345" s="208">
        <f>SUM(P346:P357)</f>
        <v>0</v>
      </c>
      <c r="Q345" s="207"/>
      <c r="R345" s="208">
        <f>SUM(R346:R357)</f>
        <v>0</v>
      </c>
      <c r="S345" s="207"/>
      <c r="T345" s="209">
        <f>SUM(T346:T357)</f>
        <v>0</v>
      </c>
      <c r="U345" s="12"/>
      <c r="V345" s="12"/>
      <c r="W345" s="12"/>
      <c r="X345" s="12"/>
      <c r="Y345" s="12"/>
      <c r="Z345" s="12"/>
      <c r="AA345" s="12"/>
      <c r="AB345" s="12"/>
      <c r="AC345" s="12"/>
      <c r="AD345" s="12"/>
      <c r="AE345" s="12"/>
      <c r="AR345" s="210" t="s">
        <v>193</v>
      </c>
      <c r="AT345" s="211" t="s">
        <v>76</v>
      </c>
      <c r="AU345" s="211" t="s">
        <v>85</v>
      </c>
      <c r="AY345" s="210" t="s">
        <v>160</v>
      </c>
      <c r="BK345" s="212">
        <f>SUM(BK346:BK357)</f>
        <v>0</v>
      </c>
    </row>
    <row r="346" spans="1:65" s="2" customFormat="1" ht="31.9" customHeight="1">
      <c r="A346" s="40"/>
      <c r="B346" s="41"/>
      <c r="C346" s="215" t="s">
        <v>545</v>
      </c>
      <c r="D346" s="215" t="s">
        <v>162</v>
      </c>
      <c r="E346" s="216" t="s">
        <v>546</v>
      </c>
      <c r="F346" s="217" t="s">
        <v>547</v>
      </c>
      <c r="G346" s="218" t="s">
        <v>295</v>
      </c>
      <c r="H346" s="219">
        <v>12</v>
      </c>
      <c r="I346" s="220"/>
      <c r="J346" s="221">
        <f>ROUND(I346*H346,2)</f>
        <v>0</v>
      </c>
      <c r="K346" s="222"/>
      <c r="L346" s="46"/>
      <c r="M346" s="223" t="s">
        <v>19</v>
      </c>
      <c r="N346" s="224" t="s">
        <v>48</v>
      </c>
      <c r="O346" s="86"/>
      <c r="P346" s="225">
        <f>O346*H346</f>
        <v>0</v>
      </c>
      <c r="Q346" s="225">
        <v>0</v>
      </c>
      <c r="R346" s="225">
        <f>Q346*H346</f>
        <v>0</v>
      </c>
      <c r="S346" s="225">
        <v>0</v>
      </c>
      <c r="T346" s="226">
        <f>S346*H346</f>
        <v>0</v>
      </c>
      <c r="U346" s="40"/>
      <c r="V346" s="40"/>
      <c r="W346" s="40"/>
      <c r="X346" s="40"/>
      <c r="Y346" s="40"/>
      <c r="Z346" s="40"/>
      <c r="AA346" s="40"/>
      <c r="AB346" s="40"/>
      <c r="AC346" s="40"/>
      <c r="AD346" s="40"/>
      <c r="AE346" s="40"/>
      <c r="AR346" s="227" t="s">
        <v>166</v>
      </c>
      <c r="AT346" s="227" t="s">
        <v>162</v>
      </c>
      <c r="AU346" s="227" t="s">
        <v>87</v>
      </c>
      <c r="AY346" s="19" t="s">
        <v>160</v>
      </c>
      <c r="BE346" s="228">
        <f>IF(N346="základní",J346,0)</f>
        <v>0</v>
      </c>
      <c r="BF346" s="228">
        <f>IF(N346="snížená",J346,0)</f>
        <v>0</v>
      </c>
      <c r="BG346" s="228">
        <f>IF(N346="zákl. přenesená",J346,0)</f>
        <v>0</v>
      </c>
      <c r="BH346" s="228">
        <f>IF(N346="sníž. přenesená",J346,0)</f>
        <v>0</v>
      </c>
      <c r="BI346" s="228">
        <f>IF(N346="nulová",J346,0)</f>
        <v>0</v>
      </c>
      <c r="BJ346" s="19" t="s">
        <v>85</v>
      </c>
      <c r="BK346" s="228">
        <f>ROUND(I346*H346,2)</f>
        <v>0</v>
      </c>
      <c r="BL346" s="19" t="s">
        <v>166</v>
      </c>
      <c r="BM346" s="227" t="s">
        <v>548</v>
      </c>
    </row>
    <row r="347" spans="1:51" s="13" customFormat="1" ht="12">
      <c r="A347" s="13"/>
      <c r="B347" s="234"/>
      <c r="C347" s="235"/>
      <c r="D347" s="229" t="s">
        <v>170</v>
      </c>
      <c r="E347" s="236" t="s">
        <v>19</v>
      </c>
      <c r="F347" s="237" t="s">
        <v>549</v>
      </c>
      <c r="G347" s="235"/>
      <c r="H347" s="238">
        <v>4</v>
      </c>
      <c r="I347" s="239"/>
      <c r="J347" s="235"/>
      <c r="K347" s="235"/>
      <c r="L347" s="240"/>
      <c r="M347" s="241"/>
      <c r="N347" s="242"/>
      <c r="O347" s="242"/>
      <c r="P347" s="242"/>
      <c r="Q347" s="242"/>
      <c r="R347" s="242"/>
      <c r="S347" s="242"/>
      <c r="T347" s="243"/>
      <c r="U347" s="13"/>
      <c r="V347" s="13"/>
      <c r="W347" s="13"/>
      <c r="X347" s="13"/>
      <c r="Y347" s="13"/>
      <c r="Z347" s="13"/>
      <c r="AA347" s="13"/>
      <c r="AB347" s="13"/>
      <c r="AC347" s="13"/>
      <c r="AD347" s="13"/>
      <c r="AE347" s="13"/>
      <c r="AT347" s="244" t="s">
        <v>170</v>
      </c>
      <c r="AU347" s="244" t="s">
        <v>87</v>
      </c>
      <c r="AV347" s="13" t="s">
        <v>87</v>
      </c>
      <c r="AW347" s="13" t="s">
        <v>37</v>
      </c>
      <c r="AX347" s="13" t="s">
        <v>77</v>
      </c>
      <c r="AY347" s="244" t="s">
        <v>160</v>
      </c>
    </row>
    <row r="348" spans="1:51" s="13" customFormat="1" ht="12">
      <c r="A348" s="13"/>
      <c r="B348" s="234"/>
      <c r="C348" s="235"/>
      <c r="D348" s="229" t="s">
        <v>170</v>
      </c>
      <c r="E348" s="236" t="s">
        <v>19</v>
      </c>
      <c r="F348" s="237" t="s">
        <v>550</v>
      </c>
      <c r="G348" s="235"/>
      <c r="H348" s="238">
        <v>8</v>
      </c>
      <c r="I348" s="239"/>
      <c r="J348" s="235"/>
      <c r="K348" s="235"/>
      <c r="L348" s="240"/>
      <c r="M348" s="241"/>
      <c r="N348" s="242"/>
      <c r="O348" s="242"/>
      <c r="P348" s="242"/>
      <c r="Q348" s="242"/>
      <c r="R348" s="242"/>
      <c r="S348" s="242"/>
      <c r="T348" s="243"/>
      <c r="U348" s="13"/>
      <c r="V348" s="13"/>
      <c r="W348" s="13"/>
      <c r="X348" s="13"/>
      <c r="Y348" s="13"/>
      <c r="Z348" s="13"/>
      <c r="AA348" s="13"/>
      <c r="AB348" s="13"/>
      <c r="AC348" s="13"/>
      <c r="AD348" s="13"/>
      <c r="AE348" s="13"/>
      <c r="AT348" s="244" t="s">
        <v>170</v>
      </c>
      <c r="AU348" s="244" t="s">
        <v>87</v>
      </c>
      <c r="AV348" s="13" t="s">
        <v>87</v>
      </c>
      <c r="AW348" s="13" t="s">
        <v>37</v>
      </c>
      <c r="AX348" s="13" t="s">
        <v>77</v>
      </c>
      <c r="AY348" s="244" t="s">
        <v>160</v>
      </c>
    </row>
    <row r="349" spans="1:51" s="15" customFormat="1" ht="12">
      <c r="A349" s="15"/>
      <c r="B349" s="255"/>
      <c r="C349" s="256"/>
      <c r="D349" s="229" t="s">
        <v>170</v>
      </c>
      <c r="E349" s="257" t="s">
        <v>19</v>
      </c>
      <c r="F349" s="258" t="s">
        <v>174</v>
      </c>
      <c r="G349" s="256"/>
      <c r="H349" s="259">
        <v>12</v>
      </c>
      <c r="I349" s="260"/>
      <c r="J349" s="256"/>
      <c r="K349" s="256"/>
      <c r="L349" s="261"/>
      <c r="M349" s="262"/>
      <c r="N349" s="263"/>
      <c r="O349" s="263"/>
      <c r="P349" s="263"/>
      <c r="Q349" s="263"/>
      <c r="R349" s="263"/>
      <c r="S349" s="263"/>
      <c r="T349" s="264"/>
      <c r="U349" s="15"/>
      <c r="V349" s="15"/>
      <c r="W349" s="15"/>
      <c r="X349" s="15"/>
      <c r="Y349" s="15"/>
      <c r="Z349" s="15"/>
      <c r="AA349" s="15"/>
      <c r="AB349" s="15"/>
      <c r="AC349" s="15"/>
      <c r="AD349" s="15"/>
      <c r="AE349" s="15"/>
      <c r="AT349" s="265" t="s">
        <v>170</v>
      </c>
      <c r="AU349" s="265" t="s">
        <v>87</v>
      </c>
      <c r="AV349" s="15" t="s">
        <v>166</v>
      </c>
      <c r="AW349" s="15" t="s">
        <v>37</v>
      </c>
      <c r="AX349" s="15" t="s">
        <v>85</v>
      </c>
      <c r="AY349" s="265" t="s">
        <v>160</v>
      </c>
    </row>
    <row r="350" spans="1:65" s="2" customFormat="1" ht="42.75" customHeight="1">
      <c r="A350" s="40"/>
      <c r="B350" s="41"/>
      <c r="C350" s="215" t="s">
        <v>551</v>
      </c>
      <c r="D350" s="215" t="s">
        <v>162</v>
      </c>
      <c r="E350" s="216" t="s">
        <v>552</v>
      </c>
      <c r="F350" s="217" t="s">
        <v>553</v>
      </c>
      <c r="G350" s="218" t="s">
        <v>295</v>
      </c>
      <c r="H350" s="219">
        <v>1176</v>
      </c>
      <c r="I350" s="220"/>
      <c r="J350" s="221">
        <f>ROUND(I350*H350,2)</f>
        <v>0</v>
      </c>
      <c r="K350" s="222"/>
      <c r="L350" s="46"/>
      <c r="M350" s="223" t="s">
        <v>19</v>
      </c>
      <c r="N350" s="224" t="s">
        <v>48</v>
      </c>
      <c r="O350" s="86"/>
      <c r="P350" s="225">
        <f>O350*H350</f>
        <v>0</v>
      </c>
      <c r="Q350" s="225">
        <v>0</v>
      </c>
      <c r="R350" s="225">
        <f>Q350*H350</f>
        <v>0</v>
      </c>
      <c r="S350" s="225">
        <v>0</v>
      </c>
      <c r="T350" s="226">
        <f>S350*H350</f>
        <v>0</v>
      </c>
      <c r="U350" s="40"/>
      <c r="V350" s="40"/>
      <c r="W350" s="40"/>
      <c r="X350" s="40"/>
      <c r="Y350" s="40"/>
      <c r="Z350" s="40"/>
      <c r="AA350" s="40"/>
      <c r="AB350" s="40"/>
      <c r="AC350" s="40"/>
      <c r="AD350" s="40"/>
      <c r="AE350" s="40"/>
      <c r="AR350" s="227" t="s">
        <v>166</v>
      </c>
      <c r="AT350" s="227" t="s">
        <v>162</v>
      </c>
      <c r="AU350" s="227" t="s">
        <v>87</v>
      </c>
      <c r="AY350" s="19" t="s">
        <v>160</v>
      </c>
      <c r="BE350" s="228">
        <f>IF(N350="základní",J350,0)</f>
        <v>0</v>
      </c>
      <c r="BF350" s="228">
        <f>IF(N350="snížená",J350,0)</f>
        <v>0</v>
      </c>
      <c r="BG350" s="228">
        <f>IF(N350="zákl. přenesená",J350,0)</f>
        <v>0</v>
      </c>
      <c r="BH350" s="228">
        <f>IF(N350="sníž. přenesená",J350,0)</f>
        <v>0</v>
      </c>
      <c r="BI350" s="228">
        <f>IF(N350="nulová",J350,0)</f>
        <v>0</v>
      </c>
      <c r="BJ350" s="19" t="s">
        <v>85</v>
      </c>
      <c r="BK350" s="228">
        <f>ROUND(I350*H350,2)</f>
        <v>0</v>
      </c>
      <c r="BL350" s="19" t="s">
        <v>166</v>
      </c>
      <c r="BM350" s="227" t="s">
        <v>554</v>
      </c>
    </row>
    <row r="351" spans="1:51" s="13" customFormat="1" ht="12">
      <c r="A351" s="13"/>
      <c r="B351" s="234"/>
      <c r="C351" s="235"/>
      <c r="D351" s="229" t="s">
        <v>170</v>
      </c>
      <c r="E351" s="236" t="s">
        <v>19</v>
      </c>
      <c r="F351" s="237" t="s">
        <v>555</v>
      </c>
      <c r="G351" s="235"/>
      <c r="H351" s="238">
        <v>392</v>
      </c>
      <c r="I351" s="239"/>
      <c r="J351" s="235"/>
      <c r="K351" s="235"/>
      <c r="L351" s="240"/>
      <c r="M351" s="241"/>
      <c r="N351" s="242"/>
      <c r="O351" s="242"/>
      <c r="P351" s="242"/>
      <c r="Q351" s="242"/>
      <c r="R351" s="242"/>
      <c r="S351" s="242"/>
      <c r="T351" s="243"/>
      <c r="U351" s="13"/>
      <c r="V351" s="13"/>
      <c r="W351" s="13"/>
      <c r="X351" s="13"/>
      <c r="Y351" s="13"/>
      <c r="Z351" s="13"/>
      <c r="AA351" s="13"/>
      <c r="AB351" s="13"/>
      <c r="AC351" s="13"/>
      <c r="AD351" s="13"/>
      <c r="AE351" s="13"/>
      <c r="AT351" s="244" t="s">
        <v>170</v>
      </c>
      <c r="AU351" s="244" t="s">
        <v>87</v>
      </c>
      <c r="AV351" s="13" t="s">
        <v>87</v>
      </c>
      <c r="AW351" s="13" t="s">
        <v>37</v>
      </c>
      <c r="AX351" s="13" t="s">
        <v>77</v>
      </c>
      <c r="AY351" s="244" t="s">
        <v>160</v>
      </c>
    </row>
    <row r="352" spans="1:51" s="13" customFormat="1" ht="12">
      <c r="A352" s="13"/>
      <c r="B352" s="234"/>
      <c r="C352" s="235"/>
      <c r="D352" s="229" t="s">
        <v>170</v>
      </c>
      <c r="E352" s="236" t="s">
        <v>19</v>
      </c>
      <c r="F352" s="237" t="s">
        <v>556</v>
      </c>
      <c r="G352" s="235"/>
      <c r="H352" s="238">
        <v>784</v>
      </c>
      <c r="I352" s="239"/>
      <c r="J352" s="235"/>
      <c r="K352" s="235"/>
      <c r="L352" s="240"/>
      <c r="M352" s="241"/>
      <c r="N352" s="242"/>
      <c r="O352" s="242"/>
      <c r="P352" s="242"/>
      <c r="Q352" s="242"/>
      <c r="R352" s="242"/>
      <c r="S352" s="242"/>
      <c r="T352" s="243"/>
      <c r="U352" s="13"/>
      <c r="V352" s="13"/>
      <c r="W352" s="13"/>
      <c r="X352" s="13"/>
      <c r="Y352" s="13"/>
      <c r="Z352" s="13"/>
      <c r="AA352" s="13"/>
      <c r="AB352" s="13"/>
      <c r="AC352" s="13"/>
      <c r="AD352" s="13"/>
      <c r="AE352" s="13"/>
      <c r="AT352" s="244" t="s">
        <v>170</v>
      </c>
      <c r="AU352" s="244" t="s">
        <v>87</v>
      </c>
      <c r="AV352" s="13" t="s">
        <v>87</v>
      </c>
      <c r="AW352" s="13" t="s">
        <v>37</v>
      </c>
      <c r="AX352" s="13" t="s">
        <v>77</v>
      </c>
      <c r="AY352" s="244" t="s">
        <v>160</v>
      </c>
    </row>
    <row r="353" spans="1:51" s="15" customFormat="1" ht="12">
      <c r="A353" s="15"/>
      <c r="B353" s="255"/>
      <c r="C353" s="256"/>
      <c r="D353" s="229" t="s">
        <v>170</v>
      </c>
      <c r="E353" s="257" t="s">
        <v>19</v>
      </c>
      <c r="F353" s="258" t="s">
        <v>174</v>
      </c>
      <c r="G353" s="256"/>
      <c r="H353" s="259">
        <v>1176</v>
      </c>
      <c r="I353" s="260"/>
      <c r="J353" s="256"/>
      <c r="K353" s="256"/>
      <c r="L353" s="261"/>
      <c r="M353" s="262"/>
      <c r="N353" s="263"/>
      <c r="O353" s="263"/>
      <c r="P353" s="263"/>
      <c r="Q353" s="263"/>
      <c r="R353" s="263"/>
      <c r="S353" s="263"/>
      <c r="T353" s="264"/>
      <c r="U353" s="15"/>
      <c r="V353" s="15"/>
      <c r="W353" s="15"/>
      <c r="X353" s="15"/>
      <c r="Y353" s="15"/>
      <c r="Z353" s="15"/>
      <c r="AA353" s="15"/>
      <c r="AB353" s="15"/>
      <c r="AC353" s="15"/>
      <c r="AD353" s="15"/>
      <c r="AE353" s="15"/>
      <c r="AT353" s="265" t="s">
        <v>170</v>
      </c>
      <c r="AU353" s="265" t="s">
        <v>87</v>
      </c>
      <c r="AV353" s="15" t="s">
        <v>166</v>
      </c>
      <c r="AW353" s="15" t="s">
        <v>37</v>
      </c>
      <c r="AX353" s="15" t="s">
        <v>85</v>
      </c>
      <c r="AY353" s="265" t="s">
        <v>160</v>
      </c>
    </row>
    <row r="354" spans="1:65" s="2" customFormat="1" ht="21.05" customHeight="1">
      <c r="A354" s="40"/>
      <c r="B354" s="41"/>
      <c r="C354" s="215" t="s">
        <v>557</v>
      </c>
      <c r="D354" s="215" t="s">
        <v>162</v>
      </c>
      <c r="E354" s="216" t="s">
        <v>558</v>
      </c>
      <c r="F354" s="217" t="s">
        <v>559</v>
      </c>
      <c r="G354" s="218" t="s">
        <v>295</v>
      </c>
      <c r="H354" s="219">
        <v>2</v>
      </c>
      <c r="I354" s="220"/>
      <c r="J354" s="221">
        <f>ROUND(I354*H354,2)</f>
        <v>0</v>
      </c>
      <c r="K354" s="222"/>
      <c r="L354" s="46"/>
      <c r="M354" s="223" t="s">
        <v>19</v>
      </c>
      <c r="N354" s="224" t="s">
        <v>48</v>
      </c>
      <c r="O354" s="86"/>
      <c r="P354" s="225">
        <f>O354*H354</f>
        <v>0</v>
      </c>
      <c r="Q354" s="225">
        <v>0</v>
      </c>
      <c r="R354" s="225">
        <f>Q354*H354</f>
        <v>0</v>
      </c>
      <c r="S354" s="225">
        <v>0</v>
      </c>
      <c r="T354" s="226">
        <f>S354*H354</f>
        <v>0</v>
      </c>
      <c r="U354" s="40"/>
      <c r="V354" s="40"/>
      <c r="W354" s="40"/>
      <c r="X354" s="40"/>
      <c r="Y354" s="40"/>
      <c r="Z354" s="40"/>
      <c r="AA354" s="40"/>
      <c r="AB354" s="40"/>
      <c r="AC354" s="40"/>
      <c r="AD354" s="40"/>
      <c r="AE354" s="40"/>
      <c r="AR354" s="227" t="s">
        <v>166</v>
      </c>
      <c r="AT354" s="227" t="s">
        <v>162</v>
      </c>
      <c r="AU354" s="227" t="s">
        <v>87</v>
      </c>
      <c r="AY354" s="19" t="s">
        <v>160</v>
      </c>
      <c r="BE354" s="228">
        <f>IF(N354="základní",J354,0)</f>
        <v>0</v>
      </c>
      <c r="BF354" s="228">
        <f>IF(N354="snížená",J354,0)</f>
        <v>0</v>
      </c>
      <c r="BG354" s="228">
        <f>IF(N354="zákl. přenesená",J354,0)</f>
        <v>0</v>
      </c>
      <c r="BH354" s="228">
        <f>IF(N354="sníž. přenesená",J354,0)</f>
        <v>0</v>
      </c>
      <c r="BI354" s="228">
        <f>IF(N354="nulová",J354,0)</f>
        <v>0</v>
      </c>
      <c r="BJ354" s="19" t="s">
        <v>85</v>
      </c>
      <c r="BK354" s="228">
        <f>ROUND(I354*H354,2)</f>
        <v>0</v>
      </c>
      <c r="BL354" s="19" t="s">
        <v>166</v>
      </c>
      <c r="BM354" s="227" t="s">
        <v>560</v>
      </c>
    </row>
    <row r="355" spans="1:51" s="13" customFormat="1" ht="12">
      <c r="A355" s="13"/>
      <c r="B355" s="234"/>
      <c r="C355" s="235"/>
      <c r="D355" s="229" t="s">
        <v>170</v>
      </c>
      <c r="E355" s="236" t="s">
        <v>19</v>
      </c>
      <c r="F355" s="237" t="s">
        <v>561</v>
      </c>
      <c r="G355" s="235"/>
      <c r="H355" s="238">
        <v>2</v>
      </c>
      <c r="I355" s="239"/>
      <c r="J355" s="235"/>
      <c r="K355" s="235"/>
      <c r="L355" s="240"/>
      <c r="M355" s="241"/>
      <c r="N355" s="242"/>
      <c r="O355" s="242"/>
      <c r="P355" s="242"/>
      <c r="Q355" s="242"/>
      <c r="R355" s="242"/>
      <c r="S355" s="242"/>
      <c r="T355" s="243"/>
      <c r="U355" s="13"/>
      <c r="V355" s="13"/>
      <c r="W355" s="13"/>
      <c r="X355" s="13"/>
      <c r="Y355" s="13"/>
      <c r="Z355" s="13"/>
      <c r="AA355" s="13"/>
      <c r="AB355" s="13"/>
      <c r="AC355" s="13"/>
      <c r="AD355" s="13"/>
      <c r="AE355" s="13"/>
      <c r="AT355" s="244" t="s">
        <v>170</v>
      </c>
      <c r="AU355" s="244" t="s">
        <v>87</v>
      </c>
      <c r="AV355" s="13" t="s">
        <v>87</v>
      </c>
      <c r="AW355" s="13" t="s">
        <v>37</v>
      </c>
      <c r="AX355" s="13" t="s">
        <v>85</v>
      </c>
      <c r="AY355" s="244" t="s">
        <v>160</v>
      </c>
    </row>
    <row r="356" spans="1:65" s="2" customFormat="1" ht="31.9" customHeight="1">
      <c r="A356" s="40"/>
      <c r="B356" s="41"/>
      <c r="C356" s="215" t="s">
        <v>562</v>
      </c>
      <c r="D356" s="215" t="s">
        <v>162</v>
      </c>
      <c r="E356" s="216" t="s">
        <v>563</v>
      </c>
      <c r="F356" s="217" t="s">
        <v>564</v>
      </c>
      <c r="G356" s="218" t="s">
        <v>295</v>
      </c>
      <c r="H356" s="219">
        <v>196</v>
      </c>
      <c r="I356" s="220"/>
      <c r="J356" s="221">
        <f>ROUND(I356*H356,2)</f>
        <v>0</v>
      </c>
      <c r="K356" s="222"/>
      <c r="L356" s="46"/>
      <c r="M356" s="223" t="s">
        <v>19</v>
      </c>
      <c r="N356" s="224" t="s">
        <v>48</v>
      </c>
      <c r="O356" s="86"/>
      <c r="P356" s="225">
        <f>O356*H356</f>
        <v>0</v>
      </c>
      <c r="Q356" s="225">
        <v>0</v>
      </c>
      <c r="R356" s="225">
        <f>Q356*H356</f>
        <v>0</v>
      </c>
      <c r="S356" s="225">
        <v>0</v>
      </c>
      <c r="T356" s="226">
        <f>S356*H356</f>
        <v>0</v>
      </c>
      <c r="U356" s="40"/>
      <c r="V356" s="40"/>
      <c r="W356" s="40"/>
      <c r="X356" s="40"/>
      <c r="Y356" s="40"/>
      <c r="Z356" s="40"/>
      <c r="AA356" s="40"/>
      <c r="AB356" s="40"/>
      <c r="AC356" s="40"/>
      <c r="AD356" s="40"/>
      <c r="AE356" s="40"/>
      <c r="AR356" s="227" t="s">
        <v>166</v>
      </c>
      <c r="AT356" s="227" t="s">
        <v>162</v>
      </c>
      <c r="AU356" s="227" t="s">
        <v>87</v>
      </c>
      <c r="AY356" s="19" t="s">
        <v>160</v>
      </c>
      <c r="BE356" s="228">
        <f>IF(N356="základní",J356,0)</f>
        <v>0</v>
      </c>
      <c r="BF356" s="228">
        <f>IF(N356="snížená",J356,0)</f>
        <v>0</v>
      </c>
      <c r="BG356" s="228">
        <f>IF(N356="zákl. přenesená",J356,0)</f>
        <v>0</v>
      </c>
      <c r="BH356" s="228">
        <f>IF(N356="sníž. přenesená",J356,0)</f>
        <v>0</v>
      </c>
      <c r="BI356" s="228">
        <f>IF(N356="nulová",J356,0)</f>
        <v>0</v>
      </c>
      <c r="BJ356" s="19" t="s">
        <v>85</v>
      </c>
      <c r="BK356" s="228">
        <f>ROUND(I356*H356,2)</f>
        <v>0</v>
      </c>
      <c r="BL356" s="19" t="s">
        <v>166</v>
      </c>
      <c r="BM356" s="227" t="s">
        <v>565</v>
      </c>
    </row>
    <row r="357" spans="1:51" s="13" customFormat="1" ht="12">
      <c r="A357" s="13"/>
      <c r="B357" s="234"/>
      <c r="C357" s="235"/>
      <c r="D357" s="229" t="s">
        <v>170</v>
      </c>
      <c r="E357" s="236" t="s">
        <v>19</v>
      </c>
      <c r="F357" s="237" t="s">
        <v>566</v>
      </c>
      <c r="G357" s="235"/>
      <c r="H357" s="238">
        <v>196</v>
      </c>
      <c r="I357" s="239"/>
      <c r="J357" s="235"/>
      <c r="K357" s="235"/>
      <c r="L357" s="240"/>
      <c r="M357" s="288"/>
      <c r="N357" s="289"/>
      <c r="O357" s="289"/>
      <c r="P357" s="289"/>
      <c r="Q357" s="289"/>
      <c r="R357" s="289"/>
      <c r="S357" s="289"/>
      <c r="T357" s="290"/>
      <c r="U357" s="13"/>
      <c r="V357" s="13"/>
      <c r="W357" s="13"/>
      <c r="X357" s="13"/>
      <c r="Y357" s="13"/>
      <c r="Z357" s="13"/>
      <c r="AA357" s="13"/>
      <c r="AB357" s="13"/>
      <c r="AC357" s="13"/>
      <c r="AD357" s="13"/>
      <c r="AE357" s="13"/>
      <c r="AT357" s="244" t="s">
        <v>170</v>
      </c>
      <c r="AU357" s="244" t="s">
        <v>87</v>
      </c>
      <c r="AV357" s="13" t="s">
        <v>87</v>
      </c>
      <c r="AW357" s="13" t="s">
        <v>37</v>
      </c>
      <c r="AX357" s="13" t="s">
        <v>85</v>
      </c>
      <c r="AY357" s="244" t="s">
        <v>160</v>
      </c>
    </row>
    <row r="358" spans="1:31" s="2" customFormat="1" ht="6.95" customHeight="1">
      <c r="A358" s="40"/>
      <c r="B358" s="61"/>
      <c r="C358" s="62"/>
      <c r="D358" s="62"/>
      <c r="E358" s="62"/>
      <c r="F358" s="62"/>
      <c r="G358" s="62"/>
      <c r="H358" s="62"/>
      <c r="I358" s="62"/>
      <c r="J358" s="62"/>
      <c r="K358" s="62"/>
      <c r="L358" s="46"/>
      <c r="M358" s="40"/>
      <c r="O358" s="40"/>
      <c r="P358" s="40"/>
      <c r="Q358" s="40"/>
      <c r="R358" s="40"/>
      <c r="S358" s="40"/>
      <c r="T358" s="40"/>
      <c r="U358" s="40"/>
      <c r="V358" s="40"/>
      <c r="W358" s="40"/>
      <c r="X358" s="40"/>
      <c r="Y358" s="40"/>
      <c r="Z358" s="40"/>
      <c r="AA358" s="40"/>
      <c r="AB358" s="40"/>
      <c r="AC358" s="40"/>
      <c r="AD358" s="40"/>
      <c r="AE358" s="40"/>
    </row>
  </sheetData>
  <sheetProtection password="CC35" sheet="1" objects="1" scenarios="1" formatColumns="0" formatRows="0" autoFilter="0"/>
  <autoFilter ref="C94:K357"/>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33"/>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1:31" s="2" customFormat="1" ht="12" customHeight="1">
      <c r="A8" s="40"/>
      <c r="B8" s="46"/>
      <c r="C8" s="40"/>
      <c r="D8" s="144" t="s">
        <v>123</v>
      </c>
      <c r="E8" s="40"/>
      <c r="F8" s="40"/>
      <c r="G8" s="40"/>
      <c r="H8" s="40"/>
      <c r="I8" s="40"/>
      <c r="J8" s="40"/>
      <c r="K8" s="40"/>
      <c r="L8" s="146"/>
      <c r="S8" s="40"/>
      <c r="T8" s="40"/>
      <c r="U8" s="40"/>
      <c r="V8" s="40"/>
      <c r="W8" s="40"/>
      <c r="X8" s="40"/>
      <c r="Y8" s="40"/>
      <c r="Z8" s="40"/>
      <c r="AA8" s="40"/>
      <c r="AB8" s="40"/>
      <c r="AC8" s="40"/>
      <c r="AD8" s="40"/>
      <c r="AE8" s="40"/>
    </row>
    <row r="9" spans="1:31" s="2" customFormat="1" ht="16.3" customHeight="1">
      <c r="A9" s="40"/>
      <c r="B9" s="46"/>
      <c r="C9" s="40"/>
      <c r="D9" s="40"/>
      <c r="E9" s="147" t="s">
        <v>567</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8. 12. 2020</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44" t="s">
        <v>29</v>
      </c>
      <c r="J15" s="135" t="s">
        <v>30</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31</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29</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33</v>
      </c>
      <c r="E20" s="40"/>
      <c r="F20" s="40"/>
      <c r="G20" s="40"/>
      <c r="H20" s="40"/>
      <c r="I20" s="144" t="s">
        <v>26</v>
      </c>
      <c r="J20" s="135" t="s">
        <v>34</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35</v>
      </c>
      <c r="F21" s="40"/>
      <c r="G21" s="40"/>
      <c r="H21" s="40"/>
      <c r="I21" s="144" t="s">
        <v>29</v>
      </c>
      <c r="J21" s="135" t="s">
        <v>36</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38</v>
      </c>
      <c r="E23" s="40"/>
      <c r="F23" s="40"/>
      <c r="G23" s="40"/>
      <c r="H23" s="40"/>
      <c r="I23" s="144" t="s">
        <v>26</v>
      </c>
      <c r="J23" s="135" t="s">
        <v>39</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40</v>
      </c>
      <c r="F24" s="40"/>
      <c r="G24" s="40"/>
      <c r="H24" s="40"/>
      <c r="I24" s="144" t="s">
        <v>29</v>
      </c>
      <c r="J24" s="135" t="s">
        <v>19</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41</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3"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43</v>
      </c>
      <c r="E30" s="40"/>
      <c r="F30" s="40"/>
      <c r="G30" s="40"/>
      <c r="H30" s="40"/>
      <c r="I30" s="40"/>
      <c r="J30" s="155">
        <f>ROUND(J87,2)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45</v>
      </c>
      <c r="G32" s="40"/>
      <c r="H32" s="40"/>
      <c r="I32" s="156" t="s">
        <v>44</v>
      </c>
      <c r="J32" s="156" t="s">
        <v>46</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47</v>
      </c>
      <c r="E33" s="144" t="s">
        <v>48</v>
      </c>
      <c r="F33" s="158">
        <f>ROUND((SUM(BE87:BE232)),2)</f>
        <v>0</v>
      </c>
      <c r="G33" s="40"/>
      <c r="H33" s="40"/>
      <c r="I33" s="159">
        <v>0.21</v>
      </c>
      <c r="J33" s="158">
        <f>ROUND(((SUM(BE87:BE232))*I33),2)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49</v>
      </c>
      <c r="F34" s="158">
        <f>ROUND((SUM(BF87:BF232)),2)</f>
        <v>0</v>
      </c>
      <c r="G34" s="40"/>
      <c r="H34" s="40"/>
      <c r="I34" s="159">
        <v>0.15</v>
      </c>
      <c r="J34" s="158">
        <f>ROUND(((SUM(BF87:BF232))*I34),2)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50</v>
      </c>
      <c r="F35" s="158">
        <f>ROUND((SUM(BG87:BG232)),2)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51</v>
      </c>
      <c r="F36" s="158">
        <f>ROUND((SUM(BH87:BH232)),2)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52</v>
      </c>
      <c r="F37" s="158">
        <f>ROUND((SUM(BI87:BI232)),2)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53</v>
      </c>
      <c r="E39" s="162"/>
      <c r="F39" s="162"/>
      <c r="G39" s="163" t="s">
        <v>54</v>
      </c>
      <c r="H39" s="164" t="s">
        <v>55</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125</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3" customHeight="1">
      <c r="A48" s="40"/>
      <c r="B48" s="41"/>
      <c r="C48" s="42"/>
      <c r="D48" s="42"/>
      <c r="E48" s="171" t="str">
        <f>E7</f>
        <v>NÁDRAŽNÍ,MĚSTSKÁ TŘÍDA - ČÁST I</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123</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71" t="str">
        <f>E9</f>
        <v>SO 301 - Odvodnění pozemní komunikace</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Žďár nas Sázavou</v>
      </c>
      <c r="G52" s="42"/>
      <c r="H52" s="42"/>
      <c r="I52" s="34" t="s">
        <v>23</v>
      </c>
      <c r="J52" s="74" t="str">
        <f>IF(J12="","",J12)</f>
        <v>8. 12. 2020</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3" customHeight="1">
      <c r="A54" s="40"/>
      <c r="B54" s="41"/>
      <c r="C54" s="34" t="s">
        <v>25</v>
      </c>
      <c r="D54" s="42"/>
      <c r="E54" s="42"/>
      <c r="F54" s="29" t="str">
        <f>E15</f>
        <v>Město Žďár nad Sázavou</v>
      </c>
      <c r="G54" s="42"/>
      <c r="H54" s="42"/>
      <c r="I54" s="34" t="s">
        <v>33</v>
      </c>
      <c r="J54" s="38" t="str">
        <f>E21</f>
        <v>GRIMM Architekti</v>
      </c>
      <c r="K54" s="42"/>
      <c r="L54" s="146"/>
      <c r="S54" s="40"/>
      <c r="T54" s="40"/>
      <c r="U54" s="40"/>
      <c r="V54" s="40"/>
      <c r="W54" s="40"/>
      <c r="X54" s="40"/>
      <c r="Y54" s="40"/>
      <c r="Z54" s="40"/>
      <c r="AA54" s="40"/>
      <c r="AB54" s="40"/>
      <c r="AC54" s="40"/>
      <c r="AD54" s="40"/>
      <c r="AE54" s="40"/>
    </row>
    <row r="55" spans="1:31" s="2" customFormat="1" ht="15.3" customHeight="1">
      <c r="A55" s="40"/>
      <c r="B55" s="41"/>
      <c r="C55" s="34" t="s">
        <v>31</v>
      </c>
      <c r="D55" s="42"/>
      <c r="E55" s="42"/>
      <c r="F55" s="29" t="str">
        <f>IF(E18="","",E18)</f>
        <v>Vyplň údaj</v>
      </c>
      <c r="G55" s="42"/>
      <c r="H55" s="42"/>
      <c r="I55" s="34" t="s">
        <v>38</v>
      </c>
      <c r="J55" s="38" t="str">
        <f>E24</f>
        <v>Ivan Mezera</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126</v>
      </c>
      <c r="D57" s="173"/>
      <c r="E57" s="173"/>
      <c r="F57" s="173"/>
      <c r="G57" s="173"/>
      <c r="H57" s="173"/>
      <c r="I57" s="173"/>
      <c r="J57" s="174" t="s">
        <v>127</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75</v>
      </c>
      <c r="D59" s="42"/>
      <c r="E59" s="42"/>
      <c r="F59" s="42"/>
      <c r="G59" s="42"/>
      <c r="H59" s="42"/>
      <c r="I59" s="42"/>
      <c r="J59" s="104">
        <f>J87</f>
        <v>0</v>
      </c>
      <c r="K59" s="42"/>
      <c r="L59" s="146"/>
      <c r="S59" s="40"/>
      <c r="T59" s="40"/>
      <c r="U59" s="40"/>
      <c r="V59" s="40"/>
      <c r="W59" s="40"/>
      <c r="X59" s="40"/>
      <c r="Y59" s="40"/>
      <c r="Z59" s="40"/>
      <c r="AA59" s="40"/>
      <c r="AB59" s="40"/>
      <c r="AC59" s="40"/>
      <c r="AD59" s="40"/>
      <c r="AE59" s="40"/>
      <c r="AU59" s="19" t="s">
        <v>128</v>
      </c>
    </row>
    <row r="60" spans="1:31" s="9" customFormat="1" ht="24.95" customHeight="1">
      <c r="A60" s="9"/>
      <c r="B60" s="176"/>
      <c r="C60" s="177"/>
      <c r="D60" s="178" t="s">
        <v>568</v>
      </c>
      <c r="E60" s="179"/>
      <c r="F60" s="179"/>
      <c r="G60" s="179"/>
      <c r="H60" s="179"/>
      <c r="I60" s="179"/>
      <c r="J60" s="180">
        <f>J88</f>
        <v>0</v>
      </c>
      <c r="K60" s="177"/>
      <c r="L60" s="181"/>
      <c r="S60" s="9"/>
      <c r="T60" s="9"/>
      <c r="U60" s="9"/>
      <c r="V60" s="9"/>
      <c r="W60" s="9"/>
      <c r="X60" s="9"/>
      <c r="Y60" s="9"/>
      <c r="Z60" s="9"/>
      <c r="AA60" s="9"/>
      <c r="AB60" s="9"/>
      <c r="AC60" s="9"/>
      <c r="AD60" s="9"/>
      <c r="AE60" s="9"/>
    </row>
    <row r="61" spans="1:31" s="9" customFormat="1" ht="24.95" customHeight="1">
      <c r="A61" s="9"/>
      <c r="B61" s="176"/>
      <c r="C61" s="177"/>
      <c r="D61" s="178" t="s">
        <v>569</v>
      </c>
      <c r="E61" s="179"/>
      <c r="F61" s="179"/>
      <c r="G61" s="179"/>
      <c r="H61" s="179"/>
      <c r="I61" s="179"/>
      <c r="J61" s="180">
        <f>J141</f>
        <v>0</v>
      </c>
      <c r="K61" s="177"/>
      <c r="L61" s="181"/>
      <c r="S61" s="9"/>
      <c r="T61" s="9"/>
      <c r="U61" s="9"/>
      <c r="V61" s="9"/>
      <c r="W61" s="9"/>
      <c r="X61" s="9"/>
      <c r="Y61" s="9"/>
      <c r="Z61" s="9"/>
      <c r="AA61" s="9"/>
      <c r="AB61" s="9"/>
      <c r="AC61" s="9"/>
      <c r="AD61" s="9"/>
      <c r="AE61" s="9"/>
    </row>
    <row r="62" spans="1:31" s="9" customFormat="1" ht="24.95" customHeight="1">
      <c r="A62" s="9"/>
      <c r="B62" s="176"/>
      <c r="C62" s="177"/>
      <c r="D62" s="178" t="s">
        <v>570</v>
      </c>
      <c r="E62" s="179"/>
      <c r="F62" s="179"/>
      <c r="G62" s="179"/>
      <c r="H62" s="179"/>
      <c r="I62" s="179"/>
      <c r="J62" s="180">
        <f>J148</f>
        <v>0</v>
      </c>
      <c r="K62" s="177"/>
      <c r="L62" s="181"/>
      <c r="S62" s="9"/>
      <c r="T62" s="9"/>
      <c r="U62" s="9"/>
      <c r="V62" s="9"/>
      <c r="W62" s="9"/>
      <c r="X62" s="9"/>
      <c r="Y62" s="9"/>
      <c r="Z62" s="9"/>
      <c r="AA62" s="9"/>
      <c r="AB62" s="9"/>
      <c r="AC62" s="9"/>
      <c r="AD62" s="9"/>
      <c r="AE62" s="9"/>
    </row>
    <row r="63" spans="1:31" s="9" customFormat="1" ht="24.95" customHeight="1">
      <c r="A63" s="9"/>
      <c r="B63" s="176"/>
      <c r="C63" s="177"/>
      <c r="D63" s="178" t="s">
        <v>571</v>
      </c>
      <c r="E63" s="179"/>
      <c r="F63" s="179"/>
      <c r="G63" s="179"/>
      <c r="H63" s="179"/>
      <c r="I63" s="179"/>
      <c r="J63" s="180">
        <f>J155</f>
        <v>0</v>
      </c>
      <c r="K63" s="177"/>
      <c r="L63" s="181"/>
      <c r="S63" s="9"/>
      <c r="T63" s="9"/>
      <c r="U63" s="9"/>
      <c r="V63" s="9"/>
      <c r="W63" s="9"/>
      <c r="X63" s="9"/>
      <c r="Y63" s="9"/>
      <c r="Z63" s="9"/>
      <c r="AA63" s="9"/>
      <c r="AB63" s="9"/>
      <c r="AC63" s="9"/>
      <c r="AD63" s="9"/>
      <c r="AE63" s="9"/>
    </row>
    <row r="64" spans="1:31" s="9" customFormat="1" ht="24.95" customHeight="1">
      <c r="A64" s="9"/>
      <c r="B64" s="176"/>
      <c r="C64" s="177"/>
      <c r="D64" s="178" t="s">
        <v>572</v>
      </c>
      <c r="E64" s="179"/>
      <c r="F64" s="179"/>
      <c r="G64" s="179"/>
      <c r="H64" s="179"/>
      <c r="I64" s="179"/>
      <c r="J64" s="180">
        <f>J205</f>
        <v>0</v>
      </c>
      <c r="K64" s="177"/>
      <c r="L64" s="181"/>
      <c r="S64" s="9"/>
      <c r="T64" s="9"/>
      <c r="U64" s="9"/>
      <c r="V64" s="9"/>
      <c r="W64" s="9"/>
      <c r="X64" s="9"/>
      <c r="Y64" s="9"/>
      <c r="Z64" s="9"/>
      <c r="AA64" s="9"/>
      <c r="AB64" s="9"/>
      <c r="AC64" s="9"/>
      <c r="AD64" s="9"/>
      <c r="AE64" s="9"/>
    </row>
    <row r="65" spans="1:31" s="9" customFormat="1" ht="24.95" customHeight="1">
      <c r="A65" s="9"/>
      <c r="B65" s="176"/>
      <c r="C65" s="177"/>
      <c r="D65" s="178" t="s">
        <v>573</v>
      </c>
      <c r="E65" s="179"/>
      <c r="F65" s="179"/>
      <c r="G65" s="179"/>
      <c r="H65" s="179"/>
      <c r="I65" s="179"/>
      <c r="J65" s="180">
        <f>J211</f>
        <v>0</v>
      </c>
      <c r="K65" s="177"/>
      <c r="L65" s="181"/>
      <c r="S65" s="9"/>
      <c r="T65" s="9"/>
      <c r="U65" s="9"/>
      <c r="V65" s="9"/>
      <c r="W65" s="9"/>
      <c r="X65" s="9"/>
      <c r="Y65" s="9"/>
      <c r="Z65" s="9"/>
      <c r="AA65" s="9"/>
      <c r="AB65" s="9"/>
      <c r="AC65" s="9"/>
      <c r="AD65" s="9"/>
      <c r="AE65" s="9"/>
    </row>
    <row r="66" spans="1:31" s="9" customFormat="1" ht="24.95" customHeight="1">
      <c r="A66" s="9"/>
      <c r="B66" s="176"/>
      <c r="C66" s="177"/>
      <c r="D66" s="178" t="s">
        <v>574</v>
      </c>
      <c r="E66" s="179"/>
      <c r="F66" s="179"/>
      <c r="G66" s="179"/>
      <c r="H66" s="179"/>
      <c r="I66" s="179"/>
      <c r="J66" s="180">
        <f>J213</f>
        <v>0</v>
      </c>
      <c r="K66" s="177"/>
      <c r="L66" s="181"/>
      <c r="S66" s="9"/>
      <c r="T66" s="9"/>
      <c r="U66" s="9"/>
      <c r="V66" s="9"/>
      <c r="W66" s="9"/>
      <c r="X66" s="9"/>
      <c r="Y66" s="9"/>
      <c r="Z66" s="9"/>
      <c r="AA66" s="9"/>
      <c r="AB66" s="9"/>
      <c r="AC66" s="9"/>
      <c r="AD66" s="9"/>
      <c r="AE66" s="9"/>
    </row>
    <row r="67" spans="1:31" s="9" customFormat="1" ht="24.95" customHeight="1">
      <c r="A67" s="9"/>
      <c r="B67" s="176"/>
      <c r="C67" s="177"/>
      <c r="D67" s="178" t="s">
        <v>575</v>
      </c>
      <c r="E67" s="179"/>
      <c r="F67" s="179"/>
      <c r="G67" s="179"/>
      <c r="H67" s="179"/>
      <c r="I67" s="179"/>
      <c r="J67" s="180">
        <f>J219</f>
        <v>0</v>
      </c>
      <c r="K67" s="177"/>
      <c r="L67" s="181"/>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145</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3" customHeight="1">
      <c r="A77" s="40"/>
      <c r="B77" s="41"/>
      <c r="C77" s="42"/>
      <c r="D77" s="42"/>
      <c r="E77" s="171" t="str">
        <f>E7</f>
        <v>NÁDRAŽNÍ,MĚSTSKÁ TŘÍDA - ČÁST I</v>
      </c>
      <c r="F77" s="34"/>
      <c r="G77" s="34"/>
      <c r="H77" s="34"/>
      <c r="I77" s="42"/>
      <c r="J77" s="42"/>
      <c r="K77" s="42"/>
      <c r="L77" s="146"/>
      <c r="S77" s="40"/>
      <c r="T77" s="40"/>
      <c r="U77" s="40"/>
      <c r="V77" s="40"/>
      <c r="W77" s="40"/>
      <c r="X77" s="40"/>
      <c r="Y77" s="40"/>
      <c r="Z77" s="40"/>
      <c r="AA77" s="40"/>
      <c r="AB77" s="40"/>
      <c r="AC77" s="40"/>
      <c r="AD77" s="40"/>
      <c r="AE77" s="40"/>
    </row>
    <row r="78" spans="1:31" s="2" customFormat="1" ht="12" customHeight="1">
      <c r="A78" s="40"/>
      <c r="B78" s="41"/>
      <c r="C78" s="34" t="s">
        <v>123</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6.3" customHeight="1">
      <c r="A79" s="40"/>
      <c r="B79" s="41"/>
      <c r="C79" s="42"/>
      <c r="D79" s="42"/>
      <c r="E79" s="71" t="str">
        <f>E9</f>
        <v>SO 301 - Odvodnění pozemní komunikace</v>
      </c>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Žďár nas Sázavou</v>
      </c>
      <c r="G81" s="42"/>
      <c r="H81" s="42"/>
      <c r="I81" s="34" t="s">
        <v>23</v>
      </c>
      <c r="J81" s="74" t="str">
        <f>IF(J12="","",J12)</f>
        <v>8. 12. 2020</v>
      </c>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5.3" customHeight="1">
      <c r="A83" s="40"/>
      <c r="B83" s="41"/>
      <c r="C83" s="34" t="s">
        <v>25</v>
      </c>
      <c r="D83" s="42"/>
      <c r="E83" s="42"/>
      <c r="F83" s="29" t="str">
        <f>E15</f>
        <v>Město Žďár nad Sázavou</v>
      </c>
      <c r="G83" s="42"/>
      <c r="H83" s="42"/>
      <c r="I83" s="34" t="s">
        <v>33</v>
      </c>
      <c r="J83" s="38" t="str">
        <f>E21</f>
        <v>GRIMM Architekti</v>
      </c>
      <c r="K83" s="42"/>
      <c r="L83" s="146"/>
      <c r="S83" s="40"/>
      <c r="T83" s="40"/>
      <c r="U83" s="40"/>
      <c r="V83" s="40"/>
      <c r="W83" s="40"/>
      <c r="X83" s="40"/>
      <c r="Y83" s="40"/>
      <c r="Z83" s="40"/>
      <c r="AA83" s="40"/>
      <c r="AB83" s="40"/>
      <c r="AC83" s="40"/>
      <c r="AD83" s="40"/>
      <c r="AE83" s="40"/>
    </row>
    <row r="84" spans="1:31" s="2" customFormat="1" ht="15.3" customHeight="1">
      <c r="A84" s="40"/>
      <c r="B84" s="41"/>
      <c r="C84" s="34" t="s">
        <v>31</v>
      </c>
      <c r="D84" s="42"/>
      <c r="E84" s="42"/>
      <c r="F84" s="29" t="str">
        <f>IF(E18="","",E18)</f>
        <v>Vyplň údaj</v>
      </c>
      <c r="G84" s="42"/>
      <c r="H84" s="42"/>
      <c r="I84" s="34" t="s">
        <v>38</v>
      </c>
      <c r="J84" s="38" t="str">
        <f>E24</f>
        <v>Ivan Mezera</v>
      </c>
      <c r="K84" s="42"/>
      <c r="L84" s="146"/>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11" customFormat="1" ht="29.25" customHeight="1">
      <c r="A86" s="187"/>
      <c r="B86" s="188"/>
      <c r="C86" s="189" t="s">
        <v>146</v>
      </c>
      <c r="D86" s="190" t="s">
        <v>62</v>
      </c>
      <c r="E86" s="190" t="s">
        <v>58</v>
      </c>
      <c r="F86" s="190" t="s">
        <v>59</v>
      </c>
      <c r="G86" s="190" t="s">
        <v>147</v>
      </c>
      <c r="H86" s="190" t="s">
        <v>148</v>
      </c>
      <c r="I86" s="190" t="s">
        <v>149</v>
      </c>
      <c r="J86" s="191" t="s">
        <v>127</v>
      </c>
      <c r="K86" s="192" t="s">
        <v>150</v>
      </c>
      <c r="L86" s="193"/>
      <c r="M86" s="94" t="s">
        <v>19</v>
      </c>
      <c r="N86" s="95" t="s">
        <v>47</v>
      </c>
      <c r="O86" s="95" t="s">
        <v>151</v>
      </c>
      <c r="P86" s="95" t="s">
        <v>152</v>
      </c>
      <c r="Q86" s="95" t="s">
        <v>153</v>
      </c>
      <c r="R86" s="95" t="s">
        <v>154</v>
      </c>
      <c r="S86" s="95" t="s">
        <v>155</v>
      </c>
      <c r="T86" s="96" t="s">
        <v>156</v>
      </c>
      <c r="U86" s="187"/>
      <c r="V86" s="187"/>
      <c r="W86" s="187"/>
      <c r="X86" s="187"/>
      <c r="Y86" s="187"/>
      <c r="Z86" s="187"/>
      <c r="AA86" s="187"/>
      <c r="AB86" s="187"/>
      <c r="AC86" s="187"/>
      <c r="AD86" s="187"/>
      <c r="AE86" s="187"/>
    </row>
    <row r="87" spans="1:63" s="2" customFormat="1" ht="22.8" customHeight="1">
      <c r="A87" s="40"/>
      <c r="B87" s="41"/>
      <c r="C87" s="101" t="s">
        <v>157</v>
      </c>
      <c r="D87" s="42"/>
      <c r="E87" s="42"/>
      <c r="F87" s="42"/>
      <c r="G87" s="42"/>
      <c r="H87" s="42"/>
      <c r="I87" s="42"/>
      <c r="J87" s="194">
        <f>BK87</f>
        <v>0</v>
      </c>
      <c r="K87" s="42"/>
      <c r="L87" s="46"/>
      <c r="M87" s="97"/>
      <c r="N87" s="195"/>
      <c r="O87" s="98"/>
      <c r="P87" s="196">
        <f>P88+P141+P148+P155+P205+P211+P213+P219</f>
        <v>0</v>
      </c>
      <c r="Q87" s="98"/>
      <c r="R87" s="196">
        <f>R88+R141+R148+R155+R205+R211+R213+R219</f>
        <v>0</v>
      </c>
      <c r="S87" s="98"/>
      <c r="T87" s="197">
        <f>T88+T141+T148+T155+T205+T211+T213+T219</f>
        <v>0</v>
      </c>
      <c r="U87" s="40"/>
      <c r="V87" s="40"/>
      <c r="W87" s="40"/>
      <c r="X87" s="40"/>
      <c r="Y87" s="40"/>
      <c r="Z87" s="40"/>
      <c r="AA87" s="40"/>
      <c r="AB87" s="40"/>
      <c r="AC87" s="40"/>
      <c r="AD87" s="40"/>
      <c r="AE87" s="40"/>
      <c r="AT87" s="19" t="s">
        <v>76</v>
      </c>
      <c r="AU87" s="19" t="s">
        <v>128</v>
      </c>
      <c r="BK87" s="198">
        <f>BK88+BK141+BK148+BK155+BK205+BK211+BK213+BK219</f>
        <v>0</v>
      </c>
    </row>
    <row r="88" spans="1:63" s="12" customFormat="1" ht="25.9" customHeight="1">
      <c r="A88" s="12"/>
      <c r="B88" s="199"/>
      <c r="C88" s="200"/>
      <c r="D88" s="201" t="s">
        <v>76</v>
      </c>
      <c r="E88" s="202" t="s">
        <v>85</v>
      </c>
      <c r="F88" s="202" t="s">
        <v>161</v>
      </c>
      <c r="G88" s="200"/>
      <c r="H88" s="200"/>
      <c r="I88" s="203"/>
      <c r="J88" s="204">
        <f>BK88</f>
        <v>0</v>
      </c>
      <c r="K88" s="200"/>
      <c r="L88" s="205"/>
      <c r="M88" s="206"/>
      <c r="N88" s="207"/>
      <c r="O88" s="207"/>
      <c r="P88" s="208">
        <f>SUM(P89:P140)</f>
        <v>0</v>
      </c>
      <c r="Q88" s="207"/>
      <c r="R88" s="208">
        <f>SUM(R89:R140)</f>
        <v>0</v>
      </c>
      <c r="S88" s="207"/>
      <c r="T88" s="209">
        <f>SUM(T89:T140)</f>
        <v>0</v>
      </c>
      <c r="U88" s="12"/>
      <c r="V88" s="12"/>
      <c r="W88" s="12"/>
      <c r="X88" s="12"/>
      <c r="Y88" s="12"/>
      <c r="Z88" s="12"/>
      <c r="AA88" s="12"/>
      <c r="AB88" s="12"/>
      <c r="AC88" s="12"/>
      <c r="AD88" s="12"/>
      <c r="AE88" s="12"/>
      <c r="AR88" s="210" t="s">
        <v>85</v>
      </c>
      <c r="AT88" s="211" t="s">
        <v>76</v>
      </c>
      <c r="AU88" s="211" t="s">
        <v>77</v>
      </c>
      <c r="AY88" s="210" t="s">
        <v>160</v>
      </c>
      <c r="BK88" s="212">
        <f>SUM(BK89:BK140)</f>
        <v>0</v>
      </c>
    </row>
    <row r="89" spans="1:65" s="2" customFormat="1" ht="21.05" customHeight="1">
      <c r="A89" s="40"/>
      <c r="B89" s="41"/>
      <c r="C89" s="215" t="s">
        <v>85</v>
      </c>
      <c r="D89" s="215" t="s">
        <v>162</v>
      </c>
      <c r="E89" s="216" t="s">
        <v>576</v>
      </c>
      <c r="F89" s="217" t="s">
        <v>577</v>
      </c>
      <c r="G89" s="218" t="s">
        <v>188</v>
      </c>
      <c r="H89" s="219">
        <v>31.09</v>
      </c>
      <c r="I89" s="220"/>
      <c r="J89" s="221">
        <f>ROUND(I89*H89,2)</f>
        <v>0</v>
      </c>
      <c r="K89" s="222"/>
      <c r="L89" s="46"/>
      <c r="M89" s="223" t="s">
        <v>19</v>
      </c>
      <c r="N89" s="224" t="s">
        <v>48</v>
      </c>
      <c r="O89" s="86"/>
      <c r="P89" s="225">
        <f>O89*H89</f>
        <v>0</v>
      </c>
      <c r="Q89" s="225">
        <v>0</v>
      </c>
      <c r="R89" s="225">
        <f>Q89*H89</f>
        <v>0</v>
      </c>
      <c r="S89" s="225">
        <v>0</v>
      </c>
      <c r="T89" s="226">
        <f>S89*H89</f>
        <v>0</v>
      </c>
      <c r="U89" s="40"/>
      <c r="V89" s="40"/>
      <c r="W89" s="40"/>
      <c r="X89" s="40"/>
      <c r="Y89" s="40"/>
      <c r="Z89" s="40"/>
      <c r="AA89" s="40"/>
      <c r="AB89" s="40"/>
      <c r="AC89" s="40"/>
      <c r="AD89" s="40"/>
      <c r="AE89" s="40"/>
      <c r="AR89" s="227" t="s">
        <v>166</v>
      </c>
      <c r="AT89" s="227" t="s">
        <v>162</v>
      </c>
      <c r="AU89" s="227" t="s">
        <v>85</v>
      </c>
      <c r="AY89" s="19" t="s">
        <v>160</v>
      </c>
      <c r="BE89" s="228">
        <f>IF(N89="základní",J89,0)</f>
        <v>0</v>
      </c>
      <c r="BF89" s="228">
        <f>IF(N89="snížená",J89,0)</f>
        <v>0</v>
      </c>
      <c r="BG89" s="228">
        <f>IF(N89="zákl. přenesená",J89,0)</f>
        <v>0</v>
      </c>
      <c r="BH89" s="228">
        <f>IF(N89="sníž. přenesená",J89,0)</f>
        <v>0</v>
      </c>
      <c r="BI89" s="228">
        <f>IF(N89="nulová",J89,0)</f>
        <v>0</v>
      </c>
      <c r="BJ89" s="19" t="s">
        <v>85</v>
      </c>
      <c r="BK89" s="228">
        <f>ROUND(I89*H89,2)</f>
        <v>0</v>
      </c>
      <c r="BL89" s="19" t="s">
        <v>166</v>
      </c>
      <c r="BM89" s="227" t="s">
        <v>578</v>
      </c>
    </row>
    <row r="90" spans="1:51" s="13" customFormat="1" ht="12">
      <c r="A90" s="13"/>
      <c r="B90" s="234"/>
      <c r="C90" s="235"/>
      <c r="D90" s="229" t="s">
        <v>170</v>
      </c>
      <c r="E90" s="236" t="s">
        <v>19</v>
      </c>
      <c r="F90" s="237" t="s">
        <v>579</v>
      </c>
      <c r="G90" s="235"/>
      <c r="H90" s="238">
        <v>21.48</v>
      </c>
      <c r="I90" s="239"/>
      <c r="J90" s="235"/>
      <c r="K90" s="235"/>
      <c r="L90" s="240"/>
      <c r="M90" s="241"/>
      <c r="N90" s="242"/>
      <c r="O90" s="242"/>
      <c r="P90" s="242"/>
      <c r="Q90" s="242"/>
      <c r="R90" s="242"/>
      <c r="S90" s="242"/>
      <c r="T90" s="243"/>
      <c r="U90" s="13"/>
      <c r="V90" s="13"/>
      <c r="W90" s="13"/>
      <c r="X90" s="13"/>
      <c r="Y90" s="13"/>
      <c r="Z90" s="13"/>
      <c r="AA90" s="13"/>
      <c r="AB90" s="13"/>
      <c r="AC90" s="13"/>
      <c r="AD90" s="13"/>
      <c r="AE90" s="13"/>
      <c r="AT90" s="244" t="s">
        <v>170</v>
      </c>
      <c r="AU90" s="244" t="s">
        <v>85</v>
      </c>
      <c r="AV90" s="13" t="s">
        <v>87</v>
      </c>
      <c r="AW90" s="13" t="s">
        <v>37</v>
      </c>
      <c r="AX90" s="13" t="s">
        <v>77</v>
      </c>
      <c r="AY90" s="244" t="s">
        <v>160</v>
      </c>
    </row>
    <row r="91" spans="1:51" s="13" customFormat="1" ht="12">
      <c r="A91" s="13"/>
      <c r="B91" s="234"/>
      <c r="C91" s="235"/>
      <c r="D91" s="229" t="s">
        <v>170</v>
      </c>
      <c r="E91" s="236" t="s">
        <v>19</v>
      </c>
      <c r="F91" s="237" t="s">
        <v>580</v>
      </c>
      <c r="G91" s="235"/>
      <c r="H91" s="238">
        <v>9.61</v>
      </c>
      <c r="I91" s="239"/>
      <c r="J91" s="235"/>
      <c r="K91" s="235"/>
      <c r="L91" s="240"/>
      <c r="M91" s="241"/>
      <c r="N91" s="242"/>
      <c r="O91" s="242"/>
      <c r="P91" s="242"/>
      <c r="Q91" s="242"/>
      <c r="R91" s="242"/>
      <c r="S91" s="242"/>
      <c r="T91" s="243"/>
      <c r="U91" s="13"/>
      <c r="V91" s="13"/>
      <c r="W91" s="13"/>
      <c r="X91" s="13"/>
      <c r="Y91" s="13"/>
      <c r="Z91" s="13"/>
      <c r="AA91" s="13"/>
      <c r="AB91" s="13"/>
      <c r="AC91" s="13"/>
      <c r="AD91" s="13"/>
      <c r="AE91" s="13"/>
      <c r="AT91" s="244" t="s">
        <v>170</v>
      </c>
      <c r="AU91" s="244" t="s">
        <v>85</v>
      </c>
      <c r="AV91" s="13" t="s">
        <v>87</v>
      </c>
      <c r="AW91" s="13" t="s">
        <v>37</v>
      </c>
      <c r="AX91" s="13" t="s">
        <v>77</v>
      </c>
      <c r="AY91" s="244" t="s">
        <v>160</v>
      </c>
    </row>
    <row r="92" spans="1:51" s="15" customFormat="1" ht="12">
      <c r="A92" s="15"/>
      <c r="B92" s="255"/>
      <c r="C92" s="256"/>
      <c r="D92" s="229" t="s">
        <v>170</v>
      </c>
      <c r="E92" s="257" t="s">
        <v>19</v>
      </c>
      <c r="F92" s="258" t="s">
        <v>174</v>
      </c>
      <c r="G92" s="256"/>
      <c r="H92" s="259">
        <v>31.09</v>
      </c>
      <c r="I92" s="260"/>
      <c r="J92" s="256"/>
      <c r="K92" s="256"/>
      <c r="L92" s="261"/>
      <c r="M92" s="262"/>
      <c r="N92" s="263"/>
      <c r="O92" s="263"/>
      <c r="P92" s="263"/>
      <c r="Q92" s="263"/>
      <c r="R92" s="263"/>
      <c r="S92" s="263"/>
      <c r="T92" s="264"/>
      <c r="U92" s="15"/>
      <c r="V92" s="15"/>
      <c r="W92" s="15"/>
      <c r="X92" s="15"/>
      <c r="Y92" s="15"/>
      <c r="Z92" s="15"/>
      <c r="AA92" s="15"/>
      <c r="AB92" s="15"/>
      <c r="AC92" s="15"/>
      <c r="AD92" s="15"/>
      <c r="AE92" s="15"/>
      <c r="AT92" s="265" t="s">
        <v>170</v>
      </c>
      <c r="AU92" s="265" t="s">
        <v>85</v>
      </c>
      <c r="AV92" s="15" t="s">
        <v>166</v>
      </c>
      <c r="AW92" s="15" t="s">
        <v>37</v>
      </c>
      <c r="AX92" s="15" t="s">
        <v>85</v>
      </c>
      <c r="AY92" s="265" t="s">
        <v>160</v>
      </c>
    </row>
    <row r="93" spans="1:65" s="2" customFormat="1" ht="21.05" customHeight="1">
      <c r="A93" s="40"/>
      <c r="B93" s="41"/>
      <c r="C93" s="215" t="s">
        <v>87</v>
      </c>
      <c r="D93" s="215" t="s">
        <v>162</v>
      </c>
      <c r="E93" s="216" t="s">
        <v>581</v>
      </c>
      <c r="F93" s="217" t="s">
        <v>582</v>
      </c>
      <c r="G93" s="218" t="s">
        <v>188</v>
      </c>
      <c r="H93" s="219">
        <v>31.09</v>
      </c>
      <c r="I93" s="220"/>
      <c r="J93" s="221">
        <f>ROUND(I93*H93,2)</f>
        <v>0</v>
      </c>
      <c r="K93" s="222"/>
      <c r="L93" s="46"/>
      <c r="M93" s="223" t="s">
        <v>19</v>
      </c>
      <c r="N93" s="224" t="s">
        <v>48</v>
      </c>
      <c r="O93" s="86"/>
      <c r="P93" s="225">
        <f>O93*H93</f>
        <v>0</v>
      </c>
      <c r="Q93" s="225">
        <v>0</v>
      </c>
      <c r="R93" s="225">
        <f>Q93*H93</f>
        <v>0</v>
      </c>
      <c r="S93" s="225">
        <v>0</v>
      </c>
      <c r="T93" s="226">
        <f>S93*H93</f>
        <v>0</v>
      </c>
      <c r="U93" s="40"/>
      <c r="V93" s="40"/>
      <c r="W93" s="40"/>
      <c r="X93" s="40"/>
      <c r="Y93" s="40"/>
      <c r="Z93" s="40"/>
      <c r="AA93" s="40"/>
      <c r="AB93" s="40"/>
      <c r="AC93" s="40"/>
      <c r="AD93" s="40"/>
      <c r="AE93" s="40"/>
      <c r="AR93" s="227" t="s">
        <v>166</v>
      </c>
      <c r="AT93" s="227" t="s">
        <v>162</v>
      </c>
      <c r="AU93" s="227" t="s">
        <v>85</v>
      </c>
      <c r="AY93" s="19" t="s">
        <v>160</v>
      </c>
      <c r="BE93" s="228">
        <f>IF(N93="základní",J93,0)</f>
        <v>0</v>
      </c>
      <c r="BF93" s="228">
        <f>IF(N93="snížená",J93,0)</f>
        <v>0</v>
      </c>
      <c r="BG93" s="228">
        <f>IF(N93="zákl. přenesená",J93,0)</f>
        <v>0</v>
      </c>
      <c r="BH93" s="228">
        <f>IF(N93="sníž. přenesená",J93,0)</f>
        <v>0</v>
      </c>
      <c r="BI93" s="228">
        <f>IF(N93="nulová",J93,0)</f>
        <v>0</v>
      </c>
      <c r="BJ93" s="19" t="s">
        <v>85</v>
      </c>
      <c r="BK93" s="228">
        <f>ROUND(I93*H93,2)</f>
        <v>0</v>
      </c>
      <c r="BL93" s="19" t="s">
        <v>166</v>
      </c>
      <c r="BM93" s="227" t="s">
        <v>583</v>
      </c>
    </row>
    <row r="94" spans="1:65" s="2" customFormat="1" ht="16.3" customHeight="1">
      <c r="A94" s="40"/>
      <c r="B94" s="41"/>
      <c r="C94" s="215" t="s">
        <v>180</v>
      </c>
      <c r="D94" s="215" t="s">
        <v>162</v>
      </c>
      <c r="E94" s="216" t="s">
        <v>584</v>
      </c>
      <c r="F94" s="217" t="s">
        <v>585</v>
      </c>
      <c r="G94" s="218" t="s">
        <v>165</v>
      </c>
      <c r="H94" s="219">
        <v>24.351</v>
      </c>
      <c r="I94" s="220"/>
      <c r="J94" s="221">
        <f>ROUND(I94*H94,2)</f>
        <v>0</v>
      </c>
      <c r="K94" s="222"/>
      <c r="L94" s="46"/>
      <c r="M94" s="223" t="s">
        <v>19</v>
      </c>
      <c r="N94" s="224" t="s">
        <v>48</v>
      </c>
      <c r="O94" s="86"/>
      <c r="P94" s="225">
        <f>O94*H94</f>
        <v>0</v>
      </c>
      <c r="Q94" s="225">
        <v>0</v>
      </c>
      <c r="R94" s="225">
        <f>Q94*H94</f>
        <v>0</v>
      </c>
      <c r="S94" s="225">
        <v>0</v>
      </c>
      <c r="T94" s="226">
        <f>S94*H94</f>
        <v>0</v>
      </c>
      <c r="U94" s="40"/>
      <c r="V94" s="40"/>
      <c r="W94" s="40"/>
      <c r="X94" s="40"/>
      <c r="Y94" s="40"/>
      <c r="Z94" s="40"/>
      <c r="AA94" s="40"/>
      <c r="AB94" s="40"/>
      <c r="AC94" s="40"/>
      <c r="AD94" s="40"/>
      <c r="AE94" s="40"/>
      <c r="AR94" s="227" t="s">
        <v>166</v>
      </c>
      <c r="AT94" s="227" t="s">
        <v>162</v>
      </c>
      <c r="AU94" s="227" t="s">
        <v>85</v>
      </c>
      <c r="AY94" s="19" t="s">
        <v>160</v>
      </c>
      <c r="BE94" s="228">
        <f>IF(N94="základní",J94,0)</f>
        <v>0</v>
      </c>
      <c r="BF94" s="228">
        <f>IF(N94="snížená",J94,0)</f>
        <v>0</v>
      </c>
      <c r="BG94" s="228">
        <f>IF(N94="zákl. přenesená",J94,0)</f>
        <v>0</v>
      </c>
      <c r="BH94" s="228">
        <f>IF(N94="sníž. přenesená",J94,0)</f>
        <v>0</v>
      </c>
      <c r="BI94" s="228">
        <f>IF(N94="nulová",J94,0)</f>
        <v>0</v>
      </c>
      <c r="BJ94" s="19" t="s">
        <v>85</v>
      </c>
      <c r="BK94" s="228">
        <f>ROUND(I94*H94,2)</f>
        <v>0</v>
      </c>
      <c r="BL94" s="19" t="s">
        <v>166</v>
      </c>
      <c r="BM94" s="227" t="s">
        <v>586</v>
      </c>
    </row>
    <row r="95" spans="1:65" s="2" customFormat="1" ht="16.3" customHeight="1">
      <c r="A95" s="40"/>
      <c r="B95" s="41"/>
      <c r="C95" s="215" t="s">
        <v>166</v>
      </c>
      <c r="D95" s="215" t="s">
        <v>162</v>
      </c>
      <c r="E95" s="216" t="s">
        <v>587</v>
      </c>
      <c r="F95" s="217" t="s">
        <v>588</v>
      </c>
      <c r="G95" s="218" t="s">
        <v>165</v>
      </c>
      <c r="H95" s="219">
        <v>11.988</v>
      </c>
      <c r="I95" s="220"/>
      <c r="J95" s="221">
        <f>ROUND(I95*H95,2)</f>
        <v>0</v>
      </c>
      <c r="K95" s="222"/>
      <c r="L95" s="46"/>
      <c r="M95" s="223" t="s">
        <v>19</v>
      </c>
      <c r="N95" s="224" t="s">
        <v>48</v>
      </c>
      <c r="O95" s="86"/>
      <c r="P95" s="225">
        <f>O95*H95</f>
        <v>0</v>
      </c>
      <c r="Q95" s="225">
        <v>0</v>
      </c>
      <c r="R95" s="225">
        <f>Q95*H95</f>
        <v>0</v>
      </c>
      <c r="S95" s="225">
        <v>0</v>
      </c>
      <c r="T95" s="226">
        <f>S95*H95</f>
        <v>0</v>
      </c>
      <c r="U95" s="40"/>
      <c r="V95" s="40"/>
      <c r="W95" s="40"/>
      <c r="X95" s="40"/>
      <c r="Y95" s="40"/>
      <c r="Z95" s="40"/>
      <c r="AA95" s="40"/>
      <c r="AB95" s="40"/>
      <c r="AC95" s="40"/>
      <c r="AD95" s="40"/>
      <c r="AE95" s="40"/>
      <c r="AR95" s="227" t="s">
        <v>166</v>
      </c>
      <c r="AT95" s="227" t="s">
        <v>162</v>
      </c>
      <c r="AU95" s="227" t="s">
        <v>85</v>
      </c>
      <c r="AY95" s="19" t="s">
        <v>160</v>
      </c>
      <c r="BE95" s="228">
        <f>IF(N95="základní",J95,0)</f>
        <v>0</v>
      </c>
      <c r="BF95" s="228">
        <f>IF(N95="snížená",J95,0)</f>
        <v>0</v>
      </c>
      <c r="BG95" s="228">
        <f>IF(N95="zákl. přenesená",J95,0)</f>
        <v>0</v>
      </c>
      <c r="BH95" s="228">
        <f>IF(N95="sníž. přenesená",J95,0)</f>
        <v>0</v>
      </c>
      <c r="BI95" s="228">
        <f>IF(N95="nulová",J95,0)</f>
        <v>0</v>
      </c>
      <c r="BJ95" s="19" t="s">
        <v>85</v>
      </c>
      <c r="BK95" s="228">
        <f>ROUND(I95*H95,2)</f>
        <v>0</v>
      </c>
      <c r="BL95" s="19" t="s">
        <v>166</v>
      </c>
      <c r="BM95" s="227" t="s">
        <v>589</v>
      </c>
    </row>
    <row r="96" spans="1:65" s="2" customFormat="1" ht="16.3" customHeight="1">
      <c r="A96" s="40"/>
      <c r="B96" s="41"/>
      <c r="C96" s="215" t="s">
        <v>193</v>
      </c>
      <c r="D96" s="215" t="s">
        <v>162</v>
      </c>
      <c r="E96" s="216" t="s">
        <v>590</v>
      </c>
      <c r="F96" s="217" t="s">
        <v>591</v>
      </c>
      <c r="G96" s="218" t="s">
        <v>165</v>
      </c>
      <c r="H96" s="219">
        <v>1.124</v>
      </c>
      <c r="I96" s="220"/>
      <c r="J96" s="221">
        <f>ROUND(I96*H96,2)</f>
        <v>0</v>
      </c>
      <c r="K96" s="222"/>
      <c r="L96" s="46"/>
      <c r="M96" s="223" t="s">
        <v>19</v>
      </c>
      <c r="N96" s="224" t="s">
        <v>48</v>
      </c>
      <c r="O96" s="86"/>
      <c r="P96" s="225">
        <f>O96*H96</f>
        <v>0</v>
      </c>
      <c r="Q96" s="225">
        <v>0</v>
      </c>
      <c r="R96" s="225">
        <f>Q96*H96</f>
        <v>0</v>
      </c>
      <c r="S96" s="225">
        <v>0</v>
      </c>
      <c r="T96" s="226">
        <f>S96*H96</f>
        <v>0</v>
      </c>
      <c r="U96" s="40"/>
      <c r="V96" s="40"/>
      <c r="W96" s="40"/>
      <c r="X96" s="40"/>
      <c r="Y96" s="40"/>
      <c r="Z96" s="40"/>
      <c r="AA96" s="40"/>
      <c r="AB96" s="40"/>
      <c r="AC96" s="40"/>
      <c r="AD96" s="40"/>
      <c r="AE96" s="40"/>
      <c r="AR96" s="227" t="s">
        <v>166</v>
      </c>
      <c r="AT96" s="227" t="s">
        <v>162</v>
      </c>
      <c r="AU96" s="227" t="s">
        <v>85</v>
      </c>
      <c r="AY96" s="19" t="s">
        <v>160</v>
      </c>
      <c r="BE96" s="228">
        <f>IF(N96="základní",J96,0)</f>
        <v>0</v>
      </c>
      <c r="BF96" s="228">
        <f>IF(N96="snížená",J96,0)</f>
        <v>0</v>
      </c>
      <c r="BG96" s="228">
        <f>IF(N96="zákl. přenesená",J96,0)</f>
        <v>0</v>
      </c>
      <c r="BH96" s="228">
        <f>IF(N96="sníž. přenesená",J96,0)</f>
        <v>0</v>
      </c>
      <c r="BI96" s="228">
        <f>IF(N96="nulová",J96,0)</f>
        <v>0</v>
      </c>
      <c r="BJ96" s="19" t="s">
        <v>85</v>
      </c>
      <c r="BK96" s="228">
        <f>ROUND(I96*H96,2)</f>
        <v>0</v>
      </c>
      <c r="BL96" s="19" t="s">
        <v>166</v>
      </c>
      <c r="BM96" s="227" t="s">
        <v>592</v>
      </c>
    </row>
    <row r="97" spans="1:65" s="2" customFormat="1" ht="21.05" customHeight="1">
      <c r="A97" s="40"/>
      <c r="B97" s="41"/>
      <c r="C97" s="215" t="s">
        <v>200</v>
      </c>
      <c r="D97" s="215" t="s">
        <v>162</v>
      </c>
      <c r="E97" s="216" t="s">
        <v>593</v>
      </c>
      <c r="F97" s="217" t="s">
        <v>594</v>
      </c>
      <c r="G97" s="218" t="s">
        <v>165</v>
      </c>
      <c r="H97" s="219">
        <v>19.588</v>
      </c>
      <c r="I97" s="220"/>
      <c r="J97" s="221">
        <f>ROUND(I97*H97,2)</f>
        <v>0</v>
      </c>
      <c r="K97" s="222"/>
      <c r="L97" s="46"/>
      <c r="M97" s="223" t="s">
        <v>19</v>
      </c>
      <c r="N97" s="224" t="s">
        <v>48</v>
      </c>
      <c r="O97" s="86"/>
      <c r="P97" s="225">
        <f>O97*H97</f>
        <v>0</v>
      </c>
      <c r="Q97" s="225">
        <v>0</v>
      </c>
      <c r="R97" s="225">
        <f>Q97*H97</f>
        <v>0</v>
      </c>
      <c r="S97" s="225">
        <v>0</v>
      </c>
      <c r="T97" s="226">
        <f>S97*H97</f>
        <v>0</v>
      </c>
      <c r="U97" s="40"/>
      <c r="V97" s="40"/>
      <c r="W97" s="40"/>
      <c r="X97" s="40"/>
      <c r="Y97" s="40"/>
      <c r="Z97" s="40"/>
      <c r="AA97" s="40"/>
      <c r="AB97" s="40"/>
      <c r="AC97" s="40"/>
      <c r="AD97" s="40"/>
      <c r="AE97" s="40"/>
      <c r="AR97" s="227" t="s">
        <v>166</v>
      </c>
      <c r="AT97" s="227" t="s">
        <v>162</v>
      </c>
      <c r="AU97" s="227" t="s">
        <v>85</v>
      </c>
      <c r="AY97" s="19" t="s">
        <v>160</v>
      </c>
      <c r="BE97" s="228">
        <f>IF(N97="základní",J97,0)</f>
        <v>0</v>
      </c>
      <c r="BF97" s="228">
        <f>IF(N97="snížená",J97,0)</f>
        <v>0</v>
      </c>
      <c r="BG97" s="228">
        <f>IF(N97="zákl. přenesená",J97,0)</f>
        <v>0</v>
      </c>
      <c r="BH97" s="228">
        <f>IF(N97="sníž. přenesená",J97,0)</f>
        <v>0</v>
      </c>
      <c r="BI97" s="228">
        <f>IF(N97="nulová",J97,0)</f>
        <v>0</v>
      </c>
      <c r="BJ97" s="19" t="s">
        <v>85</v>
      </c>
      <c r="BK97" s="228">
        <f>ROUND(I97*H97,2)</f>
        <v>0</v>
      </c>
      <c r="BL97" s="19" t="s">
        <v>166</v>
      </c>
      <c r="BM97" s="227" t="s">
        <v>595</v>
      </c>
    </row>
    <row r="98" spans="1:65" s="2" customFormat="1" ht="21.05" customHeight="1">
      <c r="A98" s="40"/>
      <c r="B98" s="41"/>
      <c r="C98" s="215" t="s">
        <v>206</v>
      </c>
      <c r="D98" s="215" t="s">
        <v>162</v>
      </c>
      <c r="E98" s="216" t="s">
        <v>596</v>
      </c>
      <c r="F98" s="217" t="s">
        <v>597</v>
      </c>
      <c r="G98" s="218" t="s">
        <v>165</v>
      </c>
      <c r="H98" s="219">
        <v>9.643</v>
      </c>
      <c r="I98" s="220"/>
      <c r="J98" s="221">
        <f>ROUND(I98*H98,2)</f>
        <v>0</v>
      </c>
      <c r="K98" s="222"/>
      <c r="L98" s="46"/>
      <c r="M98" s="223" t="s">
        <v>19</v>
      </c>
      <c r="N98" s="224" t="s">
        <v>48</v>
      </c>
      <c r="O98" s="86"/>
      <c r="P98" s="225">
        <f>O98*H98</f>
        <v>0</v>
      </c>
      <c r="Q98" s="225">
        <v>0</v>
      </c>
      <c r="R98" s="225">
        <f>Q98*H98</f>
        <v>0</v>
      </c>
      <c r="S98" s="225">
        <v>0</v>
      </c>
      <c r="T98" s="226">
        <f>S98*H98</f>
        <v>0</v>
      </c>
      <c r="U98" s="40"/>
      <c r="V98" s="40"/>
      <c r="W98" s="40"/>
      <c r="X98" s="40"/>
      <c r="Y98" s="40"/>
      <c r="Z98" s="40"/>
      <c r="AA98" s="40"/>
      <c r="AB98" s="40"/>
      <c r="AC98" s="40"/>
      <c r="AD98" s="40"/>
      <c r="AE98" s="40"/>
      <c r="AR98" s="227" t="s">
        <v>166</v>
      </c>
      <c r="AT98" s="227" t="s">
        <v>162</v>
      </c>
      <c r="AU98" s="227" t="s">
        <v>85</v>
      </c>
      <c r="AY98" s="19" t="s">
        <v>160</v>
      </c>
      <c r="BE98" s="228">
        <f>IF(N98="základní",J98,0)</f>
        <v>0</v>
      </c>
      <c r="BF98" s="228">
        <f>IF(N98="snížená",J98,0)</f>
        <v>0</v>
      </c>
      <c r="BG98" s="228">
        <f>IF(N98="zákl. přenesená",J98,0)</f>
        <v>0</v>
      </c>
      <c r="BH98" s="228">
        <f>IF(N98="sníž. přenesená",J98,0)</f>
        <v>0</v>
      </c>
      <c r="BI98" s="228">
        <f>IF(N98="nulová",J98,0)</f>
        <v>0</v>
      </c>
      <c r="BJ98" s="19" t="s">
        <v>85</v>
      </c>
      <c r="BK98" s="228">
        <f>ROUND(I98*H98,2)</f>
        <v>0</v>
      </c>
      <c r="BL98" s="19" t="s">
        <v>166</v>
      </c>
      <c r="BM98" s="227" t="s">
        <v>598</v>
      </c>
    </row>
    <row r="99" spans="1:65" s="2" customFormat="1" ht="21.05" customHeight="1">
      <c r="A99" s="40"/>
      <c r="B99" s="41"/>
      <c r="C99" s="215" t="s">
        <v>210</v>
      </c>
      <c r="D99" s="215" t="s">
        <v>162</v>
      </c>
      <c r="E99" s="216" t="s">
        <v>599</v>
      </c>
      <c r="F99" s="217" t="s">
        <v>600</v>
      </c>
      <c r="G99" s="218" t="s">
        <v>165</v>
      </c>
      <c r="H99" s="219">
        <v>0.904</v>
      </c>
      <c r="I99" s="220"/>
      <c r="J99" s="221">
        <f>ROUND(I99*H99,2)</f>
        <v>0</v>
      </c>
      <c r="K99" s="222"/>
      <c r="L99" s="46"/>
      <c r="M99" s="223" t="s">
        <v>19</v>
      </c>
      <c r="N99" s="224" t="s">
        <v>48</v>
      </c>
      <c r="O99" s="86"/>
      <c r="P99" s="225">
        <f>O99*H99</f>
        <v>0</v>
      </c>
      <c r="Q99" s="225">
        <v>0</v>
      </c>
      <c r="R99" s="225">
        <f>Q99*H99</f>
        <v>0</v>
      </c>
      <c r="S99" s="225">
        <v>0</v>
      </c>
      <c r="T99" s="226">
        <f>S99*H99</f>
        <v>0</v>
      </c>
      <c r="U99" s="40"/>
      <c r="V99" s="40"/>
      <c r="W99" s="40"/>
      <c r="X99" s="40"/>
      <c r="Y99" s="40"/>
      <c r="Z99" s="40"/>
      <c r="AA99" s="40"/>
      <c r="AB99" s="40"/>
      <c r="AC99" s="40"/>
      <c r="AD99" s="40"/>
      <c r="AE99" s="40"/>
      <c r="AR99" s="227" t="s">
        <v>166</v>
      </c>
      <c r="AT99" s="227" t="s">
        <v>162</v>
      </c>
      <c r="AU99" s="227" t="s">
        <v>85</v>
      </c>
      <c r="AY99" s="19" t="s">
        <v>160</v>
      </c>
      <c r="BE99" s="228">
        <f>IF(N99="základní",J99,0)</f>
        <v>0</v>
      </c>
      <c r="BF99" s="228">
        <f>IF(N99="snížená",J99,0)</f>
        <v>0</v>
      </c>
      <c r="BG99" s="228">
        <f>IF(N99="zákl. přenesená",J99,0)</f>
        <v>0</v>
      </c>
      <c r="BH99" s="228">
        <f>IF(N99="sníž. přenesená",J99,0)</f>
        <v>0</v>
      </c>
      <c r="BI99" s="228">
        <f>IF(N99="nulová",J99,0)</f>
        <v>0</v>
      </c>
      <c r="BJ99" s="19" t="s">
        <v>85</v>
      </c>
      <c r="BK99" s="228">
        <f>ROUND(I99*H99,2)</f>
        <v>0</v>
      </c>
      <c r="BL99" s="19" t="s">
        <v>166</v>
      </c>
      <c r="BM99" s="227" t="s">
        <v>601</v>
      </c>
    </row>
    <row r="100" spans="1:65" s="2" customFormat="1" ht="16.3" customHeight="1">
      <c r="A100" s="40"/>
      <c r="B100" s="41"/>
      <c r="C100" s="215" t="s">
        <v>216</v>
      </c>
      <c r="D100" s="215" t="s">
        <v>162</v>
      </c>
      <c r="E100" s="216" t="s">
        <v>602</v>
      </c>
      <c r="F100" s="217" t="s">
        <v>603</v>
      </c>
      <c r="G100" s="218" t="s">
        <v>165</v>
      </c>
      <c r="H100" s="219">
        <v>0.203</v>
      </c>
      <c r="I100" s="220"/>
      <c r="J100" s="221">
        <f>ROUND(I100*H100,2)</f>
        <v>0</v>
      </c>
      <c r="K100" s="222"/>
      <c r="L100" s="46"/>
      <c r="M100" s="223" t="s">
        <v>19</v>
      </c>
      <c r="N100" s="224" t="s">
        <v>48</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166</v>
      </c>
      <c r="AT100" s="227" t="s">
        <v>162</v>
      </c>
      <c r="AU100" s="227" t="s">
        <v>85</v>
      </c>
      <c r="AY100" s="19" t="s">
        <v>160</v>
      </c>
      <c r="BE100" s="228">
        <f>IF(N100="základní",J100,0)</f>
        <v>0</v>
      </c>
      <c r="BF100" s="228">
        <f>IF(N100="snížená",J100,0)</f>
        <v>0</v>
      </c>
      <c r="BG100" s="228">
        <f>IF(N100="zákl. přenesená",J100,0)</f>
        <v>0</v>
      </c>
      <c r="BH100" s="228">
        <f>IF(N100="sníž. přenesená",J100,0)</f>
        <v>0</v>
      </c>
      <c r="BI100" s="228">
        <f>IF(N100="nulová",J100,0)</f>
        <v>0</v>
      </c>
      <c r="BJ100" s="19" t="s">
        <v>85</v>
      </c>
      <c r="BK100" s="228">
        <f>ROUND(I100*H100,2)</f>
        <v>0</v>
      </c>
      <c r="BL100" s="19" t="s">
        <v>166</v>
      </c>
      <c r="BM100" s="227" t="s">
        <v>604</v>
      </c>
    </row>
    <row r="101" spans="1:51" s="13" customFormat="1" ht="12">
      <c r="A101" s="13"/>
      <c r="B101" s="234"/>
      <c r="C101" s="235"/>
      <c r="D101" s="229" t="s">
        <v>170</v>
      </c>
      <c r="E101" s="236" t="s">
        <v>19</v>
      </c>
      <c r="F101" s="237" t="s">
        <v>605</v>
      </c>
      <c r="G101" s="235"/>
      <c r="H101" s="238">
        <v>0.203</v>
      </c>
      <c r="I101" s="239"/>
      <c r="J101" s="235"/>
      <c r="K101" s="235"/>
      <c r="L101" s="240"/>
      <c r="M101" s="241"/>
      <c r="N101" s="242"/>
      <c r="O101" s="242"/>
      <c r="P101" s="242"/>
      <c r="Q101" s="242"/>
      <c r="R101" s="242"/>
      <c r="S101" s="242"/>
      <c r="T101" s="243"/>
      <c r="U101" s="13"/>
      <c r="V101" s="13"/>
      <c r="W101" s="13"/>
      <c r="X101" s="13"/>
      <c r="Y101" s="13"/>
      <c r="Z101" s="13"/>
      <c r="AA101" s="13"/>
      <c r="AB101" s="13"/>
      <c r="AC101" s="13"/>
      <c r="AD101" s="13"/>
      <c r="AE101" s="13"/>
      <c r="AT101" s="244" t="s">
        <v>170</v>
      </c>
      <c r="AU101" s="244" t="s">
        <v>85</v>
      </c>
      <c r="AV101" s="13" t="s">
        <v>87</v>
      </c>
      <c r="AW101" s="13" t="s">
        <v>37</v>
      </c>
      <c r="AX101" s="13" t="s">
        <v>77</v>
      </c>
      <c r="AY101" s="244" t="s">
        <v>160</v>
      </c>
    </row>
    <row r="102" spans="1:51" s="15" customFormat="1" ht="12">
      <c r="A102" s="15"/>
      <c r="B102" s="255"/>
      <c r="C102" s="256"/>
      <c r="D102" s="229" t="s">
        <v>170</v>
      </c>
      <c r="E102" s="257" t="s">
        <v>19</v>
      </c>
      <c r="F102" s="258" t="s">
        <v>174</v>
      </c>
      <c r="G102" s="256"/>
      <c r="H102" s="259">
        <v>0.203</v>
      </c>
      <c r="I102" s="260"/>
      <c r="J102" s="256"/>
      <c r="K102" s="256"/>
      <c r="L102" s="261"/>
      <c r="M102" s="262"/>
      <c r="N102" s="263"/>
      <c r="O102" s="263"/>
      <c r="P102" s="263"/>
      <c r="Q102" s="263"/>
      <c r="R102" s="263"/>
      <c r="S102" s="263"/>
      <c r="T102" s="264"/>
      <c r="U102" s="15"/>
      <c r="V102" s="15"/>
      <c r="W102" s="15"/>
      <c r="X102" s="15"/>
      <c r="Y102" s="15"/>
      <c r="Z102" s="15"/>
      <c r="AA102" s="15"/>
      <c r="AB102" s="15"/>
      <c r="AC102" s="15"/>
      <c r="AD102" s="15"/>
      <c r="AE102" s="15"/>
      <c r="AT102" s="265" t="s">
        <v>170</v>
      </c>
      <c r="AU102" s="265" t="s">
        <v>85</v>
      </c>
      <c r="AV102" s="15" t="s">
        <v>166</v>
      </c>
      <c r="AW102" s="15" t="s">
        <v>37</v>
      </c>
      <c r="AX102" s="15" t="s">
        <v>85</v>
      </c>
      <c r="AY102" s="265" t="s">
        <v>160</v>
      </c>
    </row>
    <row r="103" spans="1:65" s="2" customFormat="1" ht="21.05" customHeight="1">
      <c r="A103" s="40"/>
      <c r="B103" s="41"/>
      <c r="C103" s="215" t="s">
        <v>223</v>
      </c>
      <c r="D103" s="215" t="s">
        <v>162</v>
      </c>
      <c r="E103" s="216" t="s">
        <v>606</v>
      </c>
      <c r="F103" s="217" t="s">
        <v>607</v>
      </c>
      <c r="G103" s="218" t="s">
        <v>188</v>
      </c>
      <c r="H103" s="219">
        <v>21.294</v>
      </c>
      <c r="I103" s="220"/>
      <c r="J103" s="221">
        <f>ROUND(I103*H103,2)</f>
        <v>0</v>
      </c>
      <c r="K103" s="222"/>
      <c r="L103" s="46"/>
      <c r="M103" s="223" t="s">
        <v>19</v>
      </c>
      <c r="N103" s="224" t="s">
        <v>48</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166</v>
      </c>
      <c r="AT103" s="227" t="s">
        <v>162</v>
      </c>
      <c r="AU103" s="227" t="s">
        <v>85</v>
      </c>
      <c r="AY103" s="19" t="s">
        <v>160</v>
      </c>
      <c r="BE103" s="228">
        <f>IF(N103="základní",J103,0)</f>
        <v>0</v>
      </c>
      <c r="BF103" s="228">
        <f>IF(N103="snížená",J103,0)</f>
        <v>0</v>
      </c>
      <c r="BG103" s="228">
        <f>IF(N103="zákl. přenesená",J103,0)</f>
        <v>0</v>
      </c>
      <c r="BH103" s="228">
        <f>IF(N103="sníž. přenesená",J103,0)</f>
        <v>0</v>
      </c>
      <c r="BI103" s="228">
        <f>IF(N103="nulová",J103,0)</f>
        <v>0</v>
      </c>
      <c r="BJ103" s="19" t="s">
        <v>85</v>
      </c>
      <c r="BK103" s="228">
        <f>ROUND(I103*H103,2)</f>
        <v>0</v>
      </c>
      <c r="BL103" s="19" t="s">
        <v>166</v>
      </c>
      <c r="BM103" s="227" t="s">
        <v>608</v>
      </c>
    </row>
    <row r="104" spans="1:51" s="13" customFormat="1" ht="12">
      <c r="A104" s="13"/>
      <c r="B104" s="234"/>
      <c r="C104" s="235"/>
      <c r="D104" s="229" t="s">
        <v>170</v>
      </c>
      <c r="E104" s="236" t="s">
        <v>19</v>
      </c>
      <c r="F104" s="237" t="s">
        <v>609</v>
      </c>
      <c r="G104" s="235"/>
      <c r="H104" s="238">
        <v>21.294</v>
      </c>
      <c r="I104" s="239"/>
      <c r="J104" s="235"/>
      <c r="K104" s="235"/>
      <c r="L104" s="240"/>
      <c r="M104" s="241"/>
      <c r="N104" s="242"/>
      <c r="O104" s="242"/>
      <c r="P104" s="242"/>
      <c r="Q104" s="242"/>
      <c r="R104" s="242"/>
      <c r="S104" s="242"/>
      <c r="T104" s="243"/>
      <c r="U104" s="13"/>
      <c r="V104" s="13"/>
      <c r="W104" s="13"/>
      <c r="X104" s="13"/>
      <c r="Y104" s="13"/>
      <c r="Z104" s="13"/>
      <c r="AA104" s="13"/>
      <c r="AB104" s="13"/>
      <c r="AC104" s="13"/>
      <c r="AD104" s="13"/>
      <c r="AE104" s="13"/>
      <c r="AT104" s="244" t="s">
        <v>170</v>
      </c>
      <c r="AU104" s="244" t="s">
        <v>85</v>
      </c>
      <c r="AV104" s="13" t="s">
        <v>87</v>
      </c>
      <c r="AW104" s="13" t="s">
        <v>37</v>
      </c>
      <c r="AX104" s="13" t="s">
        <v>77</v>
      </c>
      <c r="AY104" s="244" t="s">
        <v>160</v>
      </c>
    </row>
    <row r="105" spans="1:51" s="15" customFormat="1" ht="12">
      <c r="A105" s="15"/>
      <c r="B105" s="255"/>
      <c r="C105" s="256"/>
      <c r="D105" s="229" t="s">
        <v>170</v>
      </c>
      <c r="E105" s="257" t="s">
        <v>19</v>
      </c>
      <c r="F105" s="258" t="s">
        <v>174</v>
      </c>
      <c r="G105" s="256"/>
      <c r="H105" s="259">
        <v>21.294</v>
      </c>
      <c r="I105" s="260"/>
      <c r="J105" s="256"/>
      <c r="K105" s="256"/>
      <c r="L105" s="261"/>
      <c r="M105" s="262"/>
      <c r="N105" s="263"/>
      <c r="O105" s="263"/>
      <c r="P105" s="263"/>
      <c r="Q105" s="263"/>
      <c r="R105" s="263"/>
      <c r="S105" s="263"/>
      <c r="T105" s="264"/>
      <c r="U105" s="15"/>
      <c r="V105" s="15"/>
      <c r="W105" s="15"/>
      <c r="X105" s="15"/>
      <c r="Y105" s="15"/>
      <c r="Z105" s="15"/>
      <c r="AA105" s="15"/>
      <c r="AB105" s="15"/>
      <c r="AC105" s="15"/>
      <c r="AD105" s="15"/>
      <c r="AE105" s="15"/>
      <c r="AT105" s="265" t="s">
        <v>170</v>
      </c>
      <c r="AU105" s="265" t="s">
        <v>85</v>
      </c>
      <c r="AV105" s="15" t="s">
        <v>166</v>
      </c>
      <c r="AW105" s="15" t="s">
        <v>37</v>
      </c>
      <c r="AX105" s="15" t="s">
        <v>85</v>
      </c>
      <c r="AY105" s="265" t="s">
        <v>160</v>
      </c>
    </row>
    <row r="106" spans="1:65" s="2" customFormat="1" ht="21.05" customHeight="1">
      <c r="A106" s="40"/>
      <c r="B106" s="41"/>
      <c r="C106" s="215" t="s">
        <v>230</v>
      </c>
      <c r="D106" s="215" t="s">
        <v>162</v>
      </c>
      <c r="E106" s="216" t="s">
        <v>610</v>
      </c>
      <c r="F106" s="217" t="s">
        <v>611</v>
      </c>
      <c r="G106" s="218" t="s">
        <v>188</v>
      </c>
      <c r="H106" s="219">
        <v>21.294</v>
      </c>
      <c r="I106" s="220"/>
      <c r="J106" s="221">
        <f>ROUND(I106*H106,2)</f>
        <v>0</v>
      </c>
      <c r="K106" s="222"/>
      <c r="L106" s="46"/>
      <c r="M106" s="223" t="s">
        <v>19</v>
      </c>
      <c r="N106" s="224" t="s">
        <v>48</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166</v>
      </c>
      <c r="AT106" s="227" t="s">
        <v>162</v>
      </c>
      <c r="AU106" s="227" t="s">
        <v>85</v>
      </c>
      <c r="AY106" s="19" t="s">
        <v>160</v>
      </c>
      <c r="BE106" s="228">
        <f>IF(N106="základní",J106,0)</f>
        <v>0</v>
      </c>
      <c r="BF106" s="228">
        <f>IF(N106="snížená",J106,0)</f>
        <v>0</v>
      </c>
      <c r="BG106" s="228">
        <f>IF(N106="zákl. přenesená",J106,0)</f>
        <v>0</v>
      </c>
      <c r="BH106" s="228">
        <f>IF(N106="sníž. přenesená",J106,0)</f>
        <v>0</v>
      </c>
      <c r="BI106" s="228">
        <f>IF(N106="nulová",J106,0)</f>
        <v>0</v>
      </c>
      <c r="BJ106" s="19" t="s">
        <v>85</v>
      </c>
      <c r="BK106" s="228">
        <f>ROUND(I106*H106,2)</f>
        <v>0</v>
      </c>
      <c r="BL106" s="19" t="s">
        <v>166</v>
      </c>
      <c r="BM106" s="227" t="s">
        <v>612</v>
      </c>
    </row>
    <row r="107" spans="1:65" s="2" customFormat="1" ht="16.3" customHeight="1">
      <c r="A107" s="40"/>
      <c r="B107" s="41"/>
      <c r="C107" s="215" t="s">
        <v>236</v>
      </c>
      <c r="D107" s="215" t="s">
        <v>162</v>
      </c>
      <c r="E107" s="216" t="s">
        <v>613</v>
      </c>
      <c r="F107" s="217" t="s">
        <v>614</v>
      </c>
      <c r="G107" s="218" t="s">
        <v>165</v>
      </c>
      <c r="H107" s="219">
        <v>50.955</v>
      </c>
      <c r="I107" s="220"/>
      <c r="J107" s="221">
        <f>ROUND(I107*H107,2)</f>
        <v>0</v>
      </c>
      <c r="K107" s="222"/>
      <c r="L107" s="46"/>
      <c r="M107" s="223" t="s">
        <v>19</v>
      </c>
      <c r="N107" s="224" t="s">
        <v>48</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166</v>
      </c>
      <c r="AT107" s="227" t="s">
        <v>162</v>
      </c>
      <c r="AU107" s="227" t="s">
        <v>85</v>
      </c>
      <c r="AY107" s="19" t="s">
        <v>160</v>
      </c>
      <c r="BE107" s="228">
        <f>IF(N107="základní",J107,0)</f>
        <v>0</v>
      </c>
      <c r="BF107" s="228">
        <f>IF(N107="snížená",J107,0)</f>
        <v>0</v>
      </c>
      <c r="BG107" s="228">
        <f>IF(N107="zákl. přenesená",J107,0)</f>
        <v>0</v>
      </c>
      <c r="BH107" s="228">
        <f>IF(N107="sníž. přenesená",J107,0)</f>
        <v>0</v>
      </c>
      <c r="BI107" s="228">
        <f>IF(N107="nulová",J107,0)</f>
        <v>0</v>
      </c>
      <c r="BJ107" s="19" t="s">
        <v>85</v>
      </c>
      <c r="BK107" s="228">
        <f>ROUND(I107*H107,2)</f>
        <v>0</v>
      </c>
      <c r="BL107" s="19" t="s">
        <v>166</v>
      </c>
      <c r="BM107" s="227" t="s">
        <v>615</v>
      </c>
    </row>
    <row r="108" spans="1:51" s="13" customFormat="1" ht="12">
      <c r="A108" s="13"/>
      <c r="B108" s="234"/>
      <c r="C108" s="235"/>
      <c r="D108" s="229" t="s">
        <v>170</v>
      </c>
      <c r="E108" s="236" t="s">
        <v>19</v>
      </c>
      <c r="F108" s="237" t="s">
        <v>616</v>
      </c>
      <c r="G108" s="235"/>
      <c r="H108" s="238">
        <v>36.34</v>
      </c>
      <c r="I108" s="239"/>
      <c r="J108" s="235"/>
      <c r="K108" s="235"/>
      <c r="L108" s="240"/>
      <c r="M108" s="241"/>
      <c r="N108" s="242"/>
      <c r="O108" s="242"/>
      <c r="P108" s="242"/>
      <c r="Q108" s="242"/>
      <c r="R108" s="242"/>
      <c r="S108" s="242"/>
      <c r="T108" s="243"/>
      <c r="U108" s="13"/>
      <c r="V108" s="13"/>
      <c r="W108" s="13"/>
      <c r="X108" s="13"/>
      <c r="Y108" s="13"/>
      <c r="Z108" s="13"/>
      <c r="AA108" s="13"/>
      <c r="AB108" s="13"/>
      <c r="AC108" s="13"/>
      <c r="AD108" s="13"/>
      <c r="AE108" s="13"/>
      <c r="AT108" s="244" t="s">
        <v>170</v>
      </c>
      <c r="AU108" s="244" t="s">
        <v>85</v>
      </c>
      <c r="AV108" s="13" t="s">
        <v>87</v>
      </c>
      <c r="AW108" s="13" t="s">
        <v>37</v>
      </c>
      <c r="AX108" s="13" t="s">
        <v>77</v>
      </c>
      <c r="AY108" s="244" t="s">
        <v>160</v>
      </c>
    </row>
    <row r="109" spans="1:51" s="13" customFormat="1" ht="12">
      <c r="A109" s="13"/>
      <c r="B109" s="234"/>
      <c r="C109" s="235"/>
      <c r="D109" s="229" t="s">
        <v>170</v>
      </c>
      <c r="E109" s="236" t="s">
        <v>19</v>
      </c>
      <c r="F109" s="237" t="s">
        <v>617</v>
      </c>
      <c r="G109" s="235"/>
      <c r="H109" s="238">
        <v>14.615</v>
      </c>
      <c r="I109" s="239"/>
      <c r="J109" s="235"/>
      <c r="K109" s="235"/>
      <c r="L109" s="240"/>
      <c r="M109" s="241"/>
      <c r="N109" s="242"/>
      <c r="O109" s="242"/>
      <c r="P109" s="242"/>
      <c r="Q109" s="242"/>
      <c r="R109" s="242"/>
      <c r="S109" s="242"/>
      <c r="T109" s="243"/>
      <c r="U109" s="13"/>
      <c r="V109" s="13"/>
      <c r="W109" s="13"/>
      <c r="X109" s="13"/>
      <c r="Y109" s="13"/>
      <c r="Z109" s="13"/>
      <c r="AA109" s="13"/>
      <c r="AB109" s="13"/>
      <c r="AC109" s="13"/>
      <c r="AD109" s="13"/>
      <c r="AE109" s="13"/>
      <c r="AT109" s="244" t="s">
        <v>170</v>
      </c>
      <c r="AU109" s="244" t="s">
        <v>85</v>
      </c>
      <c r="AV109" s="13" t="s">
        <v>87</v>
      </c>
      <c r="AW109" s="13" t="s">
        <v>37</v>
      </c>
      <c r="AX109" s="13" t="s">
        <v>77</v>
      </c>
      <c r="AY109" s="244" t="s">
        <v>160</v>
      </c>
    </row>
    <row r="110" spans="1:51" s="15" customFormat="1" ht="12">
      <c r="A110" s="15"/>
      <c r="B110" s="255"/>
      <c r="C110" s="256"/>
      <c r="D110" s="229" t="s">
        <v>170</v>
      </c>
      <c r="E110" s="257" t="s">
        <v>19</v>
      </c>
      <c r="F110" s="258" t="s">
        <v>174</v>
      </c>
      <c r="G110" s="256"/>
      <c r="H110" s="259">
        <v>50.955</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170</v>
      </c>
      <c r="AU110" s="265" t="s">
        <v>85</v>
      </c>
      <c r="AV110" s="15" t="s">
        <v>166</v>
      </c>
      <c r="AW110" s="15" t="s">
        <v>37</v>
      </c>
      <c r="AX110" s="15" t="s">
        <v>85</v>
      </c>
      <c r="AY110" s="265" t="s">
        <v>160</v>
      </c>
    </row>
    <row r="111" spans="1:65" s="2" customFormat="1" ht="16.3" customHeight="1">
      <c r="A111" s="40"/>
      <c r="B111" s="41"/>
      <c r="C111" s="215" t="s">
        <v>243</v>
      </c>
      <c r="D111" s="215" t="s">
        <v>162</v>
      </c>
      <c r="E111" s="216" t="s">
        <v>618</v>
      </c>
      <c r="F111" s="217" t="s">
        <v>619</v>
      </c>
      <c r="G111" s="218" t="s">
        <v>165</v>
      </c>
      <c r="H111" s="219">
        <v>1.576</v>
      </c>
      <c r="I111" s="220"/>
      <c r="J111" s="221">
        <f>ROUND(I111*H111,2)</f>
        <v>0</v>
      </c>
      <c r="K111" s="222"/>
      <c r="L111" s="46"/>
      <c r="M111" s="223" t="s">
        <v>19</v>
      </c>
      <c r="N111" s="224" t="s">
        <v>48</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166</v>
      </c>
      <c r="AT111" s="227" t="s">
        <v>162</v>
      </c>
      <c r="AU111" s="227" t="s">
        <v>85</v>
      </c>
      <c r="AY111" s="19" t="s">
        <v>160</v>
      </c>
      <c r="BE111" s="228">
        <f>IF(N111="základní",J111,0)</f>
        <v>0</v>
      </c>
      <c r="BF111" s="228">
        <f>IF(N111="snížená",J111,0)</f>
        <v>0</v>
      </c>
      <c r="BG111" s="228">
        <f>IF(N111="zákl. přenesená",J111,0)</f>
        <v>0</v>
      </c>
      <c r="BH111" s="228">
        <f>IF(N111="sníž. přenesená",J111,0)</f>
        <v>0</v>
      </c>
      <c r="BI111" s="228">
        <f>IF(N111="nulová",J111,0)</f>
        <v>0</v>
      </c>
      <c r="BJ111" s="19" t="s">
        <v>85</v>
      </c>
      <c r="BK111" s="228">
        <f>ROUND(I111*H111,2)</f>
        <v>0</v>
      </c>
      <c r="BL111" s="19" t="s">
        <v>166</v>
      </c>
      <c r="BM111" s="227" t="s">
        <v>620</v>
      </c>
    </row>
    <row r="112" spans="1:51" s="13" customFormat="1" ht="12">
      <c r="A112" s="13"/>
      <c r="B112" s="234"/>
      <c r="C112" s="235"/>
      <c r="D112" s="229" t="s">
        <v>170</v>
      </c>
      <c r="E112" s="236" t="s">
        <v>19</v>
      </c>
      <c r="F112" s="237" t="s">
        <v>621</v>
      </c>
      <c r="G112" s="235"/>
      <c r="H112" s="238">
        <v>1.124</v>
      </c>
      <c r="I112" s="239"/>
      <c r="J112" s="235"/>
      <c r="K112" s="235"/>
      <c r="L112" s="240"/>
      <c r="M112" s="241"/>
      <c r="N112" s="242"/>
      <c r="O112" s="242"/>
      <c r="P112" s="242"/>
      <c r="Q112" s="242"/>
      <c r="R112" s="242"/>
      <c r="S112" s="242"/>
      <c r="T112" s="243"/>
      <c r="U112" s="13"/>
      <c r="V112" s="13"/>
      <c r="W112" s="13"/>
      <c r="X112" s="13"/>
      <c r="Y112" s="13"/>
      <c r="Z112" s="13"/>
      <c r="AA112" s="13"/>
      <c r="AB112" s="13"/>
      <c r="AC112" s="13"/>
      <c r="AD112" s="13"/>
      <c r="AE112" s="13"/>
      <c r="AT112" s="244" t="s">
        <v>170</v>
      </c>
      <c r="AU112" s="244" t="s">
        <v>85</v>
      </c>
      <c r="AV112" s="13" t="s">
        <v>87</v>
      </c>
      <c r="AW112" s="13" t="s">
        <v>37</v>
      </c>
      <c r="AX112" s="13" t="s">
        <v>77</v>
      </c>
      <c r="AY112" s="244" t="s">
        <v>160</v>
      </c>
    </row>
    <row r="113" spans="1:51" s="13" customFormat="1" ht="12">
      <c r="A113" s="13"/>
      <c r="B113" s="234"/>
      <c r="C113" s="235"/>
      <c r="D113" s="229" t="s">
        <v>170</v>
      </c>
      <c r="E113" s="236" t="s">
        <v>19</v>
      </c>
      <c r="F113" s="237" t="s">
        <v>622</v>
      </c>
      <c r="G113" s="235"/>
      <c r="H113" s="238">
        <v>0.452</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170</v>
      </c>
      <c r="AU113" s="244" t="s">
        <v>85</v>
      </c>
      <c r="AV113" s="13" t="s">
        <v>87</v>
      </c>
      <c r="AW113" s="13" t="s">
        <v>37</v>
      </c>
      <c r="AX113" s="13" t="s">
        <v>77</v>
      </c>
      <c r="AY113" s="244" t="s">
        <v>160</v>
      </c>
    </row>
    <row r="114" spans="1:51" s="15" customFormat="1" ht="12">
      <c r="A114" s="15"/>
      <c r="B114" s="255"/>
      <c r="C114" s="256"/>
      <c r="D114" s="229" t="s">
        <v>170</v>
      </c>
      <c r="E114" s="257" t="s">
        <v>19</v>
      </c>
      <c r="F114" s="258" t="s">
        <v>174</v>
      </c>
      <c r="G114" s="256"/>
      <c r="H114" s="259">
        <v>1.576</v>
      </c>
      <c r="I114" s="260"/>
      <c r="J114" s="256"/>
      <c r="K114" s="256"/>
      <c r="L114" s="261"/>
      <c r="M114" s="262"/>
      <c r="N114" s="263"/>
      <c r="O114" s="263"/>
      <c r="P114" s="263"/>
      <c r="Q114" s="263"/>
      <c r="R114" s="263"/>
      <c r="S114" s="263"/>
      <c r="T114" s="264"/>
      <c r="U114" s="15"/>
      <c r="V114" s="15"/>
      <c r="W114" s="15"/>
      <c r="X114" s="15"/>
      <c r="Y114" s="15"/>
      <c r="Z114" s="15"/>
      <c r="AA114" s="15"/>
      <c r="AB114" s="15"/>
      <c r="AC114" s="15"/>
      <c r="AD114" s="15"/>
      <c r="AE114" s="15"/>
      <c r="AT114" s="265" t="s">
        <v>170</v>
      </c>
      <c r="AU114" s="265" t="s">
        <v>85</v>
      </c>
      <c r="AV114" s="15" t="s">
        <v>166</v>
      </c>
      <c r="AW114" s="15" t="s">
        <v>37</v>
      </c>
      <c r="AX114" s="15" t="s">
        <v>85</v>
      </c>
      <c r="AY114" s="265" t="s">
        <v>160</v>
      </c>
    </row>
    <row r="115" spans="1:65" s="2" customFormat="1" ht="21.05" customHeight="1">
      <c r="A115" s="40"/>
      <c r="B115" s="41"/>
      <c r="C115" s="215" t="s">
        <v>247</v>
      </c>
      <c r="D115" s="215" t="s">
        <v>162</v>
      </c>
      <c r="E115" s="216" t="s">
        <v>623</v>
      </c>
      <c r="F115" s="217" t="s">
        <v>624</v>
      </c>
      <c r="G115" s="218" t="s">
        <v>165</v>
      </c>
      <c r="H115" s="219">
        <v>96.047</v>
      </c>
      <c r="I115" s="220"/>
      <c r="J115" s="221">
        <f>ROUND(I115*H115,2)</f>
        <v>0</v>
      </c>
      <c r="K115" s="222"/>
      <c r="L115" s="46"/>
      <c r="M115" s="223" t="s">
        <v>19</v>
      </c>
      <c r="N115" s="224" t="s">
        <v>48</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166</v>
      </c>
      <c r="AT115" s="227" t="s">
        <v>162</v>
      </c>
      <c r="AU115" s="227" t="s">
        <v>85</v>
      </c>
      <c r="AY115" s="19" t="s">
        <v>160</v>
      </c>
      <c r="BE115" s="228">
        <f>IF(N115="základní",J115,0)</f>
        <v>0</v>
      </c>
      <c r="BF115" s="228">
        <f>IF(N115="snížená",J115,0)</f>
        <v>0</v>
      </c>
      <c r="BG115" s="228">
        <f>IF(N115="zákl. přenesená",J115,0)</f>
        <v>0</v>
      </c>
      <c r="BH115" s="228">
        <f>IF(N115="sníž. přenesená",J115,0)</f>
        <v>0</v>
      </c>
      <c r="BI115" s="228">
        <f>IF(N115="nulová",J115,0)</f>
        <v>0</v>
      </c>
      <c r="BJ115" s="19" t="s">
        <v>85</v>
      </c>
      <c r="BK115" s="228">
        <f>ROUND(I115*H115,2)</f>
        <v>0</v>
      </c>
      <c r="BL115" s="19" t="s">
        <v>166</v>
      </c>
      <c r="BM115" s="227" t="s">
        <v>625</v>
      </c>
    </row>
    <row r="116" spans="1:65" s="2" customFormat="1" ht="21.05" customHeight="1">
      <c r="A116" s="40"/>
      <c r="B116" s="41"/>
      <c r="C116" s="215" t="s">
        <v>8</v>
      </c>
      <c r="D116" s="215" t="s">
        <v>162</v>
      </c>
      <c r="E116" s="216" t="s">
        <v>626</v>
      </c>
      <c r="F116" s="217" t="s">
        <v>627</v>
      </c>
      <c r="G116" s="218" t="s">
        <v>165</v>
      </c>
      <c r="H116" s="219">
        <v>17.547</v>
      </c>
      <c r="I116" s="220"/>
      <c r="J116" s="221">
        <f>ROUND(I116*H116,2)</f>
        <v>0</v>
      </c>
      <c r="K116" s="222"/>
      <c r="L116" s="46"/>
      <c r="M116" s="223" t="s">
        <v>19</v>
      </c>
      <c r="N116" s="224" t="s">
        <v>48</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166</v>
      </c>
      <c r="AT116" s="227" t="s">
        <v>162</v>
      </c>
      <c r="AU116" s="227" t="s">
        <v>85</v>
      </c>
      <c r="AY116" s="19" t="s">
        <v>160</v>
      </c>
      <c r="BE116" s="228">
        <f>IF(N116="základní",J116,0)</f>
        <v>0</v>
      </c>
      <c r="BF116" s="228">
        <f>IF(N116="snížená",J116,0)</f>
        <v>0</v>
      </c>
      <c r="BG116" s="228">
        <f>IF(N116="zákl. přenesená",J116,0)</f>
        <v>0</v>
      </c>
      <c r="BH116" s="228">
        <f>IF(N116="sníž. přenesená",J116,0)</f>
        <v>0</v>
      </c>
      <c r="BI116" s="228">
        <f>IF(N116="nulová",J116,0)</f>
        <v>0</v>
      </c>
      <c r="BJ116" s="19" t="s">
        <v>85</v>
      </c>
      <c r="BK116" s="228">
        <f>ROUND(I116*H116,2)</f>
        <v>0</v>
      </c>
      <c r="BL116" s="19" t="s">
        <v>166</v>
      </c>
      <c r="BM116" s="227" t="s">
        <v>628</v>
      </c>
    </row>
    <row r="117" spans="1:65" s="2" customFormat="1" ht="21.05" customHeight="1">
      <c r="A117" s="40"/>
      <c r="B117" s="41"/>
      <c r="C117" s="215" t="s">
        <v>259</v>
      </c>
      <c r="D117" s="215" t="s">
        <v>162</v>
      </c>
      <c r="E117" s="216" t="s">
        <v>629</v>
      </c>
      <c r="F117" s="217" t="s">
        <v>630</v>
      </c>
      <c r="G117" s="218" t="s">
        <v>165</v>
      </c>
      <c r="H117" s="219">
        <v>140.375</v>
      </c>
      <c r="I117" s="220"/>
      <c r="J117" s="221">
        <f>ROUND(I117*H117,2)</f>
        <v>0</v>
      </c>
      <c r="K117" s="222"/>
      <c r="L117" s="46"/>
      <c r="M117" s="223" t="s">
        <v>19</v>
      </c>
      <c r="N117" s="224" t="s">
        <v>48</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166</v>
      </c>
      <c r="AT117" s="227" t="s">
        <v>162</v>
      </c>
      <c r="AU117" s="227" t="s">
        <v>85</v>
      </c>
      <c r="AY117" s="19" t="s">
        <v>160</v>
      </c>
      <c r="BE117" s="228">
        <f>IF(N117="základní",J117,0)</f>
        <v>0</v>
      </c>
      <c r="BF117" s="228">
        <f>IF(N117="snížená",J117,0)</f>
        <v>0</v>
      </c>
      <c r="BG117" s="228">
        <f>IF(N117="zákl. přenesená",J117,0)</f>
        <v>0</v>
      </c>
      <c r="BH117" s="228">
        <f>IF(N117="sníž. přenesená",J117,0)</f>
        <v>0</v>
      </c>
      <c r="BI117" s="228">
        <f>IF(N117="nulová",J117,0)</f>
        <v>0</v>
      </c>
      <c r="BJ117" s="19" t="s">
        <v>85</v>
      </c>
      <c r="BK117" s="228">
        <f>ROUND(I117*H117,2)</f>
        <v>0</v>
      </c>
      <c r="BL117" s="19" t="s">
        <v>166</v>
      </c>
      <c r="BM117" s="227" t="s">
        <v>631</v>
      </c>
    </row>
    <row r="118" spans="1:51" s="13" customFormat="1" ht="12">
      <c r="A118" s="13"/>
      <c r="B118" s="234"/>
      <c r="C118" s="235"/>
      <c r="D118" s="229" t="s">
        <v>170</v>
      </c>
      <c r="E118" s="236" t="s">
        <v>19</v>
      </c>
      <c r="F118" s="237" t="s">
        <v>632</v>
      </c>
      <c r="G118" s="235"/>
      <c r="H118" s="238">
        <v>140.375</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170</v>
      </c>
      <c r="AU118" s="244" t="s">
        <v>85</v>
      </c>
      <c r="AV118" s="13" t="s">
        <v>87</v>
      </c>
      <c r="AW118" s="13" t="s">
        <v>37</v>
      </c>
      <c r="AX118" s="13" t="s">
        <v>77</v>
      </c>
      <c r="AY118" s="244" t="s">
        <v>160</v>
      </c>
    </row>
    <row r="119" spans="1:51" s="15" customFormat="1" ht="12">
      <c r="A119" s="15"/>
      <c r="B119" s="255"/>
      <c r="C119" s="256"/>
      <c r="D119" s="229" t="s">
        <v>170</v>
      </c>
      <c r="E119" s="257" t="s">
        <v>19</v>
      </c>
      <c r="F119" s="258" t="s">
        <v>174</v>
      </c>
      <c r="G119" s="256"/>
      <c r="H119" s="259">
        <v>140.375</v>
      </c>
      <c r="I119" s="260"/>
      <c r="J119" s="256"/>
      <c r="K119" s="256"/>
      <c r="L119" s="261"/>
      <c r="M119" s="262"/>
      <c r="N119" s="263"/>
      <c r="O119" s="263"/>
      <c r="P119" s="263"/>
      <c r="Q119" s="263"/>
      <c r="R119" s="263"/>
      <c r="S119" s="263"/>
      <c r="T119" s="264"/>
      <c r="U119" s="15"/>
      <c r="V119" s="15"/>
      <c r="W119" s="15"/>
      <c r="X119" s="15"/>
      <c r="Y119" s="15"/>
      <c r="Z119" s="15"/>
      <c r="AA119" s="15"/>
      <c r="AB119" s="15"/>
      <c r="AC119" s="15"/>
      <c r="AD119" s="15"/>
      <c r="AE119" s="15"/>
      <c r="AT119" s="265" t="s">
        <v>170</v>
      </c>
      <c r="AU119" s="265" t="s">
        <v>85</v>
      </c>
      <c r="AV119" s="15" t="s">
        <v>166</v>
      </c>
      <c r="AW119" s="15" t="s">
        <v>37</v>
      </c>
      <c r="AX119" s="15" t="s">
        <v>85</v>
      </c>
      <c r="AY119" s="265" t="s">
        <v>160</v>
      </c>
    </row>
    <row r="120" spans="1:65" s="2" customFormat="1" ht="21.05" customHeight="1">
      <c r="A120" s="40"/>
      <c r="B120" s="41"/>
      <c r="C120" s="215" t="s">
        <v>266</v>
      </c>
      <c r="D120" s="215" t="s">
        <v>162</v>
      </c>
      <c r="E120" s="216" t="s">
        <v>633</v>
      </c>
      <c r="F120" s="217" t="s">
        <v>634</v>
      </c>
      <c r="G120" s="218" t="s">
        <v>165</v>
      </c>
      <c r="H120" s="219">
        <v>2.028</v>
      </c>
      <c r="I120" s="220"/>
      <c r="J120" s="221">
        <f>ROUND(I120*H120,2)</f>
        <v>0</v>
      </c>
      <c r="K120" s="222"/>
      <c r="L120" s="46"/>
      <c r="M120" s="223" t="s">
        <v>19</v>
      </c>
      <c r="N120" s="224" t="s">
        <v>48</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166</v>
      </c>
      <c r="AT120" s="227" t="s">
        <v>162</v>
      </c>
      <c r="AU120" s="227" t="s">
        <v>85</v>
      </c>
      <c r="AY120" s="19" t="s">
        <v>160</v>
      </c>
      <c r="BE120" s="228">
        <f>IF(N120="základní",J120,0)</f>
        <v>0</v>
      </c>
      <c r="BF120" s="228">
        <f>IF(N120="snížená",J120,0)</f>
        <v>0</v>
      </c>
      <c r="BG120" s="228">
        <f>IF(N120="zákl. přenesená",J120,0)</f>
        <v>0</v>
      </c>
      <c r="BH120" s="228">
        <f>IF(N120="sníž. přenesená",J120,0)</f>
        <v>0</v>
      </c>
      <c r="BI120" s="228">
        <f>IF(N120="nulová",J120,0)</f>
        <v>0</v>
      </c>
      <c r="BJ120" s="19" t="s">
        <v>85</v>
      </c>
      <c r="BK120" s="228">
        <f>ROUND(I120*H120,2)</f>
        <v>0</v>
      </c>
      <c r="BL120" s="19" t="s">
        <v>166</v>
      </c>
      <c r="BM120" s="227" t="s">
        <v>635</v>
      </c>
    </row>
    <row r="121" spans="1:51" s="13" customFormat="1" ht="12">
      <c r="A121" s="13"/>
      <c r="B121" s="234"/>
      <c r="C121" s="235"/>
      <c r="D121" s="229" t="s">
        <v>170</v>
      </c>
      <c r="E121" s="236" t="s">
        <v>19</v>
      </c>
      <c r="F121" s="237" t="s">
        <v>636</v>
      </c>
      <c r="G121" s="235"/>
      <c r="H121" s="238">
        <v>2.028</v>
      </c>
      <c r="I121" s="239"/>
      <c r="J121" s="235"/>
      <c r="K121" s="235"/>
      <c r="L121" s="240"/>
      <c r="M121" s="241"/>
      <c r="N121" s="242"/>
      <c r="O121" s="242"/>
      <c r="P121" s="242"/>
      <c r="Q121" s="242"/>
      <c r="R121" s="242"/>
      <c r="S121" s="242"/>
      <c r="T121" s="243"/>
      <c r="U121" s="13"/>
      <c r="V121" s="13"/>
      <c r="W121" s="13"/>
      <c r="X121" s="13"/>
      <c r="Y121" s="13"/>
      <c r="Z121" s="13"/>
      <c r="AA121" s="13"/>
      <c r="AB121" s="13"/>
      <c r="AC121" s="13"/>
      <c r="AD121" s="13"/>
      <c r="AE121" s="13"/>
      <c r="AT121" s="244" t="s">
        <v>170</v>
      </c>
      <c r="AU121" s="244" t="s">
        <v>85</v>
      </c>
      <c r="AV121" s="13" t="s">
        <v>87</v>
      </c>
      <c r="AW121" s="13" t="s">
        <v>37</v>
      </c>
      <c r="AX121" s="13" t="s">
        <v>77</v>
      </c>
      <c r="AY121" s="244" t="s">
        <v>160</v>
      </c>
    </row>
    <row r="122" spans="1:51" s="15" customFormat="1" ht="12">
      <c r="A122" s="15"/>
      <c r="B122" s="255"/>
      <c r="C122" s="256"/>
      <c r="D122" s="229" t="s">
        <v>170</v>
      </c>
      <c r="E122" s="257" t="s">
        <v>19</v>
      </c>
      <c r="F122" s="258" t="s">
        <v>174</v>
      </c>
      <c r="G122" s="256"/>
      <c r="H122" s="259">
        <v>2.028</v>
      </c>
      <c r="I122" s="260"/>
      <c r="J122" s="256"/>
      <c r="K122" s="256"/>
      <c r="L122" s="261"/>
      <c r="M122" s="262"/>
      <c r="N122" s="263"/>
      <c r="O122" s="263"/>
      <c r="P122" s="263"/>
      <c r="Q122" s="263"/>
      <c r="R122" s="263"/>
      <c r="S122" s="263"/>
      <c r="T122" s="264"/>
      <c r="U122" s="15"/>
      <c r="V122" s="15"/>
      <c r="W122" s="15"/>
      <c r="X122" s="15"/>
      <c r="Y122" s="15"/>
      <c r="Z122" s="15"/>
      <c r="AA122" s="15"/>
      <c r="AB122" s="15"/>
      <c r="AC122" s="15"/>
      <c r="AD122" s="15"/>
      <c r="AE122" s="15"/>
      <c r="AT122" s="265" t="s">
        <v>170</v>
      </c>
      <c r="AU122" s="265" t="s">
        <v>85</v>
      </c>
      <c r="AV122" s="15" t="s">
        <v>166</v>
      </c>
      <c r="AW122" s="15" t="s">
        <v>37</v>
      </c>
      <c r="AX122" s="15" t="s">
        <v>85</v>
      </c>
      <c r="AY122" s="265" t="s">
        <v>160</v>
      </c>
    </row>
    <row r="123" spans="1:65" s="2" customFormat="1" ht="21.05" customHeight="1">
      <c r="A123" s="40"/>
      <c r="B123" s="41"/>
      <c r="C123" s="215" t="s">
        <v>272</v>
      </c>
      <c r="D123" s="215" t="s">
        <v>162</v>
      </c>
      <c r="E123" s="216" t="s">
        <v>637</v>
      </c>
      <c r="F123" s="217" t="s">
        <v>638</v>
      </c>
      <c r="G123" s="218" t="s">
        <v>165</v>
      </c>
      <c r="H123" s="219">
        <v>16.224</v>
      </c>
      <c r="I123" s="220"/>
      <c r="J123" s="221">
        <f>ROUND(I123*H123,2)</f>
        <v>0</v>
      </c>
      <c r="K123" s="222"/>
      <c r="L123" s="46"/>
      <c r="M123" s="223" t="s">
        <v>19</v>
      </c>
      <c r="N123" s="224" t="s">
        <v>48</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166</v>
      </c>
      <c r="AT123" s="227" t="s">
        <v>162</v>
      </c>
      <c r="AU123" s="227" t="s">
        <v>85</v>
      </c>
      <c r="AY123" s="19" t="s">
        <v>160</v>
      </c>
      <c r="BE123" s="228">
        <f>IF(N123="základní",J123,0)</f>
        <v>0</v>
      </c>
      <c r="BF123" s="228">
        <f>IF(N123="snížená",J123,0)</f>
        <v>0</v>
      </c>
      <c r="BG123" s="228">
        <f>IF(N123="zákl. přenesená",J123,0)</f>
        <v>0</v>
      </c>
      <c r="BH123" s="228">
        <f>IF(N123="sníž. přenesená",J123,0)</f>
        <v>0</v>
      </c>
      <c r="BI123" s="228">
        <f>IF(N123="nulová",J123,0)</f>
        <v>0</v>
      </c>
      <c r="BJ123" s="19" t="s">
        <v>85</v>
      </c>
      <c r="BK123" s="228">
        <f>ROUND(I123*H123,2)</f>
        <v>0</v>
      </c>
      <c r="BL123" s="19" t="s">
        <v>166</v>
      </c>
      <c r="BM123" s="227" t="s">
        <v>639</v>
      </c>
    </row>
    <row r="124" spans="1:51" s="13" customFormat="1" ht="12">
      <c r="A124" s="13"/>
      <c r="B124" s="234"/>
      <c r="C124" s="235"/>
      <c r="D124" s="229" t="s">
        <v>170</v>
      </c>
      <c r="E124" s="236" t="s">
        <v>19</v>
      </c>
      <c r="F124" s="237" t="s">
        <v>640</v>
      </c>
      <c r="G124" s="235"/>
      <c r="H124" s="238">
        <v>16.224</v>
      </c>
      <c r="I124" s="239"/>
      <c r="J124" s="235"/>
      <c r="K124" s="235"/>
      <c r="L124" s="240"/>
      <c r="M124" s="241"/>
      <c r="N124" s="242"/>
      <c r="O124" s="242"/>
      <c r="P124" s="242"/>
      <c r="Q124" s="242"/>
      <c r="R124" s="242"/>
      <c r="S124" s="242"/>
      <c r="T124" s="243"/>
      <c r="U124" s="13"/>
      <c r="V124" s="13"/>
      <c r="W124" s="13"/>
      <c r="X124" s="13"/>
      <c r="Y124" s="13"/>
      <c r="Z124" s="13"/>
      <c r="AA124" s="13"/>
      <c r="AB124" s="13"/>
      <c r="AC124" s="13"/>
      <c r="AD124" s="13"/>
      <c r="AE124" s="13"/>
      <c r="AT124" s="244" t="s">
        <v>170</v>
      </c>
      <c r="AU124" s="244" t="s">
        <v>85</v>
      </c>
      <c r="AV124" s="13" t="s">
        <v>87</v>
      </c>
      <c r="AW124" s="13" t="s">
        <v>37</v>
      </c>
      <c r="AX124" s="13" t="s">
        <v>77</v>
      </c>
      <c r="AY124" s="244" t="s">
        <v>160</v>
      </c>
    </row>
    <row r="125" spans="1:51" s="15" customFormat="1" ht="12">
      <c r="A125" s="15"/>
      <c r="B125" s="255"/>
      <c r="C125" s="256"/>
      <c r="D125" s="229" t="s">
        <v>170</v>
      </c>
      <c r="E125" s="257" t="s">
        <v>19</v>
      </c>
      <c r="F125" s="258" t="s">
        <v>174</v>
      </c>
      <c r="G125" s="256"/>
      <c r="H125" s="259">
        <v>16.224</v>
      </c>
      <c r="I125" s="260"/>
      <c r="J125" s="256"/>
      <c r="K125" s="256"/>
      <c r="L125" s="261"/>
      <c r="M125" s="262"/>
      <c r="N125" s="263"/>
      <c r="O125" s="263"/>
      <c r="P125" s="263"/>
      <c r="Q125" s="263"/>
      <c r="R125" s="263"/>
      <c r="S125" s="263"/>
      <c r="T125" s="264"/>
      <c r="U125" s="15"/>
      <c r="V125" s="15"/>
      <c r="W125" s="15"/>
      <c r="X125" s="15"/>
      <c r="Y125" s="15"/>
      <c r="Z125" s="15"/>
      <c r="AA125" s="15"/>
      <c r="AB125" s="15"/>
      <c r="AC125" s="15"/>
      <c r="AD125" s="15"/>
      <c r="AE125" s="15"/>
      <c r="AT125" s="265" t="s">
        <v>170</v>
      </c>
      <c r="AU125" s="265" t="s">
        <v>85</v>
      </c>
      <c r="AV125" s="15" t="s">
        <v>166</v>
      </c>
      <c r="AW125" s="15" t="s">
        <v>37</v>
      </c>
      <c r="AX125" s="15" t="s">
        <v>85</v>
      </c>
      <c r="AY125" s="265" t="s">
        <v>160</v>
      </c>
    </row>
    <row r="126" spans="1:65" s="2" customFormat="1" ht="21.05" customHeight="1">
      <c r="A126" s="40"/>
      <c r="B126" s="41"/>
      <c r="C126" s="215" t="s">
        <v>278</v>
      </c>
      <c r="D126" s="215" t="s">
        <v>162</v>
      </c>
      <c r="E126" s="216" t="s">
        <v>641</v>
      </c>
      <c r="F126" s="217" t="s">
        <v>642</v>
      </c>
      <c r="G126" s="218" t="s">
        <v>165</v>
      </c>
      <c r="H126" s="219">
        <v>48.024</v>
      </c>
      <c r="I126" s="220"/>
      <c r="J126" s="221">
        <f>ROUND(I126*H126,2)</f>
        <v>0</v>
      </c>
      <c r="K126" s="222"/>
      <c r="L126" s="46"/>
      <c r="M126" s="223" t="s">
        <v>19</v>
      </c>
      <c r="N126" s="224" t="s">
        <v>48</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166</v>
      </c>
      <c r="AT126" s="227" t="s">
        <v>162</v>
      </c>
      <c r="AU126" s="227" t="s">
        <v>85</v>
      </c>
      <c r="AY126" s="19" t="s">
        <v>160</v>
      </c>
      <c r="BE126" s="228">
        <f>IF(N126="základní",J126,0)</f>
        <v>0</v>
      </c>
      <c r="BF126" s="228">
        <f>IF(N126="snížená",J126,0)</f>
        <v>0</v>
      </c>
      <c r="BG126" s="228">
        <f>IF(N126="zákl. přenesená",J126,0)</f>
        <v>0</v>
      </c>
      <c r="BH126" s="228">
        <f>IF(N126="sníž. přenesená",J126,0)</f>
        <v>0</v>
      </c>
      <c r="BI126" s="228">
        <f>IF(N126="nulová",J126,0)</f>
        <v>0</v>
      </c>
      <c r="BJ126" s="19" t="s">
        <v>85</v>
      </c>
      <c r="BK126" s="228">
        <f>ROUND(I126*H126,2)</f>
        <v>0</v>
      </c>
      <c r="BL126" s="19" t="s">
        <v>166</v>
      </c>
      <c r="BM126" s="227" t="s">
        <v>643</v>
      </c>
    </row>
    <row r="127" spans="1:65" s="2" customFormat="1" ht="16.3" customHeight="1">
      <c r="A127" s="40"/>
      <c r="B127" s="41"/>
      <c r="C127" s="215" t="s">
        <v>283</v>
      </c>
      <c r="D127" s="215" t="s">
        <v>162</v>
      </c>
      <c r="E127" s="216" t="s">
        <v>644</v>
      </c>
      <c r="F127" s="217" t="s">
        <v>645</v>
      </c>
      <c r="G127" s="218" t="s">
        <v>165</v>
      </c>
      <c r="H127" s="219">
        <v>67.599</v>
      </c>
      <c r="I127" s="220"/>
      <c r="J127" s="221">
        <f>ROUND(I127*H127,2)</f>
        <v>0</v>
      </c>
      <c r="K127" s="222"/>
      <c r="L127" s="46"/>
      <c r="M127" s="223" t="s">
        <v>19</v>
      </c>
      <c r="N127" s="224" t="s">
        <v>48</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166</v>
      </c>
      <c r="AT127" s="227" t="s">
        <v>162</v>
      </c>
      <c r="AU127" s="227" t="s">
        <v>85</v>
      </c>
      <c r="AY127" s="19" t="s">
        <v>160</v>
      </c>
      <c r="BE127" s="228">
        <f>IF(N127="základní",J127,0)</f>
        <v>0</v>
      </c>
      <c r="BF127" s="228">
        <f>IF(N127="snížená",J127,0)</f>
        <v>0</v>
      </c>
      <c r="BG127" s="228">
        <f>IF(N127="zákl. přenesená",J127,0)</f>
        <v>0</v>
      </c>
      <c r="BH127" s="228">
        <f>IF(N127="sníž. přenesená",J127,0)</f>
        <v>0</v>
      </c>
      <c r="BI127" s="228">
        <f>IF(N127="nulová",J127,0)</f>
        <v>0</v>
      </c>
      <c r="BJ127" s="19" t="s">
        <v>85</v>
      </c>
      <c r="BK127" s="228">
        <f>ROUND(I127*H127,2)</f>
        <v>0</v>
      </c>
      <c r="BL127" s="19" t="s">
        <v>166</v>
      </c>
      <c r="BM127" s="227" t="s">
        <v>646</v>
      </c>
    </row>
    <row r="128" spans="1:65" s="2" customFormat="1" ht="16.3" customHeight="1">
      <c r="A128" s="40"/>
      <c r="B128" s="41"/>
      <c r="C128" s="215" t="s">
        <v>7</v>
      </c>
      <c r="D128" s="215" t="s">
        <v>162</v>
      </c>
      <c r="E128" s="216" t="s">
        <v>647</v>
      </c>
      <c r="F128" s="217" t="s">
        <v>648</v>
      </c>
      <c r="G128" s="218" t="s">
        <v>165</v>
      </c>
      <c r="H128" s="219">
        <v>48.024</v>
      </c>
      <c r="I128" s="220"/>
      <c r="J128" s="221">
        <f>ROUND(I128*H128,2)</f>
        <v>0</v>
      </c>
      <c r="K128" s="222"/>
      <c r="L128" s="46"/>
      <c r="M128" s="223" t="s">
        <v>19</v>
      </c>
      <c r="N128" s="224" t="s">
        <v>48</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166</v>
      </c>
      <c r="AT128" s="227" t="s">
        <v>162</v>
      </c>
      <c r="AU128" s="227" t="s">
        <v>85</v>
      </c>
      <c r="AY128" s="19" t="s">
        <v>160</v>
      </c>
      <c r="BE128" s="228">
        <f>IF(N128="základní",J128,0)</f>
        <v>0</v>
      </c>
      <c r="BF128" s="228">
        <f>IF(N128="snížená",J128,0)</f>
        <v>0</v>
      </c>
      <c r="BG128" s="228">
        <f>IF(N128="zákl. přenesená",J128,0)</f>
        <v>0</v>
      </c>
      <c r="BH128" s="228">
        <f>IF(N128="sníž. přenesená",J128,0)</f>
        <v>0</v>
      </c>
      <c r="BI128" s="228">
        <f>IF(N128="nulová",J128,0)</f>
        <v>0</v>
      </c>
      <c r="BJ128" s="19" t="s">
        <v>85</v>
      </c>
      <c r="BK128" s="228">
        <f>ROUND(I128*H128,2)</f>
        <v>0</v>
      </c>
      <c r="BL128" s="19" t="s">
        <v>166</v>
      </c>
      <c r="BM128" s="227" t="s">
        <v>649</v>
      </c>
    </row>
    <row r="129" spans="1:51" s="13" customFormat="1" ht="12">
      <c r="A129" s="13"/>
      <c r="B129" s="234"/>
      <c r="C129" s="235"/>
      <c r="D129" s="229" t="s">
        <v>170</v>
      </c>
      <c r="E129" s="236" t="s">
        <v>19</v>
      </c>
      <c r="F129" s="237" t="s">
        <v>650</v>
      </c>
      <c r="G129" s="235"/>
      <c r="H129" s="238">
        <v>37.464</v>
      </c>
      <c r="I129" s="239"/>
      <c r="J129" s="235"/>
      <c r="K129" s="235"/>
      <c r="L129" s="240"/>
      <c r="M129" s="241"/>
      <c r="N129" s="242"/>
      <c r="O129" s="242"/>
      <c r="P129" s="242"/>
      <c r="Q129" s="242"/>
      <c r="R129" s="242"/>
      <c r="S129" s="242"/>
      <c r="T129" s="243"/>
      <c r="U129" s="13"/>
      <c r="V129" s="13"/>
      <c r="W129" s="13"/>
      <c r="X129" s="13"/>
      <c r="Y129" s="13"/>
      <c r="Z129" s="13"/>
      <c r="AA129" s="13"/>
      <c r="AB129" s="13"/>
      <c r="AC129" s="13"/>
      <c r="AD129" s="13"/>
      <c r="AE129" s="13"/>
      <c r="AT129" s="244" t="s">
        <v>170</v>
      </c>
      <c r="AU129" s="244" t="s">
        <v>85</v>
      </c>
      <c r="AV129" s="13" t="s">
        <v>87</v>
      </c>
      <c r="AW129" s="13" t="s">
        <v>37</v>
      </c>
      <c r="AX129" s="13" t="s">
        <v>77</v>
      </c>
      <c r="AY129" s="244" t="s">
        <v>160</v>
      </c>
    </row>
    <row r="130" spans="1:51" s="13" customFormat="1" ht="12">
      <c r="A130" s="13"/>
      <c r="B130" s="234"/>
      <c r="C130" s="235"/>
      <c r="D130" s="229" t="s">
        <v>170</v>
      </c>
      <c r="E130" s="236" t="s">
        <v>19</v>
      </c>
      <c r="F130" s="237" t="s">
        <v>651</v>
      </c>
      <c r="G130" s="235"/>
      <c r="H130" s="238">
        <v>30.135</v>
      </c>
      <c r="I130" s="239"/>
      <c r="J130" s="235"/>
      <c r="K130" s="235"/>
      <c r="L130" s="240"/>
      <c r="M130" s="241"/>
      <c r="N130" s="242"/>
      <c r="O130" s="242"/>
      <c r="P130" s="242"/>
      <c r="Q130" s="242"/>
      <c r="R130" s="242"/>
      <c r="S130" s="242"/>
      <c r="T130" s="243"/>
      <c r="U130" s="13"/>
      <c r="V130" s="13"/>
      <c r="W130" s="13"/>
      <c r="X130" s="13"/>
      <c r="Y130" s="13"/>
      <c r="Z130" s="13"/>
      <c r="AA130" s="13"/>
      <c r="AB130" s="13"/>
      <c r="AC130" s="13"/>
      <c r="AD130" s="13"/>
      <c r="AE130" s="13"/>
      <c r="AT130" s="244" t="s">
        <v>170</v>
      </c>
      <c r="AU130" s="244" t="s">
        <v>85</v>
      </c>
      <c r="AV130" s="13" t="s">
        <v>87</v>
      </c>
      <c r="AW130" s="13" t="s">
        <v>37</v>
      </c>
      <c r="AX130" s="13" t="s">
        <v>77</v>
      </c>
      <c r="AY130" s="244" t="s">
        <v>160</v>
      </c>
    </row>
    <row r="131" spans="1:51" s="13" customFormat="1" ht="12">
      <c r="A131" s="13"/>
      <c r="B131" s="234"/>
      <c r="C131" s="235"/>
      <c r="D131" s="229" t="s">
        <v>170</v>
      </c>
      <c r="E131" s="236" t="s">
        <v>19</v>
      </c>
      <c r="F131" s="237" t="s">
        <v>652</v>
      </c>
      <c r="G131" s="235"/>
      <c r="H131" s="238">
        <v>-19.575</v>
      </c>
      <c r="I131" s="239"/>
      <c r="J131" s="235"/>
      <c r="K131" s="235"/>
      <c r="L131" s="240"/>
      <c r="M131" s="241"/>
      <c r="N131" s="242"/>
      <c r="O131" s="242"/>
      <c r="P131" s="242"/>
      <c r="Q131" s="242"/>
      <c r="R131" s="242"/>
      <c r="S131" s="242"/>
      <c r="T131" s="243"/>
      <c r="U131" s="13"/>
      <c r="V131" s="13"/>
      <c r="W131" s="13"/>
      <c r="X131" s="13"/>
      <c r="Y131" s="13"/>
      <c r="Z131" s="13"/>
      <c r="AA131" s="13"/>
      <c r="AB131" s="13"/>
      <c r="AC131" s="13"/>
      <c r="AD131" s="13"/>
      <c r="AE131" s="13"/>
      <c r="AT131" s="244" t="s">
        <v>170</v>
      </c>
      <c r="AU131" s="244" t="s">
        <v>85</v>
      </c>
      <c r="AV131" s="13" t="s">
        <v>87</v>
      </c>
      <c r="AW131" s="13" t="s">
        <v>37</v>
      </c>
      <c r="AX131" s="13" t="s">
        <v>77</v>
      </c>
      <c r="AY131" s="244" t="s">
        <v>160</v>
      </c>
    </row>
    <row r="132" spans="1:51" s="15" customFormat="1" ht="12">
      <c r="A132" s="15"/>
      <c r="B132" s="255"/>
      <c r="C132" s="256"/>
      <c r="D132" s="229" t="s">
        <v>170</v>
      </c>
      <c r="E132" s="257" t="s">
        <v>19</v>
      </c>
      <c r="F132" s="258" t="s">
        <v>174</v>
      </c>
      <c r="G132" s="256"/>
      <c r="H132" s="259">
        <v>48.024</v>
      </c>
      <c r="I132" s="260"/>
      <c r="J132" s="256"/>
      <c r="K132" s="256"/>
      <c r="L132" s="261"/>
      <c r="M132" s="262"/>
      <c r="N132" s="263"/>
      <c r="O132" s="263"/>
      <c r="P132" s="263"/>
      <c r="Q132" s="263"/>
      <c r="R132" s="263"/>
      <c r="S132" s="263"/>
      <c r="T132" s="264"/>
      <c r="U132" s="15"/>
      <c r="V132" s="15"/>
      <c r="W132" s="15"/>
      <c r="X132" s="15"/>
      <c r="Y132" s="15"/>
      <c r="Z132" s="15"/>
      <c r="AA132" s="15"/>
      <c r="AB132" s="15"/>
      <c r="AC132" s="15"/>
      <c r="AD132" s="15"/>
      <c r="AE132" s="15"/>
      <c r="AT132" s="265" t="s">
        <v>170</v>
      </c>
      <c r="AU132" s="265" t="s">
        <v>85</v>
      </c>
      <c r="AV132" s="15" t="s">
        <v>166</v>
      </c>
      <c r="AW132" s="15" t="s">
        <v>37</v>
      </c>
      <c r="AX132" s="15" t="s">
        <v>85</v>
      </c>
      <c r="AY132" s="265" t="s">
        <v>160</v>
      </c>
    </row>
    <row r="133" spans="1:65" s="2" customFormat="1" ht="16.3" customHeight="1">
      <c r="A133" s="40"/>
      <c r="B133" s="41"/>
      <c r="C133" s="215" t="s">
        <v>297</v>
      </c>
      <c r="D133" s="215" t="s">
        <v>162</v>
      </c>
      <c r="E133" s="216" t="s">
        <v>653</v>
      </c>
      <c r="F133" s="217" t="s">
        <v>654</v>
      </c>
      <c r="G133" s="218" t="s">
        <v>165</v>
      </c>
      <c r="H133" s="219">
        <v>10.416</v>
      </c>
      <c r="I133" s="220"/>
      <c r="J133" s="221">
        <f>ROUND(I133*H133,2)</f>
        <v>0</v>
      </c>
      <c r="K133" s="222"/>
      <c r="L133" s="46"/>
      <c r="M133" s="223" t="s">
        <v>19</v>
      </c>
      <c r="N133" s="224" t="s">
        <v>48</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166</v>
      </c>
      <c r="AT133" s="227" t="s">
        <v>162</v>
      </c>
      <c r="AU133" s="227" t="s">
        <v>85</v>
      </c>
      <c r="AY133" s="19" t="s">
        <v>160</v>
      </c>
      <c r="BE133" s="228">
        <f>IF(N133="základní",J133,0)</f>
        <v>0</v>
      </c>
      <c r="BF133" s="228">
        <f>IF(N133="snížená",J133,0)</f>
        <v>0</v>
      </c>
      <c r="BG133" s="228">
        <f>IF(N133="zákl. přenesená",J133,0)</f>
        <v>0</v>
      </c>
      <c r="BH133" s="228">
        <f>IF(N133="sníž. přenesená",J133,0)</f>
        <v>0</v>
      </c>
      <c r="BI133" s="228">
        <f>IF(N133="nulová",J133,0)</f>
        <v>0</v>
      </c>
      <c r="BJ133" s="19" t="s">
        <v>85</v>
      </c>
      <c r="BK133" s="228">
        <f>ROUND(I133*H133,2)</f>
        <v>0</v>
      </c>
      <c r="BL133" s="19" t="s">
        <v>166</v>
      </c>
      <c r="BM133" s="227" t="s">
        <v>655</v>
      </c>
    </row>
    <row r="134" spans="1:51" s="13" customFormat="1" ht="12">
      <c r="A134" s="13"/>
      <c r="B134" s="234"/>
      <c r="C134" s="235"/>
      <c r="D134" s="229" t="s">
        <v>170</v>
      </c>
      <c r="E134" s="236" t="s">
        <v>19</v>
      </c>
      <c r="F134" s="237" t="s">
        <v>656</v>
      </c>
      <c r="G134" s="235"/>
      <c r="H134" s="238">
        <v>10.416</v>
      </c>
      <c r="I134" s="239"/>
      <c r="J134" s="235"/>
      <c r="K134" s="235"/>
      <c r="L134" s="240"/>
      <c r="M134" s="241"/>
      <c r="N134" s="242"/>
      <c r="O134" s="242"/>
      <c r="P134" s="242"/>
      <c r="Q134" s="242"/>
      <c r="R134" s="242"/>
      <c r="S134" s="242"/>
      <c r="T134" s="243"/>
      <c r="U134" s="13"/>
      <c r="V134" s="13"/>
      <c r="W134" s="13"/>
      <c r="X134" s="13"/>
      <c r="Y134" s="13"/>
      <c r="Z134" s="13"/>
      <c r="AA134" s="13"/>
      <c r="AB134" s="13"/>
      <c r="AC134" s="13"/>
      <c r="AD134" s="13"/>
      <c r="AE134" s="13"/>
      <c r="AT134" s="244" t="s">
        <v>170</v>
      </c>
      <c r="AU134" s="244" t="s">
        <v>85</v>
      </c>
      <c r="AV134" s="13" t="s">
        <v>87</v>
      </c>
      <c r="AW134" s="13" t="s">
        <v>37</v>
      </c>
      <c r="AX134" s="13" t="s">
        <v>77</v>
      </c>
      <c r="AY134" s="244" t="s">
        <v>160</v>
      </c>
    </row>
    <row r="135" spans="1:51" s="15" customFormat="1" ht="12">
      <c r="A135" s="15"/>
      <c r="B135" s="255"/>
      <c r="C135" s="256"/>
      <c r="D135" s="229" t="s">
        <v>170</v>
      </c>
      <c r="E135" s="257" t="s">
        <v>19</v>
      </c>
      <c r="F135" s="258" t="s">
        <v>174</v>
      </c>
      <c r="G135" s="256"/>
      <c r="H135" s="259">
        <v>10.416</v>
      </c>
      <c r="I135" s="260"/>
      <c r="J135" s="256"/>
      <c r="K135" s="256"/>
      <c r="L135" s="261"/>
      <c r="M135" s="262"/>
      <c r="N135" s="263"/>
      <c r="O135" s="263"/>
      <c r="P135" s="263"/>
      <c r="Q135" s="263"/>
      <c r="R135" s="263"/>
      <c r="S135" s="263"/>
      <c r="T135" s="264"/>
      <c r="U135" s="15"/>
      <c r="V135" s="15"/>
      <c r="W135" s="15"/>
      <c r="X135" s="15"/>
      <c r="Y135" s="15"/>
      <c r="Z135" s="15"/>
      <c r="AA135" s="15"/>
      <c r="AB135" s="15"/>
      <c r="AC135" s="15"/>
      <c r="AD135" s="15"/>
      <c r="AE135" s="15"/>
      <c r="AT135" s="265" t="s">
        <v>170</v>
      </c>
      <c r="AU135" s="265" t="s">
        <v>85</v>
      </c>
      <c r="AV135" s="15" t="s">
        <v>166</v>
      </c>
      <c r="AW135" s="15" t="s">
        <v>37</v>
      </c>
      <c r="AX135" s="15" t="s">
        <v>85</v>
      </c>
      <c r="AY135" s="265" t="s">
        <v>160</v>
      </c>
    </row>
    <row r="136" spans="1:65" s="2" customFormat="1" ht="16.3" customHeight="1">
      <c r="A136" s="40"/>
      <c r="B136" s="41"/>
      <c r="C136" s="215" t="s">
        <v>302</v>
      </c>
      <c r="D136" s="215" t="s">
        <v>162</v>
      </c>
      <c r="E136" s="216" t="s">
        <v>657</v>
      </c>
      <c r="F136" s="217" t="s">
        <v>658</v>
      </c>
      <c r="G136" s="218" t="s">
        <v>165</v>
      </c>
      <c r="H136" s="219">
        <v>17.547</v>
      </c>
      <c r="I136" s="220"/>
      <c r="J136" s="221">
        <f>ROUND(I136*H136,2)</f>
        <v>0</v>
      </c>
      <c r="K136" s="222"/>
      <c r="L136" s="46"/>
      <c r="M136" s="223" t="s">
        <v>19</v>
      </c>
      <c r="N136" s="224" t="s">
        <v>48</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166</v>
      </c>
      <c r="AT136" s="227" t="s">
        <v>162</v>
      </c>
      <c r="AU136" s="227" t="s">
        <v>85</v>
      </c>
      <c r="AY136" s="19" t="s">
        <v>160</v>
      </c>
      <c r="BE136" s="228">
        <f>IF(N136="základní",J136,0)</f>
        <v>0</v>
      </c>
      <c r="BF136" s="228">
        <f>IF(N136="snížená",J136,0)</f>
        <v>0</v>
      </c>
      <c r="BG136" s="228">
        <f>IF(N136="zákl. přenesená",J136,0)</f>
        <v>0</v>
      </c>
      <c r="BH136" s="228">
        <f>IF(N136="sníž. přenesená",J136,0)</f>
        <v>0</v>
      </c>
      <c r="BI136" s="228">
        <f>IF(N136="nulová",J136,0)</f>
        <v>0</v>
      </c>
      <c r="BJ136" s="19" t="s">
        <v>85</v>
      </c>
      <c r="BK136" s="228">
        <f>ROUND(I136*H136,2)</f>
        <v>0</v>
      </c>
      <c r="BL136" s="19" t="s">
        <v>166</v>
      </c>
      <c r="BM136" s="227" t="s">
        <v>659</v>
      </c>
    </row>
    <row r="137" spans="1:65" s="2" customFormat="1" ht="16.3" customHeight="1">
      <c r="A137" s="40"/>
      <c r="B137" s="41"/>
      <c r="C137" s="215" t="s">
        <v>307</v>
      </c>
      <c r="D137" s="215" t="s">
        <v>162</v>
      </c>
      <c r="E137" s="216" t="s">
        <v>660</v>
      </c>
      <c r="F137" s="217" t="s">
        <v>661</v>
      </c>
      <c r="G137" s="218" t="s">
        <v>165</v>
      </c>
      <c r="H137" s="219">
        <v>2.028</v>
      </c>
      <c r="I137" s="220"/>
      <c r="J137" s="221">
        <f>ROUND(I137*H137,2)</f>
        <v>0</v>
      </c>
      <c r="K137" s="222"/>
      <c r="L137" s="46"/>
      <c r="M137" s="223" t="s">
        <v>19</v>
      </c>
      <c r="N137" s="224" t="s">
        <v>48</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166</v>
      </c>
      <c r="AT137" s="227" t="s">
        <v>162</v>
      </c>
      <c r="AU137" s="227" t="s">
        <v>85</v>
      </c>
      <c r="AY137" s="19" t="s">
        <v>160</v>
      </c>
      <c r="BE137" s="228">
        <f>IF(N137="základní",J137,0)</f>
        <v>0</v>
      </c>
      <c r="BF137" s="228">
        <f>IF(N137="snížená",J137,0)</f>
        <v>0</v>
      </c>
      <c r="BG137" s="228">
        <f>IF(N137="zákl. přenesená",J137,0)</f>
        <v>0</v>
      </c>
      <c r="BH137" s="228">
        <f>IF(N137="sníž. přenesená",J137,0)</f>
        <v>0</v>
      </c>
      <c r="BI137" s="228">
        <f>IF(N137="nulová",J137,0)</f>
        <v>0</v>
      </c>
      <c r="BJ137" s="19" t="s">
        <v>85</v>
      </c>
      <c r="BK137" s="228">
        <f>ROUND(I137*H137,2)</f>
        <v>0</v>
      </c>
      <c r="BL137" s="19" t="s">
        <v>166</v>
      </c>
      <c r="BM137" s="227" t="s">
        <v>662</v>
      </c>
    </row>
    <row r="138" spans="1:65" s="2" customFormat="1" ht="16.3" customHeight="1">
      <c r="A138" s="40"/>
      <c r="B138" s="41"/>
      <c r="C138" s="266" t="s">
        <v>314</v>
      </c>
      <c r="D138" s="266" t="s">
        <v>237</v>
      </c>
      <c r="E138" s="267" t="s">
        <v>663</v>
      </c>
      <c r="F138" s="268" t="s">
        <v>664</v>
      </c>
      <c r="G138" s="269" t="s">
        <v>183</v>
      </c>
      <c r="H138" s="270">
        <v>17.884</v>
      </c>
      <c r="I138" s="271"/>
      <c r="J138" s="272">
        <f>ROUND(I138*H138,2)</f>
        <v>0</v>
      </c>
      <c r="K138" s="273"/>
      <c r="L138" s="274"/>
      <c r="M138" s="275" t="s">
        <v>19</v>
      </c>
      <c r="N138" s="276" t="s">
        <v>48</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210</v>
      </c>
      <c r="AT138" s="227" t="s">
        <v>237</v>
      </c>
      <c r="AU138" s="227" t="s">
        <v>85</v>
      </c>
      <c r="AY138" s="19" t="s">
        <v>160</v>
      </c>
      <c r="BE138" s="228">
        <f>IF(N138="základní",J138,0)</f>
        <v>0</v>
      </c>
      <c r="BF138" s="228">
        <f>IF(N138="snížená",J138,0)</f>
        <v>0</v>
      </c>
      <c r="BG138" s="228">
        <f>IF(N138="zákl. přenesená",J138,0)</f>
        <v>0</v>
      </c>
      <c r="BH138" s="228">
        <f>IF(N138="sníž. přenesená",J138,0)</f>
        <v>0</v>
      </c>
      <c r="BI138" s="228">
        <f>IF(N138="nulová",J138,0)</f>
        <v>0</v>
      </c>
      <c r="BJ138" s="19" t="s">
        <v>85</v>
      </c>
      <c r="BK138" s="228">
        <f>ROUND(I138*H138,2)</f>
        <v>0</v>
      </c>
      <c r="BL138" s="19" t="s">
        <v>166</v>
      </c>
      <c r="BM138" s="227" t="s">
        <v>665</v>
      </c>
    </row>
    <row r="139" spans="1:51" s="13" customFormat="1" ht="12">
      <c r="A139" s="13"/>
      <c r="B139" s="234"/>
      <c r="C139" s="235"/>
      <c r="D139" s="229" t="s">
        <v>170</v>
      </c>
      <c r="E139" s="236" t="s">
        <v>19</v>
      </c>
      <c r="F139" s="237" t="s">
        <v>666</v>
      </c>
      <c r="G139" s="235"/>
      <c r="H139" s="238">
        <v>17.884</v>
      </c>
      <c r="I139" s="239"/>
      <c r="J139" s="235"/>
      <c r="K139" s="235"/>
      <c r="L139" s="240"/>
      <c r="M139" s="241"/>
      <c r="N139" s="242"/>
      <c r="O139" s="242"/>
      <c r="P139" s="242"/>
      <c r="Q139" s="242"/>
      <c r="R139" s="242"/>
      <c r="S139" s="242"/>
      <c r="T139" s="243"/>
      <c r="U139" s="13"/>
      <c r="V139" s="13"/>
      <c r="W139" s="13"/>
      <c r="X139" s="13"/>
      <c r="Y139" s="13"/>
      <c r="Z139" s="13"/>
      <c r="AA139" s="13"/>
      <c r="AB139" s="13"/>
      <c r="AC139" s="13"/>
      <c r="AD139" s="13"/>
      <c r="AE139" s="13"/>
      <c r="AT139" s="244" t="s">
        <v>170</v>
      </c>
      <c r="AU139" s="244" t="s">
        <v>85</v>
      </c>
      <c r="AV139" s="13" t="s">
        <v>87</v>
      </c>
      <c r="AW139" s="13" t="s">
        <v>37</v>
      </c>
      <c r="AX139" s="13" t="s">
        <v>77</v>
      </c>
      <c r="AY139" s="244" t="s">
        <v>160</v>
      </c>
    </row>
    <row r="140" spans="1:51" s="15" customFormat="1" ht="12">
      <c r="A140" s="15"/>
      <c r="B140" s="255"/>
      <c r="C140" s="256"/>
      <c r="D140" s="229" t="s">
        <v>170</v>
      </c>
      <c r="E140" s="257" t="s">
        <v>19</v>
      </c>
      <c r="F140" s="258" t="s">
        <v>174</v>
      </c>
      <c r="G140" s="256"/>
      <c r="H140" s="259">
        <v>17.884</v>
      </c>
      <c r="I140" s="260"/>
      <c r="J140" s="256"/>
      <c r="K140" s="256"/>
      <c r="L140" s="261"/>
      <c r="M140" s="262"/>
      <c r="N140" s="263"/>
      <c r="O140" s="263"/>
      <c r="P140" s="263"/>
      <c r="Q140" s="263"/>
      <c r="R140" s="263"/>
      <c r="S140" s="263"/>
      <c r="T140" s="264"/>
      <c r="U140" s="15"/>
      <c r="V140" s="15"/>
      <c r="W140" s="15"/>
      <c r="X140" s="15"/>
      <c r="Y140" s="15"/>
      <c r="Z140" s="15"/>
      <c r="AA140" s="15"/>
      <c r="AB140" s="15"/>
      <c r="AC140" s="15"/>
      <c r="AD140" s="15"/>
      <c r="AE140" s="15"/>
      <c r="AT140" s="265" t="s">
        <v>170</v>
      </c>
      <c r="AU140" s="265" t="s">
        <v>85</v>
      </c>
      <c r="AV140" s="15" t="s">
        <v>166</v>
      </c>
      <c r="AW140" s="15" t="s">
        <v>37</v>
      </c>
      <c r="AX140" s="15" t="s">
        <v>85</v>
      </c>
      <c r="AY140" s="265" t="s">
        <v>160</v>
      </c>
    </row>
    <row r="141" spans="1:63" s="12" customFormat="1" ht="25.9" customHeight="1">
      <c r="A141" s="12"/>
      <c r="B141" s="199"/>
      <c r="C141" s="200"/>
      <c r="D141" s="201" t="s">
        <v>76</v>
      </c>
      <c r="E141" s="202" t="s">
        <v>166</v>
      </c>
      <c r="F141" s="202" t="s">
        <v>192</v>
      </c>
      <c r="G141" s="200"/>
      <c r="H141" s="200"/>
      <c r="I141" s="203"/>
      <c r="J141" s="204">
        <f>BK141</f>
        <v>0</v>
      </c>
      <c r="K141" s="200"/>
      <c r="L141" s="205"/>
      <c r="M141" s="206"/>
      <c r="N141" s="207"/>
      <c r="O141" s="207"/>
      <c r="P141" s="208">
        <f>SUM(P142:P147)</f>
        <v>0</v>
      </c>
      <c r="Q141" s="207"/>
      <c r="R141" s="208">
        <f>SUM(R142:R147)</f>
        <v>0</v>
      </c>
      <c r="S141" s="207"/>
      <c r="T141" s="209">
        <f>SUM(T142:T147)</f>
        <v>0</v>
      </c>
      <c r="U141" s="12"/>
      <c r="V141" s="12"/>
      <c r="W141" s="12"/>
      <c r="X141" s="12"/>
      <c r="Y141" s="12"/>
      <c r="Z141" s="12"/>
      <c r="AA141" s="12"/>
      <c r="AB141" s="12"/>
      <c r="AC141" s="12"/>
      <c r="AD141" s="12"/>
      <c r="AE141" s="12"/>
      <c r="AR141" s="210" t="s">
        <v>85</v>
      </c>
      <c r="AT141" s="211" t="s">
        <v>76</v>
      </c>
      <c r="AU141" s="211" t="s">
        <v>77</v>
      </c>
      <c r="AY141" s="210" t="s">
        <v>160</v>
      </c>
      <c r="BK141" s="212">
        <f>SUM(BK142:BK147)</f>
        <v>0</v>
      </c>
    </row>
    <row r="142" spans="1:65" s="2" customFormat="1" ht="16.3" customHeight="1">
      <c r="A142" s="40"/>
      <c r="B142" s="41"/>
      <c r="C142" s="215" t="s">
        <v>319</v>
      </c>
      <c r="D142" s="215" t="s">
        <v>162</v>
      </c>
      <c r="E142" s="216" t="s">
        <v>667</v>
      </c>
      <c r="F142" s="217" t="s">
        <v>668</v>
      </c>
      <c r="G142" s="218" t="s">
        <v>165</v>
      </c>
      <c r="H142" s="219">
        <v>2.646</v>
      </c>
      <c r="I142" s="220"/>
      <c r="J142" s="221">
        <f>ROUND(I142*H142,2)</f>
        <v>0</v>
      </c>
      <c r="K142" s="222"/>
      <c r="L142" s="46"/>
      <c r="M142" s="223" t="s">
        <v>19</v>
      </c>
      <c r="N142" s="224" t="s">
        <v>48</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166</v>
      </c>
      <c r="AT142" s="227" t="s">
        <v>162</v>
      </c>
      <c r="AU142" s="227" t="s">
        <v>85</v>
      </c>
      <c r="AY142" s="19" t="s">
        <v>160</v>
      </c>
      <c r="BE142" s="228">
        <f>IF(N142="základní",J142,0)</f>
        <v>0</v>
      </c>
      <c r="BF142" s="228">
        <f>IF(N142="snížená",J142,0)</f>
        <v>0</v>
      </c>
      <c r="BG142" s="228">
        <f>IF(N142="zákl. přenesená",J142,0)</f>
        <v>0</v>
      </c>
      <c r="BH142" s="228">
        <f>IF(N142="sníž. přenesená",J142,0)</f>
        <v>0</v>
      </c>
      <c r="BI142" s="228">
        <f>IF(N142="nulová",J142,0)</f>
        <v>0</v>
      </c>
      <c r="BJ142" s="19" t="s">
        <v>85</v>
      </c>
      <c r="BK142" s="228">
        <f>ROUND(I142*H142,2)</f>
        <v>0</v>
      </c>
      <c r="BL142" s="19" t="s">
        <v>166</v>
      </c>
      <c r="BM142" s="227" t="s">
        <v>669</v>
      </c>
    </row>
    <row r="143" spans="1:51" s="13" customFormat="1" ht="12">
      <c r="A143" s="13"/>
      <c r="B143" s="234"/>
      <c r="C143" s="235"/>
      <c r="D143" s="229" t="s">
        <v>170</v>
      </c>
      <c r="E143" s="236" t="s">
        <v>19</v>
      </c>
      <c r="F143" s="237" t="s">
        <v>670</v>
      </c>
      <c r="G143" s="235"/>
      <c r="H143" s="238">
        <v>2.646</v>
      </c>
      <c r="I143" s="239"/>
      <c r="J143" s="235"/>
      <c r="K143" s="235"/>
      <c r="L143" s="240"/>
      <c r="M143" s="241"/>
      <c r="N143" s="242"/>
      <c r="O143" s="242"/>
      <c r="P143" s="242"/>
      <c r="Q143" s="242"/>
      <c r="R143" s="242"/>
      <c r="S143" s="242"/>
      <c r="T143" s="243"/>
      <c r="U143" s="13"/>
      <c r="V143" s="13"/>
      <c r="W143" s="13"/>
      <c r="X143" s="13"/>
      <c r="Y143" s="13"/>
      <c r="Z143" s="13"/>
      <c r="AA143" s="13"/>
      <c r="AB143" s="13"/>
      <c r="AC143" s="13"/>
      <c r="AD143" s="13"/>
      <c r="AE143" s="13"/>
      <c r="AT143" s="244" t="s">
        <v>170</v>
      </c>
      <c r="AU143" s="244" t="s">
        <v>85</v>
      </c>
      <c r="AV143" s="13" t="s">
        <v>87</v>
      </c>
      <c r="AW143" s="13" t="s">
        <v>37</v>
      </c>
      <c r="AX143" s="13" t="s">
        <v>77</v>
      </c>
      <c r="AY143" s="244" t="s">
        <v>160</v>
      </c>
    </row>
    <row r="144" spans="1:51" s="15" customFormat="1" ht="12">
      <c r="A144" s="15"/>
      <c r="B144" s="255"/>
      <c r="C144" s="256"/>
      <c r="D144" s="229" t="s">
        <v>170</v>
      </c>
      <c r="E144" s="257" t="s">
        <v>19</v>
      </c>
      <c r="F144" s="258" t="s">
        <v>174</v>
      </c>
      <c r="G144" s="256"/>
      <c r="H144" s="259">
        <v>2.646</v>
      </c>
      <c r="I144" s="260"/>
      <c r="J144" s="256"/>
      <c r="K144" s="256"/>
      <c r="L144" s="261"/>
      <c r="M144" s="262"/>
      <c r="N144" s="263"/>
      <c r="O144" s="263"/>
      <c r="P144" s="263"/>
      <c r="Q144" s="263"/>
      <c r="R144" s="263"/>
      <c r="S144" s="263"/>
      <c r="T144" s="264"/>
      <c r="U144" s="15"/>
      <c r="V144" s="15"/>
      <c r="W144" s="15"/>
      <c r="X144" s="15"/>
      <c r="Y144" s="15"/>
      <c r="Z144" s="15"/>
      <c r="AA144" s="15"/>
      <c r="AB144" s="15"/>
      <c r="AC144" s="15"/>
      <c r="AD144" s="15"/>
      <c r="AE144" s="15"/>
      <c r="AT144" s="265" t="s">
        <v>170</v>
      </c>
      <c r="AU144" s="265" t="s">
        <v>85</v>
      </c>
      <c r="AV144" s="15" t="s">
        <v>166</v>
      </c>
      <c r="AW144" s="15" t="s">
        <v>37</v>
      </c>
      <c r="AX144" s="15" t="s">
        <v>85</v>
      </c>
      <c r="AY144" s="265" t="s">
        <v>160</v>
      </c>
    </row>
    <row r="145" spans="1:65" s="2" customFormat="1" ht="16.3" customHeight="1">
      <c r="A145" s="40"/>
      <c r="B145" s="41"/>
      <c r="C145" s="215" t="s">
        <v>323</v>
      </c>
      <c r="D145" s="215" t="s">
        <v>162</v>
      </c>
      <c r="E145" s="216" t="s">
        <v>671</v>
      </c>
      <c r="F145" s="217" t="s">
        <v>672</v>
      </c>
      <c r="G145" s="218" t="s">
        <v>165</v>
      </c>
      <c r="H145" s="219">
        <v>3.78</v>
      </c>
      <c r="I145" s="220"/>
      <c r="J145" s="221">
        <f>ROUND(I145*H145,2)</f>
        <v>0</v>
      </c>
      <c r="K145" s="222"/>
      <c r="L145" s="46"/>
      <c r="M145" s="223" t="s">
        <v>19</v>
      </c>
      <c r="N145" s="224" t="s">
        <v>48</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166</v>
      </c>
      <c r="AT145" s="227" t="s">
        <v>162</v>
      </c>
      <c r="AU145" s="227" t="s">
        <v>85</v>
      </c>
      <c r="AY145" s="19" t="s">
        <v>160</v>
      </c>
      <c r="BE145" s="228">
        <f>IF(N145="základní",J145,0)</f>
        <v>0</v>
      </c>
      <c r="BF145" s="228">
        <f>IF(N145="snížená",J145,0)</f>
        <v>0</v>
      </c>
      <c r="BG145" s="228">
        <f>IF(N145="zákl. přenesená",J145,0)</f>
        <v>0</v>
      </c>
      <c r="BH145" s="228">
        <f>IF(N145="sníž. přenesená",J145,0)</f>
        <v>0</v>
      </c>
      <c r="BI145" s="228">
        <f>IF(N145="nulová",J145,0)</f>
        <v>0</v>
      </c>
      <c r="BJ145" s="19" t="s">
        <v>85</v>
      </c>
      <c r="BK145" s="228">
        <f>ROUND(I145*H145,2)</f>
        <v>0</v>
      </c>
      <c r="BL145" s="19" t="s">
        <v>166</v>
      </c>
      <c r="BM145" s="227" t="s">
        <v>673</v>
      </c>
    </row>
    <row r="146" spans="1:51" s="13" customFormat="1" ht="12">
      <c r="A146" s="13"/>
      <c r="B146" s="234"/>
      <c r="C146" s="235"/>
      <c r="D146" s="229" t="s">
        <v>170</v>
      </c>
      <c r="E146" s="236" t="s">
        <v>19</v>
      </c>
      <c r="F146" s="237" t="s">
        <v>674</v>
      </c>
      <c r="G146" s="235"/>
      <c r="H146" s="238">
        <v>3.78</v>
      </c>
      <c r="I146" s="239"/>
      <c r="J146" s="235"/>
      <c r="K146" s="235"/>
      <c r="L146" s="240"/>
      <c r="M146" s="241"/>
      <c r="N146" s="242"/>
      <c r="O146" s="242"/>
      <c r="P146" s="242"/>
      <c r="Q146" s="242"/>
      <c r="R146" s="242"/>
      <c r="S146" s="242"/>
      <c r="T146" s="243"/>
      <c r="U146" s="13"/>
      <c r="V146" s="13"/>
      <c r="W146" s="13"/>
      <c r="X146" s="13"/>
      <c r="Y146" s="13"/>
      <c r="Z146" s="13"/>
      <c r="AA146" s="13"/>
      <c r="AB146" s="13"/>
      <c r="AC146" s="13"/>
      <c r="AD146" s="13"/>
      <c r="AE146" s="13"/>
      <c r="AT146" s="244" t="s">
        <v>170</v>
      </c>
      <c r="AU146" s="244" t="s">
        <v>85</v>
      </c>
      <c r="AV146" s="13" t="s">
        <v>87</v>
      </c>
      <c r="AW146" s="13" t="s">
        <v>37</v>
      </c>
      <c r="AX146" s="13" t="s">
        <v>77</v>
      </c>
      <c r="AY146" s="244" t="s">
        <v>160</v>
      </c>
    </row>
    <row r="147" spans="1:51" s="15" customFormat="1" ht="12">
      <c r="A147" s="15"/>
      <c r="B147" s="255"/>
      <c r="C147" s="256"/>
      <c r="D147" s="229" t="s">
        <v>170</v>
      </c>
      <c r="E147" s="257" t="s">
        <v>19</v>
      </c>
      <c r="F147" s="258" t="s">
        <v>174</v>
      </c>
      <c r="G147" s="256"/>
      <c r="H147" s="259">
        <v>3.78</v>
      </c>
      <c r="I147" s="260"/>
      <c r="J147" s="256"/>
      <c r="K147" s="256"/>
      <c r="L147" s="261"/>
      <c r="M147" s="262"/>
      <c r="N147" s="263"/>
      <c r="O147" s="263"/>
      <c r="P147" s="263"/>
      <c r="Q147" s="263"/>
      <c r="R147" s="263"/>
      <c r="S147" s="263"/>
      <c r="T147" s="264"/>
      <c r="U147" s="15"/>
      <c r="V147" s="15"/>
      <c r="W147" s="15"/>
      <c r="X147" s="15"/>
      <c r="Y147" s="15"/>
      <c r="Z147" s="15"/>
      <c r="AA147" s="15"/>
      <c r="AB147" s="15"/>
      <c r="AC147" s="15"/>
      <c r="AD147" s="15"/>
      <c r="AE147" s="15"/>
      <c r="AT147" s="265" t="s">
        <v>170</v>
      </c>
      <c r="AU147" s="265" t="s">
        <v>85</v>
      </c>
      <c r="AV147" s="15" t="s">
        <v>166</v>
      </c>
      <c r="AW147" s="15" t="s">
        <v>37</v>
      </c>
      <c r="AX147" s="15" t="s">
        <v>85</v>
      </c>
      <c r="AY147" s="265" t="s">
        <v>160</v>
      </c>
    </row>
    <row r="148" spans="1:63" s="12" customFormat="1" ht="25.9" customHeight="1">
      <c r="A148" s="12"/>
      <c r="B148" s="199"/>
      <c r="C148" s="200"/>
      <c r="D148" s="201" t="s">
        <v>76</v>
      </c>
      <c r="E148" s="202" t="s">
        <v>193</v>
      </c>
      <c r="F148" s="202" t="s">
        <v>675</v>
      </c>
      <c r="G148" s="200"/>
      <c r="H148" s="200"/>
      <c r="I148" s="203"/>
      <c r="J148" s="204">
        <f>BK148</f>
        <v>0</v>
      </c>
      <c r="K148" s="200"/>
      <c r="L148" s="205"/>
      <c r="M148" s="206"/>
      <c r="N148" s="207"/>
      <c r="O148" s="207"/>
      <c r="P148" s="208">
        <f>SUM(P149:P154)</f>
        <v>0</v>
      </c>
      <c r="Q148" s="207"/>
      <c r="R148" s="208">
        <f>SUM(R149:R154)</f>
        <v>0</v>
      </c>
      <c r="S148" s="207"/>
      <c r="T148" s="209">
        <f>SUM(T149:T154)</f>
        <v>0</v>
      </c>
      <c r="U148" s="12"/>
      <c r="V148" s="12"/>
      <c r="W148" s="12"/>
      <c r="X148" s="12"/>
      <c r="Y148" s="12"/>
      <c r="Z148" s="12"/>
      <c r="AA148" s="12"/>
      <c r="AB148" s="12"/>
      <c r="AC148" s="12"/>
      <c r="AD148" s="12"/>
      <c r="AE148" s="12"/>
      <c r="AR148" s="210" t="s">
        <v>85</v>
      </c>
      <c r="AT148" s="211" t="s">
        <v>76</v>
      </c>
      <c r="AU148" s="211" t="s">
        <v>77</v>
      </c>
      <c r="AY148" s="210" t="s">
        <v>160</v>
      </c>
      <c r="BK148" s="212">
        <f>SUM(BK149:BK154)</f>
        <v>0</v>
      </c>
    </row>
    <row r="149" spans="1:65" s="2" customFormat="1" ht="21.05" customHeight="1">
      <c r="A149" s="40"/>
      <c r="B149" s="41"/>
      <c r="C149" s="215" t="s">
        <v>330</v>
      </c>
      <c r="D149" s="215" t="s">
        <v>162</v>
      </c>
      <c r="E149" s="216" t="s">
        <v>676</v>
      </c>
      <c r="F149" s="217" t="s">
        <v>677</v>
      </c>
      <c r="G149" s="218" t="s">
        <v>188</v>
      </c>
      <c r="H149" s="219">
        <v>31.09</v>
      </c>
      <c r="I149" s="220"/>
      <c r="J149" s="221">
        <f>ROUND(I149*H149,2)</f>
        <v>0</v>
      </c>
      <c r="K149" s="222"/>
      <c r="L149" s="46"/>
      <c r="M149" s="223" t="s">
        <v>19</v>
      </c>
      <c r="N149" s="224" t="s">
        <v>48</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166</v>
      </c>
      <c r="AT149" s="227" t="s">
        <v>162</v>
      </c>
      <c r="AU149" s="227" t="s">
        <v>85</v>
      </c>
      <c r="AY149" s="19" t="s">
        <v>160</v>
      </c>
      <c r="BE149" s="228">
        <f>IF(N149="základní",J149,0)</f>
        <v>0</v>
      </c>
      <c r="BF149" s="228">
        <f>IF(N149="snížená",J149,0)</f>
        <v>0</v>
      </c>
      <c r="BG149" s="228">
        <f>IF(N149="zákl. přenesená",J149,0)</f>
        <v>0</v>
      </c>
      <c r="BH149" s="228">
        <f>IF(N149="sníž. přenesená",J149,0)</f>
        <v>0</v>
      </c>
      <c r="BI149" s="228">
        <f>IF(N149="nulová",J149,0)</f>
        <v>0</v>
      </c>
      <c r="BJ149" s="19" t="s">
        <v>85</v>
      </c>
      <c r="BK149" s="228">
        <f>ROUND(I149*H149,2)</f>
        <v>0</v>
      </c>
      <c r="BL149" s="19" t="s">
        <v>166</v>
      </c>
      <c r="BM149" s="227" t="s">
        <v>678</v>
      </c>
    </row>
    <row r="150" spans="1:51" s="13" customFormat="1" ht="12">
      <c r="A150" s="13"/>
      <c r="B150" s="234"/>
      <c r="C150" s="235"/>
      <c r="D150" s="229" t="s">
        <v>170</v>
      </c>
      <c r="E150" s="236" t="s">
        <v>19</v>
      </c>
      <c r="F150" s="237" t="s">
        <v>679</v>
      </c>
      <c r="G150" s="235"/>
      <c r="H150" s="238">
        <v>31.09</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170</v>
      </c>
      <c r="AU150" s="244" t="s">
        <v>85</v>
      </c>
      <c r="AV150" s="13" t="s">
        <v>87</v>
      </c>
      <c r="AW150" s="13" t="s">
        <v>37</v>
      </c>
      <c r="AX150" s="13" t="s">
        <v>77</v>
      </c>
      <c r="AY150" s="244" t="s">
        <v>160</v>
      </c>
    </row>
    <row r="151" spans="1:51" s="15" customFormat="1" ht="12">
      <c r="A151" s="15"/>
      <c r="B151" s="255"/>
      <c r="C151" s="256"/>
      <c r="D151" s="229" t="s">
        <v>170</v>
      </c>
      <c r="E151" s="257" t="s">
        <v>19</v>
      </c>
      <c r="F151" s="258" t="s">
        <v>174</v>
      </c>
      <c r="G151" s="256"/>
      <c r="H151" s="259">
        <v>31.09</v>
      </c>
      <c r="I151" s="260"/>
      <c r="J151" s="256"/>
      <c r="K151" s="256"/>
      <c r="L151" s="261"/>
      <c r="M151" s="262"/>
      <c r="N151" s="263"/>
      <c r="O151" s="263"/>
      <c r="P151" s="263"/>
      <c r="Q151" s="263"/>
      <c r="R151" s="263"/>
      <c r="S151" s="263"/>
      <c r="T151" s="264"/>
      <c r="U151" s="15"/>
      <c r="V151" s="15"/>
      <c r="W151" s="15"/>
      <c r="X151" s="15"/>
      <c r="Y151" s="15"/>
      <c r="Z151" s="15"/>
      <c r="AA151" s="15"/>
      <c r="AB151" s="15"/>
      <c r="AC151" s="15"/>
      <c r="AD151" s="15"/>
      <c r="AE151" s="15"/>
      <c r="AT151" s="265" t="s">
        <v>170</v>
      </c>
      <c r="AU151" s="265" t="s">
        <v>85</v>
      </c>
      <c r="AV151" s="15" t="s">
        <v>166</v>
      </c>
      <c r="AW151" s="15" t="s">
        <v>37</v>
      </c>
      <c r="AX151" s="15" t="s">
        <v>85</v>
      </c>
      <c r="AY151" s="265" t="s">
        <v>160</v>
      </c>
    </row>
    <row r="152" spans="1:65" s="2" customFormat="1" ht="21.05" customHeight="1">
      <c r="A152" s="40"/>
      <c r="B152" s="41"/>
      <c r="C152" s="215" t="s">
        <v>334</v>
      </c>
      <c r="D152" s="215" t="s">
        <v>162</v>
      </c>
      <c r="E152" s="216" t="s">
        <v>680</v>
      </c>
      <c r="F152" s="217" t="s">
        <v>681</v>
      </c>
      <c r="G152" s="218" t="s">
        <v>188</v>
      </c>
      <c r="H152" s="219">
        <v>62.18</v>
      </c>
      <c r="I152" s="220"/>
      <c r="J152" s="221">
        <f>ROUND(I152*H152,2)</f>
        <v>0</v>
      </c>
      <c r="K152" s="222"/>
      <c r="L152" s="46"/>
      <c r="M152" s="223" t="s">
        <v>19</v>
      </c>
      <c r="N152" s="224" t="s">
        <v>48</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166</v>
      </c>
      <c r="AT152" s="227" t="s">
        <v>162</v>
      </c>
      <c r="AU152" s="227" t="s">
        <v>85</v>
      </c>
      <c r="AY152" s="19" t="s">
        <v>160</v>
      </c>
      <c r="BE152" s="228">
        <f>IF(N152="základní",J152,0)</f>
        <v>0</v>
      </c>
      <c r="BF152" s="228">
        <f>IF(N152="snížená",J152,0)</f>
        <v>0</v>
      </c>
      <c r="BG152" s="228">
        <f>IF(N152="zákl. přenesená",J152,0)</f>
        <v>0</v>
      </c>
      <c r="BH152" s="228">
        <f>IF(N152="sníž. přenesená",J152,0)</f>
        <v>0</v>
      </c>
      <c r="BI152" s="228">
        <f>IF(N152="nulová",J152,0)</f>
        <v>0</v>
      </c>
      <c r="BJ152" s="19" t="s">
        <v>85</v>
      </c>
      <c r="BK152" s="228">
        <f>ROUND(I152*H152,2)</f>
        <v>0</v>
      </c>
      <c r="BL152" s="19" t="s">
        <v>166</v>
      </c>
      <c r="BM152" s="227" t="s">
        <v>682</v>
      </c>
    </row>
    <row r="153" spans="1:51" s="13" customFormat="1" ht="12">
      <c r="A153" s="13"/>
      <c r="B153" s="234"/>
      <c r="C153" s="235"/>
      <c r="D153" s="229" t="s">
        <v>170</v>
      </c>
      <c r="E153" s="236" t="s">
        <v>19</v>
      </c>
      <c r="F153" s="237" t="s">
        <v>683</v>
      </c>
      <c r="G153" s="235"/>
      <c r="H153" s="238">
        <v>62.18</v>
      </c>
      <c r="I153" s="239"/>
      <c r="J153" s="235"/>
      <c r="K153" s="235"/>
      <c r="L153" s="240"/>
      <c r="M153" s="241"/>
      <c r="N153" s="242"/>
      <c r="O153" s="242"/>
      <c r="P153" s="242"/>
      <c r="Q153" s="242"/>
      <c r="R153" s="242"/>
      <c r="S153" s="242"/>
      <c r="T153" s="243"/>
      <c r="U153" s="13"/>
      <c r="V153" s="13"/>
      <c r="W153" s="13"/>
      <c r="X153" s="13"/>
      <c r="Y153" s="13"/>
      <c r="Z153" s="13"/>
      <c r="AA153" s="13"/>
      <c r="AB153" s="13"/>
      <c r="AC153" s="13"/>
      <c r="AD153" s="13"/>
      <c r="AE153" s="13"/>
      <c r="AT153" s="244" t="s">
        <v>170</v>
      </c>
      <c r="AU153" s="244" t="s">
        <v>85</v>
      </c>
      <c r="AV153" s="13" t="s">
        <v>87</v>
      </c>
      <c r="AW153" s="13" t="s">
        <v>37</v>
      </c>
      <c r="AX153" s="13" t="s">
        <v>77</v>
      </c>
      <c r="AY153" s="244" t="s">
        <v>160</v>
      </c>
    </row>
    <row r="154" spans="1:51" s="15" customFormat="1" ht="12">
      <c r="A154" s="15"/>
      <c r="B154" s="255"/>
      <c r="C154" s="256"/>
      <c r="D154" s="229" t="s">
        <v>170</v>
      </c>
      <c r="E154" s="257" t="s">
        <v>19</v>
      </c>
      <c r="F154" s="258" t="s">
        <v>174</v>
      </c>
      <c r="G154" s="256"/>
      <c r="H154" s="259">
        <v>62.18</v>
      </c>
      <c r="I154" s="260"/>
      <c r="J154" s="256"/>
      <c r="K154" s="256"/>
      <c r="L154" s="261"/>
      <c r="M154" s="262"/>
      <c r="N154" s="263"/>
      <c r="O154" s="263"/>
      <c r="P154" s="263"/>
      <c r="Q154" s="263"/>
      <c r="R154" s="263"/>
      <c r="S154" s="263"/>
      <c r="T154" s="264"/>
      <c r="U154" s="15"/>
      <c r="V154" s="15"/>
      <c r="W154" s="15"/>
      <c r="X154" s="15"/>
      <c r="Y154" s="15"/>
      <c r="Z154" s="15"/>
      <c r="AA154" s="15"/>
      <c r="AB154" s="15"/>
      <c r="AC154" s="15"/>
      <c r="AD154" s="15"/>
      <c r="AE154" s="15"/>
      <c r="AT154" s="265" t="s">
        <v>170</v>
      </c>
      <c r="AU154" s="265" t="s">
        <v>85</v>
      </c>
      <c r="AV154" s="15" t="s">
        <v>166</v>
      </c>
      <c r="AW154" s="15" t="s">
        <v>37</v>
      </c>
      <c r="AX154" s="15" t="s">
        <v>85</v>
      </c>
      <c r="AY154" s="265" t="s">
        <v>160</v>
      </c>
    </row>
    <row r="155" spans="1:63" s="12" customFormat="1" ht="25.9" customHeight="1">
      <c r="A155" s="12"/>
      <c r="B155" s="199"/>
      <c r="C155" s="200"/>
      <c r="D155" s="201" t="s">
        <v>76</v>
      </c>
      <c r="E155" s="202" t="s">
        <v>210</v>
      </c>
      <c r="F155" s="202" t="s">
        <v>292</v>
      </c>
      <c r="G155" s="200"/>
      <c r="H155" s="200"/>
      <c r="I155" s="203"/>
      <c r="J155" s="204">
        <f>BK155</f>
        <v>0</v>
      </c>
      <c r="K155" s="200"/>
      <c r="L155" s="205"/>
      <c r="M155" s="206"/>
      <c r="N155" s="207"/>
      <c r="O155" s="207"/>
      <c r="P155" s="208">
        <f>SUM(P156:P204)</f>
        <v>0</v>
      </c>
      <c r="Q155" s="207"/>
      <c r="R155" s="208">
        <f>SUM(R156:R204)</f>
        <v>0</v>
      </c>
      <c r="S155" s="207"/>
      <c r="T155" s="209">
        <f>SUM(T156:T204)</f>
        <v>0</v>
      </c>
      <c r="U155" s="12"/>
      <c r="V155" s="12"/>
      <c r="W155" s="12"/>
      <c r="X155" s="12"/>
      <c r="Y155" s="12"/>
      <c r="Z155" s="12"/>
      <c r="AA155" s="12"/>
      <c r="AB155" s="12"/>
      <c r="AC155" s="12"/>
      <c r="AD155" s="12"/>
      <c r="AE155" s="12"/>
      <c r="AR155" s="210" t="s">
        <v>85</v>
      </c>
      <c r="AT155" s="211" t="s">
        <v>76</v>
      </c>
      <c r="AU155" s="211" t="s">
        <v>77</v>
      </c>
      <c r="AY155" s="210" t="s">
        <v>160</v>
      </c>
      <c r="BK155" s="212">
        <f>SUM(BK156:BK204)</f>
        <v>0</v>
      </c>
    </row>
    <row r="156" spans="1:65" s="2" customFormat="1" ht="21.05" customHeight="1">
      <c r="A156" s="40"/>
      <c r="B156" s="41"/>
      <c r="C156" s="215" t="s">
        <v>340</v>
      </c>
      <c r="D156" s="215" t="s">
        <v>162</v>
      </c>
      <c r="E156" s="216" t="s">
        <v>684</v>
      </c>
      <c r="F156" s="217" t="s">
        <v>685</v>
      </c>
      <c r="G156" s="218" t="s">
        <v>326</v>
      </c>
      <c r="H156" s="219">
        <v>21</v>
      </c>
      <c r="I156" s="220"/>
      <c r="J156" s="221">
        <f>ROUND(I156*H156,2)</f>
        <v>0</v>
      </c>
      <c r="K156" s="222"/>
      <c r="L156" s="46"/>
      <c r="M156" s="223" t="s">
        <v>19</v>
      </c>
      <c r="N156" s="224" t="s">
        <v>48</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166</v>
      </c>
      <c r="AT156" s="227" t="s">
        <v>162</v>
      </c>
      <c r="AU156" s="227" t="s">
        <v>85</v>
      </c>
      <c r="AY156" s="19" t="s">
        <v>160</v>
      </c>
      <c r="BE156" s="228">
        <f>IF(N156="základní",J156,0)</f>
        <v>0</v>
      </c>
      <c r="BF156" s="228">
        <f>IF(N156="snížená",J156,0)</f>
        <v>0</v>
      </c>
      <c r="BG156" s="228">
        <f>IF(N156="zákl. přenesená",J156,0)</f>
        <v>0</v>
      </c>
      <c r="BH156" s="228">
        <f>IF(N156="sníž. přenesená",J156,0)</f>
        <v>0</v>
      </c>
      <c r="BI156" s="228">
        <f>IF(N156="nulová",J156,0)</f>
        <v>0</v>
      </c>
      <c r="BJ156" s="19" t="s">
        <v>85</v>
      </c>
      <c r="BK156" s="228">
        <f>ROUND(I156*H156,2)</f>
        <v>0</v>
      </c>
      <c r="BL156" s="19" t="s">
        <v>166</v>
      </c>
      <c r="BM156" s="227" t="s">
        <v>686</v>
      </c>
    </row>
    <row r="157" spans="1:65" s="2" customFormat="1" ht="21.05" customHeight="1">
      <c r="A157" s="40"/>
      <c r="B157" s="41"/>
      <c r="C157" s="215" t="s">
        <v>348</v>
      </c>
      <c r="D157" s="215" t="s">
        <v>162</v>
      </c>
      <c r="E157" s="216" t="s">
        <v>687</v>
      </c>
      <c r="F157" s="217" t="s">
        <v>688</v>
      </c>
      <c r="G157" s="218" t="s">
        <v>295</v>
      </c>
      <c r="H157" s="219">
        <v>12</v>
      </c>
      <c r="I157" s="220"/>
      <c r="J157" s="221">
        <f>ROUND(I157*H157,2)</f>
        <v>0</v>
      </c>
      <c r="K157" s="222"/>
      <c r="L157" s="46"/>
      <c r="M157" s="223" t="s">
        <v>19</v>
      </c>
      <c r="N157" s="224" t="s">
        <v>48</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166</v>
      </c>
      <c r="AT157" s="227" t="s">
        <v>162</v>
      </c>
      <c r="AU157" s="227" t="s">
        <v>85</v>
      </c>
      <c r="AY157" s="19" t="s">
        <v>160</v>
      </c>
      <c r="BE157" s="228">
        <f>IF(N157="základní",J157,0)</f>
        <v>0</v>
      </c>
      <c r="BF157" s="228">
        <f>IF(N157="snížená",J157,0)</f>
        <v>0</v>
      </c>
      <c r="BG157" s="228">
        <f>IF(N157="zákl. přenesená",J157,0)</f>
        <v>0</v>
      </c>
      <c r="BH157" s="228">
        <f>IF(N157="sníž. přenesená",J157,0)</f>
        <v>0</v>
      </c>
      <c r="BI157" s="228">
        <f>IF(N157="nulová",J157,0)</f>
        <v>0</v>
      </c>
      <c r="BJ157" s="19" t="s">
        <v>85</v>
      </c>
      <c r="BK157" s="228">
        <f>ROUND(I157*H157,2)</f>
        <v>0</v>
      </c>
      <c r="BL157" s="19" t="s">
        <v>166</v>
      </c>
      <c r="BM157" s="227" t="s">
        <v>689</v>
      </c>
    </row>
    <row r="158" spans="1:65" s="2" customFormat="1" ht="16.3" customHeight="1">
      <c r="A158" s="40"/>
      <c r="B158" s="41"/>
      <c r="C158" s="215" t="s">
        <v>356</v>
      </c>
      <c r="D158" s="215" t="s">
        <v>162</v>
      </c>
      <c r="E158" s="216" t="s">
        <v>690</v>
      </c>
      <c r="F158" s="217" t="s">
        <v>691</v>
      </c>
      <c r="G158" s="218" t="s">
        <v>326</v>
      </c>
      <c r="H158" s="219">
        <v>3</v>
      </c>
      <c r="I158" s="220"/>
      <c r="J158" s="221">
        <f>ROUND(I158*H158,2)</f>
        <v>0</v>
      </c>
      <c r="K158" s="222"/>
      <c r="L158" s="46"/>
      <c r="M158" s="223" t="s">
        <v>19</v>
      </c>
      <c r="N158" s="224" t="s">
        <v>48</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166</v>
      </c>
      <c r="AT158" s="227" t="s">
        <v>162</v>
      </c>
      <c r="AU158" s="227" t="s">
        <v>85</v>
      </c>
      <c r="AY158" s="19" t="s">
        <v>160</v>
      </c>
      <c r="BE158" s="228">
        <f>IF(N158="základní",J158,0)</f>
        <v>0</v>
      </c>
      <c r="BF158" s="228">
        <f>IF(N158="snížená",J158,0)</f>
        <v>0</v>
      </c>
      <c r="BG158" s="228">
        <f>IF(N158="zákl. přenesená",J158,0)</f>
        <v>0</v>
      </c>
      <c r="BH158" s="228">
        <f>IF(N158="sníž. přenesená",J158,0)</f>
        <v>0</v>
      </c>
      <c r="BI158" s="228">
        <f>IF(N158="nulová",J158,0)</f>
        <v>0</v>
      </c>
      <c r="BJ158" s="19" t="s">
        <v>85</v>
      </c>
      <c r="BK158" s="228">
        <f>ROUND(I158*H158,2)</f>
        <v>0</v>
      </c>
      <c r="BL158" s="19" t="s">
        <v>166</v>
      </c>
      <c r="BM158" s="227" t="s">
        <v>692</v>
      </c>
    </row>
    <row r="159" spans="1:51" s="13" customFormat="1" ht="12">
      <c r="A159" s="13"/>
      <c r="B159" s="234"/>
      <c r="C159" s="235"/>
      <c r="D159" s="229" t="s">
        <v>170</v>
      </c>
      <c r="E159" s="236" t="s">
        <v>19</v>
      </c>
      <c r="F159" s="237" t="s">
        <v>693</v>
      </c>
      <c r="G159" s="235"/>
      <c r="H159" s="238">
        <v>3</v>
      </c>
      <c r="I159" s="239"/>
      <c r="J159" s="235"/>
      <c r="K159" s="235"/>
      <c r="L159" s="240"/>
      <c r="M159" s="241"/>
      <c r="N159" s="242"/>
      <c r="O159" s="242"/>
      <c r="P159" s="242"/>
      <c r="Q159" s="242"/>
      <c r="R159" s="242"/>
      <c r="S159" s="242"/>
      <c r="T159" s="243"/>
      <c r="U159" s="13"/>
      <c r="V159" s="13"/>
      <c r="W159" s="13"/>
      <c r="X159" s="13"/>
      <c r="Y159" s="13"/>
      <c r="Z159" s="13"/>
      <c r="AA159" s="13"/>
      <c r="AB159" s="13"/>
      <c r="AC159" s="13"/>
      <c r="AD159" s="13"/>
      <c r="AE159" s="13"/>
      <c r="AT159" s="244" t="s">
        <v>170</v>
      </c>
      <c r="AU159" s="244" t="s">
        <v>85</v>
      </c>
      <c r="AV159" s="13" t="s">
        <v>87</v>
      </c>
      <c r="AW159" s="13" t="s">
        <v>37</v>
      </c>
      <c r="AX159" s="13" t="s">
        <v>77</v>
      </c>
      <c r="AY159" s="244" t="s">
        <v>160</v>
      </c>
    </row>
    <row r="160" spans="1:51" s="15" customFormat="1" ht="12">
      <c r="A160" s="15"/>
      <c r="B160" s="255"/>
      <c r="C160" s="256"/>
      <c r="D160" s="229" t="s">
        <v>170</v>
      </c>
      <c r="E160" s="257" t="s">
        <v>19</v>
      </c>
      <c r="F160" s="258" t="s">
        <v>174</v>
      </c>
      <c r="G160" s="256"/>
      <c r="H160" s="259">
        <v>3</v>
      </c>
      <c r="I160" s="260"/>
      <c r="J160" s="256"/>
      <c r="K160" s="256"/>
      <c r="L160" s="261"/>
      <c r="M160" s="262"/>
      <c r="N160" s="263"/>
      <c r="O160" s="263"/>
      <c r="P160" s="263"/>
      <c r="Q160" s="263"/>
      <c r="R160" s="263"/>
      <c r="S160" s="263"/>
      <c r="T160" s="264"/>
      <c r="U160" s="15"/>
      <c r="V160" s="15"/>
      <c r="W160" s="15"/>
      <c r="X160" s="15"/>
      <c r="Y160" s="15"/>
      <c r="Z160" s="15"/>
      <c r="AA160" s="15"/>
      <c r="AB160" s="15"/>
      <c r="AC160" s="15"/>
      <c r="AD160" s="15"/>
      <c r="AE160" s="15"/>
      <c r="AT160" s="265" t="s">
        <v>170</v>
      </c>
      <c r="AU160" s="265" t="s">
        <v>85</v>
      </c>
      <c r="AV160" s="15" t="s">
        <v>166</v>
      </c>
      <c r="AW160" s="15" t="s">
        <v>37</v>
      </c>
      <c r="AX160" s="15" t="s">
        <v>85</v>
      </c>
      <c r="AY160" s="265" t="s">
        <v>160</v>
      </c>
    </row>
    <row r="161" spans="1:65" s="2" customFormat="1" ht="21.05" customHeight="1">
      <c r="A161" s="40"/>
      <c r="B161" s="41"/>
      <c r="C161" s="215" t="s">
        <v>361</v>
      </c>
      <c r="D161" s="215" t="s">
        <v>162</v>
      </c>
      <c r="E161" s="216" t="s">
        <v>694</v>
      </c>
      <c r="F161" s="217" t="s">
        <v>695</v>
      </c>
      <c r="G161" s="218" t="s">
        <v>295</v>
      </c>
      <c r="H161" s="219">
        <v>6</v>
      </c>
      <c r="I161" s="220"/>
      <c r="J161" s="221">
        <f>ROUND(I161*H161,2)</f>
        <v>0</v>
      </c>
      <c r="K161" s="222"/>
      <c r="L161" s="46"/>
      <c r="M161" s="223" t="s">
        <v>19</v>
      </c>
      <c r="N161" s="224" t="s">
        <v>48</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166</v>
      </c>
      <c r="AT161" s="227" t="s">
        <v>162</v>
      </c>
      <c r="AU161" s="227" t="s">
        <v>85</v>
      </c>
      <c r="AY161" s="19" t="s">
        <v>160</v>
      </c>
      <c r="BE161" s="228">
        <f>IF(N161="základní",J161,0)</f>
        <v>0</v>
      </c>
      <c r="BF161" s="228">
        <f>IF(N161="snížená",J161,0)</f>
        <v>0</v>
      </c>
      <c r="BG161" s="228">
        <f>IF(N161="zákl. přenesená",J161,0)</f>
        <v>0</v>
      </c>
      <c r="BH161" s="228">
        <f>IF(N161="sníž. přenesená",J161,0)</f>
        <v>0</v>
      </c>
      <c r="BI161" s="228">
        <f>IF(N161="nulová",J161,0)</f>
        <v>0</v>
      </c>
      <c r="BJ161" s="19" t="s">
        <v>85</v>
      </c>
      <c r="BK161" s="228">
        <f>ROUND(I161*H161,2)</f>
        <v>0</v>
      </c>
      <c r="BL161" s="19" t="s">
        <v>166</v>
      </c>
      <c r="BM161" s="227" t="s">
        <v>696</v>
      </c>
    </row>
    <row r="162" spans="1:65" s="2" customFormat="1" ht="16.3" customHeight="1">
      <c r="A162" s="40"/>
      <c r="B162" s="41"/>
      <c r="C162" s="215" t="s">
        <v>367</v>
      </c>
      <c r="D162" s="215" t="s">
        <v>162</v>
      </c>
      <c r="E162" s="216" t="s">
        <v>697</v>
      </c>
      <c r="F162" s="217" t="s">
        <v>698</v>
      </c>
      <c r="G162" s="218" t="s">
        <v>326</v>
      </c>
      <c r="H162" s="219">
        <v>21</v>
      </c>
      <c r="I162" s="220"/>
      <c r="J162" s="221">
        <f>ROUND(I162*H162,2)</f>
        <v>0</v>
      </c>
      <c r="K162" s="222"/>
      <c r="L162" s="46"/>
      <c r="M162" s="223" t="s">
        <v>19</v>
      </c>
      <c r="N162" s="224" t="s">
        <v>48</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166</v>
      </c>
      <c r="AT162" s="227" t="s">
        <v>162</v>
      </c>
      <c r="AU162" s="227" t="s">
        <v>85</v>
      </c>
      <c r="AY162" s="19" t="s">
        <v>160</v>
      </c>
      <c r="BE162" s="228">
        <f>IF(N162="základní",J162,0)</f>
        <v>0</v>
      </c>
      <c r="BF162" s="228">
        <f>IF(N162="snížená",J162,0)</f>
        <v>0</v>
      </c>
      <c r="BG162" s="228">
        <f>IF(N162="zákl. přenesená",J162,0)</f>
        <v>0</v>
      </c>
      <c r="BH162" s="228">
        <f>IF(N162="sníž. přenesená",J162,0)</f>
        <v>0</v>
      </c>
      <c r="BI162" s="228">
        <f>IF(N162="nulová",J162,0)</f>
        <v>0</v>
      </c>
      <c r="BJ162" s="19" t="s">
        <v>85</v>
      </c>
      <c r="BK162" s="228">
        <f>ROUND(I162*H162,2)</f>
        <v>0</v>
      </c>
      <c r="BL162" s="19" t="s">
        <v>166</v>
      </c>
      <c r="BM162" s="227" t="s">
        <v>699</v>
      </c>
    </row>
    <row r="163" spans="1:65" s="2" customFormat="1" ht="21.05" customHeight="1">
      <c r="A163" s="40"/>
      <c r="B163" s="41"/>
      <c r="C163" s="215" t="s">
        <v>372</v>
      </c>
      <c r="D163" s="215" t="s">
        <v>162</v>
      </c>
      <c r="E163" s="216" t="s">
        <v>700</v>
      </c>
      <c r="F163" s="217" t="s">
        <v>701</v>
      </c>
      <c r="G163" s="218" t="s">
        <v>295</v>
      </c>
      <c r="H163" s="219">
        <v>14</v>
      </c>
      <c r="I163" s="220"/>
      <c r="J163" s="221">
        <f>ROUND(I163*H163,2)</f>
        <v>0</v>
      </c>
      <c r="K163" s="222"/>
      <c r="L163" s="46"/>
      <c r="M163" s="223" t="s">
        <v>19</v>
      </c>
      <c r="N163" s="224" t="s">
        <v>48</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166</v>
      </c>
      <c r="AT163" s="227" t="s">
        <v>162</v>
      </c>
      <c r="AU163" s="227" t="s">
        <v>85</v>
      </c>
      <c r="AY163" s="19" t="s">
        <v>160</v>
      </c>
      <c r="BE163" s="228">
        <f>IF(N163="základní",J163,0)</f>
        <v>0</v>
      </c>
      <c r="BF163" s="228">
        <f>IF(N163="snížená",J163,0)</f>
        <v>0</v>
      </c>
      <c r="BG163" s="228">
        <f>IF(N163="zákl. přenesená",J163,0)</f>
        <v>0</v>
      </c>
      <c r="BH163" s="228">
        <f>IF(N163="sníž. přenesená",J163,0)</f>
        <v>0</v>
      </c>
      <c r="BI163" s="228">
        <f>IF(N163="nulová",J163,0)</f>
        <v>0</v>
      </c>
      <c r="BJ163" s="19" t="s">
        <v>85</v>
      </c>
      <c r="BK163" s="228">
        <f>ROUND(I163*H163,2)</f>
        <v>0</v>
      </c>
      <c r="BL163" s="19" t="s">
        <v>166</v>
      </c>
      <c r="BM163" s="227" t="s">
        <v>702</v>
      </c>
    </row>
    <row r="164" spans="1:65" s="2" customFormat="1" ht="16.3" customHeight="1">
      <c r="A164" s="40"/>
      <c r="B164" s="41"/>
      <c r="C164" s="215" t="s">
        <v>378</v>
      </c>
      <c r="D164" s="215" t="s">
        <v>162</v>
      </c>
      <c r="E164" s="216" t="s">
        <v>703</v>
      </c>
      <c r="F164" s="217" t="s">
        <v>704</v>
      </c>
      <c r="G164" s="218" t="s">
        <v>295</v>
      </c>
      <c r="H164" s="219">
        <v>14</v>
      </c>
      <c r="I164" s="220"/>
      <c r="J164" s="221">
        <f>ROUND(I164*H164,2)</f>
        <v>0</v>
      </c>
      <c r="K164" s="222"/>
      <c r="L164" s="46"/>
      <c r="M164" s="223" t="s">
        <v>19</v>
      </c>
      <c r="N164" s="224" t="s">
        <v>48</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166</v>
      </c>
      <c r="AT164" s="227" t="s">
        <v>162</v>
      </c>
      <c r="AU164" s="227" t="s">
        <v>85</v>
      </c>
      <c r="AY164" s="19" t="s">
        <v>160</v>
      </c>
      <c r="BE164" s="228">
        <f>IF(N164="základní",J164,0)</f>
        <v>0</v>
      </c>
      <c r="BF164" s="228">
        <f>IF(N164="snížená",J164,0)</f>
        <v>0</v>
      </c>
      <c r="BG164" s="228">
        <f>IF(N164="zákl. přenesená",J164,0)</f>
        <v>0</v>
      </c>
      <c r="BH164" s="228">
        <f>IF(N164="sníž. přenesená",J164,0)</f>
        <v>0</v>
      </c>
      <c r="BI164" s="228">
        <f>IF(N164="nulová",J164,0)</f>
        <v>0</v>
      </c>
      <c r="BJ164" s="19" t="s">
        <v>85</v>
      </c>
      <c r="BK164" s="228">
        <f>ROUND(I164*H164,2)</f>
        <v>0</v>
      </c>
      <c r="BL164" s="19" t="s">
        <v>166</v>
      </c>
      <c r="BM164" s="227" t="s">
        <v>705</v>
      </c>
    </row>
    <row r="165" spans="1:65" s="2" customFormat="1" ht="16.3" customHeight="1">
      <c r="A165" s="40"/>
      <c r="B165" s="41"/>
      <c r="C165" s="266" t="s">
        <v>386</v>
      </c>
      <c r="D165" s="266" t="s">
        <v>237</v>
      </c>
      <c r="E165" s="267" t="s">
        <v>706</v>
      </c>
      <c r="F165" s="268" t="s">
        <v>707</v>
      </c>
      <c r="G165" s="269" t="s">
        <v>295</v>
      </c>
      <c r="H165" s="270">
        <v>3.045</v>
      </c>
      <c r="I165" s="271"/>
      <c r="J165" s="272">
        <f>ROUND(I165*H165,2)</f>
        <v>0</v>
      </c>
      <c r="K165" s="273"/>
      <c r="L165" s="274"/>
      <c r="M165" s="275" t="s">
        <v>19</v>
      </c>
      <c r="N165" s="276" t="s">
        <v>48</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210</v>
      </c>
      <c r="AT165" s="227" t="s">
        <v>237</v>
      </c>
      <c r="AU165" s="227" t="s">
        <v>85</v>
      </c>
      <c r="AY165" s="19" t="s">
        <v>160</v>
      </c>
      <c r="BE165" s="228">
        <f>IF(N165="základní",J165,0)</f>
        <v>0</v>
      </c>
      <c r="BF165" s="228">
        <f>IF(N165="snížená",J165,0)</f>
        <v>0</v>
      </c>
      <c r="BG165" s="228">
        <f>IF(N165="zákl. přenesená",J165,0)</f>
        <v>0</v>
      </c>
      <c r="BH165" s="228">
        <f>IF(N165="sníž. přenesená",J165,0)</f>
        <v>0</v>
      </c>
      <c r="BI165" s="228">
        <f>IF(N165="nulová",J165,0)</f>
        <v>0</v>
      </c>
      <c r="BJ165" s="19" t="s">
        <v>85</v>
      </c>
      <c r="BK165" s="228">
        <f>ROUND(I165*H165,2)</f>
        <v>0</v>
      </c>
      <c r="BL165" s="19" t="s">
        <v>166</v>
      </c>
      <c r="BM165" s="227" t="s">
        <v>708</v>
      </c>
    </row>
    <row r="166" spans="1:51" s="13" customFormat="1" ht="12">
      <c r="A166" s="13"/>
      <c r="B166" s="234"/>
      <c r="C166" s="235"/>
      <c r="D166" s="229" t="s">
        <v>170</v>
      </c>
      <c r="E166" s="236" t="s">
        <v>19</v>
      </c>
      <c r="F166" s="237" t="s">
        <v>709</v>
      </c>
      <c r="G166" s="235"/>
      <c r="H166" s="238">
        <v>3.045</v>
      </c>
      <c r="I166" s="239"/>
      <c r="J166" s="235"/>
      <c r="K166" s="235"/>
      <c r="L166" s="240"/>
      <c r="M166" s="241"/>
      <c r="N166" s="242"/>
      <c r="O166" s="242"/>
      <c r="P166" s="242"/>
      <c r="Q166" s="242"/>
      <c r="R166" s="242"/>
      <c r="S166" s="242"/>
      <c r="T166" s="243"/>
      <c r="U166" s="13"/>
      <c r="V166" s="13"/>
      <c r="W166" s="13"/>
      <c r="X166" s="13"/>
      <c r="Y166" s="13"/>
      <c r="Z166" s="13"/>
      <c r="AA166" s="13"/>
      <c r="AB166" s="13"/>
      <c r="AC166" s="13"/>
      <c r="AD166" s="13"/>
      <c r="AE166" s="13"/>
      <c r="AT166" s="244" t="s">
        <v>170</v>
      </c>
      <c r="AU166" s="244" t="s">
        <v>85</v>
      </c>
      <c r="AV166" s="13" t="s">
        <v>87</v>
      </c>
      <c r="AW166" s="13" t="s">
        <v>37</v>
      </c>
      <c r="AX166" s="13" t="s">
        <v>77</v>
      </c>
      <c r="AY166" s="244" t="s">
        <v>160</v>
      </c>
    </row>
    <row r="167" spans="1:51" s="15" customFormat="1" ht="12">
      <c r="A167" s="15"/>
      <c r="B167" s="255"/>
      <c r="C167" s="256"/>
      <c r="D167" s="229" t="s">
        <v>170</v>
      </c>
      <c r="E167" s="257" t="s">
        <v>19</v>
      </c>
      <c r="F167" s="258" t="s">
        <v>174</v>
      </c>
      <c r="G167" s="256"/>
      <c r="H167" s="259">
        <v>3.045</v>
      </c>
      <c r="I167" s="260"/>
      <c r="J167" s="256"/>
      <c r="K167" s="256"/>
      <c r="L167" s="261"/>
      <c r="M167" s="262"/>
      <c r="N167" s="263"/>
      <c r="O167" s="263"/>
      <c r="P167" s="263"/>
      <c r="Q167" s="263"/>
      <c r="R167" s="263"/>
      <c r="S167" s="263"/>
      <c r="T167" s="264"/>
      <c r="U167" s="15"/>
      <c r="V167" s="15"/>
      <c r="W167" s="15"/>
      <c r="X167" s="15"/>
      <c r="Y167" s="15"/>
      <c r="Z167" s="15"/>
      <c r="AA167" s="15"/>
      <c r="AB167" s="15"/>
      <c r="AC167" s="15"/>
      <c r="AD167" s="15"/>
      <c r="AE167" s="15"/>
      <c r="AT167" s="265" t="s">
        <v>170</v>
      </c>
      <c r="AU167" s="265" t="s">
        <v>85</v>
      </c>
      <c r="AV167" s="15" t="s">
        <v>166</v>
      </c>
      <c r="AW167" s="15" t="s">
        <v>37</v>
      </c>
      <c r="AX167" s="15" t="s">
        <v>85</v>
      </c>
      <c r="AY167" s="265" t="s">
        <v>160</v>
      </c>
    </row>
    <row r="168" spans="1:65" s="2" customFormat="1" ht="21.05" customHeight="1">
      <c r="A168" s="40"/>
      <c r="B168" s="41"/>
      <c r="C168" s="266" t="s">
        <v>393</v>
      </c>
      <c r="D168" s="266" t="s">
        <v>237</v>
      </c>
      <c r="E168" s="267" t="s">
        <v>710</v>
      </c>
      <c r="F168" s="268" t="s">
        <v>711</v>
      </c>
      <c r="G168" s="269" t="s">
        <v>295</v>
      </c>
      <c r="H168" s="270">
        <v>6.09</v>
      </c>
      <c r="I168" s="271"/>
      <c r="J168" s="272">
        <f>ROUND(I168*H168,2)</f>
        <v>0</v>
      </c>
      <c r="K168" s="273"/>
      <c r="L168" s="274"/>
      <c r="M168" s="275" t="s">
        <v>19</v>
      </c>
      <c r="N168" s="276" t="s">
        <v>48</v>
      </c>
      <c r="O168" s="86"/>
      <c r="P168" s="225">
        <f>O168*H168</f>
        <v>0</v>
      </c>
      <c r="Q168" s="225">
        <v>0</v>
      </c>
      <c r="R168" s="225">
        <f>Q168*H168</f>
        <v>0</v>
      </c>
      <c r="S168" s="225">
        <v>0</v>
      </c>
      <c r="T168" s="226">
        <f>S168*H168</f>
        <v>0</v>
      </c>
      <c r="U168" s="40"/>
      <c r="V168" s="40"/>
      <c r="W168" s="40"/>
      <c r="X168" s="40"/>
      <c r="Y168" s="40"/>
      <c r="Z168" s="40"/>
      <c r="AA168" s="40"/>
      <c r="AB168" s="40"/>
      <c r="AC168" s="40"/>
      <c r="AD168" s="40"/>
      <c r="AE168" s="40"/>
      <c r="AR168" s="227" t="s">
        <v>210</v>
      </c>
      <c r="AT168" s="227" t="s">
        <v>237</v>
      </c>
      <c r="AU168" s="227" t="s">
        <v>85</v>
      </c>
      <c r="AY168" s="19" t="s">
        <v>160</v>
      </c>
      <c r="BE168" s="228">
        <f>IF(N168="základní",J168,0)</f>
        <v>0</v>
      </c>
      <c r="BF168" s="228">
        <f>IF(N168="snížená",J168,0)</f>
        <v>0</v>
      </c>
      <c r="BG168" s="228">
        <f>IF(N168="zákl. přenesená",J168,0)</f>
        <v>0</v>
      </c>
      <c r="BH168" s="228">
        <f>IF(N168="sníž. přenesená",J168,0)</f>
        <v>0</v>
      </c>
      <c r="BI168" s="228">
        <f>IF(N168="nulová",J168,0)</f>
        <v>0</v>
      </c>
      <c r="BJ168" s="19" t="s">
        <v>85</v>
      </c>
      <c r="BK168" s="228">
        <f>ROUND(I168*H168,2)</f>
        <v>0</v>
      </c>
      <c r="BL168" s="19" t="s">
        <v>166</v>
      </c>
      <c r="BM168" s="227" t="s">
        <v>712</v>
      </c>
    </row>
    <row r="169" spans="1:51" s="13" customFormat="1" ht="12">
      <c r="A169" s="13"/>
      <c r="B169" s="234"/>
      <c r="C169" s="235"/>
      <c r="D169" s="229" t="s">
        <v>170</v>
      </c>
      <c r="E169" s="236" t="s">
        <v>19</v>
      </c>
      <c r="F169" s="237" t="s">
        <v>713</v>
      </c>
      <c r="G169" s="235"/>
      <c r="H169" s="238">
        <v>6.09</v>
      </c>
      <c r="I169" s="239"/>
      <c r="J169" s="235"/>
      <c r="K169" s="235"/>
      <c r="L169" s="240"/>
      <c r="M169" s="241"/>
      <c r="N169" s="242"/>
      <c r="O169" s="242"/>
      <c r="P169" s="242"/>
      <c r="Q169" s="242"/>
      <c r="R169" s="242"/>
      <c r="S169" s="242"/>
      <c r="T169" s="243"/>
      <c r="U169" s="13"/>
      <c r="V169" s="13"/>
      <c r="W169" s="13"/>
      <c r="X169" s="13"/>
      <c r="Y169" s="13"/>
      <c r="Z169" s="13"/>
      <c r="AA169" s="13"/>
      <c r="AB169" s="13"/>
      <c r="AC169" s="13"/>
      <c r="AD169" s="13"/>
      <c r="AE169" s="13"/>
      <c r="AT169" s="244" t="s">
        <v>170</v>
      </c>
      <c r="AU169" s="244" t="s">
        <v>85</v>
      </c>
      <c r="AV169" s="13" t="s">
        <v>87</v>
      </c>
      <c r="AW169" s="13" t="s">
        <v>37</v>
      </c>
      <c r="AX169" s="13" t="s">
        <v>77</v>
      </c>
      <c r="AY169" s="244" t="s">
        <v>160</v>
      </c>
    </row>
    <row r="170" spans="1:51" s="15" customFormat="1" ht="12">
      <c r="A170" s="15"/>
      <c r="B170" s="255"/>
      <c r="C170" s="256"/>
      <c r="D170" s="229" t="s">
        <v>170</v>
      </c>
      <c r="E170" s="257" t="s">
        <v>19</v>
      </c>
      <c r="F170" s="258" t="s">
        <v>174</v>
      </c>
      <c r="G170" s="256"/>
      <c r="H170" s="259">
        <v>6.09</v>
      </c>
      <c r="I170" s="260"/>
      <c r="J170" s="256"/>
      <c r="K170" s="256"/>
      <c r="L170" s="261"/>
      <c r="M170" s="262"/>
      <c r="N170" s="263"/>
      <c r="O170" s="263"/>
      <c r="P170" s="263"/>
      <c r="Q170" s="263"/>
      <c r="R170" s="263"/>
      <c r="S170" s="263"/>
      <c r="T170" s="264"/>
      <c r="U170" s="15"/>
      <c r="V170" s="15"/>
      <c r="W170" s="15"/>
      <c r="X170" s="15"/>
      <c r="Y170" s="15"/>
      <c r="Z170" s="15"/>
      <c r="AA170" s="15"/>
      <c r="AB170" s="15"/>
      <c r="AC170" s="15"/>
      <c r="AD170" s="15"/>
      <c r="AE170" s="15"/>
      <c r="AT170" s="265" t="s">
        <v>170</v>
      </c>
      <c r="AU170" s="265" t="s">
        <v>85</v>
      </c>
      <c r="AV170" s="15" t="s">
        <v>166</v>
      </c>
      <c r="AW170" s="15" t="s">
        <v>37</v>
      </c>
      <c r="AX170" s="15" t="s">
        <v>85</v>
      </c>
      <c r="AY170" s="265" t="s">
        <v>160</v>
      </c>
    </row>
    <row r="171" spans="1:65" s="2" customFormat="1" ht="21.05" customHeight="1">
      <c r="A171" s="40"/>
      <c r="B171" s="41"/>
      <c r="C171" s="266" t="s">
        <v>400</v>
      </c>
      <c r="D171" s="266" t="s">
        <v>237</v>
      </c>
      <c r="E171" s="267" t="s">
        <v>714</v>
      </c>
      <c r="F171" s="268" t="s">
        <v>715</v>
      </c>
      <c r="G171" s="269" t="s">
        <v>295</v>
      </c>
      <c r="H171" s="270">
        <v>14</v>
      </c>
      <c r="I171" s="271"/>
      <c r="J171" s="272">
        <f>ROUND(I171*H171,2)</f>
        <v>0</v>
      </c>
      <c r="K171" s="273"/>
      <c r="L171" s="274"/>
      <c r="M171" s="275" t="s">
        <v>19</v>
      </c>
      <c r="N171" s="276" t="s">
        <v>48</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210</v>
      </c>
      <c r="AT171" s="227" t="s">
        <v>237</v>
      </c>
      <c r="AU171" s="227" t="s">
        <v>85</v>
      </c>
      <c r="AY171" s="19" t="s">
        <v>160</v>
      </c>
      <c r="BE171" s="228">
        <f>IF(N171="základní",J171,0)</f>
        <v>0</v>
      </c>
      <c r="BF171" s="228">
        <f>IF(N171="snížená",J171,0)</f>
        <v>0</v>
      </c>
      <c r="BG171" s="228">
        <f>IF(N171="zákl. přenesená",J171,0)</f>
        <v>0</v>
      </c>
      <c r="BH171" s="228">
        <f>IF(N171="sníž. přenesená",J171,0)</f>
        <v>0</v>
      </c>
      <c r="BI171" s="228">
        <f>IF(N171="nulová",J171,0)</f>
        <v>0</v>
      </c>
      <c r="BJ171" s="19" t="s">
        <v>85</v>
      </c>
      <c r="BK171" s="228">
        <f>ROUND(I171*H171,2)</f>
        <v>0</v>
      </c>
      <c r="BL171" s="19" t="s">
        <v>166</v>
      </c>
      <c r="BM171" s="227" t="s">
        <v>716</v>
      </c>
    </row>
    <row r="172" spans="1:65" s="2" customFormat="1" ht="21.05" customHeight="1">
      <c r="A172" s="40"/>
      <c r="B172" s="41"/>
      <c r="C172" s="266" t="s">
        <v>405</v>
      </c>
      <c r="D172" s="266" t="s">
        <v>237</v>
      </c>
      <c r="E172" s="267" t="s">
        <v>717</v>
      </c>
      <c r="F172" s="268" t="s">
        <v>718</v>
      </c>
      <c r="G172" s="269" t="s">
        <v>295</v>
      </c>
      <c r="H172" s="270">
        <v>14.14</v>
      </c>
      <c r="I172" s="271"/>
      <c r="J172" s="272">
        <f>ROUND(I172*H172,2)</f>
        <v>0</v>
      </c>
      <c r="K172" s="273"/>
      <c r="L172" s="274"/>
      <c r="M172" s="275" t="s">
        <v>19</v>
      </c>
      <c r="N172" s="276" t="s">
        <v>48</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210</v>
      </c>
      <c r="AT172" s="227" t="s">
        <v>237</v>
      </c>
      <c r="AU172" s="227" t="s">
        <v>85</v>
      </c>
      <c r="AY172" s="19" t="s">
        <v>160</v>
      </c>
      <c r="BE172" s="228">
        <f>IF(N172="základní",J172,0)</f>
        <v>0</v>
      </c>
      <c r="BF172" s="228">
        <f>IF(N172="snížená",J172,0)</f>
        <v>0</v>
      </c>
      <c r="BG172" s="228">
        <f>IF(N172="zákl. přenesená",J172,0)</f>
        <v>0</v>
      </c>
      <c r="BH172" s="228">
        <f>IF(N172="sníž. přenesená",J172,0)</f>
        <v>0</v>
      </c>
      <c r="BI172" s="228">
        <f>IF(N172="nulová",J172,0)</f>
        <v>0</v>
      </c>
      <c r="BJ172" s="19" t="s">
        <v>85</v>
      </c>
      <c r="BK172" s="228">
        <f>ROUND(I172*H172,2)</f>
        <v>0</v>
      </c>
      <c r="BL172" s="19" t="s">
        <v>166</v>
      </c>
      <c r="BM172" s="227" t="s">
        <v>719</v>
      </c>
    </row>
    <row r="173" spans="1:51" s="13" customFormat="1" ht="12">
      <c r="A173" s="13"/>
      <c r="B173" s="234"/>
      <c r="C173" s="235"/>
      <c r="D173" s="229" t="s">
        <v>170</v>
      </c>
      <c r="E173" s="236" t="s">
        <v>19</v>
      </c>
      <c r="F173" s="237" t="s">
        <v>720</v>
      </c>
      <c r="G173" s="235"/>
      <c r="H173" s="238">
        <v>14.14</v>
      </c>
      <c r="I173" s="239"/>
      <c r="J173" s="235"/>
      <c r="K173" s="235"/>
      <c r="L173" s="240"/>
      <c r="M173" s="241"/>
      <c r="N173" s="242"/>
      <c r="O173" s="242"/>
      <c r="P173" s="242"/>
      <c r="Q173" s="242"/>
      <c r="R173" s="242"/>
      <c r="S173" s="242"/>
      <c r="T173" s="243"/>
      <c r="U173" s="13"/>
      <c r="V173" s="13"/>
      <c r="W173" s="13"/>
      <c r="X173" s="13"/>
      <c r="Y173" s="13"/>
      <c r="Z173" s="13"/>
      <c r="AA173" s="13"/>
      <c r="AB173" s="13"/>
      <c r="AC173" s="13"/>
      <c r="AD173" s="13"/>
      <c r="AE173" s="13"/>
      <c r="AT173" s="244" t="s">
        <v>170</v>
      </c>
      <c r="AU173" s="244" t="s">
        <v>85</v>
      </c>
      <c r="AV173" s="13" t="s">
        <v>87</v>
      </c>
      <c r="AW173" s="13" t="s">
        <v>37</v>
      </c>
      <c r="AX173" s="13" t="s">
        <v>77</v>
      </c>
      <c r="AY173" s="244" t="s">
        <v>160</v>
      </c>
    </row>
    <row r="174" spans="1:51" s="15" customFormat="1" ht="12">
      <c r="A174" s="15"/>
      <c r="B174" s="255"/>
      <c r="C174" s="256"/>
      <c r="D174" s="229" t="s">
        <v>170</v>
      </c>
      <c r="E174" s="257" t="s">
        <v>19</v>
      </c>
      <c r="F174" s="258" t="s">
        <v>174</v>
      </c>
      <c r="G174" s="256"/>
      <c r="H174" s="259">
        <v>14.14</v>
      </c>
      <c r="I174" s="260"/>
      <c r="J174" s="256"/>
      <c r="K174" s="256"/>
      <c r="L174" s="261"/>
      <c r="M174" s="262"/>
      <c r="N174" s="263"/>
      <c r="O174" s="263"/>
      <c r="P174" s="263"/>
      <c r="Q174" s="263"/>
      <c r="R174" s="263"/>
      <c r="S174" s="263"/>
      <c r="T174" s="264"/>
      <c r="U174" s="15"/>
      <c r="V174" s="15"/>
      <c r="W174" s="15"/>
      <c r="X174" s="15"/>
      <c r="Y174" s="15"/>
      <c r="Z174" s="15"/>
      <c r="AA174" s="15"/>
      <c r="AB174" s="15"/>
      <c r="AC174" s="15"/>
      <c r="AD174" s="15"/>
      <c r="AE174" s="15"/>
      <c r="AT174" s="265" t="s">
        <v>170</v>
      </c>
      <c r="AU174" s="265" t="s">
        <v>85</v>
      </c>
      <c r="AV174" s="15" t="s">
        <v>166</v>
      </c>
      <c r="AW174" s="15" t="s">
        <v>37</v>
      </c>
      <c r="AX174" s="15" t="s">
        <v>85</v>
      </c>
      <c r="AY174" s="265" t="s">
        <v>160</v>
      </c>
    </row>
    <row r="175" spans="1:65" s="2" customFormat="1" ht="21.05" customHeight="1">
      <c r="A175" s="40"/>
      <c r="B175" s="41"/>
      <c r="C175" s="266" t="s">
        <v>410</v>
      </c>
      <c r="D175" s="266" t="s">
        <v>237</v>
      </c>
      <c r="E175" s="267" t="s">
        <v>721</v>
      </c>
      <c r="F175" s="268" t="s">
        <v>722</v>
      </c>
      <c r="G175" s="269" t="s">
        <v>295</v>
      </c>
      <c r="H175" s="270">
        <v>14.14</v>
      </c>
      <c r="I175" s="271"/>
      <c r="J175" s="272">
        <f>ROUND(I175*H175,2)</f>
        <v>0</v>
      </c>
      <c r="K175" s="273"/>
      <c r="L175" s="274"/>
      <c r="M175" s="275" t="s">
        <v>19</v>
      </c>
      <c r="N175" s="276" t="s">
        <v>48</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210</v>
      </c>
      <c r="AT175" s="227" t="s">
        <v>237</v>
      </c>
      <c r="AU175" s="227" t="s">
        <v>85</v>
      </c>
      <c r="AY175" s="19" t="s">
        <v>160</v>
      </c>
      <c r="BE175" s="228">
        <f>IF(N175="základní",J175,0)</f>
        <v>0</v>
      </c>
      <c r="BF175" s="228">
        <f>IF(N175="snížená",J175,0)</f>
        <v>0</v>
      </c>
      <c r="BG175" s="228">
        <f>IF(N175="zákl. přenesená",J175,0)</f>
        <v>0</v>
      </c>
      <c r="BH175" s="228">
        <f>IF(N175="sníž. přenesená",J175,0)</f>
        <v>0</v>
      </c>
      <c r="BI175" s="228">
        <f>IF(N175="nulová",J175,0)</f>
        <v>0</v>
      </c>
      <c r="BJ175" s="19" t="s">
        <v>85</v>
      </c>
      <c r="BK175" s="228">
        <f>ROUND(I175*H175,2)</f>
        <v>0</v>
      </c>
      <c r="BL175" s="19" t="s">
        <v>166</v>
      </c>
      <c r="BM175" s="227" t="s">
        <v>723</v>
      </c>
    </row>
    <row r="176" spans="1:51" s="13" customFormat="1" ht="12">
      <c r="A176" s="13"/>
      <c r="B176" s="234"/>
      <c r="C176" s="235"/>
      <c r="D176" s="229" t="s">
        <v>170</v>
      </c>
      <c r="E176" s="236" t="s">
        <v>19</v>
      </c>
      <c r="F176" s="237" t="s">
        <v>720</v>
      </c>
      <c r="G176" s="235"/>
      <c r="H176" s="238">
        <v>14.14</v>
      </c>
      <c r="I176" s="239"/>
      <c r="J176" s="235"/>
      <c r="K176" s="235"/>
      <c r="L176" s="240"/>
      <c r="M176" s="241"/>
      <c r="N176" s="242"/>
      <c r="O176" s="242"/>
      <c r="P176" s="242"/>
      <c r="Q176" s="242"/>
      <c r="R176" s="242"/>
      <c r="S176" s="242"/>
      <c r="T176" s="243"/>
      <c r="U176" s="13"/>
      <c r="V176" s="13"/>
      <c r="W176" s="13"/>
      <c r="X176" s="13"/>
      <c r="Y176" s="13"/>
      <c r="Z176" s="13"/>
      <c r="AA176" s="13"/>
      <c r="AB176" s="13"/>
      <c r="AC176" s="13"/>
      <c r="AD176" s="13"/>
      <c r="AE176" s="13"/>
      <c r="AT176" s="244" t="s">
        <v>170</v>
      </c>
      <c r="AU176" s="244" t="s">
        <v>85</v>
      </c>
      <c r="AV176" s="13" t="s">
        <v>87</v>
      </c>
      <c r="AW176" s="13" t="s">
        <v>37</v>
      </c>
      <c r="AX176" s="13" t="s">
        <v>77</v>
      </c>
      <c r="AY176" s="244" t="s">
        <v>160</v>
      </c>
    </row>
    <row r="177" spans="1:51" s="15" customFormat="1" ht="12">
      <c r="A177" s="15"/>
      <c r="B177" s="255"/>
      <c r="C177" s="256"/>
      <c r="D177" s="229" t="s">
        <v>170</v>
      </c>
      <c r="E177" s="257" t="s">
        <v>19</v>
      </c>
      <c r="F177" s="258" t="s">
        <v>174</v>
      </c>
      <c r="G177" s="256"/>
      <c r="H177" s="259">
        <v>14.14</v>
      </c>
      <c r="I177" s="260"/>
      <c r="J177" s="256"/>
      <c r="K177" s="256"/>
      <c r="L177" s="261"/>
      <c r="M177" s="262"/>
      <c r="N177" s="263"/>
      <c r="O177" s="263"/>
      <c r="P177" s="263"/>
      <c r="Q177" s="263"/>
      <c r="R177" s="263"/>
      <c r="S177" s="263"/>
      <c r="T177" s="264"/>
      <c r="U177" s="15"/>
      <c r="V177" s="15"/>
      <c r="W177" s="15"/>
      <c r="X177" s="15"/>
      <c r="Y177" s="15"/>
      <c r="Z177" s="15"/>
      <c r="AA177" s="15"/>
      <c r="AB177" s="15"/>
      <c r="AC177" s="15"/>
      <c r="AD177" s="15"/>
      <c r="AE177" s="15"/>
      <c r="AT177" s="265" t="s">
        <v>170</v>
      </c>
      <c r="AU177" s="265" t="s">
        <v>85</v>
      </c>
      <c r="AV177" s="15" t="s">
        <v>166</v>
      </c>
      <c r="AW177" s="15" t="s">
        <v>37</v>
      </c>
      <c r="AX177" s="15" t="s">
        <v>85</v>
      </c>
      <c r="AY177" s="265" t="s">
        <v>160</v>
      </c>
    </row>
    <row r="178" spans="1:65" s="2" customFormat="1" ht="16.3" customHeight="1">
      <c r="A178" s="40"/>
      <c r="B178" s="41"/>
      <c r="C178" s="266" t="s">
        <v>417</v>
      </c>
      <c r="D178" s="266" t="s">
        <v>237</v>
      </c>
      <c r="E178" s="267" t="s">
        <v>724</v>
      </c>
      <c r="F178" s="268" t="s">
        <v>725</v>
      </c>
      <c r="G178" s="269" t="s">
        <v>295</v>
      </c>
      <c r="H178" s="270">
        <v>4.04</v>
      </c>
      <c r="I178" s="271"/>
      <c r="J178" s="272">
        <f>ROUND(I178*H178,2)</f>
        <v>0</v>
      </c>
      <c r="K178" s="273"/>
      <c r="L178" s="274"/>
      <c r="M178" s="275" t="s">
        <v>19</v>
      </c>
      <c r="N178" s="276" t="s">
        <v>48</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210</v>
      </c>
      <c r="AT178" s="227" t="s">
        <v>237</v>
      </c>
      <c r="AU178" s="227" t="s">
        <v>85</v>
      </c>
      <c r="AY178" s="19" t="s">
        <v>160</v>
      </c>
      <c r="BE178" s="228">
        <f>IF(N178="základní",J178,0)</f>
        <v>0</v>
      </c>
      <c r="BF178" s="228">
        <f>IF(N178="snížená",J178,0)</f>
        <v>0</v>
      </c>
      <c r="BG178" s="228">
        <f>IF(N178="zákl. přenesená",J178,0)</f>
        <v>0</v>
      </c>
      <c r="BH178" s="228">
        <f>IF(N178="sníž. přenesená",J178,0)</f>
        <v>0</v>
      </c>
      <c r="BI178" s="228">
        <f>IF(N178="nulová",J178,0)</f>
        <v>0</v>
      </c>
      <c r="BJ178" s="19" t="s">
        <v>85</v>
      </c>
      <c r="BK178" s="228">
        <f>ROUND(I178*H178,2)</f>
        <v>0</v>
      </c>
      <c r="BL178" s="19" t="s">
        <v>166</v>
      </c>
      <c r="BM178" s="227" t="s">
        <v>726</v>
      </c>
    </row>
    <row r="179" spans="1:51" s="13" customFormat="1" ht="12">
      <c r="A179" s="13"/>
      <c r="B179" s="234"/>
      <c r="C179" s="235"/>
      <c r="D179" s="229" t="s">
        <v>170</v>
      </c>
      <c r="E179" s="236" t="s">
        <v>19</v>
      </c>
      <c r="F179" s="237" t="s">
        <v>727</v>
      </c>
      <c r="G179" s="235"/>
      <c r="H179" s="238">
        <v>4.04</v>
      </c>
      <c r="I179" s="239"/>
      <c r="J179" s="235"/>
      <c r="K179" s="235"/>
      <c r="L179" s="240"/>
      <c r="M179" s="241"/>
      <c r="N179" s="242"/>
      <c r="O179" s="242"/>
      <c r="P179" s="242"/>
      <c r="Q179" s="242"/>
      <c r="R179" s="242"/>
      <c r="S179" s="242"/>
      <c r="T179" s="243"/>
      <c r="U179" s="13"/>
      <c r="V179" s="13"/>
      <c r="W179" s="13"/>
      <c r="X179" s="13"/>
      <c r="Y179" s="13"/>
      <c r="Z179" s="13"/>
      <c r="AA179" s="13"/>
      <c r="AB179" s="13"/>
      <c r="AC179" s="13"/>
      <c r="AD179" s="13"/>
      <c r="AE179" s="13"/>
      <c r="AT179" s="244" t="s">
        <v>170</v>
      </c>
      <c r="AU179" s="244" t="s">
        <v>85</v>
      </c>
      <c r="AV179" s="13" t="s">
        <v>87</v>
      </c>
      <c r="AW179" s="13" t="s">
        <v>37</v>
      </c>
      <c r="AX179" s="13" t="s">
        <v>77</v>
      </c>
      <c r="AY179" s="244" t="s">
        <v>160</v>
      </c>
    </row>
    <row r="180" spans="1:51" s="15" customFormat="1" ht="12">
      <c r="A180" s="15"/>
      <c r="B180" s="255"/>
      <c r="C180" s="256"/>
      <c r="D180" s="229" t="s">
        <v>170</v>
      </c>
      <c r="E180" s="257" t="s">
        <v>19</v>
      </c>
      <c r="F180" s="258" t="s">
        <v>174</v>
      </c>
      <c r="G180" s="256"/>
      <c r="H180" s="259">
        <v>4.04</v>
      </c>
      <c r="I180" s="260"/>
      <c r="J180" s="256"/>
      <c r="K180" s="256"/>
      <c r="L180" s="261"/>
      <c r="M180" s="262"/>
      <c r="N180" s="263"/>
      <c r="O180" s="263"/>
      <c r="P180" s="263"/>
      <c r="Q180" s="263"/>
      <c r="R180" s="263"/>
      <c r="S180" s="263"/>
      <c r="T180" s="264"/>
      <c r="U180" s="15"/>
      <c r="V180" s="15"/>
      <c r="W180" s="15"/>
      <c r="X180" s="15"/>
      <c r="Y180" s="15"/>
      <c r="Z180" s="15"/>
      <c r="AA180" s="15"/>
      <c r="AB180" s="15"/>
      <c r="AC180" s="15"/>
      <c r="AD180" s="15"/>
      <c r="AE180" s="15"/>
      <c r="AT180" s="265" t="s">
        <v>170</v>
      </c>
      <c r="AU180" s="265" t="s">
        <v>85</v>
      </c>
      <c r="AV180" s="15" t="s">
        <v>166</v>
      </c>
      <c r="AW180" s="15" t="s">
        <v>37</v>
      </c>
      <c r="AX180" s="15" t="s">
        <v>85</v>
      </c>
      <c r="AY180" s="265" t="s">
        <v>160</v>
      </c>
    </row>
    <row r="181" spans="1:65" s="2" customFormat="1" ht="16.3" customHeight="1">
      <c r="A181" s="40"/>
      <c r="B181" s="41"/>
      <c r="C181" s="266" t="s">
        <v>423</v>
      </c>
      <c r="D181" s="266" t="s">
        <v>237</v>
      </c>
      <c r="E181" s="267" t="s">
        <v>728</v>
      </c>
      <c r="F181" s="268" t="s">
        <v>729</v>
      </c>
      <c r="G181" s="269" t="s">
        <v>295</v>
      </c>
      <c r="H181" s="270">
        <v>4.04</v>
      </c>
      <c r="I181" s="271"/>
      <c r="J181" s="272">
        <f>ROUND(I181*H181,2)</f>
        <v>0</v>
      </c>
      <c r="K181" s="273"/>
      <c r="L181" s="274"/>
      <c r="M181" s="275" t="s">
        <v>19</v>
      </c>
      <c r="N181" s="276" t="s">
        <v>48</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210</v>
      </c>
      <c r="AT181" s="227" t="s">
        <v>237</v>
      </c>
      <c r="AU181" s="227" t="s">
        <v>85</v>
      </c>
      <c r="AY181" s="19" t="s">
        <v>160</v>
      </c>
      <c r="BE181" s="228">
        <f>IF(N181="základní",J181,0)</f>
        <v>0</v>
      </c>
      <c r="BF181" s="228">
        <f>IF(N181="snížená",J181,0)</f>
        <v>0</v>
      </c>
      <c r="BG181" s="228">
        <f>IF(N181="zákl. přenesená",J181,0)</f>
        <v>0</v>
      </c>
      <c r="BH181" s="228">
        <f>IF(N181="sníž. přenesená",J181,0)</f>
        <v>0</v>
      </c>
      <c r="BI181" s="228">
        <f>IF(N181="nulová",J181,0)</f>
        <v>0</v>
      </c>
      <c r="BJ181" s="19" t="s">
        <v>85</v>
      </c>
      <c r="BK181" s="228">
        <f>ROUND(I181*H181,2)</f>
        <v>0</v>
      </c>
      <c r="BL181" s="19" t="s">
        <v>166</v>
      </c>
      <c r="BM181" s="227" t="s">
        <v>730</v>
      </c>
    </row>
    <row r="182" spans="1:51" s="13" customFormat="1" ht="12">
      <c r="A182" s="13"/>
      <c r="B182" s="234"/>
      <c r="C182" s="235"/>
      <c r="D182" s="229" t="s">
        <v>170</v>
      </c>
      <c r="E182" s="236" t="s">
        <v>19</v>
      </c>
      <c r="F182" s="237" t="s">
        <v>727</v>
      </c>
      <c r="G182" s="235"/>
      <c r="H182" s="238">
        <v>4.04</v>
      </c>
      <c r="I182" s="239"/>
      <c r="J182" s="235"/>
      <c r="K182" s="235"/>
      <c r="L182" s="240"/>
      <c r="M182" s="241"/>
      <c r="N182" s="242"/>
      <c r="O182" s="242"/>
      <c r="P182" s="242"/>
      <c r="Q182" s="242"/>
      <c r="R182" s="242"/>
      <c r="S182" s="242"/>
      <c r="T182" s="243"/>
      <c r="U182" s="13"/>
      <c r="V182" s="13"/>
      <c r="W182" s="13"/>
      <c r="X182" s="13"/>
      <c r="Y182" s="13"/>
      <c r="Z182" s="13"/>
      <c r="AA182" s="13"/>
      <c r="AB182" s="13"/>
      <c r="AC182" s="13"/>
      <c r="AD182" s="13"/>
      <c r="AE182" s="13"/>
      <c r="AT182" s="244" t="s">
        <v>170</v>
      </c>
      <c r="AU182" s="244" t="s">
        <v>85</v>
      </c>
      <c r="AV182" s="13" t="s">
        <v>87</v>
      </c>
      <c r="AW182" s="13" t="s">
        <v>37</v>
      </c>
      <c r="AX182" s="13" t="s">
        <v>77</v>
      </c>
      <c r="AY182" s="244" t="s">
        <v>160</v>
      </c>
    </row>
    <row r="183" spans="1:51" s="15" customFormat="1" ht="12">
      <c r="A183" s="15"/>
      <c r="B183" s="255"/>
      <c r="C183" s="256"/>
      <c r="D183" s="229" t="s">
        <v>170</v>
      </c>
      <c r="E183" s="257" t="s">
        <v>19</v>
      </c>
      <c r="F183" s="258" t="s">
        <v>174</v>
      </c>
      <c r="G183" s="256"/>
      <c r="H183" s="259">
        <v>4.04</v>
      </c>
      <c r="I183" s="260"/>
      <c r="J183" s="256"/>
      <c r="K183" s="256"/>
      <c r="L183" s="261"/>
      <c r="M183" s="262"/>
      <c r="N183" s="263"/>
      <c r="O183" s="263"/>
      <c r="P183" s="263"/>
      <c r="Q183" s="263"/>
      <c r="R183" s="263"/>
      <c r="S183" s="263"/>
      <c r="T183" s="264"/>
      <c r="U183" s="15"/>
      <c r="V183" s="15"/>
      <c r="W183" s="15"/>
      <c r="X183" s="15"/>
      <c r="Y183" s="15"/>
      <c r="Z183" s="15"/>
      <c r="AA183" s="15"/>
      <c r="AB183" s="15"/>
      <c r="AC183" s="15"/>
      <c r="AD183" s="15"/>
      <c r="AE183" s="15"/>
      <c r="AT183" s="265" t="s">
        <v>170</v>
      </c>
      <c r="AU183" s="265" t="s">
        <v>85</v>
      </c>
      <c r="AV183" s="15" t="s">
        <v>166</v>
      </c>
      <c r="AW183" s="15" t="s">
        <v>37</v>
      </c>
      <c r="AX183" s="15" t="s">
        <v>85</v>
      </c>
      <c r="AY183" s="265" t="s">
        <v>160</v>
      </c>
    </row>
    <row r="184" spans="1:65" s="2" customFormat="1" ht="21.05" customHeight="1">
      <c r="A184" s="40"/>
      <c r="B184" s="41"/>
      <c r="C184" s="266" t="s">
        <v>428</v>
      </c>
      <c r="D184" s="266" t="s">
        <v>237</v>
      </c>
      <c r="E184" s="267" t="s">
        <v>731</v>
      </c>
      <c r="F184" s="268" t="s">
        <v>732</v>
      </c>
      <c r="G184" s="269" t="s">
        <v>295</v>
      </c>
      <c r="H184" s="270">
        <v>10.1</v>
      </c>
      <c r="I184" s="271"/>
      <c r="J184" s="272">
        <f>ROUND(I184*H184,2)</f>
        <v>0</v>
      </c>
      <c r="K184" s="273"/>
      <c r="L184" s="274"/>
      <c r="M184" s="275" t="s">
        <v>19</v>
      </c>
      <c r="N184" s="276" t="s">
        <v>48</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210</v>
      </c>
      <c r="AT184" s="227" t="s">
        <v>237</v>
      </c>
      <c r="AU184" s="227" t="s">
        <v>85</v>
      </c>
      <c r="AY184" s="19" t="s">
        <v>160</v>
      </c>
      <c r="BE184" s="228">
        <f>IF(N184="základní",J184,0)</f>
        <v>0</v>
      </c>
      <c r="BF184" s="228">
        <f>IF(N184="snížená",J184,0)</f>
        <v>0</v>
      </c>
      <c r="BG184" s="228">
        <f>IF(N184="zákl. přenesená",J184,0)</f>
        <v>0</v>
      </c>
      <c r="BH184" s="228">
        <f>IF(N184="sníž. přenesená",J184,0)</f>
        <v>0</v>
      </c>
      <c r="BI184" s="228">
        <f>IF(N184="nulová",J184,0)</f>
        <v>0</v>
      </c>
      <c r="BJ184" s="19" t="s">
        <v>85</v>
      </c>
      <c r="BK184" s="228">
        <f>ROUND(I184*H184,2)</f>
        <v>0</v>
      </c>
      <c r="BL184" s="19" t="s">
        <v>166</v>
      </c>
      <c r="BM184" s="227" t="s">
        <v>733</v>
      </c>
    </row>
    <row r="185" spans="1:51" s="13" customFormat="1" ht="12">
      <c r="A185" s="13"/>
      <c r="B185" s="234"/>
      <c r="C185" s="235"/>
      <c r="D185" s="229" t="s">
        <v>170</v>
      </c>
      <c r="E185" s="236" t="s">
        <v>19</v>
      </c>
      <c r="F185" s="237" t="s">
        <v>734</v>
      </c>
      <c r="G185" s="235"/>
      <c r="H185" s="238">
        <v>10.1</v>
      </c>
      <c r="I185" s="239"/>
      <c r="J185" s="235"/>
      <c r="K185" s="235"/>
      <c r="L185" s="240"/>
      <c r="M185" s="241"/>
      <c r="N185" s="242"/>
      <c r="O185" s="242"/>
      <c r="P185" s="242"/>
      <c r="Q185" s="242"/>
      <c r="R185" s="242"/>
      <c r="S185" s="242"/>
      <c r="T185" s="243"/>
      <c r="U185" s="13"/>
      <c r="V185" s="13"/>
      <c r="W185" s="13"/>
      <c r="X185" s="13"/>
      <c r="Y185" s="13"/>
      <c r="Z185" s="13"/>
      <c r="AA185" s="13"/>
      <c r="AB185" s="13"/>
      <c r="AC185" s="13"/>
      <c r="AD185" s="13"/>
      <c r="AE185" s="13"/>
      <c r="AT185" s="244" t="s">
        <v>170</v>
      </c>
      <c r="AU185" s="244" t="s">
        <v>85</v>
      </c>
      <c r="AV185" s="13" t="s">
        <v>87</v>
      </c>
      <c r="AW185" s="13" t="s">
        <v>37</v>
      </c>
      <c r="AX185" s="13" t="s">
        <v>77</v>
      </c>
      <c r="AY185" s="244" t="s">
        <v>160</v>
      </c>
    </row>
    <row r="186" spans="1:51" s="15" customFormat="1" ht="12">
      <c r="A186" s="15"/>
      <c r="B186" s="255"/>
      <c r="C186" s="256"/>
      <c r="D186" s="229" t="s">
        <v>170</v>
      </c>
      <c r="E186" s="257" t="s">
        <v>19</v>
      </c>
      <c r="F186" s="258" t="s">
        <v>174</v>
      </c>
      <c r="G186" s="256"/>
      <c r="H186" s="259">
        <v>10.1</v>
      </c>
      <c r="I186" s="260"/>
      <c r="J186" s="256"/>
      <c r="K186" s="256"/>
      <c r="L186" s="261"/>
      <c r="M186" s="262"/>
      <c r="N186" s="263"/>
      <c r="O186" s="263"/>
      <c r="P186" s="263"/>
      <c r="Q186" s="263"/>
      <c r="R186" s="263"/>
      <c r="S186" s="263"/>
      <c r="T186" s="264"/>
      <c r="U186" s="15"/>
      <c r="V186" s="15"/>
      <c r="W186" s="15"/>
      <c r="X186" s="15"/>
      <c r="Y186" s="15"/>
      <c r="Z186" s="15"/>
      <c r="AA186" s="15"/>
      <c r="AB186" s="15"/>
      <c r="AC186" s="15"/>
      <c r="AD186" s="15"/>
      <c r="AE186" s="15"/>
      <c r="AT186" s="265" t="s">
        <v>170</v>
      </c>
      <c r="AU186" s="265" t="s">
        <v>85</v>
      </c>
      <c r="AV186" s="15" t="s">
        <v>166</v>
      </c>
      <c r="AW186" s="15" t="s">
        <v>37</v>
      </c>
      <c r="AX186" s="15" t="s">
        <v>85</v>
      </c>
      <c r="AY186" s="265" t="s">
        <v>160</v>
      </c>
    </row>
    <row r="187" spans="1:65" s="2" customFormat="1" ht="21.05" customHeight="1">
      <c r="A187" s="40"/>
      <c r="B187" s="41"/>
      <c r="C187" s="266" t="s">
        <v>432</v>
      </c>
      <c r="D187" s="266" t="s">
        <v>237</v>
      </c>
      <c r="E187" s="267" t="s">
        <v>735</v>
      </c>
      <c r="F187" s="268" t="s">
        <v>736</v>
      </c>
      <c r="G187" s="269" t="s">
        <v>295</v>
      </c>
      <c r="H187" s="270">
        <v>4.04</v>
      </c>
      <c r="I187" s="271"/>
      <c r="J187" s="272">
        <f>ROUND(I187*H187,2)</f>
        <v>0</v>
      </c>
      <c r="K187" s="273"/>
      <c r="L187" s="274"/>
      <c r="M187" s="275" t="s">
        <v>19</v>
      </c>
      <c r="N187" s="276" t="s">
        <v>48</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210</v>
      </c>
      <c r="AT187" s="227" t="s">
        <v>237</v>
      </c>
      <c r="AU187" s="227" t="s">
        <v>85</v>
      </c>
      <c r="AY187" s="19" t="s">
        <v>160</v>
      </c>
      <c r="BE187" s="228">
        <f>IF(N187="základní",J187,0)</f>
        <v>0</v>
      </c>
      <c r="BF187" s="228">
        <f>IF(N187="snížená",J187,0)</f>
        <v>0</v>
      </c>
      <c r="BG187" s="228">
        <f>IF(N187="zákl. přenesená",J187,0)</f>
        <v>0</v>
      </c>
      <c r="BH187" s="228">
        <f>IF(N187="sníž. přenesená",J187,0)</f>
        <v>0</v>
      </c>
      <c r="BI187" s="228">
        <f>IF(N187="nulová",J187,0)</f>
        <v>0</v>
      </c>
      <c r="BJ187" s="19" t="s">
        <v>85</v>
      </c>
      <c r="BK187" s="228">
        <f>ROUND(I187*H187,2)</f>
        <v>0</v>
      </c>
      <c r="BL187" s="19" t="s">
        <v>166</v>
      </c>
      <c r="BM187" s="227" t="s">
        <v>737</v>
      </c>
    </row>
    <row r="188" spans="1:51" s="13" customFormat="1" ht="12">
      <c r="A188" s="13"/>
      <c r="B188" s="234"/>
      <c r="C188" s="235"/>
      <c r="D188" s="229" t="s">
        <v>170</v>
      </c>
      <c r="E188" s="236" t="s">
        <v>19</v>
      </c>
      <c r="F188" s="237" t="s">
        <v>727</v>
      </c>
      <c r="G188" s="235"/>
      <c r="H188" s="238">
        <v>4.04</v>
      </c>
      <c r="I188" s="239"/>
      <c r="J188" s="235"/>
      <c r="K188" s="235"/>
      <c r="L188" s="240"/>
      <c r="M188" s="241"/>
      <c r="N188" s="242"/>
      <c r="O188" s="242"/>
      <c r="P188" s="242"/>
      <c r="Q188" s="242"/>
      <c r="R188" s="242"/>
      <c r="S188" s="242"/>
      <c r="T188" s="243"/>
      <c r="U188" s="13"/>
      <c r="V188" s="13"/>
      <c r="W188" s="13"/>
      <c r="X188" s="13"/>
      <c r="Y188" s="13"/>
      <c r="Z188" s="13"/>
      <c r="AA188" s="13"/>
      <c r="AB188" s="13"/>
      <c r="AC188" s="13"/>
      <c r="AD188" s="13"/>
      <c r="AE188" s="13"/>
      <c r="AT188" s="244" t="s">
        <v>170</v>
      </c>
      <c r="AU188" s="244" t="s">
        <v>85</v>
      </c>
      <c r="AV188" s="13" t="s">
        <v>87</v>
      </c>
      <c r="AW188" s="13" t="s">
        <v>37</v>
      </c>
      <c r="AX188" s="13" t="s">
        <v>77</v>
      </c>
      <c r="AY188" s="244" t="s">
        <v>160</v>
      </c>
    </row>
    <row r="189" spans="1:51" s="15" customFormat="1" ht="12">
      <c r="A189" s="15"/>
      <c r="B189" s="255"/>
      <c r="C189" s="256"/>
      <c r="D189" s="229" t="s">
        <v>170</v>
      </c>
      <c r="E189" s="257" t="s">
        <v>19</v>
      </c>
      <c r="F189" s="258" t="s">
        <v>174</v>
      </c>
      <c r="G189" s="256"/>
      <c r="H189" s="259">
        <v>4.04</v>
      </c>
      <c r="I189" s="260"/>
      <c r="J189" s="256"/>
      <c r="K189" s="256"/>
      <c r="L189" s="261"/>
      <c r="M189" s="262"/>
      <c r="N189" s="263"/>
      <c r="O189" s="263"/>
      <c r="P189" s="263"/>
      <c r="Q189" s="263"/>
      <c r="R189" s="263"/>
      <c r="S189" s="263"/>
      <c r="T189" s="264"/>
      <c r="U189" s="15"/>
      <c r="V189" s="15"/>
      <c r="W189" s="15"/>
      <c r="X189" s="15"/>
      <c r="Y189" s="15"/>
      <c r="Z189" s="15"/>
      <c r="AA189" s="15"/>
      <c r="AB189" s="15"/>
      <c r="AC189" s="15"/>
      <c r="AD189" s="15"/>
      <c r="AE189" s="15"/>
      <c r="AT189" s="265" t="s">
        <v>170</v>
      </c>
      <c r="AU189" s="265" t="s">
        <v>85</v>
      </c>
      <c r="AV189" s="15" t="s">
        <v>166</v>
      </c>
      <c r="AW189" s="15" t="s">
        <v>37</v>
      </c>
      <c r="AX189" s="15" t="s">
        <v>85</v>
      </c>
      <c r="AY189" s="265" t="s">
        <v>160</v>
      </c>
    </row>
    <row r="190" spans="1:65" s="2" customFormat="1" ht="16.3" customHeight="1">
      <c r="A190" s="40"/>
      <c r="B190" s="41"/>
      <c r="C190" s="266" t="s">
        <v>439</v>
      </c>
      <c r="D190" s="266" t="s">
        <v>237</v>
      </c>
      <c r="E190" s="267" t="s">
        <v>738</v>
      </c>
      <c r="F190" s="268" t="s">
        <v>739</v>
      </c>
      <c r="G190" s="269" t="s">
        <v>295</v>
      </c>
      <c r="H190" s="270">
        <v>14.14</v>
      </c>
      <c r="I190" s="271"/>
      <c r="J190" s="272">
        <f>ROUND(I190*H190,2)</f>
        <v>0</v>
      </c>
      <c r="K190" s="273"/>
      <c r="L190" s="274"/>
      <c r="M190" s="275" t="s">
        <v>19</v>
      </c>
      <c r="N190" s="276" t="s">
        <v>48</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210</v>
      </c>
      <c r="AT190" s="227" t="s">
        <v>237</v>
      </c>
      <c r="AU190" s="227" t="s">
        <v>85</v>
      </c>
      <c r="AY190" s="19" t="s">
        <v>160</v>
      </c>
      <c r="BE190" s="228">
        <f>IF(N190="základní",J190,0)</f>
        <v>0</v>
      </c>
      <c r="BF190" s="228">
        <f>IF(N190="snížená",J190,0)</f>
        <v>0</v>
      </c>
      <c r="BG190" s="228">
        <f>IF(N190="zákl. přenesená",J190,0)</f>
        <v>0</v>
      </c>
      <c r="BH190" s="228">
        <f>IF(N190="sníž. přenesená",J190,0)</f>
        <v>0</v>
      </c>
      <c r="BI190" s="228">
        <f>IF(N190="nulová",J190,0)</f>
        <v>0</v>
      </c>
      <c r="BJ190" s="19" t="s">
        <v>85</v>
      </c>
      <c r="BK190" s="228">
        <f>ROUND(I190*H190,2)</f>
        <v>0</v>
      </c>
      <c r="BL190" s="19" t="s">
        <v>166</v>
      </c>
      <c r="BM190" s="227" t="s">
        <v>740</v>
      </c>
    </row>
    <row r="191" spans="1:51" s="13" customFormat="1" ht="12">
      <c r="A191" s="13"/>
      <c r="B191" s="234"/>
      <c r="C191" s="235"/>
      <c r="D191" s="229" t="s">
        <v>170</v>
      </c>
      <c r="E191" s="236" t="s">
        <v>19</v>
      </c>
      <c r="F191" s="237" t="s">
        <v>720</v>
      </c>
      <c r="G191" s="235"/>
      <c r="H191" s="238">
        <v>14.14</v>
      </c>
      <c r="I191" s="239"/>
      <c r="J191" s="235"/>
      <c r="K191" s="235"/>
      <c r="L191" s="240"/>
      <c r="M191" s="241"/>
      <c r="N191" s="242"/>
      <c r="O191" s="242"/>
      <c r="P191" s="242"/>
      <c r="Q191" s="242"/>
      <c r="R191" s="242"/>
      <c r="S191" s="242"/>
      <c r="T191" s="243"/>
      <c r="U191" s="13"/>
      <c r="V191" s="13"/>
      <c r="W191" s="13"/>
      <c r="X191" s="13"/>
      <c r="Y191" s="13"/>
      <c r="Z191" s="13"/>
      <c r="AA191" s="13"/>
      <c r="AB191" s="13"/>
      <c r="AC191" s="13"/>
      <c r="AD191" s="13"/>
      <c r="AE191" s="13"/>
      <c r="AT191" s="244" t="s">
        <v>170</v>
      </c>
      <c r="AU191" s="244" t="s">
        <v>85</v>
      </c>
      <c r="AV191" s="13" t="s">
        <v>87</v>
      </c>
      <c r="AW191" s="13" t="s">
        <v>37</v>
      </c>
      <c r="AX191" s="13" t="s">
        <v>77</v>
      </c>
      <c r="AY191" s="244" t="s">
        <v>160</v>
      </c>
    </row>
    <row r="192" spans="1:51" s="15" customFormat="1" ht="12">
      <c r="A192" s="15"/>
      <c r="B192" s="255"/>
      <c r="C192" s="256"/>
      <c r="D192" s="229" t="s">
        <v>170</v>
      </c>
      <c r="E192" s="257" t="s">
        <v>19</v>
      </c>
      <c r="F192" s="258" t="s">
        <v>174</v>
      </c>
      <c r="G192" s="256"/>
      <c r="H192" s="259">
        <v>14.14</v>
      </c>
      <c r="I192" s="260"/>
      <c r="J192" s="256"/>
      <c r="K192" s="256"/>
      <c r="L192" s="261"/>
      <c r="M192" s="262"/>
      <c r="N192" s="263"/>
      <c r="O192" s="263"/>
      <c r="P192" s="263"/>
      <c r="Q192" s="263"/>
      <c r="R192" s="263"/>
      <c r="S192" s="263"/>
      <c r="T192" s="264"/>
      <c r="U192" s="15"/>
      <c r="V192" s="15"/>
      <c r="W192" s="15"/>
      <c r="X192" s="15"/>
      <c r="Y192" s="15"/>
      <c r="Z192" s="15"/>
      <c r="AA192" s="15"/>
      <c r="AB192" s="15"/>
      <c r="AC192" s="15"/>
      <c r="AD192" s="15"/>
      <c r="AE192" s="15"/>
      <c r="AT192" s="265" t="s">
        <v>170</v>
      </c>
      <c r="AU192" s="265" t="s">
        <v>85</v>
      </c>
      <c r="AV192" s="15" t="s">
        <v>166</v>
      </c>
      <c r="AW192" s="15" t="s">
        <v>37</v>
      </c>
      <c r="AX192" s="15" t="s">
        <v>85</v>
      </c>
      <c r="AY192" s="265" t="s">
        <v>160</v>
      </c>
    </row>
    <row r="193" spans="1:65" s="2" customFormat="1" ht="16.3" customHeight="1">
      <c r="A193" s="40"/>
      <c r="B193" s="41"/>
      <c r="C193" s="266" t="s">
        <v>445</v>
      </c>
      <c r="D193" s="266" t="s">
        <v>237</v>
      </c>
      <c r="E193" s="267" t="s">
        <v>741</v>
      </c>
      <c r="F193" s="268" t="s">
        <v>742</v>
      </c>
      <c r="G193" s="269" t="s">
        <v>295</v>
      </c>
      <c r="H193" s="270">
        <v>14.14</v>
      </c>
      <c r="I193" s="271"/>
      <c r="J193" s="272">
        <f>ROUND(I193*H193,2)</f>
        <v>0</v>
      </c>
      <c r="K193" s="273"/>
      <c r="L193" s="274"/>
      <c r="M193" s="275" t="s">
        <v>19</v>
      </c>
      <c r="N193" s="276" t="s">
        <v>48</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210</v>
      </c>
      <c r="AT193" s="227" t="s">
        <v>237</v>
      </c>
      <c r="AU193" s="227" t="s">
        <v>85</v>
      </c>
      <c r="AY193" s="19" t="s">
        <v>160</v>
      </c>
      <c r="BE193" s="228">
        <f>IF(N193="základní",J193,0)</f>
        <v>0</v>
      </c>
      <c r="BF193" s="228">
        <f>IF(N193="snížená",J193,0)</f>
        <v>0</v>
      </c>
      <c r="BG193" s="228">
        <f>IF(N193="zákl. přenesená",J193,0)</f>
        <v>0</v>
      </c>
      <c r="BH193" s="228">
        <f>IF(N193="sníž. přenesená",J193,0)</f>
        <v>0</v>
      </c>
      <c r="BI193" s="228">
        <f>IF(N193="nulová",J193,0)</f>
        <v>0</v>
      </c>
      <c r="BJ193" s="19" t="s">
        <v>85</v>
      </c>
      <c r="BK193" s="228">
        <f>ROUND(I193*H193,2)</f>
        <v>0</v>
      </c>
      <c r="BL193" s="19" t="s">
        <v>166</v>
      </c>
      <c r="BM193" s="227" t="s">
        <v>743</v>
      </c>
    </row>
    <row r="194" spans="1:51" s="13" customFormat="1" ht="12">
      <c r="A194" s="13"/>
      <c r="B194" s="234"/>
      <c r="C194" s="235"/>
      <c r="D194" s="229" t="s">
        <v>170</v>
      </c>
      <c r="E194" s="236" t="s">
        <v>19</v>
      </c>
      <c r="F194" s="237" t="s">
        <v>720</v>
      </c>
      <c r="G194" s="235"/>
      <c r="H194" s="238">
        <v>14.14</v>
      </c>
      <c r="I194" s="239"/>
      <c r="J194" s="235"/>
      <c r="K194" s="235"/>
      <c r="L194" s="240"/>
      <c r="M194" s="241"/>
      <c r="N194" s="242"/>
      <c r="O194" s="242"/>
      <c r="P194" s="242"/>
      <c r="Q194" s="242"/>
      <c r="R194" s="242"/>
      <c r="S194" s="242"/>
      <c r="T194" s="243"/>
      <c r="U194" s="13"/>
      <c r="V194" s="13"/>
      <c r="W194" s="13"/>
      <c r="X194" s="13"/>
      <c r="Y194" s="13"/>
      <c r="Z194" s="13"/>
      <c r="AA194" s="13"/>
      <c r="AB194" s="13"/>
      <c r="AC194" s="13"/>
      <c r="AD194" s="13"/>
      <c r="AE194" s="13"/>
      <c r="AT194" s="244" t="s">
        <v>170</v>
      </c>
      <c r="AU194" s="244" t="s">
        <v>85</v>
      </c>
      <c r="AV194" s="13" t="s">
        <v>87</v>
      </c>
      <c r="AW194" s="13" t="s">
        <v>37</v>
      </c>
      <c r="AX194" s="13" t="s">
        <v>77</v>
      </c>
      <c r="AY194" s="244" t="s">
        <v>160</v>
      </c>
    </row>
    <row r="195" spans="1:51" s="15" customFormat="1" ht="12">
      <c r="A195" s="15"/>
      <c r="B195" s="255"/>
      <c r="C195" s="256"/>
      <c r="D195" s="229" t="s">
        <v>170</v>
      </c>
      <c r="E195" s="257" t="s">
        <v>19</v>
      </c>
      <c r="F195" s="258" t="s">
        <v>174</v>
      </c>
      <c r="G195" s="256"/>
      <c r="H195" s="259">
        <v>14.14</v>
      </c>
      <c r="I195" s="260"/>
      <c r="J195" s="256"/>
      <c r="K195" s="256"/>
      <c r="L195" s="261"/>
      <c r="M195" s="262"/>
      <c r="N195" s="263"/>
      <c r="O195" s="263"/>
      <c r="P195" s="263"/>
      <c r="Q195" s="263"/>
      <c r="R195" s="263"/>
      <c r="S195" s="263"/>
      <c r="T195" s="264"/>
      <c r="U195" s="15"/>
      <c r="V195" s="15"/>
      <c r="W195" s="15"/>
      <c r="X195" s="15"/>
      <c r="Y195" s="15"/>
      <c r="Z195" s="15"/>
      <c r="AA195" s="15"/>
      <c r="AB195" s="15"/>
      <c r="AC195" s="15"/>
      <c r="AD195" s="15"/>
      <c r="AE195" s="15"/>
      <c r="AT195" s="265" t="s">
        <v>170</v>
      </c>
      <c r="AU195" s="265" t="s">
        <v>85</v>
      </c>
      <c r="AV195" s="15" t="s">
        <v>166</v>
      </c>
      <c r="AW195" s="15" t="s">
        <v>37</v>
      </c>
      <c r="AX195" s="15" t="s">
        <v>85</v>
      </c>
      <c r="AY195" s="265" t="s">
        <v>160</v>
      </c>
    </row>
    <row r="196" spans="1:65" s="2" customFormat="1" ht="21.05" customHeight="1">
      <c r="A196" s="40"/>
      <c r="B196" s="41"/>
      <c r="C196" s="266" t="s">
        <v>449</v>
      </c>
      <c r="D196" s="266" t="s">
        <v>237</v>
      </c>
      <c r="E196" s="267" t="s">
        <v>744</v>
      </c>
      <c r="F196" s="268" t="s">
        <v>745</v>
      </c>
      <c r="G196" s="269" t="s">
        <v>326</v>
      </c>
      <c r="H196" s="270">
        <v>21.315</v>
      </c>
      <c r="I196" s="271"/>
      <c r="J196" s="272">
        <f>ROUND(I196*H196,2)</f>
        <v>0</v>
      </c>
      <c r="K196" s="273"/>
      <c r="L196" s="274"/>
      <c r="M196" s="275" t="s">
        <v>19</v>
      </c>
      <c r="N196" s="276" t="s">
        <v>48</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210</v>
      </c>
      <c r="AT196" s="227" t="s">
        <v>237</v>
      </c>
      <c r="AU196" s="227" t="s">
        <v>85</v>
      </c>
      <c r="AY196" s="19" t="s">
        <v>160</v>
      </c>
      <c r="BE196" s="228">
        <f>IF(N196="základní",J196,0)</f>
        <v>0</v>
      </c>
      <c r="BF196" s="228">
        <f>IF(N196="snížená",J196,0)</f>
        <v>0</v>
      </c>
      <c r="BG196" s="228">
        <f>IF(N196="zákl. přenesená",J196,0)</f>
        <v>0</v>
      </c>
      <c r="BH196" s="228">
        <f>IF(N196="sníž. přenesená",J196,0)</f>
        <v>0</v>
      </c>
      <c r="BI196" s="228">
        <f>IF(N196="nulová",J196,0)</f>
        <v>0</v>
      </c>
      <c r="BJ196" s="19" t="s">
        <v>85</v>
      </c>
      <c r="BK196" s="228">
        <f>ROUND(I196*H196,2)</f>
        <v>0</v>
      </c>
      <c r="BL196" s="19" t="s">
        <v>166</v>
      </c>
      <c r="BM196" s="227" t="s">
        <v>746</v>
      </c>
    </row>
    <row r="197" spans="1:51" s="13" customFormat="1" ht="12">
      <c r="A197" s="13"/>
      <c r="B197" s="234"/>
      <c r="C197" s="235"/>
      <c r="D197" s="229" t="s">
        <v>170</v>
      </c>
      <c r="E197" s="236" t="s">
        <v>19</v>
      </c>
      <c r="F197" s="237" t="s">
        <v>747</v>
      </c>
      <c r="G197" s="235"/>
      <c r="H197" s="238">
        <v>21.315</v>
      </c>
      <c r="I197" s="239"/>
      <c r="J197" s="235"/>
      <c r="K197" s="235"/>
      <c r="L197" s="240"/>
      <c r="M197" s="241"/>
      <c r="N197" s="242"/>
      <c r="O197" s="242"/>
      <c r="P197" s="242"/>
      <c r="Q197" s="242"/>
      <c r="R197" s="242"/>
      <c r="S197" s="242"/>
      <c r="T197" s="243"/>
      <c r="U197" s="13"/>
      <c r="V197" s="13"/>
      <c r="W197" s="13"/>
      <c r="X197" s="13"/>
      <c r="Y197" s="13"/>
      <c r="Z197" s="13"/>
      <c r="AA197" s="13"/>
      <c r="AB197" s="13"/>
      <c r="AC197" s="13"/>
      <c r="AD197" s="13"/>
      <c r="AE197" s="13"/>
      <c r="AT197" s="244" t="s">
        <v>170</v>
      </c>
      <c r="AU197" s="244" t="s">
        <v>85</v>
      </c>
      <c r="AV197" s="13" t="s">
        <v>87</v>
      </c>
      <c r="AW197" s="13" t="s">
        <v>37</v>
      </c>
      <c r="AX197" s="13" t="s">
        <v>77</v>
      </c>
      <c r="AY197" s="244" t="s">
        <v>160</v>
      </c>
    </row>
    <row r="198" spans="1:51" s="15" customFormat="1" ht="12">
      <c r="A198" s="15"/>
      <c r="B198" s="255"/>
      <c r="C198" s="256"/>
      <c r="D198" s="229" t="s">
        <v>170</v>
      </c>
      <c r="E198" s="257" t="s">
        <v>19</v>
      </c>
      <c r="F198" s="258" t="s">
        <v>174</v>
      </c>
      <c r="G198" s="256"/>
      <c r="H198" s="259">
        <v>21.315</v>
      </c>
      <c r="I198" s="260"/>
      <c r="J198" s="256"/>
      <c r="K198" s="256"/>
      <c r="L198" s="261"/>
      <c r="M198" s="262"/>
      <c r="N198" s="263"/>
      <c r="O198" s="263"/>
      <c r="P198" s="263"/>
      <c r="Q198" s="263"/>
      <c r="R198" s="263"/>
      <c r="S198" s="263"/>
      <c r="T198" s="264"/>
      <c r="U198" s="15"/>
      <c r="V198" s="15"/>
      <c r="W198" s="15"/>
      <c r="X198" s="15"/>
      <c r="Y198" s="15"/>
      <c r="Z198" s="15"/>
      <c r="AA198" s="15"/>
      <c r="AB198" s="15"/>
      <c r="AC198" s="15"/>
      <c r="AD198" s="15"/>
      <c r="AE198" s="15"/>
      <c r="AT198" s="265" t="s">
        <v>170</v>
      </c>
      <c r="AU198" s="265" t="s">
        <v>85</v>
      </c>
      <c r="AV198" s="15" t="s">
        <v>166</v>
      </c>
      <c r="AW198" s="15" t="s">
        <v>37</v>
      </c>
      <c r="AX198" s="15" t="s">
        <v>85</v>
      </c>
      <c r="AY198" s="265" t="s">
        <v>160</v>
      </c>
    </row>
    <row r="199" spans="1:65" s="2" customFormat="1" ht="21.05" customHeight="1">
      <c r="A199" s="40"/>
      <c r="B199" s="41"/>
      <c r="C199" s="266" t="s">
        <v>455</v>
      </c>
      <c r="D199" s="266" t="s">
        <v>237</v>
      </c>
      <c r="E199" s="267" t="s">
        <v>748</v>
      </c>
      <c r="F199" s="268" t="s">
        <v>749</v>
      </c>
      <c r="G199" s="269" t="s">
        <v>295</v>
      </c>
      <c r="H199" s="270">
        <v>8.12</v>
      </c>
      <c r="I199" s="271"/>
      <c r="J199" s="272">
        <f>ROUND(I199*H199,2)</f>
        <v>0</v>
      </c>
      <c r="K199" s="273"/>
      <c r="L199" s="274"/>
      <c r="M199" s="275" t="s">
        <v>19</v>
      </c>
      <c r="N199" s="276" t="s">
        <v>48</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210</v>
      </c>
      <c r="AT199" s="227" t="s">
        <v>237</v>
      </c>
      <c r="AU199" s="227" t="s">
        <v>85</v>
      </c>
      <c r="AY199" s="19" t="s">
        <v>160</v>
      </c>
      <c r="BE199" s="228">
        <f>IF(N199="základní",J199,0)</f>
        <v>0</v>
      </c>
      <c r="BF199" s="228">
        <f>IF(N199="snížená",J199,0)</f>
        <v>0</v>
      </c>
      <c r="BG199" s="228">
        <f>IF(N199="zákl. přenesená",J199,0)</f>
        <v>0</v>
      </c>
      <c r="BH199" s="228">
        <f>IF(N199="sníž. přenesená",J199,0)</f>
        <v>0</v>
      </c>
      <c r="BI199" s="228">
        <f>IF(N199="nulová",J199,0)</f>
        <v>0</v>
      </c>
      <c r="BJ199" s="19" t="s">
        <v>85</v>
      </c>
      <c r="BK199" s="228">
        <f>ROUND(I199*H199,2)</f>
        <v>0</v>
      </c>
      <c r="BL199" s="19" t="s">
        <v>166</v>
      </c>
      <c r="BM199" s="227" t="s">
        <v>750</v>
      </c>
    </row>
    <row r="200" spans="1:51" s="13" customFormat="1" ht="12">
      <c r="A200" s="13"/>
      <c r="B200" s="234"/>
      <c r="C200" s="235"/>
      <c r="D200" s="229" t="s">
        <v>170</v>
      </c>
      <c r="E200" s="236" t="s">
        <v>19</v>
      </c>
      <c r="F200" s="237" t="s">
        <v>751</v>
      </c>
      <c r="G200" s="235"/>
      <c r="H200" s="238">
        <v>8.12</v>
      </c>
      <c r="I200" s="239"/>
      <c r="J200" s="235"/>
      <c r="K200" s="235"/>
      <c r="L200" s="240"/>
      <c r="M200" s="241"/>
      <c r="N200" s="242"/>
      <c r="O200" s="242"/>
      <c r="P200" s="242"/>
      <c r="Q200" s="242"/>
      <c r="R200" s="242"/>
      <c r="S200" s="242"/>
      <c r="T200" s="243"/>
      <c r="U200" s="13"/>
      <c r="V200" s="13"/>
      <c r="W200" s="13"/>
      <c r="X200" s="13"/>
      <c r="Y200" s="13"/>
      <c r="Z200" s="13"/>
      <c r="AA200" s="13"/>
      <c r="AB200" s="13"/>
      <c r="AC200" s="13"/>
      <c r="AD200" s="13"/>
      <c r="AE200" s="13"/>
      <c r="AT200" s="244" t="s">
        <v>170</v>
      </c>
      <c r="AU200" s="244" t="s">
        <v>85</v>
      </c>
      <c r="AV200" s="13" t="s">
        <v>87</v>
      </c>
      <c r="AW200" s="13" t="s">
        <v>37</v>
      </c>
      <c r="AX200" s="13" t="s">
        <v>77</v>
      </c>
      <c r="AY200" s="244" t="s">
        <v>160</v>
      </c>
    </row>
    <row r="201" spans="1:51" s="15" customFormat="1" ht="12">
      <c r="A201" s="15"/>
      <c r="B201" s="255"/>
      <c r="C201" s="256"/>
      <c r="D201" s="229" t="s">
        <v>170</v>
      </c>
      <c r="E201" s="257" t="s">
        <v>19</v>
      </c>
      <c r="F201" s="258" t="s">
        <v>174</v>
      </c>
      <c r="G201" s="256"/>
      <c r="H201" s="259">
        <v>8.12</v>
      </c>
      <c r="I201" s="260"/>
      <c r="J201" s="256"/>
      <c r="K201" s="256"/>
      <c r="L201" s="261"/>
      <c r="M201" s="262"/>
      <c r="N201" s="263"/>
      <c r="O201" s="263"/>
      <c r="P201" s="263"/>
      <c r="Q201" s="263"/>
      <c r="R201" s="263"/>
      <c r="S201" s="263"/>
      <c r="T201" s="264"/>
      <c r="U201" s="15"/>
      <c r="V201" s="15"/>
      <c r="W201" s="15"/>
      <c r="X201" s="15"/>
      <c r="Y201" s="15"/>
      <c r="Z201" s="15"/>
      <c r="AA201" s="15"/>
      <c r="AB201" s="15"/>
      <c r="AC201" s="15"/>
      <c r="AD201" s="15"/>
      <c r="AE201" s="15"/>
      <c r="AT201" s="265" t="s">
        <v>170</v>
      </c>
      <c r="AU201" s="265" t="s">
        <v>85</v>
      </c>
      <c r="AV201" s="15" t="s">
        <v>166</v>
      </c>
      <c r="AW201" s="15" t="s">
        <v>37</v>
      </c>
      <c r="AX201" s="15" t="s">
        <v>85</v>
      </c>
      <c r="AY201" s="265" t="s">
        <v>160</v>
      </c>
    </row>
    <row r="202" spans="1:65" s="2" customFormat="1" ht="21.05" customHeight="1">
      <c r="A202" s="40"/>
      <c r="B202" s="41"/>
      <c r="C202" s="266" t="s">
        <v>462</v>
      </c>
      <c r="D202" s="266" t="s">
        <v>237</v>
      </c>
      <c r="E202" s="267" t="s">
        <v>752</v>
      </c>
      <c r="F202" s="268" t="s">
        <v>753</v>
      </c>
      <c r="G202" s="269" t="s">
        <v>295</v>
      </c>
      <c r="H202" s="270">
        <v>4.06</v>
      </c>
      <c r="I202" s="271"/>
      <c r="J202" s="272">
        <f>ROUND(I202*H202,2)</f>
        <v>0</v>
      </c>
      <c r="K202" s="273"/>
      <c r="L202" s="274"/>
      <c r="M202" s="275" t="s">
        <v>19</v>
      </c>
      <c r="N202" s="276" t="s">
        <v>48</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210</v>
      </c>
      <c r="AT202" s="227" t="s">
        <v>237</v>
      </c>
      <c r="AU202" s="227" t="s">
        <v>85</v>
      </c>
      <c r="AY202" s="19" t="s">
        <v>160</v>
      </c>
      <c r="BE202" s="228">
        <f>IF(N202="základní",J202,0)</f>
        <v>0</v>
      </c>
      <c r="BF202" s="228">
        <f>IF(N202="snížená",J202,0)</f>
        <v>0</v>
      </c>
      <c r="BG202" s="228">
        <f>IF(N202="zákl. přenesená",J202,0)</f>
        <v>0</v>
      </c>
      <c r="BH202" s="228">
        <f>IF(N202="sníž. přenesená",J202,0)</f>
        <v>0</v>
      </c>
      <c r="BI202" s="228">
        <f>IF(N202="nulová",J202,0)</f>
        <v>0</v>
      </c>
      <c r="BJ202" s="19" t="s">
        <v>85</v>
      </c>
      <c r="BK202" s="228">
        <f>ROUND(I202*H202,2)</f>
        <v>0</v>
      </c>
      <c r="BL202" s="19" t="s">
        <v>166</v>
      </c>
      <c r="BM202" s="227" t="s">
        <v>754</v>
      </c>
    </row>
    <row r="203" spans="1:51" s="13" customFormat="1" ht="12">
      <c r="A203" s="13"/>
      <c r="B203" s="234"/>
      <c r="C203" s="235"/>
      <c r="D203" s="229" t="s">
        <v>170</v>
      </c>
      <c r="E203" s="236" t="s">
        <v>19</v>
      </c>
      <c r="F203" s="237" t="s">
        <v>755</v>
      </c>
      <c r="G203" s="235"/>
      <c r="H203" s="238">
        <v>4.06</v>
      </c>
      <c r="I203" s="239"/>
      <c r="J203" s="235"/>
      <c r="K203" s="235"/>
      <c r="L203" s="240"/>
      <c r="M203" s="241"/>
      <c r="N203" s="242"/>
      <c r="O203" s="242"/>
      <c r="P203" s="242"/>
      <c r="Q203" s="242"/>
      <c r="R203" s="242"/>
      <c r="S203" s="242"/>
      <c r="T203" s="243"/>
      <c r="U203" s="13"/>
      <c r="V203" s="13"/>
      <c r="W203" s="13"/>
      <c r="X203" s="13"/>
      <c r="Y203" s="13"/>
      <c r="Z203" s="13"/>
      <c r="AA203" s="13"/>
      <c r="AB203" s="13"/>
      <c r="AC203" s="13"/>
      <c r="AD203" s="13"/>
      <c r="AE203" s="13"/>
      <c r="AT203" s="244" t="s">
        <v>170</v>
      </c>
      <c r="AU203" s="244" t="s">
        <v>85</v>
      </c>
      <c r="AV203" s="13" t="s">
        <v>87</v>
      </c>
      <c r="AW203" s="13" t="s">
        <v>37</v>
      </c>
      <c r="AX203" s="13" t="s">
        <v>77</v>
      </c>
      <c r="AY203" s="244" t="s">
        <v>160</v>
      </c>
    </row>
    <row r="204" spans="1:51" s="15" customFormat="1" ht="12">
      <c r="A204" s="15"/>
      <c r="B204" s="255"/>
      <c r="C204" s="256"/>
      <c r="D204" s="229" t="s">
        <v>170</v>
      </c>
      <c r="E204" s="257" t="s">
        <v>19</v>
      </c>
      <c r="F204" s="258" t="s">
        <v>174</v>
      </c>
      <c r="G204" s="256"/>
      <c r="H204" s="259">
        <v>4.06</v>
      </c>
      <c r="I204" s="260"/>
      <c r="J204" s="256"/>
      <c r="K204" s="256"/>
      <c r="L204" s="261"/>
      <c r="M204" s="262"/>
      <c r="N204" s="263"/>
      <c r="O204" s="263"/>
      <c r="P204" s="263"/>
      <c r="Q204" s="263"/>
      <c r="R204" s="263"/>
      <c r="S204" s="263"/>
      <c r="T204" s="264"/>
      <c r="U204" s="15"/>
      <c r="V204" s="15"/>
      <c r="W204" s="15"/>
      <c r="X204" s="15"/>
      <c r="Y204" s="15"/>
      <c r="Z204" s="15"/>
      <c r="AA204" s="15"/>
      <c r="AB204" s="15"/>
      <c r="AC204" s="15"/>
      <c r="AD204" s="15"/>
      <c r="AE204" s="15"/>
      <c r="AT204" s="265" t="s">
        <v>170</v>
      </c>
      <c r="AU204" s="265" t="s">
        <v>85</v>
      </c>
      <c r="AV204" s="15" t="s">
        <v>166</v>
      </c>
      <c r="AW204" s="15" t="s">
        <v>37</v>
      </c>
      <c r="AX204" s="15" t="s">
        <v>85</v>
      </c>
      <c r="AY204" s="265" t="s">
        <v>160</v>
      </c>
    </row>
    <row r="205" spans="1:63" s="12" customFormat="1" ht="25.9" customHeight="1">
      <c r="A205" s="12"/>
      <c r="B205" s="199"/>
      <c r="C205" s="200"/>
      <c r="D205" s="201" t="s">
        <v>76</v>
      </c>
      <c r="E205" s="202" t="s">
        <v>756</v>
      </c>
      <c r="F205" s="202" t="s">
        <v>757</v>
      </c>
      <c r="G205" s="200"/>
      <c r="H205" s="200"/>
      <c r="I205" s="203"/>
      <c r="J205" s="204">
        <f>BK205</f>
        <v>0</v>
      </c>
      <c r="K205" s="200"/>
      <c r="L205" s="205"/>
      <c r="M205" s="206"/>
      <c r="N205" s="207"/>
      <c r="O205" s="207"/>
      <c r="P205" s="208">
        <f>SUM(P206:P210)</f>
        <v>0</v>
      </c>
      <c r="Q205" s="207"/>
      <c r="R205" s="208">
        <f>SUM(R206:R210)</f>
        <v>0</v>
      </c>
      <c r="S205" s="207"/>
      <c r="T205" s="209">
        <f>SUM(T206:T210)</f>
        <v>0</v>
      </c>
      <c r="U205" s="12"/>
      <c r="V205" s="12"/>
      <c r="W205" s="12"/>
      <c r="X205" s="12"/>
      <c r="Y205" s="12"/>
      <c r="Z205" s="12"/>
      <c r="AA205" s="12"/>
      <c r="AB205" s="12"/>
      <c r="AC205" s="12"/>
      <c r="AD205" s="12"/>
      <c r="AE205" s="12"/>
      <c r="AR205" s="210" t="s">
        <v>85</v>
      </c>
      <c r="AT205" s="211" t="s">
        <v>76</v>
      </c>
      <c r="AU205" s="211" t="s">
        <v>77</v>
      </c>
      <c r="AY205" s="210" t="s">
        <v>160</v>
      </c>
      <c r="BK205" s="212">
        <f>SUM(BK206:BK210)</f>
        <v>0</v>
      </c>
    </row>
    <row r="206" spans="1:65" s="2" customFormat="1" ht="21.05" customHeight="1">
      <c r="A206" s="40"/>
      <c r="B206" s="41"/>
      <c r="C206" s="215" t="s">
        <v>467</v>
      </c>
      <c r="D206" s="215" t="s">
        <v>162</v>
      </c>
      <c r="E206" s="216" t="s">
        <v>758</v>
      </c>
      <c r="F206" s="217" t="s">
        <v>759</v>
      </c>
      <c r="G206" s="218" t="s">
        <v>326</v>
      </c>
      <c r="H206" s="219">
        <v>63</v>
      </c>
      <c r="I206" s="220"/>
      <c r="J206" s="221">
        <f>ROUND(I206*H206,2)</f>
        <v>0</v>
      </c>
      <c r="K206" s="222"/>
      <c r="L206" s="46"/>
      <c r="M206" s="223" t="s">
        <v>19</v>
      </c>
      <c r="N206" s="224" t="s">
        <v>48</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166</v>
      </c>
      <c r="AT206" s="227" t="s">
        <v>162</v>
      </c>
      <c r="AU206" s="227" t="s">
        <v>85</v>
      </c>
      <c r="AY206" s="19" t="s">
        <v>160</v>
      </c>
      <c r="BE206" s="228">
        <f>IF(N206="základní",J206,0)</f>
        <v>0</v>
      </c>
      <c r="BF206" s="228">
        <f>IF(N206="snížená",J206,0)</f>
        <v>0</v>
      </c>
      <c r="BG206" s="228">
        <f>IF(N206="zákl. přenesená",J206,0)</f>
        <v>0</v>
      </c>
      <c r="BH206" s="228">
        <f>IF(N206="sníž. přenesená",J206,0)</f>
        <v>0</v>
      </c>
      <c r="BI206" s="228">
        <f>IF(N206="nulová",J206,0)</f>
        <v>0</v>
      </c>
      <c r="BJ206" s="19" t="s">
        <v>85</v>
      </c>
      <c r="BK206" s="228">
        <f>ROUND(I206*H206,2)</f>
        <v>0</v>
      </c>
      <c r="BL206" s="19" t="s">
        <v>166</v>
      </c>
      <c r="BM206" s="227" t="s">
        <v>760</v>
      </c>
    </row>
    <row r="207" spans="1:51" s="13" customFormat="1" ht="12">
      <c r="A207" s="13"/>
      <c r="B207" s="234"/>
      <c r="C207" s="235"/>
      <c r="D207" s="229" t="s">
        <v>170</v>
      </c>
      <c r="E207" s="236" t="s">
        <v>19</v>
      </c>
      <c r="F207" s="237" t="s">
        <v>761</v>
      </c>
      <c r="G207" s="235"/>
      <c r="H207" s="238">
        <v>35.8</v>
      </c>
      <c r="I207" s="239"/>
      <c r="J207" s="235"/>
      <c r="K207" s="235"/>
      <c r="L207" s="240"/>
      <c r="M207" s="241"/>
      <c r="N207" s="242"/>
      <c r="O207" s="242"/>
      <c r="P207" s="242"/>
      <c r="Q207" s="242"/>
      <c r="R207" s="242"/>
      <c r="S207" s="242"/>
      <c r="T207" s="243"/>
      <c r="U207" s="13"/>
      <c r="V207" s="13"/>
      <c r="W207" s="13"/>
      <c r="X207" s="13"/>
      <c r="Y207" s="13"/>
      <c r="Z207" s="13"/>
      <c r="AA207" s="13"/>
      <c r="AB207" s="13"/>
      <c r="AC207" s="13"/>
      <c r="AD207" s="13"/>
      <c r="AE207" s="13"/>
      <c r="AT207" s="244" t="s">
        <v>170</v>
      </c>
      <c r="AU207" s="244" t="s">
        <v>85</v>
      </c>
      <c r="AV207" s="13" t="s">
        <v>87</v>
      </c>
      <c r="AW207" s="13" t="s">
        <v>37</v>
      </c>
      <c r="AX207" s="13" t="s">
        <v>77</v>
      </c>
      <c r="AY207" s="244" t="s">
        <v>160</v>
      </c>
    </row>
    <row r="208" spans="1:51" s="13" customFormat="1" ht="12">
      <c r="A208" s="13"/>
      <c r="B208" s="234"/>
      <c r="C208" s="235"/>
      <c r="D208" s="229" t="s">
        <v>170</v>
      </c>
      <c r="E208" s="236" t="s">
        <v>19</v>
      </c>
      <c r="F208" s="237" t="s">
        <v>762</v>
      </c>
      <c r="G208" s="235"/>
      <c r="H208" s="238">
        <v>24.8</v>
      </c>
      <c r="I208" s="239"/>
      <c r="J208" s="235"/>
      <c r="K208" s="235"/>
      <c r="L208" s="240"/>
      <c r="M208" s="241"/>
      <c r="N208" s="242"/>
      <c r="O208" s="242"/>
      <c r="P208" s="242"/>
      <c r="Q208" s="242"/>
      <c r="R208" s="242"/>
      <c r="S208" s="242"/>
      <c r="T208" s="243"/>
      <c r="U208" s="13"/>
      <c r="V208" s="13"/>
      <c r="W208" s="13"/>
      <c r="X208" s="13"/>
      <c r="Y208" s="13"/>
      <c r="Z208" s="13"/>
      <c r="AA208" s="13"/>
      <c r="AB208" s="13"/>
      <c r="AC208" s="13"/>
      <c r="AD208" s="13"/>
      <c r="AE208" s="13"/>
      <c r="AT208" s="244" t="s">
        <v>170</v>
      </c>
      <c r="AU208" s="244" t="s">
        <v>85</v>
      </c>
      <c r="AV208" s="13" t="s">
        <v>87</v>
      </c>
      <c r="AW208" s="13" t="s">
        <v>37</v>
      </c>
      <c r="AX208" s="13" t="s">
        <v>77</v>
      </c>
      <c r="AY208" s="244" t="s">
        <v>160</v>
      </c>
    </row>
    <row r="209" spans="1:51" s="13" customFormat="1" ht="12">
      <c r="A209" s="13"/>
      <c r="B209" s="234"/>
      <c r="C209" s="235"/>
      <c r="D209" s="229" t="s">
        <v>170</v>
      </c>
      <c r="E209" s="236" t="s">
        <v>19</v>
      </c>
      <c r="F209" s="237" t="s">
        <v>763</v>
      </c>
      <c r="G209" s="235"/>
      <c r="H209" s="238">
        <v>2.4</v>
      </c>
      <c r="I209" s="239"/>
      <c r="J209" s="235"/>
      <c r="K209" s="235"/>
      <c r="L209" s="240"/>
      <c r="M209" s="241"/>
      <c r="N209" s="242"/>
      <c r="O209" s="242"/>
      <c r="P209" s="242"/>
      <c r="Q209" s="242"/>
      <c r="R209" s="242"/>
      <c r="S209" s="242"/>
      <c r="T209" s="243"/>
      <c r="U209" s="13"/>
      <c r="V209" s="13"/>
      <c r="W209" s="13"/>
      <c r="X209" s="13"/>
      <c r="Y209" s="13"/>
      <c r="Z209" s="13"/>
      <c r="AA209" s="13"/>
      <c r="AB209" s="13"/>
      <c r="AC209" s="13"/>
      <c r="AD209" s="13"/>
      <c r="AE209" s="13"/>
      <c r="AT209" s="244" t="s">
        <v>170</v>
      </c>
      <c r="AU209" s="244" t="s">
        <v>85</v>
      </c>
      <c r="AV209" s="13" t="s">
        <v>87</v>
      </c>
      <c r="AW209" s="13" t="s">
        <v>37</v>
      </c>
      <c r="AX209" s="13" t="s">
        <v>77</v>
      </c>
      <c r="AY209" s="244" t="s">
        <v>160</v>
      </c>
    </row>
    <row r="210" spans="1:51" s="15" customFormat="1" ht="12">
      <c r="A210" s="15"/>
      <c r="B210" s="255"/>
      <c r="C210" s="256"/>
      <c r="D210" s="229" t="s">
        <v>170</v>
      </c>
      <c r="E210" s="257" t="s">
        <v>19</v>
      </c>
      <c r="F210" s="258" t="s">
        <v>174</v>
      </c>
      <c r="G210" s="256"/>
      <c r="H210" s="259">
        <v>63</v>
      </c>
      <c r="I210" s="260"/>
      <c r="J210" s="256"/>
      <c r="K210" s="256"/>
      <c r="L210" s="261"/>
      <c r="M210" s="262"/>
      <c r="N210" s="263"/>
      <c r="O210" s="263"/>
      <c r="P210" s="263"/>
      <c r="Q210" s="263"/>
      <c r="R210" s="263"/>
      <c r="S210" s="263"/>
      <c r="T210" s="264"/>
      <c r="U210" s="15"/>
      <c r="V210" s="15"/>
      <c r="W210" s="15"/>
      <c r="X210" s="15"/>
      <c r="Y210" s="15"/>
      <c r="Z210" s="15"/>
      <c r="AA210" s="15"/>
      <c r="AB210" s="15"/>
      <c r="AC210" s="15"/>
      <c r="AD210" s="15"/>
      <c r="AE210" s="15"/>
      <c r="AT210" s="265" t="s">
        <v>170</v>
      </c>
      <c r="AU210" s="265" t="s">
        <v>85</v>
      </c>
      <c r="AV210" s="15" t="s">
        <v>166</v>
      </c>
      <c r="AW210" s="15" t="s">
        <v>37</v>
      </c>
      <c r="AX210" s="15" t="s">
        <v>85</v>
      </c>
      <c r="AY210" s="265" t="s">
        <v>160</v>
      </c>
    </row>
    <row r="211" spans="1:63" s="12" customFormat="1" ht="25.9" customHeight="1">
      <c r="A211" s="12"/>
      <c r="B211" s="199"/>
      <c r="C211" s="200"/>
      <c r="D211" s="201" t="s">
        <v>76</v>
      </c>
      <c r="E211" s="202" t="s">
        <v>764</v>
      </c>
      <c r="F211" s="202" t="s">
        <v>765</v>
      </c>
      <c r="G211" s="200"/>
      <c r="H211" s="200"/>
      <c r="I211" s="203"/>
      <c r="J211" s="204">
        <f>BK211</f>
        <v>0</v>
      </c>
      <c r="K211" s="200"/>
      <c r="L211" s="205"/>
      <c r="M211" s="206"/>
      <c r="N211" s="207"/>
      <c r="O211" s="207"/>
      <c r="P211" s="208">
        <f>P212</f>
        <v>0</v>
      </c>
      <c r="Q211" s="207"/>
      <c r="R211" s="208">
        <f>R212</f>
        <v>0</v>
      </c>
      <c r="S211" s="207"/>
      <c r="T211" s="209">
        <f>T212</f>
        <v>0</v>
      </c>
      <c r="U211" s="12"/>
      <c r="V211" s="12"/>
      <c r="W211" s="12"/>
      <c r="X211" s="12"/>
      <c r="Y211" s="12"/>
      <c r="Z211" s="12"/>
      <c r="AA211" s="12"/>
      <c r="AB211" s="12"/>
      <c r="AC211" s="12"/>
      <c r="AD211" s="12"/>
      <c r="AE211" s="12"/>
      <c r="AR211" s="210" t="s">
        <v>85</v>
      </c>
      <c r="AT211" s="211" t="s">
        <v>76</v>
      </c>
      <c r="AU211" s="211" t="s">
        <v>77</v>
      </c>
      <c r="AY211" s="210" t="s">
        <v>160</v>
      </c>
      <c r="BK211" s="212">
        <f>BK212</f>
        <v>0</v>
      </c>
    </row>
    <row r="212" spans="1:65" s="2" customFormat="1" ht="21.05" customHeight="1">
      <c r="A212" s="40"/>
      <c r="B212" s="41"/>
      <c r="C212" s="215" t="s">
        <v>476</v>
      </c>
      <c r="D212" s="215" t="s">
        <v>162</v>
      </c>
      <c r="E212" s="216" t="s">
        <v>766</v>
      </c>
      <c r="F212" s="217" t="s">
        <v>767</v>
      </c>
      <c r="G212" s="218" t="s">
        <v>183</v>
      </c>
      <c r="H212" s="219">
        <v>82.087</v>
      </c>
      <c r="I212" s="220"/>
      <c r="J212" s="221">
        <f>ROUND(I212*H212,2)</f>
        <v>0</v>
      </c>
      <c r="K212" s="222"/>
      <c r="L212" s="46"/>
      <c r="M212" s="223" t="s">
        <v>19</v>
      </c>
      <c r="N212" s="224" t="s">
        <v>48</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166</v>
      </c>
      <c r="AT212" s="227" t="s">
        <v>162</v>
      </c>
      <c r="AU212" s="227" t="s">
        <v>85</v>
      </c>
      <c r="AY212" s="19" t="s">
        <v>160</v>
      </c>
      <c r="BE212" s="228">
        <f>IF(N212="základní",J212,0)</f>
        <v>0</v>
      </c>
      <c r="BF212" s="228">
        <f>IF(N212="snížená",J212,0)</f>
        <v>0</v>
      </c>
      <c r="BG212" s="228">
        <f>IF(N212="zákl. přenesená",J212,0)</f>
        <v>0</v>
      </c>
      <c r="BH212" s="228">
        <f>IF(N212="sníž. přenesená",J212,0)</f>
        <v>0</v>
      </c>
      <c r="BI212" s="228">
        <f>IF(N212="nulová",J212,0)</f>
        <v>0</v>
      </c>
      <c r="BJ212" s="19" t="s">
        <v>85</v>
      </c>
      <c r="BK212" s="228">
        <f>ROUND(I212*H212,2)</f>
        <v>0</v>
      </c>
      <c r="BL212" s="19" t="s">
        <v>166</v>
      </c>
      <c r="BM212" s="227" t="s">
        <v>768</v>
      </c>
    </row>
    <row r="213" spans="1:63" s="12" customFormat="1" ht="25.9" customHeight="1">
      <c r="A213" s="12"/>
      <c r="B213" s="199"/>
      <c r="C213" s="200"/>
      <c r="D213" s="201" t="s">
        <v>76</v>
      </c>
      <c r="E213" s="202" t="s">
        <v>769</v>
      </c>
      <c r="F213" s="202" t="s">
        <v>770</v>
      </c>
      <c r="G213" s="200"/>
      <c r="H213" s="200"/>
      <c r="I213" s="203"/>
      <c r="J213" s="204">
        <f>BK213</f>
        <v>0</v>
      </c>
      <c r="K213" s="200"/>
      <c r="L213" s="205"/>
      <c r="M213" s="206"/>
      <c r="N213" s="207"/>
      <c r="O213" s="207"/>
      <c r="P213" s="208">
        <f>SUM(P214:P218)</f>
        <v>0</v>
      </c>
      <c r="Q213" s="207"/>
      <c r="R213" s="208">
        <f>SUM(R214:R218)</f>
        <v>0</v>
      </c>
      <c r="S213" s="207"/>
      <c r="T213" s="209">
        <f>SUM(T214:T218)</f>
        <v>0</v>
      </c>
      <c r="U213" s="12"/>
      <c r="V213" s="12"/>
      <c r="W213" s="12"/>
      <c r="X213" s="12"/>
      <c r="Y213" s="12"/>
      <c r="Z213" s="12"/>
      <c r="AA213" s="12"/>
      <c r="AB213" s="12"/>
      <c r="AC213" s="12"/>
      <c r="AD213" s="12"/>
      <c r="AE213" s="12"/>
      <c r="AR213" s="210" t="s">
        <v>85</v>
      </c>
      <c r="AT213" s="211" t="s">
        <v>76</v>
      </c>
      <c r="AU213" s="211" t="s">
        <v>77</v>
      </c>
      <c r="AY213" s="210" t="s">
        <v>160</v>
      </c>
      <c r="BK213" s="212">
        <f>SUM(BK214:BK218)</f>
        <v>0</v>
      </c>
    </row>
    <row r="214" spans="1:65" s="2" customFormat="1" ht="16.3" customHeight="1">
      <c r="A214" s="40"/>
      <c r="B214" s="41"/>
      <c r="C214" s="215" t="s">
        <v>484</v>
      </c>
      <c r="D214" s="215" t="s">
        <v>162</v>
      </c>
      <c r="E214" s="216" t="s">
        <v>771</v>
      </c>
      <c r="F214" s="217" t="s">
        <v>772</v>
      </c>
      <c r="G214" s="218" t="s">
        <v>183</v>
      </c>
      <c r="H214" s="219">
        <v>41.039</v>
      </c>
      <c r="I214" s="220"/>
      <c r="J214" s="221">
        <f>ROUND(I214*H214,2)</f>
        <v>0</v>
      </c>
      <c r="K214" s="222"/>
      <c r="L214" s="46"/>
      <c r="M214" s="223" t="s">
        <v>19</v>
      </c>
      <c r="N214" s="224" t="s">
        <v>48</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166</v>
      </c>
      <c r="AT214" s="227" t="s">
        <v>162</v>
      </c>
      <c r="AU214" s="227" t="s">
        <v>85</v>
      </c>
      <c r="AY214" s="19" t="s">
        <v>160</v>
      </c>
      <c r="BE214" s="228">
        <f>IF(N214="základní",J214,0)</f>
        <v>0</v>
      </c>
      <c r="BF214" s="228">
        <f>IF(N214="snížená",J214,0)</f>
        <v>0</v>
      </c>
      <c r="BG214" s="228">
        <f>IF(N214="zákl. přenesená",J214,0)</f>
        <v>0</v>
      </c>
      <c r="BH214" s="228">
        <f>IF(N214="sníž. přenesená",J214,0)</f>
        <v>0</v>
      </c>
      <c r="BI214" s="228">
        <f>IF(N214="nulová",J214,0)</f>
        <v>0</v>
      </c>
      <c r="BJ214" s="19" t="s">
        <v>85</v>
      </c>
      <c r="BK214" s="228">
        <f>ROUND(I214*H214,2)</f>
        <v>0</v>
      </c>
      <c r="BL214" s="19" t="s">
        <v>166</v>
      </c>
      <c r="BM214" s="227" t="s">
        <v>773</v>
      </c>
    </row>
    <row r="215" spans="1:65" s="2" customFormat="1" ht="21.05" customHeight="1">
      <c r="A215" s="40"/>
      <c r="B215" s="41"/>
      <c r="C215" s="215" t="s">
        <v>490</v>
      </c>
      <c r="D215" s="215" t="s">
        <v>162</v>
      </c>
      <c r="E215" s="216" t="s">
        <v>774</v>
      </c>
      <c r="F215" s="217" t="s">
        <v>775</v>
      </c>
      <c r="G215" s="218" t="s">
        <v>183</v>
      </c>
      <c r="H215" s="219">
        <v>697.66</v>
      </c>
      <c r="I215" s="220"/>
      <c r="J215" s="221">
        <f>ROUND(I215*H215,2)</f>
        <v>0</v>
      </c>
      <c r="K215" s="222"/>
      <c r="L215" s="46"/>
      <c r="M215" s="223" t="s">
        <v>19</v>
      </c>
      <c r="N215" s="224" t="s">
        <v>48</v>
      </c>
      <c r="O215" s="86"/>
      <c r="P215" s="225">
        <f>O215*H215</f>
        <v>0</v>
      </c>
      <c r="Q215" s="225">
        <v>0</v>
      </c>
      <c r="R215" s="225">
        <f>Q215*H215</f>
        <v>0</v>
      </c>
      <c r="S215" s="225">
        <v>0</v>
      </c>
      <c r="T215" s="226">
        <f>S215*H215</f>
        <v>0</v>
      </c>
      <c r="U215" s="40"/>
      <c r="V215" s="40"/>
      <c r="W215" s="40"/>
      <c r="X215" s="40"/>
      <c r="Y215" s="40"/>
      <c r="Z215" s="40"/>
      <c r="AA215" s="40"/>
      <c r="AB215" s="40"/>
      <c r="AC215" s="40"/>
      <c r="AD215" s="40"/>
      <c r="AE215" s="40"/>
      <c r="AR215" s="227" t="s">
        <v>166</v>
      </c>
      <c r="AT215" s="227" t="s">
        <v>162</v>
      </c>
      <c r="AU215" s="227" t="s">
        <v>85</v>
      </c>
      <c r="AY215" s="19" t="s">
        <v>160</v>
      </c>
      <c r="BE215" s="228">
        <f>IF(N215="základní",J215,0)</f>
        <v>0</v>
      </c>
      <c r="BF215" s="228">
        <f>IF(N215="snížená",J215,0)</f>
        <v>0</v>
      </c>
      <c r="BG215" s="228">
        <f>IF(N215="zákl. přenesená",J215,0)</f>
        <v>0</v>
      </c>
      <c r="BH215" s="228">
        <f>IF(N215="sníž. přenesená",J215,0)</f>
        <v>0</v>
      </c>
      <c r="BI215" s="228">
        <f>IF(N215="nulová",J215,0)</f>
        <v>0</v>
      </c>
      <c r="BJ215" s="19" t="s">
        <v>85</v>
      </c>
      <c r="BK215" s="228">
        <f>ROUND(I215*H215,2)</f>
        <v>0</v>
      </c>
      <c r="BL215" s="19" t="s">
        <v>166</v>
      </c>
      <c r="BM215" s="227" t="s">
        <v>776</v>
      </c>
    </row>
    <row r="216" spans="1:65" s="2" customFormat="1" ht="16.3" customHeight="1">
      <c r="A216" s="40"/>
      <c r="B216" s="41"/>
      <c r="C216" s="215" t="s">
        <v>494</v>
      </c>
      <c r="D216" s="215" t="s">
        <v>162</v>
      </c>
      <c r="E216" s="216" t="s">
        <v>777</v>
      </c>
      <c r="F216" s="217" t="s">
        <v>778</v>
      </c>
      <c r="G216" s="218" t="s">
        <v>183</v>
      </c>
      <c r="H216" s="219">
        <v>41.039</v>
      </c>
      <c r="I216" s="220"/>
      <c r="J216" s="221">
        <f>ROUND(I216*H216,2)</f>
        <v>0</v>
      </c>
      <c r="K216" s="222"/>
      <c r="L216" s="46"/>
      <c r="M216" s="223" t="s">
        <v>19</v>
      </c>
      <c r="N216" s="224" t="s">
        <v>48</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166</v>
      </c>
      <c r="AT216" s="227" t="s">
        <v>162</v>
      </c>
      <c r="AU216" s="227" t="s">
        <v>85</v>
      </c>
      <c r="AY216" s="19" t="s">
        <v>160</v>
      </c>
      <c r="BE216" s="228">
        <f>IF(N216="základní",J216,0)</f>
        <v>0</v>
      </c>
      <c r="BF216" s="228">
        <f>IF(N216="snížená",J216,0)</f>
        <v>0</v>
      </c>
      <c r="BG216" s="228">
        <f>IF(N216="zákl. přenesená",J216,0)</f>
        <v>0</v>
      </c>
      <c r="BH216" s="228">
        <f>IF(N216="sníž. přenesená",J216,0)</f>
        <v>0</v>
      </c>
      <c r="BI216" s="228">
        <f>IF(N216="nulová",J216,0)</f>
        <v>0</v>
      </c>
      <c r="BJ216" s="19" t="s">
        <v>85</v>
      </c>
      <c r="BK216" s="228">
        <f>ROUND(I216*H216,2)</f>
        <v>0</v>
      </c>
      <c r="BL216" s="19" t="s">
        <v>166</v>
      </c>
      <c r="BM216" s="227" t="s">
        <v>779</v>
      </c>
    </row>
    <row r="217" spans="1:65" s="2" customFormat="1" ht="16.3" customHeight="1">
      <c r="A217" s="40"/>
      <c r="B217" s="41"/>
      <c r="C217" s="215" t="s">
        <v>502</v>
      </c>
      <c r="D217" s="215" t="s">
        <v>162</v>
      </c>
      <c r="E217" s="216" t="s">
        <v>780</v>
      </c>
      <c r="F217" s="217" t="s">
        <v>781</v>
      </c>
      <c r="G217" s="218" t="s">
        <v>183</v>
      </c>
      <c r="H217" s="219">
        <v>6.84</v>
      </c>
      <c r="I217" s="220"/>
      <c r="J217" s="221">
        <f>ROUND(I217*H217,2)</f>
        <v>0</v>
      </c>
      <c r="K217" s="222"/>
      <c r="L217" s="46"/>
      <c r="M217" s="223" t="s">
        <v>19</v>
      </c>
      <c r="N217" s="224" t="s">
        <v>48</v>
      </c>
      <c r="O217" s="86"/>
      <c r="P217" s="225">
        <f>O217*H217</f>
        <v>0</v>
      </c>
      <c r="Q217" s="225">
        <v>0</v>
      </c>
      <c r="R217" s="225">
        <f>Q217*H217</f>
        <v>0</v>
      </c>
      <c r="S217" s="225">
        <v>0</v>
      </c>
      <c r="T217" s="226">
        <f>S217*H217</f>
        <v>0</v>
      </c>
      <c r="U217" s="40"/>
      <c r="V217" s="40"/>
      <c r="W217" s="40"/>
      <c r="X217" s="40"/>
      <c r="Y217" s="40"/>
      <c r="Z217" s="40"/>
      <c r="AA217" s="40"/>
      <c r="AB217" s="40"/>
      <c r="AC217" s="40"/>
      <c r="AD217" s="40"/>
      <c r="AE217" s="40"/>
      <c r="AR217" s="227" t="s">
        <v>166</v>
      </c>
      <c r="AT217" s="227" t="s">
        <v>162</v>
      </c>
      <c r="AU217" s="227" t="s">
        <v>85</v>
      </c>
      <c r="AY217" s="19" t="s">
        <v>160</v>
      </c>
      <c r="BE217" s="228">
        <f>IF(N217="základní",J217,0)</f>
        <v>0</v>
      </c>
      <c r="BF217" s="228">
        <f>IF(N217="snížená",J217,0)</f>
        <v>0</v>
      </c>
      <c r="BG217" s="228">
        <f>IF(N217="zákl. přenesená",J217,0)</f>
        <v>0</v>
      </c>
      <c r="BH217" s="228">
        <f>IF(N217="sníž. přenesená",J217,0)</f>
        <v>0</v>
      </c>
      <c r="BI217" s="228">
        <f>IF(N217="nulová",J217,0)</f>
        <v>0</v>
      </c>
      <c r="BJ217" s="19" t="s">
        <v>85</v>
      </c>
      <c r="BK217" s="228">
        <f>ROUND(I217*H217,2)</f>
        <v>0</v>
      </c>
      <c r="BL217" s="19" t="s">
        <v>166</v>
      </c>
      <c r="BM217" s="227" t="s">
        <v>782</v>
      </c>
    </row>
    <row r="218" spans="1:65" s="2" customFormat="1" ht="16.3" customHeight="1">
      <c r="A218" s="40"/>
      <c r="B218" s="41"/>
      <c r="C218" s="215" t="s">
        <v>510</v>
      </c>
      <c r="D218" s="215" t="s">
        <v>162</v>
      </c>
      <c r="E218" s="216" t="s">
        <v>783</v>
      </c>
      <c r="F218" s="217" t="s">
        <v>784</v>
      </c>
      <c r="G218" s="218" t="s">
        <v>183</v>
      </c>
      <c r="H218" s="219">
        <v>34.199</v>
      </c>
      <c r="I218" s="220"/>
      <c r="J218" s="221">
        <f>ROUND(I218*H218,2)</f>
        <v>0</v>
      </c>
      <c r="K218" s="222"/>
      <c r="L218" s="46"/>
      <c r="M218" s="223" t="s">
        <v>19</v>
      </c>
      <c r="N218" s="224" t="s">
        <v>48</v>
      </c>
      <c r="O218" s="86"/>
      <c r="P218" s="225">
        <f>O218*H218</f>
        <v>0</v>
      </c>
      <c r="Q218" s="225">
        <v>0</v>
      </c>
      <c r="R218" s="225">
        <f>Q218*H218</f>
        <v>0</v>
      </c>
      <c r="S218" s="225">
        <v>0</v>
      </c>
      <c r="T218" s="226">
        <f>S218*H218</f>
        <v>0</v>
      </c>
      <c r="U218" s="40"/>
      <c r="V218" s="40"/>
      <c r="W218" s="40"/>
      <c r="X218" s="40"/>
      <c r="Y218" s="40"/>
      <c r="Z218" s="40"/>
      <c r="AA218" s="40"/>
      <c r="AB218" s="40"/>
      <c r="AC218" s="40"/>
      <c r="AD218" s="40"/>
      <c r="AE218" s="40"/>
      <c r="AR218" s="227" t="s">
        <v>166</v>
      </c>
      <c r="AT218" s="227" t="s">
        <v>162</v>
      </c>
      <c r="AU218" s="227" t="s">
        <v>85</v>
      </c>
      <c r="AY218" s="19" t="s">
        <v>160</v>
      </c>
      <c r="BE218" s="228">
        <f>IF(N218="základní",J218,0)</f>
        <v>0</v>
      </c>
      <c r="BF218" s="228">
        <f>IF(N218="snížená",J218,0)</f>
        <v>0</v>
      </c>
      <c r="BG218" s="228">
        <f>IF(N218="zákl. přenesená",J218,0)</f>
        <v>0</v>
      </c>
      <c r="BH218" s="228">
        <f>IF(N218="sníž. přenesená",J218,0)</f>
        <v>0</v>
      </c>
      <c r="BI218" s="228">
        <f>IF(N218="nulová",J218,0)</f>
        <v>0</v>
      </c>
      <c r="BJ218" s="19" t="s">
        <v>85</v>
      </c>
      <c r="BK218" s="228">
        <f>ROUND(I218*H218,2)</f>
        <v>0</v>
      </c>
      <c r="BL218" s="19" t="s">
        <v>166</v>
      </c>
      <c r="BM218" s="227" t="s">
        <v>785</v>
      </c>
    </row>
    <row r="219" spans="1:63" s="12" customFormat="1" ht="25.9" customHeight="1">
      <c r="A219" s="12"/>
      <c r="B219" s="199"/>
      <c r="C219" s="200"/>
      <c r="D219" s="201" t="s">
        <v>76</v>
      </c>
      <c r="E219" s="202" t="s">
        <v>786</v>
      </c>
      <c r="F219" s="202" t="s">
        <v>787</v>
      </c>
      <c r="G219" s="200"/>
      <c r="H219" s="200"/>
      <c r="I219" s="203"/>
      <c r="J219" s="204">
        <f>BK219</f>
        <v>0</v>
      </c>
      <c r="K219" s="200"/>
      <c r="L219" s="205"/>
      <c r="M219" s="206"/>
      <c r="N219" s="207"/>
      <c r="O219" s="207"/>
      <c r="P219" s="208">
        <f>SUM(P220:P232)</f>
        <v>0</v>
      </c>
      <c r="Q219" s="207"/>
      <c r="R219" s="208">
        <f>SUM(R220:R232)</f>
        <v>0</v>
      </c>
      <c r="S219" s="207"/>
      <c r="T219" s="209">
        <f>SUM(T220:T232)</f>
        <v>0</v>
      </c>
      <c r="U219" s="12"/>
      <c r="V219" s="12"/>
      <c r="W219" s="12"/>
      <c r="X219" s="12"/>
      <c r="Y219" s="12"/>
      <c r="Z219" s="12"/>
      <c r="AA219" s="12"/>
      <c r="AB219" s="12"/>
      <c r="AC219" s="12"/>
      <c r="AD219" s="12"/>
      <c r="AE219" s="12"/>
      <c r="AR219" s="210" t="s">
        <v>87</v>
      </c>
      <c r="AT219" s="211" t="s">
        <v>76</v>
      </c>
      <c r="AU219" s="211" t="s">
        <v>77</v>
      </c>
      <c r="AY219" s="210" t="s">
        <v>160</v>
      </c>
      <c r="BK219" s="212">
        <f>SUM(BK220:BK232)</f>
        <v>0</v>
      </c>
    </row>
    <row r="220" spans="1:65" s="2" customFormat="1" ht="21.05" customHeight="1">
      <c r="A220" s="40"/>
      <c r="B220" s="41"/>
      <c r="C220" s="215" t="s">
        <v>516</v>
      </c>
      <c r="D220" s="215" t="s">
        <v>162</v>
      </c>
      <c r="E220" s="216" t="s">
        <v>788</v>
      </c>
      <c r="F220" s="217" t="s">
        <v>789</v>
      </c>
      <c r="G220" s="218" t="s">
        <v>295</v>
      </c>
      <c r="H220" s="219">
        <v>23</v>
      </c>
      <c r="I220" s="220"/>
      <c r="J220" s="221">
        <f>ROUND(I220*H220,2)</f>
        <v>0</v>
      </c>
      <c r="K220" s="222"/>
      <c r="L220" s="46"/>
      <c r="M220" s="223" t="s">
        <v>19</v>
      </c>
      <c r="N220" s="224" t="s">
        <v>48</v>
      </c>
      <c r="O220" s="86"/>
      <c r="P220" s="225">
        <f>O220*H220</f>
        <v>0</v>
      </c>
      <c r="Q220" s="225">
        <v>0</v>
      </c>
      <c r="R220" s="225">
        <f>Q220*H220</f>
        <v>0</v>
      </c>
      <c r="S220" s="225">
        <v>0</v>
      </c>
      <c r="T220" s="226">
        <f>S220*H220</f>
        <v>0</v>
      </c>
      <c r="U220" s="40"/>
      <c r="V220" s="40"/>
      <c r="W220" s="40"/>
      <c r="X220" s="40"/>
      <c r="Y220" s="40"/>
      <c r="Z220" s="40"/>
      <c r="AA220" s="40"/>
      <c r="AB220" s="40"/>
      <c r="AC220" s="40"/>
      <c r="AD220" s="40"/>
      <c r="AE220" s="40"/>
      <c r="AR220" s="227" t="s">
        <v>259</v>
      </c>
      <c r="AT220" s="227" t="s">
        <v>162</v>
      </c>
      <c r="AU220" s="227" t="s">
        <v>85</v>
      </c>
      <c r="AY220" s="19" t="s">
        <v>160</v>
      </c>
      <c r="BE220" s="228">
        <f>IF(N220="základní",J220,0)</f>
        <v>0</v>
      </c>
      <c r="BF220" s="228">
        <f>IF(N220="snížená",J220,0)</f>
        <v>0</v>
      </c>
      <c r="BG220" s="228">
        <f>IF(N220="zákl. přenesená",J220,0)</f>
        <v>0</v>
      </c>
      <c r="BH220" s="228">
        <f>IF(N220="sníž. přenesená",J220,0)</f>
        <v>0</v>
      </c>
      <c r="BI220" s="228">
        <f>IF(N220="nulová",J220,0)</f>
        <v>0</v>
      </c>
      <c r="BJ220" s="19" t="s">
        <v>85</v>
      </c>
      <c r="BK220" s="228">
        <f>ROUND(I220*H220,2)</f>
        <v>0</v>
      </c>
      <c r="BL220" s="19" t="s">
        <v>259</v>
      </c>
      <c r="BM220" s="227" t="s">
        <v>790</v>
      </c>
    </row>
    <row r="221" spans="1:65" s="2" customFormat="1" ht="16.3" customHeight="1">
      <c r="A221" s="40"/>
      <c r="B221" s="41"/>
      <c r="C221" s="215" t="s">
        <v>524</v>
      </c>
      <c r="D221" s="215" t="s">
        <v>162</v>
      </c>
      <c r="E221" s="216" t="s">
        <v>791</v>
      </c>
      <c r="F221" s="217" t="s">
        <v>792</v>
      </c>
      <c r="G221" s="218" t="s">
        <v>295</v>
      </c>
      <c r="H221" s="219">
        <v>23</v>
      </c>
      <c r="I221" s="220"/>
      <c r="J221" s="221">
        <f>ROUND(I221*H221,2)</f>
        <v>0</v>
      </c>
      <c r="K221" s="222"/>
      <c r="L221" s="46"/>
      <c r="M221" s="223" t="s">
        <v>19</v>
      </c>
      <c r="N221" s="224" t="s">
        <v>48</v>
      </c>
      <c r="O221" s="86"/>
      <c r="P221" s="225">
        <f>O221*H221</f>
        <v>0</v>
      </c>
      <c r="Q221" s="225">
        <v>0</v>
      </c>
      <c r="R221" s="225">
        <f>Q221*H221</f>
        <v>0</v>
      </c>
      <c r="S221" s="225">
        <v>0</v>
      </c>
      <c r="T221" s="226">
        <f>S221*H221</f>
        <v>0</v>
      </c>
      <c r="U221" s="40"/>
      <c r="V221" s="40"/>
      <c r="W221" s="40"/>
      <c r="X221" s="40"/>
      <c r="Y221" s="40"/>
      <c r="Z221" s="40"/>
      <c r="AA221" s="40"/>
      <c r="AB221" s="40"/>
      <c r="AC221" s="40"/>
      <c r="AD221" s="40"/>
      <c r="AE221" s="40"/>
      <c r="AR221" s="227" t="s">
        <v>259</v>
      </c>
      <c r="AT221" s="227" t="s">
        <v>162</v>
      </c>
      <c r="AU221" s="227" t="s">
        <v>85</v>
      </c>
      <c r="AY221" s="19" t="s">
        <v>160</v>
      </c>
      <c r="BE221" s="228">
        <f>IF(N221="základní",J221,0)</f>
        <v>0</v>
      </c>
      <c r="BF221" s="228">
        <f>IF(N221="snížená",J221,0)</f>
        <v>0</v>
      </c>
      <c r="BG221" s="228">
        <f>IF(N221="zákl. přenesená",J221,0)</f>
        <v>0</v>
      </c>
      <c r="BH221" s="228">
        <f>IF(N221="sníž. přenesená",J221,0)</f>
        <v>0</v>
      </c>
      <c r="BI221" s="228">
        <f>IF(N221="nulová",J221,0)</f>
        <v>0</v>
      </c>
      <c r="BJ221" s="19" t="s">
        <v>85</v>
      </c>
      <c r="BK221" s="228">
        <f>ROUND(I221*H221,2)</f>
        <v>0</v>
      </c>
      <c r="BL221" s="19" t="s">
        <v>259</v>
      </c>
      <c r="BM221" s="227" t="s">
        <v>793</v>
      </c>
    </row>
    <row r="222" spans="1:65" s="2" customFormat="1" ht="16.3" customHeight="1">
      <c r="A222" s="40"/>
      <c r="B222" s="41"/>
      <c r="C222" s="215" t="s">
        <v>532</v>
      </c>
      <c r="D222" s="215" t="s">
        <v>162</v>
      </c>
      <c r="E222" s="216" t="s">
        <v>794</v>
      </c>
      <c r="F222" s="217" t="s">
        <v>795</v>
      </c>
      <c r="G222" s="218" t="s">
        <v>295</v>
      </c>
      <c r="H222" s="219">
        <v>23</v>
      </c>
      <c r="I222" s="220"/>
      <c r="J222" s="221">
        <f>ROUND(I222*H222,2)</f>
        <v>0</v>
      </c>
      <c r="K222" s="222"/>
      <c r="L222" s="46"/>
      <c r="M222" s="223" t="s">
        <v>19</v>
      </c>
      <c r="N222" s="224" t="s">
        <v>48</v>
      </c>
      <c r="O222" s="86"/>
      <c r="P222" s="225">
        <f>O222*H222</f>
        <v>0</v>
      </c>
      <c r="Q222" s="225">
        <v>0</v>
      </c>
      <c r="R222" s="225">
        <f>Q222*H222</f>
        <v>0</v>
      </c>
      <c r="S222" s="225">
        <v>0</v>
      </c>
      <c r="T222" s="226">
        <f>S222*H222</f>
        <v>0</v>
      </c>
      <c r="U222" s="40"/>
      <c r="V222" s="40"/>
      <c r="W222" s="40"/>
      <c r="X222" s="40"/>
      <c r="Y222" s="40"/>
      <c r="Z222" s="40"/>
      <c r="AA222" s="40"/>
      <c r="AB222" s="40"/>
      <c r="AC222" s="40"/>
      <c r="AD222" s="40"/>
      <c r="AE222" s="40"/>
      <c r="AR222" s="227" t="s">
        <v>259</v>
      </c>
      <c r="AT222" s="227" t="s">
        <v>162</v>
      </c>
      <c r="AU222" s="227" t="s">
        <v>85</v>
      </c>
      <c r="AY222" s="19" t="s">
        <v>160</v>
      </c>
      <c r="BE222" s="228">
        <f>IF(N222="základní",J222,0)</f>
        <v>0</v>
      </c>
      <c r="BF222" s="228">
        <f>IF(N222="snížená",J222,0)</f>
        <v>0</v>
      </c>
      <c r="BG222" s="228">
        <f>IF(N222="zákl. přenesená",J222,0)</f>
        <v>0</v>
      </c>
      <c r="BH222" s="228">
        <f>IF(N222="sníž. přenesená",J222,0)</f>
        <v>0</v>
      </c>
      <c r="BI222" s="228">
        <f>IF(N222="nulová",J222,0)</f>
        <v>0</v>
      </c>
      <c r="BJ222" s="19" t="s">
        <v>85</v>
      </c>
      <c r="BK222" s="228">
        <f>ROUND(I222*H222,2)</f>
        <v>0</v>
      </c>
      <c r="BL222" s="19" t="s">
        <v>259</v>
      </c>
      <c r="BM222" s="227" t="s">
        <v>796</v>
      </c>
    </row>
    <row r="223" spans="1:65" s="2" customFormat="1" ht="21.05" customHeight="1">
      <c r="A223" s="40"/>
      <c r="B223" s="41"/>
      <c r="C223" s="215" t="s">
        <v>537</v>
      </c>
      <c r="D223" s="215" t="s">
        <v>162</v>
      </c>
      <c r="E223" s="216" t="s">
        <v>797</v>
      </c>
      <c r="F223" s="217" t="s">
        <v>798</v>
      </c>
      <c r="G223" s="218" t="s">
        <v>295</v>
      </c>
      <c r="H223" s="219">
        <v>23</v>
      </c>
      <c r="I223" s="220"/>
      <c r="J223" s="221">
        <f>ROUND(I223*H223,2)</f>
        <v>0</v>
      </c>
      <c r="K223" s="222"/>
      <c r="L223" s="46"/>
      <c r="M223" s="223" t="s">
        <v>19</v>
      </c>
      <c r="N223" s="224" t="s">
        <v>48</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259</v>
      </c>
      <c r="AT223" s="227" t="s">
        <v>162</v>
      </c>
      <c r="AU223" s="227" t="s">
        <v>85</v>
      </c>
      <c r="AY223" s="19" t="s">
        <v>160</v>
      </c>
      <c r="BE223" s="228">
        <f>IF(N223="základní",J223,0)</f>
        <v>0</v>
      </c>
      <c r="BF223" s="228">
        <f>IF(N223="snížená",J223,0)</f>
        <v>0</v>
      </c>
      <c r="BG223" s="228">
        <f>IF(N223="zákl. přenesená",J223,0)</f>
        <v>0</v>
      </c>
      <c r="BH223" s="228">
        <f>IF(N223="sníž. přenesená",J223,0)</f>
        <v>0</v>
      </c>
      <c r="BI223" s="228">
        <f>IF(N223="nulová",J223,0)</f>
        <v>0</v>
      </c>
      <c r="BJ223" s="19" t="s">
        <v>85</v>
      </c>
      <c r="BK223" s="228">
        <f>ROUND(I223*H223,2)</f>
        <v>0</v>
      </c>
      <c r="BL223" s="19" t="s">
        <v>259</v>
      </c>
      <c r="BM223" s="227" t="s">
        <v>799</v>
      </c>
    </row>
    <row r="224" spans="1:65" s="2" customFormat="1" ht="21.05" customHeight="1">
      <c r="A224" s="40"/>
      <c r="B224" s="41"/>
      <c r="C224" s="215" t="s">
        <v>545</v>
      </c>
      <c r="D224" s="215" t="s">
        <v>162</v>
      </c>
      <c r="E224" s="216" t="s">
        <v>800</v>
      </c>
      <c r="F224" s="217" t="s">
        <v>801</v>
      </c>
      <c r="G224" s="218" t="s">
        <v>326</v>
      </c>
      <c r="H224" s="219">
        <v>23</v>
      </c>
      <c r="I224" s="220"/>
      <c r="J224" s="221">
        <f>ROUND(I224*H224,2)</f>
        <v>0</v>
      </c>
      <c r="K224" s="222"/>
      <c r="L224" s="46"/>
      <c r="M224" s="223" t="s">
        <v>19</v>
      </c>
      <c r="N224" s="224" t="s">
        <v>48</v>
      </c>
      <c r="O224" s="86"/>
      <c r="P224" s="225">
        <f>O224*H224</f>
        <v>0</v>
      </c>
      <c r="Q224" s="225">
        <v>0</v>
      </c>
      <c r="R224" s="225">
        <f>Q224*H224</f>
        <v>0</v>
      </c>
      <c r="S224" s="225">
        <v>0</v>
      </c>
      <c r="T224" s="226">
        <f>S224*H224</f>
        <v>0</v>
      </c>
      <c r="U224" s="40"/>
      <c r="V224" s="40"/>
      <c r="W224" s="40"/>
      <c r="X224" s="40"/>
      <c r="Y224" s="40"/>
      <c r="Z224" s="40"/>
      <c r="AA224" s="40"/>
      <c r="AB224" s="40"/>
      <c r="AC224" s="40"/>
      <c r="AD224" s="40"/>
      <c r="AE224" s="40"/>
      <c r="AR224" s="227" t="s">
        <v>259</v>
      </c>
      <c r="AT224" s="227" t="s">
        <v>162</v>
      </c>
      <c r="AU224" s="227" t="s">
        <v>85</v>
      </c>
      <c r="AY224" s="19" t="s">
        <v>160</v>
      </c>
      <c r="BE224" s="228">
        <f>IF(N224="základní",J224,0)</f>
        <v>0</v>
      </c>
      <c r="BF224" s="228">
        <f>IF(N224="snížená",J224,0)</f>
        <v>0</v>
      </c>
      <c r="BG224" s="228">
        <f>IF(N224="zákl. přenesená",J224,0)</f>
        <v>0</v>
      </c>
      <c r="BH224" s="228">
        <f>IF(N224="sníž. přenesená",J224,0)</f>
        <v>0</v>
      </c>
      <c r="BI224" s="228">
        <f>IF(N224="nulová",J224,0)</f>
        <v>0</v>
      </c>
      <c r="BJ224" s="19" t="s">
        <v>85</v>
      </c>
      <c r="BK224" s="228">
        <f>ROUND(I224*H224,2)</f>
        <v>0</v>
      </c>
      <c r="BL224" s="19" t="s">
        <v>259</v>
      </c>
      <c r="BM224" s="227" t="s">
        <v>802</v>
      </c>
    </row>
    <row r="225" spans="1:65" s="2" customFormat="1" ht="16.3" customHeight="1">
      <c r="A225" s="40"/>
      <c r="B225" s="41"/>
      <c r="C225" s="215" t="s">
        <v>551</v>
      </c>
      <c r="D225" s="215" t="s">
        <v>162</v>
      </c>
      <c r="E225" s="216" t="s">
        <v>803</v>
      </c>
      <c r="F225" s="217" t="s">
        <v>804</v>
      </c>
      <c r="G225" s="218" t="s">
        <v>326</v>
      </c>
      <c r="H225" s="219">
        <v>11.5</v>
      </c>
      <c r="I225" s="220"/>
      <c r="J225" s="221">
        <f>ROUND(I225*H225,2)</f>
        <v>0</v>
      </c>
      <c r="K225" s="222"/>
      <c r="L225" s="46"/>
      <c r="M225" s="223" t="s">
        <v>19</v>
      </c>
      <c r="N225" s="224" t="s">
        <v>48</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259</v>
      </c>
      <c r="AT225" s="227" t="s">
        <v>162</v>
      </c>
      <c r="AU225" s="227" t="s">
        <v>85</v>
      </c>
      <c r="AY225" s="19" t="s">
        <v>160</v>
      </c>
      <c r="BE225" s="228">
        <f>IF(N225="základní",J225,0)</f>
        <v>0</v>
      </c>
      <c r="BF225" s="228">
        <f>IF(N225="snížená",J225,0)</f>
        <v>0</v>
      </c>
      <c r="BG225" s="228">
        <f>IF(N225="zákl. přenesená",J225,0)</f>
        <v>0</v>
      </c>
      <c r="BH225" s="228">
        <f>IF(N225="sníž. přenesená",J225,0)</f>
        <v>0</v>
      </c>
      <c r="BI225" s="228">
        <f>IF(N225="nulová",J225,0)</f>
        <v>0</v>
      </c>
      <c r="BJ225" s="19" t="s">
        <v>85</v>
      </c>
      <c r="BK225" s="228">
        <f>ROUND(I225*H225,2)</f>
        <v>0</v>
      </c>
      <c r="BL225" s="19" t="s">
        <v>259</v>
      </c>
      <c r="BM225" s="227" t="s">
        <v>805</v>
      </c>
    </row>
    <row r="226" spans="1:51" s="13" customFormat="1" ht="12">
      <c r="A226" s="13"/>
      <c r="B226" s="234"/>
      <c r="C226" s="235"/>
      <c r="D226" s="229" t="s">
        <v>170</v>
      </c>
      <c r="E226" s="236" t="s">
        <v>19</v>
      </c>
      <c r="F226" s="237" t="s">
        <v>806</v>
      </c>
      <c r="G226" s="235"/>
      <c r="H226" s="238">
        <v>11.5</v>
      </c>
      <c r="I226" s="239"/>
      <c r="J226" s="235"/>
      <c r="K226" s="235"/>
      <c r="L226" s="240"/>
      <c r="M226" s="241"/>
      <c r="N226" s="242"/>
      <c r="O226" s="242"/>
      <c r="P226" s="242"/>
      <c r="Q226" s="242"/>
      <c r="R226" s="242"/>
      <c r="S226" s="242"/>
      <c r="T226" s="243"/>
      <c r="U226" s="13"/>
      <c r="V226" s="13"/>
      <c r="W226" s="13"/>
      <c r="X226" s="13"/>
      <c r="Y226" s="13"/>
      <c r="Z226" s="13"/>
      <c r="AA226" s="13"/>
      <c r="AB226" s="13"/>
      <c r="AC226" s="13"/>
      <c r="AD226" s="13"/>
      <c r="AE226" s="13"/>
      <c r="AT226" s="244" t="s">
        <v>170</v>
      </c>
      <c r="AU226" s="244" t="s">
        <v>85</v>
      </c>
      <c r="AV226" s="13" t="s">
        <v>87</v>
      </c>
      <c r="AW226" s="13" t="s">
        <v>37</v>
      </c>
      <c r="AX226" s="13" t="s">
        <v>77</v>
      </c>
      <c r="AY226" s="244" t="s">
        <v>160</v>
      </c>
    </row>
    <row r="227" spans="1:51" s="15" customFormat="1" ht="12">
      <c r="A227" s="15"/>
      <c r="B227" s="255"/>
      <c r="C227" s="256"/>
      <c r="D227" s="229" t="s">
        <v>170</v>
      </c>
      <c r="E227" s="257" t="s">
        <v>19</v>
      </c>
      <c r="F227" s="258" t="s">
        <v>174</v>
      </c>
      <c r="G227" s="256"/>
      <c r="H227" s="259">
        <v>11.5</v>
      </c>
      <c r="I227" s="260"/>
      <c r="J227" s="256"/>
      <c r="K227" s="256"/>
      <c r="L227" s="261"/>
      <c r="M227" s="262"/>
      <c r="N227" s="263"/>
      <c r="O227" s="263"/>
      <c r="P227" s="263"/>
      <c r="Q227" s="263"/>
      <c r="R227" s="263"/>
      <c r="S227" s="263"/>
      <c r="T227" s="264"/>
      <c r="U227" s="15"/>
      <c r="V227" s="15"/>
      <c r="W227" s="15"/>
      <c r="X227" s="15"/>
      <c r="Y227" s="15"/>
      <c r="Z227" s="15"/>
      <c r="AA227" s="15"/>
      <c r="AB227" s="15"/>
      <c r="AC227" s="15"/>
      <c r="AD227" s="15"/>
      <c r="AE227" s="15"/>
      <c r="AT227" s="265" t="s">
        <v>170</v>
      </c>
      <c r="AU227" s="265" t="s">
        <v>85</v>
      </c>
      <c r="AV227" s="15" t="s">
        <v>166</v>
      </c>
      <c r="AW227" s="15" t="s">
        <v>37</v>
      </c>
      <c r="AX227" s="15" t="s">
        <v>85</v>
      </c>
      <c r="AY227" s="265" t="s">
        <v>160</v>
      </c>
    </row>
    <row r="228" spans="1:65" s="2" customFormat="1" ht="16.3" customHeight="1">
      <c r="A228" s="40"/>
      <c r="B228" s="41"/>
      <c r="C228" s="215" t="s">
        <v>557</v>
      </c>
      <c r="D228" s="215" t="s">
        <v>162</v>
      </c>
      <c r="E228" s="216" t="s">
        <v>807</v>
      </c>
      <c r="F228" s="217" t="s">
        <v>808</v>
      </c>
      <c r="G228" s="218" t="s">
        <v>326</v>
      </c>
      <c r="H228" s="219">
        <v>23</v>
      </c>
      <c r="I228" s="220"/>
      <c r="J228" s="221">
        <f>ROUND(I228*H228,2)</f>
        <v>0</v>
      </c>
      <c r="K228" s="222"/>
      <c r="L228" s="46"/>
      <c r="M228" s="223" t="s">
        <v>19</v>
      </c>
      <c r="N228" s="224" t="s">
        <v>48</v>
      </c>
      <c r="O228" s="86"/>
      <c r="P228" s="225">
        <f>O228*H228</f>
        <v>0</v>
      </c>
      <c r="Q228" s="225">
        <v>0</v>
      </c>
      <c r="R228" s="225">
        <f>Q228*H228</f>
        <v>0</v>
      </c>
      <c r="S228" s="225">
        <v>0</v>
      </c>
      <c r="T228" s="226">
        <f>S228*H228</f>
        <v>0</v>
      </c>
      <c r="U228" s="40"/>
      <c r="V228" s="40"/>
      <c r="W228" s="40"/>
      <c r="X228" s="40"/>
      <c r="Y228" s="40"/>
      <c r="Z228" s="40"/>
      <c r="AA228" s="40"/>
      <c r="AB228" s="40"/>
      <c r="AC228" s="40"/>
      <c r="AD228" s="40"/>
      <c r="AE228" s="40"/>
      <c r="AR228" s="227" t="s">
        <v>259</v>
      </c>
      <c r="AT228" s="227" t="s">
        <v>162</v>
      </c>
      <c r="AU228" s="227" t="s">
        <v>85</v>
      </c>
      <c r="AY228" s="19" t="s">
        <v>160</v>
      </c>
      <c r="BE228" s="228">
        <f>IF(N228="základní",J228,0)</f>
        <v>0</v>
      </c>
      <c r="BF228" s="228">
        <f>IF(N228="snížená",J228,0)</f>
        <v>0</v>
      </c>
      <c r="BG228" s="228">
        <f>IF(N228="zákl. přenesená",J228,0)</f>
        <v>0</v>
      </c>
      <c r="BH228" s="228">
        <f>IF(N228="sníž. přenesená",J228,0)</f>
        <v>0</v>
      </c>
      <c r="BI228" s="228">
        <f>IF(N228="nulová",J228,0)</f>
        <v>0</v>
      </c>
      <c r="BJ228" s="19" t="s">
        <v>85</v>
      </c>
      <c r="BK228" s="228">
        <f>ROUND(I228*H228,2)</f>
        <v>0</v>
      </c>
      <c r="BL228" s="19" t="s">
        <v>259</v>
      </c>
      <c r="BM228" s="227" t="s">
        <v>809</v>
      </c>
    </row>
    <row r="229" spans="1:51" s="13" customFormat="1" ht="12">
      <c r="A229" s="13"/>
      <c r="B229" s="234"/>
      <c r="C229" s="235"/>
      <c r="D229" s="229" t="s">
        <v>170</v>
      </c>
      <c r="E229" s="236" t="s">
        <v>19</v>
      </c>
      <c r="F229" s="237" t="s">
        <v>810</v>
      </c>
      <c r="G229" s="235"/>
      <c r="H229" s="238">
        <v>23</v>
      </c>
      <c r="I229" s="239"/>
      <c r="J229" s="235"/>
      <c r="K229" s="235"/>
      <c r="L229" s="240"/>
      <c r="M229" s="241"/>
      <c r="N229" s="242"/>
      <c r="O229" s="242"/>
      <c r="P229" s="242"/>
      <c r="Q229" s="242"/>
      <c r="R229" s="242"/>
      <c r="S229" s="242"/>
      <c r="T229" s="243"/>
      <c r="U229" s="13"/>
      <c r="V229" s="13"/>
      <c r="W229" s="13"/>
      <c r="X229" s="13"/>
      <c r="Y229" s="13"/>
      <c r="Z229" s="13"/>
      <c r="AA229" s="13"/>
      <c r="AB229" s="13"/>
      <c r="AC229" s="13"/>
      <c r="AD229" s="13"/>
      <c r="AE229" s="13"/>
      <c r="AT229" s="244" t="s">
        <v>170</v>
      </c>
      <c r="AU229" s="244" t="s">
        <v>85</v>
      </c>
      <c r="AV229" s="13" t="s">
        <v>87</v>
      </c>
      <c r="AW229" s="13" t="s">
        <v>37</v>
      </c>
      <c r="AX229" s="13" t="s">
        <v>77</v>
      </c>
      <c r="AY229" s="244" t="s">
        <v>160</v>
      </c>
    </row>
    <row r="230" spans="1:51" s="15" customFormat="1" ht="12">
      <c r="A230" s="15"/>
      <c r="B230" s="255"/>
      <c r="C230" s="256"/>
      <c r="D230" s="229" t="s">
        <v>170</v>
      </c>
      <c r="E230" s="257" t="s">
        <v>19</v>
      </c>
      <c r="F230" s="258" t="s">
        <v>174</v>
      </c>
      <c r="G230" s="256"/>
      <c r="H230" s="259">
        <v>23</v>
      </c>
      <c r="I230" s="260"/>
      <c r="J230" s="256"/>
      <c r="K230" s="256"/>
      <c r="L230" s="261"/>
      <c r="M230" s="262"/>
      <c r="N230" s="263"/>
      <c r="O230" s="263"/>
      <c r="P230" s="263"/>
      <c r="Q230" s="263"/>
      <c r="R230" s="263"/>
      <c r="S230" s="263"/>
      <c r="T230" s="264"/>
      <c r="U230" s="15"/>
      <c r="V230" s="15"/>
      <c r="W230" s="15"/>
      <c r="X230" s="15"/>
      <c r="Y230" s="15"/>
      <c r="Z230" s="15"/>
      <c r="AA230" s="15"/>
      <c r="AB230" s="15"/>
      <c r="AC230" s="15"/>
      <c r="AD230" s="15"/>
      <c r="AE230" s="15"/>
      <c r="AT230" s="265" t="s">
        <v>170</v>
      </c>
      <c r="AU230" s="265" t="s">
        <v>85</v>
      </c>
      <c r="AV230" s="15" t="s">
        <v>166</v>
      </c>
      <c r="AW230" s="15" t="s">
        <v>37</v>
      </c>
      <c r="AX230" s="15" t="s">
        <v>85</v>
      </c>
      <c r="AY230" s="265" t="s">
        <v>160</v>
      </c>
    </row>
    <row r="231" spans="1:65" s="2" customFormat="1" ht="21.05" customHeight="1">
      <c r="A231" s="40"/>
      <c r="B231" s="41"/>
      <c r="C231" s="215" t="s">
        <v>562</v>
      </c>
      <c r="D231" s="215" t="s">
        <v>162</v>
      </c>
      <c r="E231" s="216" t="s">
        <v>811</v>
      </c>
      <c r="F231" s="217" t="s">
        <v>812</v>
      </c>
      <c r="G231" s="218" t="s">
        <v>295</v>
      </c>
      <c r="H231" s="219">
        <v>23</v>
      </c>
      <c r="I231" s="220"/>
      <c r="J231" s="221">
        <f>ROUND(I231*H231,2)</f>
        <v>0</v>
      </c>
      <c r="K231" s="222"/>
      <c r="L231" s="46"/>
      <c r="M231" s="223" t="s">
        <v>19</v>
      </c>
      <c r="N231" s="224" t="s">
        <v>48</v>
      </c>
      <c r="O231" s="86"/>
      <c r="P231" s="225">
        <f>O231*H231</f>
        <v>0</v>
      </c>
      <c r="Q231" s="225">
        <v>0</v>
      </c>
      <c r="R231" s="225">
        <f>Q231*H231</f>
        <v>0</v>
      </c>
      <c r="S231" s="225">
        <v>0</v>
      </c>
      <c r="T231" s="226">
        <f>S231*H231</f>
        <v>0</v>
      </c>
      <c r="U231" s="40"/>
      <c r="V231" s="40"/>
      <c r="W231" s="40"/>
      <c r="X231" s="40"/>
      <c r="Y231" s="40"/>
      <c r="Z231" s="40"/>
      <c r="AA231" s="40"/>
      <c r="AB231" s="40"/>
      <c r="AC231" s="40"/>
      <c r="AD231" s="40"/>
      <c r="AE231" s="40"/>
      <c r="AR231" s="227" t="s">
        <v>259</v>
      </c>
      <c r="AT231" s="227" t="s">
        <v>162</v>
      </c>
      <c r="AU231" s="227" t="s">
        <v>85</v>
      </c>
      <c r="AY231" s="19" t="s">
        <v>160</v>
      </c>
      <c r="BE231" s="228">
        <f>IF(N231="základní",J231,0)</f>
        <v>0</v>
      </c>
      <c r="BF231" s="228">
        <f>IF(N231="snížená",J231,0)</f>
        <v>0</v>
      </c>
      <c r="BG231" s="228">
        <f>IF(N231="zákl. přenesená",J231,0)</f>
        <v>0</v>
      </c>
      <c r="BH231" s="228">
        <f>IF(N231="sníž. přenesená",J231,0)</f>
        <v>0</v>
      </c>
      <c r="BI231" s="228">
        <f>IF(N231="nulová",J231,0)</f>
        <v>0</v>
      </c>
      <c r="BJ231" s="19" t="s">
        <v>85</v>
      </c>
      <c r="BK231" s="228">
        <f>ROUND(I231*H231,2)</f>
        <v>0</v>
      </c>
      <c r="BL231" s="19" t="s">
        <v>259</v>
      </c>
      <c r="BM231" s="227" t="s">
        <v>813</v>
      </c>
    </row>
    <row r="232" spans="1:65" s="2" customFormat="1" ht="21.05" customHeight="1">
      <c r="A232" s="40"/>
      <c r="B232" s="41"/>
      <c r="C232" s="215" t="s">
        <v>814</v>
      </c>
      <c r="D232" s="215" t="s">
        <v>162</v>
      </c>
      <c r="E232" s="216" t="s">
        <v>815</v>
      </c>
      <c r="F232" s="217" t="s">
        <v>816</v>
      </c>
      <c r="G232" s="218" t="s">
        <v>183</v>
      </c>
      <c r="H232" s="219">
        <v>0.628</v>
      </c>
      <c r="I232" s="220"/>
      <c r="J232" s="221">
        <f>ROUND(I232*H232,2)</f>
        <v>0</v>
      </c>
      <c r="K232" s="222"/>
      <c r="L232" s="46"/>
      <c r="M232" s="291" t="s">
        <v>19</v>
      </c>
      <c r="N232" s="292" t="s">
        <v>48</v>
      </c>
      <c r="O232" s="293"/>
      <c r="P232" s="294">
        <f>O232*H232</f>
        <v>0</v>
      </c>
      <c r="Q232" s="294">
        <v>0</v>
      </c>
      <c r="R232" s="294">
        <f>Q232*H232</f>
        <v>0</v>
      </c>
      <c r="S232" s="294">
        <v>0</v>
      </c>
      <c r="T232" s="295">
        <f>S232*H232</f>
        <v>0</v>
      </c>
      <c r="U232" s="40"/>
      <c r="V232" s="40"/>
      <c r="W232" s="40"/>
      <c r="X232" s="40"/>
      <c r="Y232" s="40"/>
      <c r="Z232" s="40"/>
      <c r="AA232" s="40"/>
      <c r="AB232" s="40"/>
      <c r="AC232" s="40"/>
      <c r="AD232" s="40"/>
      <c r="AE232" s="40"/>
      <c r="AR232" s="227" t="s">
        <v>259</v>
      </c>
      <c r="AT232" s="227" t="s">
        <v>162</v>
      </c>
      <c r="AU232" s="227" t="s">
        <v>85</v>
      </c>
      <c r="AY232" s="19" t="s">
        <v>160</v>
      </c>
      <c r="BE232" s="228">
        <f>IF(N232="základní",J232,0)</f>
        <v>0</v>
      </c>
      <c r="BF232" s="228">
        <f>IF(N232="snížená",J232,0)</f>
        <v>0</v>
      </c>
      <c r="BG232" s="228">
        <f>IF(N232="zákl. přenesená",J232,0)</f>
        <v>0</v>
      </c>
      <c r="BH232" s="228">
        <f>IF(N232="sníž. přenesená",J232,0)</f>
        <v>0</v>
      </c>
      <c r="BI232" s="228">
        <f>IF(N232="nulová",J232,0)</f>
        <v>0</v>
      </c>
      <c r="BJ232" s="19" t="s">
        <v>85</v>
      </c>
      <c r="BK232" s="228">
        <f>ROUND(I232*H232,2)</f>
        <v>0</v>
      </c>
      <c r="BL232" s="19" t="s">
        <v>259</v>
      </c>
      <c r="BM232" s="227" t="s">
        <v>817</v>
      </c>
    </row>
    <row r="233" spans="1:31" s="2" customFormat="1" ht="6.95" customHeight="1">
      <c r="A233" s="40"/>
      <c r="B233" s="61"/>
      <c r="C233" s="62"/>
      <c r="D233" s="62"/>
      <c r="E233" s="62"/>
      <c r="F233" s="62"/>
      <c r="G233" s="62"/>
      <c r="H233" s="62"/>
      <c r="I233" s="62"/>
      <c r="J233" s="62"/>
      <c r="K233" s="62"/>
      <c r="L233" s="46"/>
      <c r="M233" s="40"/>
      <c r="O233" s="40"/>
      <c r="P233" s="40"/>
      <c r="Q233" s="40"/>
      <c r="R233" s="40"/>
      <c r="S233" s="40"/>
      <c r="T233" s="40"/>
      <c r="U233" s="40"/>
      <c r="V233" s="40"/>
      <c r="W233" s="40"/>
      <c r="X233" s="40"/>
      <c r="Y233" s="40"/>
      <c r="Z233" s="40"/>
      <c r="AA233" s="40"/>
      <c r="AB233" s="40"/>
      <c r="AC233" s="40"/>
      <c r="AD233" s="40"/>
      <c r="AE233" s="40"/>
    </row>
  </sheetData>
  <sheetProtection password="CC35" sheet="1" objects="1" scenarios="1" formatColumns="0" formatRows="0" autoFilter="0"/>
  <autoFilter ref="C86:K232"/>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1:31" s="2" customFormat="1" ht="12" customHeight="1">
      <c r="A8" s="40"/>
      <c r="B8" s="46"/>
      <c r="C8" s="40"/>
      <c r="D8" s="144" t="s">
        <v>123</v>
      </c>
      <c r="E8" s="40"/>
      <c r="F8" s="40"/>
      <c r="G8" s="40"/>
      <c r="H8" s="40"/>
      <c r="I8" s="40"/>
      <c r="J8" s="40"/>
      <c r="K8" s="40"/>
      <c r="L8" s="146"/>
      <c r="S8" s="40"/>
      <c r="T8" s="40"/>
      <c r="U8" s="40"/>
      <c r="V8" s="40"/>
      <c r="W8" s="40"/>
      <c r="X8" s="40"/>
      <c r="Y8" s="40"/>
      <c r="Z8" s="40"/>
      <c r="AA8" s="40"/>
      <c r="AB8" s="40"/>
      <c r="AC8" s="40"/>
      <c r="AD8" s="40"/>
      <c r="AE8" s="40"/>
    </row>
    <row r="9" spans="1:31" s="2" customFormat="1" ht="16.3" customHeight="1">
      <c r="A9" s="40"/>
      <c r="B9" s="46"/>
      <c r="C9" s="40"/>
      <c r="D9" s="40"/>
      <c r="E9" s="147" t="s">
        <v>818</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8. 12. 2020</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44" t="s">
        <v>29</v>
      </c>
      <c r="J15" s="135" t="s">
        <v>30</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31</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29</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33</v>
      </c>
      <c r="E20" s="40"/>
      <c r="F20" s="40"/>
      <c r="G20" s="40"/>
      <c r="H20" s="40"/>
      <c r="I20" s="144" t="s">
        <v>26</v>
      </c>
      <c r="J20" s="135" t="s">
        <v>34</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35</v>
      </c>
      <c r="F21" s="40"/>
      <c r="G21" s="40"/>
      <c r="H21" s="40"/>
      <c r="I21" s="144" t="s">
        <v>29</v>
      </c>
      <c r="J21" s="135" t="s">
        <v>36</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38</v>
      </c>
      <c r="E23" s="40"/>
      <c r="F23" s="40"/>
      <c r="G23" s="40"/>
      <c r="H23" s="40"/>
      <c r="I23" s="144" t="s">
        <v>26</v>
      </c>
      <c r="J23" s="135" t="s">
        <v>39</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40</v>
      </c>
      <c r="F24" s="40"/>
      <c r="G24" s="40"/>
      <c r="H24" s="40"/>
      <c r="I24" s="144" t="s">
        <v>29</v>
      </c>
      <c r="J24" s="135" t="s">
        <v>19</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41</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3"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43</v>
      </c>
      <c r="E30" s="40"/>
      <c r="F30" s="40"/>
      <c r="G30" s="40"/>
      <c r="H30" s="40"/>
      <c r="I30" s="40"/>
      <c r="J30" s="155">
        <f>ROUND(J83,2)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45</v>
      </c>
      <c r="G32" s="40"/>
      <c r="H32" s="40"/>
      <c r="I32" s="156" t="s">
        <v>44</v>
      </c>
      <c r="J32" s="156" t="s">
        <v>46</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47</v>
      </c>
      <c r="E33" s="144" t="s">
        <v>48</v>
      </c>
      <c r="F33" s="158">
        <f>ROUND((SUM(BE83:BE175)),2)</f>
        <v>0</v>
      </c>
      <c r="G33" s="40"/>
      <c r="H33" s="40"/>
      <c r="I33" s="159">
        <v>0.21</v>
      </c>
      <c r="J33" s="158">
        <f>ROUND(((SUM(BE83:BE175))*I33),2)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49</v>
      </c>
      <c r="F34" s="158">
        <f>ROUND((SUM(BF83:BF175)),2)</f>
        <v>0</v>
      </c>
      <c r="G34" s="40"/>
      <c r="H34" s="40"/>
      <c r="I34" s="159">
        <v>0.15</v>
      </c>
      <c r="J34" s="158">
        <f>ROUND(((SUM(BF83:BF175))*I34),2)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50</v>
      </c>
      <c r="F35" s="158">
        <f>ROUND((SUM(BG83:BG175)),2)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51</v>
      </c>
      <c r="F36" s="158">
        <f>ROUND((SUM(BH83:BH175)),2)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52</v>
      </c>
      <c r="F37" s="158">
        <f>ROUND((SUM(BI83:BI175)),2)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53</v>
      </c>
      <c r="E39" s="162"/>
      <c r="F39" s="162"/>
      <c r="G39" s="163" t="s">
        <v>54</v>
      </c>
      <c r="H39" s="164" t="s">
        <v>55</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125</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3" customHeight="1">
      <c r="A48" s="40"/>
      <c r="B48" s="41"/>
      <c r="C48" s="42"/>
      <c r="D48" s="42"/>
      <c r="E48" s="171" t="str">
        <f>E7</f>
        <v>NÁDRAŽNÍ,MĚSTSKÁ TŘÍDA - ČÁST I</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123</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71" t="str">
        <f>E9</f>
        <v>SO 302 - Hloubková drenáž</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Žďár nas Sázavou</v>
      </c>
      <c r="G52" s="42"/>
      <c r="H52" s="42"/>
      <c r="I52" s="34" t="s">
        <v>23</v>
      </c>
      <c r="J52" s="74" t="str">
        <f>IF(J12="","",J12)</f>
        <v>8. 12. 2020</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3" customHeight="1">
      <c r="A54" s="40"/>
      <c r="B54" s="41"/>
      <c r="C54" s="34" t="s">
        <v>25</v>
      </c>
      <c r="D54" s="42"/>
      <c r="E54" s="42"/>
      <c r="F54" s="29" t="str">
        <f>E15</f>
        <v>Město Žďár nad Sázavou</v>
      </c>
      <c r="G54" s="42"/>
      <c r="H54" s="42"/>
      <c r="I54" s="34" t="s">
        <v>33</v>
      </c>
      <c r="J54" s="38" t="str">
        <f>E21</f>
        <v>GRIMM Architekti</v>
      </c>
      <c r="K54" s="42"/>
      <c r="L54" s="146"/>
      <c r="S54" s="40"/>
      <c r="T54" s="40"/>
      <c r="U54" s="40"/>
      <c r="V54" s="40"/>
      <c r="W54" s="40"/>
      <c r="X54" s="40"/>
      <c r="Y54" s="40"/>
      <c r="Z54" s="40"/>
      <c r="AA54" s="40"/>
      <c r="AB54" s="40"/>
      <c r="AC54" s="40"/>
      <c r="AD54" s="40"/>
      <c r="AE54" s="40"/>
    </row>
    <row r="55" spans="1:31" s="2" customFormat="1" ht="15.3" customHeight="1">
      <c r="A55" s="40"/>
      <c r="B55" s="41"/>
      <c r="C55" s="34" t="s">
        <v>31</v>
      </c>
      <c r="D55" s="42"/>
      <c r="E55" s="42"/>
      <c r="F55" s="29" t="str">
        <f>IF(E18="","",E18)</f>
        <v>Vyplň údaj</v>
      </c>
      <c r="G55" s="42"/>
      <c r="H55" s="42"/>
      <c r="I55" s="34" t="s">
        <v>38</v>
      </c>
      <c r="J55" s="38" t="str">
        <f>E24</f>
        <v>Ivan Mezera</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126</v>
      </c>
      <c r="D57" s="173"/>
      <c r="E57" s="173"/>
      <c r="F57" s="173"/>
      <c r="G57" s="173"/>
      <c r="H57" s="173"/>
      <c r="I57" s="173"/>
      <c r="J57" s="174" t="s">
        <v>127</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75</v>
      </c>
      <c r="D59" s="42"/>
      <c r="E59" s="42"/>
      <c r="F59" s="42"/>
      <c r="G59" s="42"/>
      <c r="H59" s="42"/>
      <c r="I59" s="42"/>
      <c r="J59" s="104">
        <f>J83</f>
        <v>0</v>
      </c>
      <c r="K59" s="42"/>
      <c r="L59" s="146"/>
      <c r="S59" s="40"/>
      <c r="T59" s="40"/>
      <c r="U59" s="40"/>
      <c r="V59" s="40"/>
      <c r="W59" s="40"/>
      <c r="X59" s="40"/>
      <c r="Y59" s="40"/>
      <c r="Z59" s="40"/>
      <c r="AA59" s="40"/>
      <c r="AB59" s="40"/>
      <c r="AC59" s="40"/>
      <c r="AD59" s="40"/>
      <c r="AE59" s="40"/>
      <c r="AU59" s="19" t="s">
        <v>128</v>
      </c>
    </row>
    <row r="60" spans="1:31" s="9" customFormat="1" ht="24.95" customHeight="1">
      <c r="A60" s="9"/>
      <c r="B60" s="176"/>
      <c r="C60" s="177"/>
      <c r="D60" s="178" t="s">
        <v>568</v>
      </c>
      <c r="E60" s="179"/>
      <c r="F60" s="179"/>
      <c r="G60" s="179"/>
      <c r="H60" s="179"/>
      <c r="I60" s="179"/>
      <c r="J60" s="180">
        <f>J84</f>
        <v>0</v>
      </c>
      <c r="K60" s="177"/>
      <c r="L60" s="181"/>
      <c r="S60" s="9"/>
      <c r="T60" s="9"/>
      <c r="U60" s="9"/>
      <c r="V60" s="9"/>
      <c r="W60" s="9"/>
      <c r="X60" s="9"/>
      <c r="Y60" s="9"/>
      <c r="Z60" s="9"/>
      <c r="AA60" s="9"/>
      <c r="AB60" s="9"/>
      <c r="AC60" s="9"/>
      <c r="AD60" s="9"/>
      <c r="AE60" s="9"/>
    </row>
    <row r="61" spans="1:31" s="9" customFormat="1" ht="24.95" customHeight="1">
      <c r="A61" s="9"/>
      <c r="B61" s="176"/>
      <c r="C61" s="177"/>
      <c r="D61" s="178" t="s">
        <v>819</v>
      </c>
      <c r="E61" s="179"/>
      <c r="F61" s="179"/>
      <c r="G61" s="179"/>
      <c r="H61" s="179"/>
      <c r="I61" s="179"/>
      <c r="J61" s="180">
        <f>J129</f>
        <v>0</v>
      </c>
      <c r="K61" s="177"/>
      <c r="L61" s="181"/>
      <c r="S61" s="9"/>
      <c r="T61" s="9"/>
      <c r="U61" s="9"/>
      <c r="V61" s="9"/>
      <c r="W61" s="9"/>
      <c r="X61" s="9"/>
      <c r="Y61" s="9"/>
      <c r="Z61" s="9"/>
      <c r="AA61" s="9"/>
      <c r="AB61" s="9"/>
      <c r="AC61" s="9"/>
      <c r="AD61" s="9"/>
      <c r="AE61" s="9"/>
    </row>
    <row r="62" spans="1:31" s="9" customFormat="1" ht="24.95" customHeight="1">
      <c r="A62" s="9"/>
      <c r="B62" s="176"/>
      <c r="C62" s="177"/>
      <c r="D62" s="178" t="s">
        <v>571</v>
      </c>
      <c r="E62" s="179"/>
      <c r="F62" s="179"/>
      <c r="G62" s="179"/>
      <c r="H62" s="179"/>
      <c r="I62" s="179"/>
      <c r="J62" s="180">
        <f>J141</f>
        <v>0</v>
      </c>
      <c r="K62" s="177"/>
      <c r="L62" s="181"/>
      <c r="S62" s="9"/>
      <c r="T62" s="9"/>
      <c r="U62" s="9"/>
      <c r="V62" s="9"/>
      <c r="W62" s="9"/>
      <c r="X62" s="9"/>
      <c r="Y62" s="9"/>
      <c r="Z62" s="9"/>
      <c r="AA62" s="9"/>
      <c r="AB62" s="9"/>
      <c r="AC62" s="9"/>
      <c r="AD62" s="9"/>
      <c r="AE62" s="9"/>
    </row>
    <row r="63" spans="1:31" s="9" customFormat="1" ht="24.95" customHeight="1">
      <c r="A63" s="9"/>
      <c r="B63" s="176"/>
      <c r="C63" s="177"/>
      <c r="D63" s="178" t="s">
        <v>573</v>
      </c>
      <c r="E63" s="179"/>
      <c r="F63" s="179"/>
      <c r="G63" s="179"/>
      <c r="H63" s="179"/>
      <c r="I63" s="179"/>
      <c r="J63" s="180">
        <f>J174</f>
        <v>0</v>
      </c>
      <c r="K63" s="177"/>
      <c r="L63" s="181"/>
      <c r="S63" s="9"/>
      <c r="T63" s="9"/>
      <c r="U63" s="9"/>
      <c r="V63" s="9"/>
      <c r="W63" s="9"/>
      <c r="X63" s="9"/>
      <c r="Y63" s="9"/>
      <c r="Z63" s="9"/>
      <c r="AA63" s="9"/>
      <c r="AB63" s="9"/>
      <c r="AC63" s="9"/>
      <c r="AD63" s="9"/>
      <c r="AE63" s="9"/>
    </row>
    <row r="64" spans="1:31" s="2" customFormat="1" ht="21.8" customHeight="1">
      <c r="A64" s="40"/>
      <c r="B64" s="41"/>
      <c r="C64" s="42"/>
      <c r="D64" s="42"/>
      <c r="E64" s="42"/>
      <c r="F64" s="42"/>
      <c r="G64" s="42"/>
      <c r="H64" s="42"/>
      <c r="I64" s="42"/>
      <c r="J64" s="42"/>
      <c r="K64" s="42"/>
      <c r="L64" s="146"/>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46"/>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46"/>
      <c r="S69" s="40"/>
      <c r="T69" s="40"/>
      <c r="U69" s="40"/>
      <c r="V69" s="40"/>
      <c r="W69" s="40"/>
      <c r="X69" s="40"/>
      <c r="Y69" s="40"/>
      <c r="Z69" s="40"/>
      <c r="AA69" s="40"/>
      <c r="AB69" s="40"/>
      <c r="AC69" s="40"/>
      <c r="AD69" s="40"/>
      <c r="AE69" s="40"/>
    </row>
    <row r="70" spans="1:31" s="2" customFormat="1" ht="24.95" customHeight="1">
      <c r="A70" s="40"/>
      <c r="B70" s="41"/>
      <c r="C70" s="25" t="s">
        <v>145</v>
      </c>
      <c r="D70" s="42"/>
      <c r="E70" s="42"/>
      <c r="F70" s="42"/>
      <c r="G70" s="42"/>
      <c r="H70" s="42"/>
      <c r="I70" s="42"/>
      <c r="J70" s="42"/>
      <c r="K70" s="42"/>
      <c r="L70" s="146"/>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16.3" customHeight="1">
      <c r="A73" s="40"/>
      <c r="B73" s="41"/>
      <c r="C73" s="42"/>
      <c r="D73" s="42"/>
      <c r="E73" s="171" t="str">
        <f>E7</f>
        <v>NÁDRAŽNÍ,MĚSTSKÁ TŘÍDA - ČÁST I</v>
      </c>
      <c r="F73" s="34"/>
      <c r="G73" s="34"/>
      <c r="H73" s="34"/>
      <c r="I73" s="42"/>
      <c r="J73" s="42"/>
      <c r="K73" s="42"/>
      <c r="L73" s="146"/>
      <c r="S73" s="40"/>
      <c r="T73" s="40"/>
      <c r="U73" s="40"/>
      <c r="V73" s="40"/>
      <c r="W73" s="40"/>
      <c r="X73" s="40"/>
      <c r="Y73" s="40"/>
      <c r="Z73" s="40"/>
      <c r="AA73" s="40"/>
      <c r="AB73" s="40"/>
      <c r="AC73" s="40"/>
      <c r="AD73" s="40"/>
      <c r="AE73" s="40"/>
    </row>
    <row r="74" spans="1:31" s="2" customFormat="1" ht="12" customHeight="1">
      <c r="A74" s="40"/>
      <c r="B74" s="41"/>
      <c r="C74" s="34" t="s">
        <v>123</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6.3" customHeight="1">
      <c r="A75" s="40"/>
      <c r="B75" s="41"/>
      <c r="C75" s="42"/>
      <c r="D75" s="42"/>
      <c r="E75" s="71" t="str">
        <f>E9</f>
        <v>SO 302 - Hloubková drenáž</v>
      </c>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Žďár nas Sázavou</v>
      </c>
      <c r="G77" s="42"/>
      <c r="H77" s="42"/>
      <c r="I77" s="34" t="s">
        <v>23</v>
      </c>
      <c r="J77" s="74" t="str">
        <f>IF(J12="","",J12)</f>
        <v>8. 12. 2020</v>
      </c>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5.3" customHeight="1">
      <c r="A79" s="40"/>
      <c r="B79" s="41"/>
      <c r="C79" s="34" t="s">
        <v>25</v>
      </c>
      <c r="D79" s="42"/>
      <c r="E79" s="42"/>
      <c r="F79" s="29" t="str">
        <f>E15</f>
        <v>Město Žďár nad Sázavou</v>
      </c>
      <c r="G79" s="42"/>
      <c r="H79" s="42"/>
      <c r="I79" s="34" t="s">
        <v>33</v>
      </c>
      <c r="J79" s="38" t="str">
        <f>E21</f>
        <v>GRIMM Architekti</v>
      </c>
      <c r="K79" s="42"/>
      <c r="L79" s="146"/>
      <c r="S79" s="40"/>
      <c r="T79" s="40"/>
      <c r="U79" s="40"/>
      <c r="V79" s="40"/>
      <c r="W79" s="40"/>
      <c r="X79" s="40"/>
      <c r="Y79" s="40"/>
      <c r="Z79" s="40"/>
      <c r="AA79" s="40"/>
      <c r="AB79" s="40"/>
      <c r="AC79" s="40"/>
      <c r="AD79" s="40"/>
      <c r="AE79" s="40"/>
    </row>
    <row r="80" spans="1:31" s="2" customFormat="1" ht="15.3" customHeight="1">
      <c r="A80" s="40"/>
      <c r="B80" s="41"/>
      <c r="C80" s="34" t="s">
        <v>31</v>
      </c>
      <c r="D80" s="42"/>
      <c r="E80" s="42"/>
      <c r="F80" s="29" t="str">
        <f>IF(E18="","",E18)</f>
        <v>Vyplň údaj</v>
      </c>
      <c r="G80" s="42"/>
      <c r="H80" s="42"/>
      <c r="I80" s="34" t="s">
        <v>38</v>
      </c>
      <c r="J80" s="38" t="str">
        <f>E24</f>
        <v>Ivan Mezera</v>
      </c>
      <c r="K80" s="42"/>
      <c r="L80" s="146"/>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11" customFormat="1" ht="29.25" customHeight="1">
      <c r="A82" s="187"/>
      <c r="B82" s="188"/>
      <c r="C82" s="189" t="s">
        <v>146</v>
      </c>
      <c r="D82" s="190" t="s">
        <v>62</v>
      </c>
      <c r="E82" s="190" t="s">
        <v>58</v>
      </c>
      <c r="F82" s="190" t="s">
        <v>59</v>
      </c>
      <c r="G82" s="190" t="s">
        <v>147</v>
      </c>
      <c r="H82" s="190" t="s">
        <v>148</v>
      </c>
      <c r="I82" s="190" t="s">
        <v>149</v>
      </c>
      <c r="J82" s="191" t="s">
        <v>127</v>
      </c>
      <c r="K82" s="192" t="s">
        <v>150</v>
      </c>
      <c r="L82" s="193"/>
      <c r="M82" s="94" t="s">
        <v>19</v>
      </c>
      <c r="N82" s="95" t="s">
        <v>47</v>
      </c>
      <c r="O82" s="95" t="s">
        <v>151</v>
      </c>
      <c r="P82" s="95" t="s">
        <v>152</v>
      </c>
      <c r="Q82" s="95" t="s">
        <v>153</v>
      </c>
      <c r="R82" s="95" t="s">
        <v>154</v>
      </c>
      <c r="S82" s="95" t="s">
        <v>155</v>
      </c>
      <c r="T82" s="96" t="s">
        <v>156</v>
      </c>
      <c r="U82" s="187"/>
      <c r="V82" s="187"/>
      <c r="W82" s="187"/>
      <c r="X82" s="187"/>
      <c r="Y82" s="187"/>
      <c r="Z82" s="187"/>
      <c r="AA82" s="187"/>
      <c r="AB82" s="187"/>
      <c r="AC82" s="187"/>
      <c r="AD82" s="187"/>
      <c r="AE82" s="187"/>
    </row>
    <row r="83" spans="1:63" s="2" customFormat="1" ht="22.8" customHeight="1">
      <c r="A83" s="40"/>
      <c r="B83" s="41"/>
      <c r="C83" s="101" t="s">
        <v>157</v>
      </c>
      <c r="D83" s="42"/>
      <c r="E83" s="42"/>
      <c r="F83" s="42"/>
      <c r="G83" s="42"/>
      <c r="H83" s="42"/>
      <c r="I83" s="42"/>
      <c r="J83" s="194">
        <f>BK83</f>
        <v>0</v>
      </c>
      <c r="K83" s="42"/>
      <c r="L83" s="46"/>
      <c r="M83" s="97"/>
      <c r="N83" s="195"/>
      <c r="O83" s="98"/>
      <c r="P83" s="196">
        <f>P84+P129+P141+P174</f>
        <v>0</v>
      </c>
      <c r="Q83" s="98"/>
      <c r="R83" s="196">
        <f>R84+R129+R141+R174</f>
        <v>0</v>
      </c>
      <c r="S83" s="98"/>
      <c r="T83" s="197">
        <f>T84+T129+T141+T174</f>
        <v>0</v>
      </c>
      <c r="U83" s="40"/>
      <c r="V83" s="40"/>
      <c r="W83" s="40"/>
      <c r="X83" s="40"/>
      <c r="Y83" s="40"/>
      <c r="Z83" s="40"/>
      <c r="AA83" s="40"/>
      <c r="AB83" s="40"/>
      <c r="AC83" s="40"/>
      <c r="AD83" s="40"/>
      <c r="AE83" s="40"/>
      <c r="AT83" s="19" t="s">
        <v>76</v>
      </c>
      <c r="AU83" s="19" t="s">
        <v>128</v>
      </c>
      <c r="BK83" s="198">
        <f>BK84+BK129+BK141+BK174</f>
        <v>0</v>
      </c>
    </row>
    <row r="84" spans="1:63" s="12" customFormat="1" ht="25.9" customHeight="1">
      <c r="A84" s="12"/>
      <c r="B84" s="199"/>
      <c r="C84" s="200"/>
      <c r="D84" s="201" t="s">
        <v>76</v>
      </c>
      <c r="E84" s="202" t="s">
        <v>85</v>
      </c>
      <c r="F84" s="202" t="s">
        <v>161</v>
      </c>
      <c r="G84" s="200"/>
      <c r="H84" s="200"/>
      <c r="I84" s="203"/>
      <c r="J84" s="204">
        <f>BK84</f>
        <v>0</v>
      </c>
      <c r="K84" s="200"/>
      <c r="L84" s="205"/>
      <c r="M84" s="206"/>
      <c r="N84" s="207"/>
      <c r="O84" s="207"/>
      <c r="P84" s="208">
        <f>SUM(P85:P128)</f>
        <v>0</v>
      </c>
      <c r="Q84" s="207"/>
      <c r="R84" s="208">
        <f>SUM(R85:R128)</f>
        <v>0</v>
      </c>
      <c r="S84" s="207"/>
      <c r="T84" s="209">
        <f>SUM(T85:T128)</f>
        <v>0</v>
      </c>
      <c r="U84" s="12"/>
      <c r="V84" s="12"/>
      <c r="W84" s="12"/>
      <c r="X84" s="12"/>
      <c r="Y84" s="12"/>
      <c r="Z84" s="12"/>
      <c r="AA84" s="12"/>
      <c r="AB84" s="12"/>
      <c r="AC84" s="12"/>
      <c r="AD84" s="12"/>
      <c r="AE84" s="12"/>
      <c r="AR84" s="210" t="s">
        <v>85</v>
      </c>
      <c r="AT84" s="211" t="s">
        <v>76</v>
      </c>
      <c r="AU84" s="211" t="s">
        <v>77</v>
      </c>
      <c r="AY84" s="210" t="s">
        <v>160</v>
      </c>
      <c r="BK84" s="212">
        <f>SUM(BK85:BK128)</f>
        <v>0</v>
      </c>
    </row>
    <row r="85" spans="1:65" s="2" customFormat="1" ht="21.05" customHeight="1">
      <c r="A85" s="40"/>
      <c r="B85" s="41"/>
      <c r="C85" s="215" t="s">
        <v>85</v>
      </c>
      <c r="D85" s="215" t="s">
        <v>162</v>
      </c>
      <c r="E85" s="216" t="s">
        <v>820</v>
      </c>
      <c r="F85" s="217" t="s">
        <v>821</v>
      </c>
      <c r="G85" s="218" t="s">
        <v>326</v>
      </c>
      <c r="H85" s="219">
        <v>2.8</v>
      </c>
      <c r="I85" s="220"/>
      <c r="J85" s="221">
        <f>ROUND(I85*H85,2)</f>
        <v>0</v>
      </c>
      <c r="K85" s="222"/>
      <c r="L85" s="46"/>
      <c r="M85" s="223" t="s">
        <v>19</v>
      </c>
      <c r="N85" s="224" t="s">
        <v>48</v>
      </c>
      <c r="O85" s="86"/>
      <c r="P85" s="225">
        <f>O85*H85</f>
        <v>0</v>
      </c>
      <c r="Q85" s="225">
        <v>0</v>
      </c>
      <c r="R85" s="225">
        <f>Q85*H85</f>
        <v>0</v>
      </c>
      <c r="S85" s="225">
        <v>0</v>
      </c>
      <c r="T85" s="226">
        <f>S85*H85</f>
        <v>0</v>
      </c>
      <c r="U85" s="40"/>
      <c r="V85" s="40"/>
      <c r="W85" s="40"/>
      <c r="X85" s="40"/>
      <c r="Y85" s="40"/>
      <c r="Z85" s="40"/>
      <c r="AA85" s="40"/>
      <c r="AB85" s="40"/>
      <c r="AC85" s="40"/>
      <c r="AD85" s="40"/>
      <c r="AE85" s="40"/>
      <c r="AR85" s="227" t="s">
        <v>166</v>
      </c>
      <c r="AT85" s="227" t="s">
        <v>162</v>
      </c>
      <c r="AU85" s="227" t="s">
        <v>85</v>
      </c>
      <c r="AY85" s="19" t="s">
        <v>160</v>
      </c>
      <c r="BE85" s="228">
        <f>IF(N85="základní",J85,0)</f>
        <v>0</v>
      </c>
      <c r="BF85" s="228">
        <f>IF(N85="snížená",J85,0)</f>
        <v>0</v>
      </c>
      <c r="BG85" s="228">
        <f>IF(N85="zákl. přenesená",J85,0)</f>
        <v>0</v>
      </c>
      <c r="BH85" s="228">
        <f>IF(N85="sníž. přenesená",J85,0)</f>
        <v>0</v>
      </c>
      <c r="BI85" s="228">
        <f>IF(N85="nulová",J85,0)</f>
        <v>0</v>
      </c>
      <c r="BJ85" s="19" t="s">
        <v>85</v>
      </c>
      <c r="BK85" s="228">
        <f>ROUND(I85*H85,2)</f>
        <v>0</v>
      </c>
      <c r="BL85" s="19" t="s">
        <v>166</v>
      </c>
      <c r="BM85" s="227" t="s">
        <v>822</v>
      </c>
    </row>
    <row r="86" spans="1:51" s="13" customFormat="1" ht="12">
      <c r="A86" s="13"/>
      <c r="B86" s="234"/>
      <c r="C86" s="235"/>
      <c r="D86" s="229" t="s">
        <v>170</v>
      </c>
      <c r="E86" s="236" t="s">
        <v>19</v>
      </c>
      <c r="F86" s="237" t="s">
        <v>823</v>
      </c>
      <c r="G86" s="235"/>
      <c r="H86" s="238">
        <v>2.8</v>
      </c>
      <c r="I86" s="239"/>
      <c r="J86" s="235"/>
      <c r="K86" s="235"/>
      <c r="L86" s="240"/>
      <c r="M86" s="241"/>
      <c r="N86" s="242"/>
      <c r="O86" s="242"/>
      <c r="P86" s="242"/>
      <c r="Q86" s="242"/>
      <c r="R86" s="242"/>
      <c r="S86" s="242"/>
      <c r="T86" s="243"/>
      <c r="U86" s="13"/>
      <c r="V86" s="13"/>
      <c r="W86" s="13"/>
      <c r="X86" s="13"/>
      <c r="Y86" s="13"/>
      <c r="Z86" s="13"/>
      <c r="AA86" s="13"/>
      <c r="AB86" s="13"/>
      <c r="AC86" s="13"/>
      <c r="AD86" s="13"/>
      <c r="AE86" s="13"/>
      <c r="AT86" s="244" t="s">
        <v>170</v>
      </c>
      <c r="AU86" s="244" t="s">
        <v>85</v>
      </c>
      <c r="AV86" s="13" t="s">
        <v>87</v>
      </c>
      <c r="AW86" s="13" t="s">
        <v>37</v>
      </c>
      <c r="AX86" s="13" t="s">
        <v>77</v>
      </c>
      <c r="AY86" s="244" t="s">
        <v>160</v>
      </c>
    </row>
    <row r="87" spans="1:51" s="15" customFormat="1" ht="12">
      <c r="A87" s="15"/>
      <c r="B87" s="255"/>
      <c r="C87" s="256"/>
      <c r="D87" s="229" t="s">
        <v>170</v>
      </c>
      <c r="E87" s="257" t="s">
        <v>19</v>
      </c>
      <c r="F87" s="258" t="s">
        <v>174</v>
      </c>
      <c r="G87" s="256"/>
      <c r="H87" s="259">
        <v>2.8</v>
      </c>
      <c r="I87" s="260"/>
      <c r="J87" s="256"/>
      <c r="K87" s="256"/>
      <c r="L87" s="261"/>
      <c r="M87" s="262"/>
      <c r="N87" s="263"/>
      <c r="O87" s="263"/>
      <c r="P87" s="263"/>
      <c r="Q87" s="263"/>
      <c r="R87" s="263"/>
      <c r="S87" s="263"/>
      <c r="T87" s="264"/>
      <c r="U87" s="15"/>
      <c r="V87" s="15"/>
      <c r="W87" s="15"/>
      <c r="X87" s="15"/>
      <c r="Y87" s="15"/>
      <c r="Z87" s="15"/>
      <c r="AA87" s="15"/>
      <c r="AB87" s="15"/>
      <c r="AC87" s="15"/>
      <c r="AD87" s="15"/>
      <c r="AE87" s="15"/>
      <c r="AT87" s="265" t="s">
        <v>170</v>
      </c>
      <c r="AU87" s="265" t="s">
        <v>85</v>
      </c>
      <c r="AV87" s="15" t="s">
        <v>166</v>
      </c>
      <c r="AW87" s="15" t="s">
        <v>37</v>
      </c>
      <c r="AX87" s="15" t="s">
        <v>85</v>
      </c>
      <c r="AY87" s="265" t="s">
        <v>160</v>
      </c>
    </row>
    <row r="88" spans="1:65" s="2" customFormat="1" ht="16.3" customHeight="1">
      <c r="A88" s="40"/>
      <c r="B88" s="41"/>
      <c r="C88" s="215" t="s">
        <v>87</v>
      </c>
      <c r="D88" s="215" t="s">
        <v>162</v>
      </c>
      <c r="E88" s="216" t="s">
        <v>824</v>
      </c>
      <c r="F88" s="217" t="s">
        <v>825</v>
      </c>
      <c r="G88" s="218" t="s">
        <v>165</v>
      </c>
      <c r="H88" s="219">
        <v>3.22</v>
      </c>
      <c r="I88" s="220"/>
      <c r="J88" s="221">
        <f>ROUND(I88*H88,2)</f>
        <v>0</v>
      </c>
      <c r="K88" s="222"/>
      <c r="L88" s="46"/>
      <c r="M88" s="223" t="s">
        <v>19</v>
      </c>
      <c r="N88" s="224" t="s">
        <v>48</v>
      </c>
      <c r="O88" s="86"/>
      <c r="P88" s="225">
        <f>O88*H88</f>
        <v>0</v>
      </c>
      <c r="Q88" s="225">
        <v>0</v>
      </c>
      <c r="R88" s="225">
        <f>Q88*H88</f>
        <v>0</v>
      </c>
      <c r="S88" s="225">
        <v>0</v>
      </c>
      <c r="T88" s="226">
        <f>S88*H88</f>
        <v>0</v>
      </c>
      <c r="U88" s="40"/>
      <c r="V88" s="40"/>
      <c r="W88" s="40"/>
      <c r="X88" s="40"/>
      <c r="Y88" s="40"/>
      <c r="Z88" s="40"/>
      <c r="AA88" s="40"/>
      <c r="AB88" s="40"/>
      <c r="AC88" s="40"/>
      <c r="AD88" s="40"/>
      <c r="AE88" s="40"/>
      <c r="AR88" s="227" t="s">
        <v>166</v>
      </c>
      <c r="AT88" s="227" t="s">
        <v>162</v>
      </c>
      <c r="AU88" s="227" t="s">
        <v>85</v>
      </c>
      <c r="AY88" s="19" t="s">
        <v>160</v>
      </c>
      <c r="BE88" s="228">
        <f>IF(N88="základní",J88,0)</f>
        <v>0</v>
      </c>
      <c r="BF88" s="228">
        <f>IF(N88="snížená",J88,0)</f>
        <v>0</v>
      </c>
      <c r="BG88" s="228">
        <f>IF(N88="zákl. přenesená",J88,0)</f>
        <v>0</v>
      </c>
      <c r="BH88" s="228">
        <f>IF(N88="sníž. přenesená",J88,0)</f>
        <v>0</v>
      </c>
      <c r="BI88" s="228">
        <f>IF(N88="nulová",J88,0)</f>
        <v>0</v>
      </c>
      <c r="BJ88" s="19" t="s">
        <v>85</v>
      </c>
      <c r="BK88" s="228">
        <f>ROUND(I88*H88,2)</f>
        <v>0</v>
      </c>
      <c r="BL88" s="19" t="s">
        <v>166</v>
      </c>
      <c r="BM88" s="227" t="s">
        <v>826</v>
      </c>
    </row>
    <row r="89" spans="1:51" s="13" customFormat="1" ht="12">
      <c r="A89" s="13"/>
      <c r="B89" s="234"/>
      <c r="C89" s="235"/>
      <c r="D89" s="229" t="s">
        <v>170</v>
      </c>
      <c r="E89" s="236" t="s">
        <v>19</v>
      </c>
      <c r="F89" s="237" t="s">
        <v>827</v>
      </c>
      <c r="G89" s="235"/>
      <c r="H89" s="238">
        <v>3.22</v>
      </c>
      <c r="I89" s="239"/>
      <c r="J89" s="235"/>
      <c r="K89" s="235"/>
      <c r="L89" s="240"/>
      <c r="M89" s="241"/>
      <c r="N89" s="242"/>
      <c r="O89" s="242"/>
      <c r="P89" s="242"/>
      <c r="Q89" s="242"/>
      <c r="R89" s="242"/>
      <c r="S89" s="242"/>
      <c r="T89" s="243"/>
      <c r="U89" s="13"/>
      <c r="V89" s="13"/>
      <c r="W89" s="13"/>
      <c r="X89" s="13"/>
      <c r="Y89" s="13"/>
      <c r="Z89" s="13"/>
      <c r="AA89" s="13"/>
      <c r="AB89" s="13"/>
      <c r="AC89" s="13"/>
      <c r="AD89" s="13"/>
      <c r="AE89" s="13"/>
      <c r="AT89" s="244" t="s">
        <v>170</v>
      </c>
      <c r="AU89" s="244" t="s">
        <v>85</v>
      </c>
      <c r="AV89" s="13" t="s">
        <v>87</v>
      </c>
      <c r="AW89" s="13" t="s">
        <v>37</v>
      </c>
      <c r="AX89" s="13" t="s">
        <v>77</v>
      </c>
      <c r="AY89" s="244" t="s">
        <v>160</v>
      </c>
    </row>
    <row r="90" spans="1:51" s="15" customFormat="1" ht="12">
      <c r="A90" s="15"/>
      <c r="B90" s="255"/>
      <c r="C90" s="256"/>
      <c r="D90" s="229" t="s">
        <v>170</v>
      </c>
      <c r="E90" s="257" t="s">
        <v>19</v>
      </c>
      <c r="F90" s="258" t="s">
        <v>174</v>
      </c>
      <c r="G90" s="256"/>
      <c r="H90" s="259">
        <v>3.22</v>
      </c>
      <c r="I90" s="260"/>
      <c r="J90" s="256"/>
      <c r="K90" s="256"/>
      <c r="L90" s="261"/>
      <c r="M90" s="262"/>
      <c r="N90" s="263"/>
      <c r="O90" s="263"/>
      <c r="P90" s="263"/>
      <c r="Q90" s="263"/>
      <c r="R90" s="263"/>
      <c r="S90" s="263"/>
      <c r="T90" s="264"/>
      <c r="U90" s="15"/>
      <c r="V90" s="15"/>
      <c r="W90" s="15"/>
      <c r="X90" s="15"/>
      <c r="Y90" s="15"/>
      <c r="Z90" s="15"/>
      <c r="AA90" s="15"/>
      <c r="AB90" s="15"/>
      <c r="AC90" s="15"/>
      <c r="AD90" s="15"/>
      <c r="AE90" s="15"/>
      <c r="AT90" s="265" t="s">
        <v>170</v>
      </c>
      <c r="AU90" s="265" t="s">
        <v>85</v>
      </c>
      <c r="AV90" s="15" t="s">
        <v>166</v>
      </c>
      <c r="AW90" s="15" t="s">
        <v>37</v>
      </c>
      <c r="AX90" s="15" t="s">
        <v>85</v>
      </c>
      <c r="AY90" s="265" t="s">
        <v>160</v>
      </c>
    </row>
    <row r="91" spans="1:65" s="2" customFormat="1" ht="21.05" customHeight="1">
      <c r="A91" s="40"/>
      <c r="B91" s="41"/>
      <c r="C91" s="215" t="s">
        <v>180</v>
      </c>
      <c r="D91" s="215" t="s">
        <v>162</v>
      </c>
      <c r="E91" s="216" t="s">
        <v>593</v>
      </c>
      <c r="F91" s="217" t="s">
        <v>594</v>
      </c>
      <c r="G91" s="218" t="s">
        <v>165</v>
      </c>
      <c r="H91" s="219">
        <v>9.535</v>
      </c>
      <c r="I91" s="220"/>
      <c r="J91" s="221">
        <f>ROUND(I91*H91,2)</f>
        <v>0</v>
      </c>
      <c r="K91" s="222"/>
      <c r="L91" s="46"/>
      <c r="M91" s="223" t="s">
        <v>19</v>
      </c>
      <c r="N91" s="224" t="s">
        <v>48</v>
      </c>
      <c r="O91" s="86"/>
      <c r="P91" s="225">
        <f>O91*H91</f>
        <v>0</v>
      </c>
      <c r="Q91" s="225">
        <v>0</v>
      </c>
      <c r="R91" s="225">
        <f>Q91*H91</f>
        <v>0</v>
      </c>
      <c r="S91" s="225">
        <v>0</v>
      </c>
      <c r="T91" s="226">
        <f>S91*H91</f>
        <v>0</v>
      </c>
      <c r="U91" s="40"/>
      <c r="V91" s="40"/>
      <c r="W91" s="40"/>
      <c r="X91" s="40"/>
      <c r="Y91" s="40"/>
      <c r="Z91" s="40"/>
      <c r="AA91" s="40"/>
      <c r="AB91" s="40"/>
      <c r="AC91" s="40"/>
      <c r="AD91" s="40"/>
      <c r="AE91" s="40"/>
      <c r="AR91" s="227" t="s">
        <v>166</v>
      </c>
      <c r="AT91" s="227" t="s">
        <v>162</v>
      </c>
      <c r="AU91" s="227" t="s">
        <v>85</v>
      </c>
      <c r="AY91" s="19" t="s">
        <v>160</v>
      </c>
      <c r="BE91" s="228">
        <f>IF(N91="základní",J91,0)</f>
        <v>0</v>
      </c>
      <c r="BF91" s="228">
        <f>IF(N91="snížená",J91,0)</f>
        <v>0</v>
      </c>
      <c r="BG91" s="228">
        <f>IF(N91="zákl. přenesená",J91,0)</f>
        <v>0</v>
      </c>
      <c r="BH91" s="228">
        <f>IF(N91="sníž. přenesená",J91,0)</f>
        <v>0</v>
      </c>
      <c r="BI91" s="228">
        <f>IF(N91="nulová",J91,0)</f>
        <v>0</v>
      </c>
      <c r="BJ91" s="19" t="s">
        <v>85</v>
      </c>
      <c r="BK91" s="228">
        <f>ROUND(I91*H91,2)</f>
        <v>0</v>
      </c>
      <c r="BL91" s="19" t="s">
        <v>166</v>
      </c>
      <c r="BM91" s="227" t="s">
        <v>828</v>
      </c>
    </row>
    <row r="92" spans="1:65" s="2" customFormat="1" ht="21.05" customHeight="1">
      <c r="A92" s="40"/>
      <c r="B92" s="41"/>
      <c r="C92" s="215" t="s">
        <v>166</v>
      </c>
      <c r="D92" s="215" t="s">
        <v>162</v>
      </c>
      <c r="E92" s="216" t="s">
        <v>596</v>
      </c>
      <c r="F92" s="217" t="s">
        <v>597</v>
      </c>
      <c r="G92" s="218" t="s">
        <v>165</v>
      </c>
      <c r="H92" s="219">
        <v>7.247</v>
      </c>
      <c r="I92" s="220"/>
      <c r="J92" s="221">
        <f>ROUND(I92*H92,2)</f>
        <v>0</v>
      </c>
      <c r="K92" s="222"/>
      <c r="L92" s="46"/>
      <c r="M92" s="223" t="s">
        <v>19</v>
      </c>
      <c r="N92" s="224" t="s">
        <v>48</v>
      </c>
      <c r="O92" s="86"/>
      <c r="P92" s="225">
        <f>O92*H92</f>
        <v>0</v>
      </c>
      <c r="Q92" s="225">
        <v>0</v>
      </c>
      <c r="R92" s="225">
        <f>Q92*H92</f>
        <v>0</v>
      </c>
      <c r="S92" s="225">
        <v>0</v>
      </c>
      <c r="T92" s="226">
        <f>S92*H92</f>
        <v>0</v>
      </c>
      <c r="U92" s="40"/>
      <c r="V92" s="40"/>
      <c r="W92" s="40"/>
      <c r="X92" s="40"/>
      <c r="Y92" s="40"/>
      <c r="Z92" s="40"/>
      <c r="AA92" s="40"/>
      <c r="AB92" s="40"/>
      <c r="AC92" s="40"/>
      <c r="AD92" s="40"/>
      <c r="AE92" s="40"/>
      <c r="AR92" s="227" t="s">
        <v>166</v>
      </c>
      <c r="AT92" s="227" t="s">
        <v>162</v>
      </c>
      <c r="AU92" s="227" t="s">
        <v>85</v>
      </c>
      <c r="AY92" s="19" t="s">
        <v>160</v>
      </c>
      <c r="BE92" s="228">
        <f>IF(N92="základní",J92,0)</f>
        <v>0</v>
      </c>
      <c r="BF92" s="228">
        <f>IF(N92="snížená",J92,0)</f>
        <v>0</v>
      </c>
      <c r="BG92" s="228">
        <f>IF(N92="zákl. přenesená",J92,0)</f>
        <v>0</v>
      </c>
      <c r="BH92" s="228">
        <f>IF(N92="sníž. přenesená",J92,0)</f>
        <v>0</v>
      </c>
      <c r="BI92" s="228">
        <f>IF(N92="nulová",J92,0)</f>
        <v>0</v>
      </c>
      <c r="BJ92" s="19" t="s">
        <v>85</v>
      </c>
      <c r="BK92" s="228">
        <f>ROUND(I92*H92,2)</f>
        <v>0</v>
      </c>
      <c r="BL92" s="19" t="s">
        <v>166</v>
      </c>
      <c r="BM92" s="227" t="s">
        <v>829</v>
      </c>
    </row>
    <row r="93" spans="1:65" s="2" customFormat="1" ht="21.05" customHeight="1">
      <c r="A93" s="40"/>
      <c r="B93" s="41"/>
      <c r="C93" s="215" t="s">
        <v>193</v>
      </c>
      <c r="D93" s="215" t="s">
        <v>162</v>
      </c>
      <c r="E93" s="216" t="s">
        <v>599</v>
      </c>
      <c r="F93" s="217" t="s">
        <v>600</v>
      </c>
      <c r="G93" s="218" t="s">
        <v>165</v>
      </c>
      <c r="H93" s="219">
        <v>1.144</v>
      </c>
      <c r="I93" s="220"/>
      <c r="J93" s="221">
        <f>ROUND(I93*H93,2)</f>
        <v>0</v>
      </c>
      <c r="K93" s="222"/>
      <c r="L93" s="46"/>
      <c r="M93" s="223" t="s">
        <v>19</v>
      </c>
      <c r="N93" s="224" t="s">
        <v>48</v>
      </c>
      <c r="O93" s="86"/>
      <c r="P93" s="225">
        <f>O93*H93</f>
        <v>0</v>
      </c>
      <c r="Q93" s="225">
        <v>0</v>
      </c>
      <c r="R93" s="225">
        <f>Q93*H93</f>
        <v>0</v>
      </c>
      <c r="S93" s="225">
        <v>0</v>
      </c>
      <c r="T93" s="226">
        <f>S93*H93</f>
        <v>0</v>
      </c>
      <c r="U93" s="40"/>
      <c r="V93" s="40"/>
      <c r="W93" s="40"/>
      <c r="X93" s="40"/>
      <c r="Y93" s="40"/>
      <c r="Z93" s="40"/>
      <c r="AA93" s="40"/>
      <c r="AB93" s="40"/>
      <c r="AC93" s="40"/>
      <c r="AD93" s="40"/>
      <c r="AE93" s="40"/>
      <c r="AR93" s="227" t="s">
        <v>166</v>
      </c>
      <c r="AT93" s="227" t="s">
        <v>162</v>
      </c>
      <c r="AU93" s="227" t="s">
        <v>85</v>
      </c>
      <c r="AY93" s="19" t="s">
        <v>160</v>
      </c>
      <c r="BE93" s="228">
        <f>IF(N93="základní",J93,0)</f>
        <v>0</v>
      </c>
      <c r="BF93" s="228">
        <f>IF(N93="snížená",J93,0)</f>
        <v>0</v>
      </c>
      <c r="BG93" s="228">
        <f>IF(N93="zákl. přenesená",J93,0)</f>
        <v>0</v>
      </c>
      <c r="BH93" s="228">
        <f>IF(N93="sníž. přenesená",J93,0)</f>
        <v>0</v>
      </c>
      <c r="BI93" s="228">
        <f>IF(N93="nulová",J93,0)</f>
        <v>0</v>
      </c>
      <c r="BJ93" s="19" t="s">
        <v>85</v>
      </c>
      <c r="BK93" s="228">
        <f>ROUND(I93*H93,2)</f>
        <v>0</v>
      </c>
      <c r="BL93" s="19" t="s">
        <v>166</v>
      </c>
      <c r="BM93" s="227" t="s">
        <v>830</v>
      </c>
    </row>
    <row r="94" spans="1:65" s="2" customFormat="1" ht="21.05" customHeight="1">
      <c r="A94" s="40"/>
      <c r="B94" s="41"/>
      <c r="C94" s="215" t="s">
        <v>200</v>
      </c>
      <c r="D94" s="215" t="s">
        <v>162</v>
      </c>
      <c r="E94" s="216" t="s">
        <v>831</v>
      </c>
      <c r="F94" s="217" t="s">
        <v>832</v>
      </c>
      <c r="G94" s="218" t="s">
        <v>165</v>
      </c>
      <c r="H94" s="219">
        <v>1.144</v>
      </c>
      <c r="I94" s="220"/>
      <c r="J94" s="221">
        <f>ROUND(I94*H94,2)</f>
        <v>0</v>
      </c>
      <c r="K94" s="222"/>
      <c r="L94" s="46"/>
      <c r="M94" s="223" t="s">
        <v>19</v>
      </c>
      <c r="N94" s="224" t="s">
        <v>48</v>
      </c>
      <c r="O94" s="86"/>
      <c r="P94" s="225">
        <f>O94*H94</f>
        <v>0</v>
      </c>
      <c r="Q94" s="225">
        <v>0</v>
      </c>
      <c r="R94" s="225">
        <f>Q94*H94</f>
        <v>0</v>
      </c>
      <c r="S94" s="225">
        <v>0</v>
      </c>
      <c r="T94" s="226">
        <f>S94*H94</f>
        <v>0</v>
      </c>
      <c r="U94" s="40"/>
      <c r="V94" s="40"/>
      <c r="W94" s="40"/>
      <c r="X94" s="40"/>
      <c r="Y94" s="40"/>
      <c r="Z94" s="40"/>
      <c r="AA94" s="40"/>
      <c r="AB94" s="40"/>
      <c r="AC94" s="40"/>
      <c r="AD94" s="40"/>
      <c r="AE94" s="40"/>
      <c r="AR94" s="227" t="s">
        <v>166</v>
      </c>
      <c r="AT94" s="227" t="s">
        <v>162</v>
      </c>
      <c r="AU94" s="227" t="s">
        <v>85</v>
      </c>
      <c r="AY94" s="19" t="s">
        <v>160</v>
      </c>
      <c r="BE94" s="228">
        <f>IF(N94="základní",J94,0)</f>
        <v>0</v>
      </c>
      <c r="BF94" s="228">
        <f>IF(N94="snížená",J94,0)</f>
        <v>0</v>
      </c>
      <c r="BG94" s="228">
        <f>IF(N94="zákl. přenesená",J94,0)</f>
        <v>0</v>
      </c>
      <c r="BH94" s="228">
        <f>IF(N94="sníž. přenesená",J94,0)</f>
        <v>0</v>
      </c>
      <c r="BI94" s="228">
        <f>IF(N94="nulová",J94,0)</f>
        <v>0</v>
      </c>
      <c r="BJ94" s="19" t="s">
        <v>85</v>
      </c>
      <c r="BK94" s="228">
        <f>ROUND(I94*H94,2)</f>
        <v>0</v>
      </c>
      <c r="BL94" s="19" t="s">
        <v>166</v>
      </c>
      <c r="BM94" s="227" t="s">
        <v>833</v>
      </c>
    </row>
    <row r="95" spans="1:65" s="2" customFormat="1" ht="16.3" customHeight="1">
      <c r="A95" s="40"/>
      <c r="B95" s="41"/>
      <c r="C95" s="215" t="s">
        <v>206</v>
      </c>
      <c r="D95" s="215" t="s">
        <v>162</v>
      </c>
      <c r="E95" s="216" t="s">
        <v>602</v>
      </c>
      <c r="F95" s="217" t="s">
        <v>603</v>
      </c>
      <c r="G95" s="218" t="s">
        <v>165</v>
      </c>
      <c r="H95" s="219">
        <v>0.114</v>
      </c>
      <c r="I95" s="220"/>
      <c r="J95" s="221">
        <f>ROUND(I95*H95,2)</f>
        <v>0</v>
      </c>
      <c r="K95" s="222"/>
      <c r="L95" s="46"/>
      <c r="M95" s="223" t="s">
        <v>19</v>
      </c>
      <c r="N95" s="224" t="s">
        <v>48</v>
      </c>
      <c r="O95" s="86"/>
      <c r="P95" s="225">
        <f>O95*H95</f>
        <v>0</v>
      </c>
      <c r="Q95" s="225">
        <v>0</v>
      </c>
      <c r="R95" s="225">
        <f>Q95*H95</f>
        <v>0</v>
      </c>
      <c r="S95" s="225">
        <v>0</v>
      </c>
      <c r="T95" s="226">
        <f>S95*H95</f>
        <v>0</v>
      </c>
      <c r="U95" s="40"/>
      <c r="V95" s="40"/>
      <c r="W95" s="40"/>
      <c r="X95" s="40"/>
      <c r="Y95" s="40"/>
      <c r="Z95" s="40"/>
      <c r="AA95" s="40"/>
      <c r="AB95" s="40"/>
      <c r="AC95" s="40"/>
      <c r="AD95" s="40"/>
      <c r="AE95" s="40"/>
      <c r="AR95" s="227" t="s">
        <v>166</v>
      </c>
      <c r="AT95" s="227" t="s">
        <v>162</v>
      </c>
      <c r="AU95" s="227" t="s">
        <v>85</v>
      </c>
      <c r="AY95" s="19" t="s">
        <v>160</v>
      </c>
      <c r="BE95" s="228">
        <f>IF(N95="základní",J95,0)</f>
        <v>0</v>
      </c>
      <c r="BF95" s="228">
        <f>IF(N95="snížená",J95,0)</f>
        <v>0</v>
      </c>
      <c r="BG95" s="228">
        <f>IF(N95="zákl. přenesená",J95,0)</f>
        <v>0</v>
      </c>
      <c r="BH95" s="228">
        <f>IF(N95="sníž. přenesená",J95,0)</f>
        <v>0</v>
      </c>
      <c r="BI95" s="228">
        <f>IF(N95="nulová",J95,0)</f>
        <v>0</v>
      </c>
      <c r="BJ95" s="19" t="s">
        <v>85</v>
      </c>
      <c r="BK95" s="228">
        <f>ROUND(I95*H95,2)</f>
        <v>0</v>
      </c>
      <c r="BL95" s="19" t="s">
        <v>166</v>
      </c>
      <c r="BM95" s="227" t="s">
        <v>834</v>
      </c>
    </row>
    <row r="96" spans="1:51" s="13" customFormat="1" ht="12">
      <c r="A96" s="13"/>
      <c r="B96" s="234"/>
      <c r="C96" s="235"/>
      <c r="D96" s="229" t="s">
        <v>170</v>
      </c>
      <c r="E96" s="236" t="s">
        <v>19</v>
      </c>
      <c r="F96" s="237" t="s">
        <v>835</v>
      </c>
      <c r="G96" s="235"/>
      <c r="H96" s="238">
        <v>0.114</v>
      </c>
      <c r="I96" s="239"/>
      <c r="J96" s="235"/>
      <c r="K96" s="235"/>
      <c r="L96" s="240"/>
      <c r="M96" s="241"/>
      <c r="N96" s="242"/>
      <c r="O96" s="242"/>
      <c r="P96" s="242"/>
      <c r="Q96" s="242"/>
      <c r="R96" s="242"/>
      <c r="S96" s="242"/>
      <c r="T96" s="243"/>
      <c r="U96" s="13"/>
      <c r="V96" s="13"/>
      <c r="W96" s="13"/>
      <c r="X96" s="13"/>
      <c r="Y96" s="13"/>
      <c r="Z96" s="13"/>
      <c r="AA96" s="13"/>
      <c r="AB96" s="13"/>
      <c r="AC96" s="13"/>
      <c r="AD96" s="13"/>
      <c r="AE96" s="13"/>
      <c r="AT96" s="244" t="s">
        <v>170</v>
      </c>
      <c r="AU96" s="244" t="s">
        <v>85</v>
      </c>
      <c r="AV96" s="13" t="s">
        <v>87</v>
      </c>
      <c r="AW96" s="13" t="s">
        <v>37</v>
      </c>
      <c r="AX96" s="13" t="s">
        <v>77</v>
      </c>
      <c r="AY96" s="244" t="s">
        <v>160</v>
      </c>
    </row>
    <row r="97" spans="1:51" s="15" customFormat="1" ht="12">
      <c r="A97" s="15"/>
      <c r="B97" s="255"/>
      <c r="C97" s="256"/>
      <c r="D97" s="229" t="s">
        <v>170</v>
      </c>
      <c r="E97" s="257" t="s">
        <v>19</v>
      </c>
      <c r="F97" s="258" t="s">
        <v>174</v>
      </c>
      <c r="G97" s="256"/>
      <c r="H97" s="259">
        <v>0.114</v>
      </c>
      <c r="I97" s="260"/>
      <c r="J97" s="256"/>
      <c r="K97" s="256"/>
      <c r="L97" s="261"/>
      <c r="M97" s="262"/>
      <c r="N97" s="263"/>
      <c r="O97" s="263"/>
      <c r="P97" s="263"/>
      <c r="Q97" s="263"/>
      <c r="R97" s="263"/>
      <c r="S97" s="263"/>
      <c r="T97" s="264"/>
      <c r="U97" s="15"/>
      <c r="V97" s="15"/>
      <c r="W97" s="15"/>
      <c r="X97" s="15"/>
      <c r="Y97" s="15"/>
      <c r="Z97" s="15"/>
      <c r="AA97" s="15"/>
      <c r="AB97" s="15"/>
      <c r="AC97" s="15"/>
      <c r="AD97" s="15"/>
      <c r="AE97" s="15"/>
      <c r="AT97" s="265" t="s">
        <v>170</v>
      </c>
      <c r="AU97" s="265" t="s">
        <v>85</v>
      </c>
      <c r="AV97" s="15" t="s">
        <v>166</v>
      </c>
      <c r="AW97" s="15" t="s">
        <v>37</v>
      </c>
      <c r="AX97" s="15" t="s">
        <v>85</v>
      </c>
      <c r="AY97" s="265" t="s">
        <v>160</v>
      </c>
    </row>
    <row r="98" spans="1:65" s="2" customFormat="1" ht="16.3" customHeight="1">
      <c r="A98" s="40"/>
      <c r="B98" s="41"/>
      <c r="C98" s="215" t="s">
        <v>210</v>
      </c>
      <c r="D98" s="215" t="s">
        <v>162</v>
      </c>
      <c r="E98" s="216" t="s">
        <v>836</v>
      </c>
      <c r="F98" s="217" t="s">
        <v>837</v>
      </c>
      <c r="G98" s="218" t="s">
        <v>165</v>
      </c>
      <c r="H98" s="219">
        <v>0.114</v>
      </c>
      <c r="I98" s="220"/>
      <c r="J98" s="221">
        <f>ROUND(I98*H98,2)</f>
        <v>0</v>
      </c>
      <c r="K98" s="222"/>
      <c r="L98" s="46"/>
      <c r="M98" s="223" t="s">
        <v>19</v>
      </c>
      <c r="N98" s="224" t="s">
        <v>48</v>
      </c>
      <c r="O98" s="86"/>
      <c r="P98" s="225">
        <f>O98*H98</f>
        <v>0</v>
      </c>
      <c r="Q98" s="225">
        <v>0</v>
      </c>
      <c r="R98" s="225">
        <f>Q98*H98</f>
        <v>0</v>
      </c>
      <c r="S98" s="225">
        <v>0</v>
      </c>
      <c r="T98" s="226">
        <f>S98*H98</f>
        <v>0</v>
      </c>
      <c r="U98" s="40"/>
      <c r="V98" s="40"/>
      <c r="W98" s="40"/>
      <c r="X98" s="40"/>
      <c r="Y98" s="40"/>
      <c r="Z98" s="40"/>
      <c r="AA98" s="40"/>
      <c r="AB98" s="40"/>
      <c r="AC98" s="40"/>
      <c r="AD98" s="40"/>
      <c r="AE98" s="40"/>
      <c r="AR98" s="227" t="s">
        <v>166</v>
      </c>
      <c r="AT98" s="227" t="s">
        <v>162</v>
      </c>
      <c r="AU98" s="227" t="s">
        <v>85</v>
      </c>
      <c r="AY98" s="19" t="s">
        <v>160</v>
      </c>
      <c r="BE98" s="228">
        <f>IF(N98="základní",J98,0)</f>
        <v>0</v>
      </c>
      <c r="BF98" s="228">
        <f>IF(N98="snížená",J98,0)</f>
        <v>0</v>
      </c>
      <c r="BG98" s="228">
        <f>IF(N98="zákl. přenesená",J98,0)</f>
        <v>0</v>
      </c>
      <c r="BH98" s="228">
        <f>IF(N98="sníž. přenesená",J98,0)</f>
        <v>0</v>
      </c>
      <c r="BI98" s="228">
        <f>IF(N98="nulová",J98,0)</f>
        <v>0</v>
      </c>
      <c r="BJ98" s="19" t="s">
        <v>85</v>
      </c>
      <c r="BK98" s="228">
        <f>ROUND(I98*H98,2)</f>
        <v>0</v>
      </c>
      <c r="BL98" s="19" t="s">
        <v>166</v>
      </c>
      <c r="BM98" s="227" t="s">
        <v>838</v>
      </c>
    </row>
    <row r="99" spans="1:51" s="13" customFormat="1" ht="12">
      <c r="A99" s="13"/>
      <c r="B99" s="234"/>
      <c r="C99" s="235"/>
      <c r="D99" s="229" t="s">
        <v>170</v>
      </c>
      <c r="E99" s="236" t="s">
        <v>19</v>
      </c>
      <c r="F99" s="237" t="s">
        <v>835</v>
      </c>
      <c r="G99" s="235"/>
      <c r="H99" s="238">
        <v>0.114</v>
      </c>
      <c r="I99" s="239"/>
      <c r="J99" s="235"/>
      <c r="K99" s="235"/>
      <c r="L99" s="240"/>
      <c r="M99" s="241"/>
      <c r="N99" s="242"/>
      <c r="O99" s="242"/>
      <c r="P99" s="242"/>
      <c r="Q99" s="242"/>
      <c r="R99" s="242"/>
      <c r="S99" s="242"/>
      <c r="T99" s="243"/>
      <c r="U99" s="13"/>
      <c r="V99" s="13"/>
      <c r="W99" s="13"/>
      <c r="X99" s="13"/>
      <c r="Y99" s="13"/>
      <c r="Z99" s="13"/>
      <c r="AA99" s="13"/>
      <c r="AB99" s="13"/>
      <c r="AC99" s="13"/>
      <c r="AD99" s="13"/>
      <c r="AE99" s="13"/>
      <c r="AT99" s="244" t="s">
        <v>170</v>
      </c>
      <c r="AU99" s="244" t="s">
        <v>85</v>
      </c>
      <c r="AV99" s="13" t="s">
        <v>87</v>
      </c>
      <c r="AW99" s="13" t="s">
        <v>37</v>
      </c>
      <c r="AX99" s="13" t="s">
        <v>77</v>
      </c>
      <c r="AY99" s="244" t="s">
        <v>160</v>
      </c>
    </row>
    <row r="100" spans="1:51" s="15" customFormat="1" ht="12">
      <c r="A100" s="15"/>
      <c r="B100" s="255"/>
      <c r="C100" s="256"/>
      <c r="D100" s="229" t="s">
        <v>170</v>
      </c>
      <c r="E100" s="257" t="s">
        <v>19</v>
      </c>
      <c r="F100" s="258" t="s">
        <v>174</v>
      </c>
      <c r="G100" s="256"/>
      <c r="H100" s="259">
        <v>0.114</v>
      </c>
      <c r="I100" s="260"/>
      <c r="J100" s="256"/>
      <c r="K100" s="256"/>
      <c r="L100" s="261"/>
      <c r="M100" s="262"/>
      <c r="N100" s="263"/>
      <c r="O100" s="263"/>
      <c r="P100" s="263"/>
      <c r="Q100" s="263"/>
      <c r="R100" s="263"/>
      <c r="S100" s="263"/>
      <c r="T100" s="264"/>
      <c r="U100" s="15"/>
      <c r="V100" s="15"/>
      <c r="W100" s="15"/>
      <c r="X100" s="15"/>
      <c r="Y100" s="15"/>
      <c r="Z100" s="15"/>
      <c r="AA100" s="15"/>
      <c r="AB100" s="15"/>
      <c r="AC100" s="15"/>
      <c r="AD100" s="15"/>
      <c r="AE100" s="15"/>
      <c r="AT100" s="265" t="s">
        <v>170</v>
      </c>
      <c r="AU100" s="265" t="s">
        <v>85</v>
      </c>
      <c r="AV100" s="15" t="s">
        <v>166</v>
      </c>
      <c r="AW100" s="15" t="s">
        <v>37</v>
      </c>
      <c r="AX100" s="15" t="s">
        <v>85</v>
      </c>
      <c r="AY100" s="265" t="s">
        <v>160</v>
      </c>
    </row>
    <row r="101" spans="1:65" s="2" customFormat="1" ht="21.05" customHeight="1">
      <c r="A101" s="40"/>
      <c r="B101" s="41"/>
      <c r="C101" s="215" t="s">
        <v>216</v>
      </c>
      <c r="D101" s="215" t="s">
        <v>162</v>
      </c>
      <c r="E101" s="216" t="s">
        <v>839</v>
      </c>
      <c r="F101" s="217" t="s">
        <v>840</v>
      </c>
      <c r="G101" s="218" t="s">
        <v>188</v>
      </c>
      <c r="H101" s="219">
        <v>40.552</v>
      </c>
      <c r="I101" s="220"/>
      <c r="J101" s="221">
        <f>ROUND(I101*H101,2)</f>
        <v>0</v>
      </c>
      <c r="K101" s="222"/>
      <c r="L101" s="46"/>
      <c r="M101" s="223" t="s">
        <v>19</v>
      </c>
      <c r="N101" s="224" t="s">
        <v>48</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166</v>
      </c>
      <c r="AT101" s="227" t="s">
        <v>162</v>
      </c>
      <c r="AU101" s="227" t="s">
        <v>85</v>
      </c>
      <c r="AY101" s="19" t="s">
        <v>160</v>
      </c>
      <c r="BE101" s="228">
        <f>IF(N101="základní",J101,0)</f>
        <v>0</v>
      </c>
      <c r="BF101" s="228">
        <f>IF(N101="snížená",J101,0)</f>
        <v>0</v>
      </c>
      <c r="BG101" s="228">
        <f>IF(N101="zákl. přenesená",J101,0)</f>
        <v>0</v>
      </c>
      <c r="BH101" s="228">
        <f>IF(N101="sníž. přenesená",J101,0)</f>
        <v>0</v>
      </c>
      <c r="BI101" s="228">
        <f>IF(N101="nulová",J101,0)</f>
        <v>0</v>
      </c>
      <c r="BJ101" s="19" t="s">
        <v>85</v>
      </c>
      <c r="BK101" s="228">
        <f>ROUND(I101*H101,2)</f>
        <v>0</v>
      </c>
      <c r="BL101" s="19" t="s">
        <v>166</v>
      </c>
      <c r="BM101" s="227" t="s">
        <v>841</v>
      </c>
    </row>
    <row r="102" spans="1:51" s="13" customFormat="1" ht="12">
      <c r="A102" s="13"/>
      <c r="B102" s="234"/>
      <c r="C102" s="235"/>
      <c r="D102" s="229" t="s">
        <v>170</v>
      </c>
      <c r="E102" s="236" t="s">
        <v>19</v>
      </c>
      <c r="F102" s="237" t="s">
        <v>842</v>
      </c>
      <c r="G102" s="235"/>
      <c r="H102" s="238">
        <v>10.96</v>
      </c>
      <c r="I102" s="239"/>
      <c r="J102" s="235"/>
      <c r="K102" s="235"/>
      <c r="L102" s="240"/>
      <c r="M102" s="241"/>
      <c r="N102" s="242"/>
      <c r="O102" s="242"/>
      <c r="P102" s="242"/>
      <c r="Q102" s="242"/>
      <c r="R102" s="242"/>
      <c r="S102" s="242"/>
      <c r="T102" s="243"/>
      <c r="U102" s="13"/>
      <c r="V102" s="13"/>
      <c r="W102" s="13"/>
      <c r="X102" s="13"/>
      <c r="Y102" s="13"/>
      <c r="Z102" s="13"/>
      <c r="AA102" s="13"/>
      <c r="AB102" s="13"/>
      <c r="AC102" s="13"/>
      <c r="AD102" s="13"/>
      <c r="AE102" s="13"/>
      <c r="AT102" s="244" t="s">
        <v>170</v>
      </c>
      <c r="AU102" s="244" t="s">
        <v>85</v>
      </c>
      <c r="AV102" s="13" t="s">
        <v>87</v>
      </c>
      <c r="AW102" s="13" t="s">
        <v>37</v>
      </c>
      <c r="AX102" s="13" t="s">
        <v>77</v>
      </c>
      <c r="AY102" s="244" t="s">
        <v>160</v>
      </c>
    </row>
    <row r="103" spans="1:51" s="13" customFormat="1" ht="12">
      <c r="A103" s="13"/>
      <c r="B103" s="234"/>
      <c r="C103" s="235"/>
      <c r="D103" s="229" t="s">
        <v>170</v>
      </c>
      <c r="E103" s="236" t="s">
        <v>19</v>
      </c>
      <c r="F103" s="237" t="s">
        <v>843</v>
      </c>
      <c r="G103" s="235"/>
      <c r="H103" s="238">
        <v>29.592</v>
      </c>
      <c r="I103" s="239"/>
      <c r="J103" s="235"/>
      <c r="K103" s="235"/>
      <c r="L103" s="240"/>
      <c r="M103" s="241"/>
      <c r="N103" s="242"/>
      <c r="O103" s="242"/>
      <c r="P103" s="242"/>
      <c r="Q103" s="242"/>
      <c r="R103" s="242"/>
      <c r="S103" s="242"/>
      <c r="T103" s="243"/>
      <c r="U103" s="13"/>
      <c r="V103" s="13"/>
      <c r="W103" s="13"/>
      <c r="X103" s="13"/>
      <c r="Y103" s="13"/>
      <c r="Z103" s="13"/>
      <c r="AA103" s="13"/>
      <c r="AB103" s="13"/>
      <c r="AC103" s="13"/>
      <c r="AD103" s="13"/>
      <c r="AE103" s="13"/>
      <c r="AT103" s="244" t="s">
        <v>170</v>
      </c>
      <c r="AU103" s="244" t="s">
        <v>85</v>
      </c>
      <c r="AV103" s="13" t="s">
        <v>87</v>
      </c>
      <c r="AW103" s="13" t="s">
        <v>37</v>
      </c>
      <c r="AX103" s="13" t="s">
        <v>77</v>
      </c>
      <c r="AY103" s="244" t="s">
        <v>160</v>
      </c>
    </row>
    <row r="104" spans="1:51" s="15" customFormat="1" ht="12">
      <c r="A104" s="15"/>
      <c r="B104" s="255"/>
      <c r="C104" s="256"/>
      <c r="D104" s="229" t="s">
        <v>170</v>
      </c>
      <c r="E104" s="257" t="s">
        <v>19</v>
      </c>
      <c r="F104" s="258" t="s">
        <v>174</v>
      </c>
      <c r="G104" s="256"/>
      <c r="H104" s="259">
        <v>40.552</v>
      </c>
      <c r="I104" s="260"/>
      <c r="J104" s="256"/>
      <c r="K104" s="256"/>
      <c r="L104" s="261"/>
      <c r="M104" s="262"/>
      <c r="N104" s="263"/>
      <c r="O104" s="263"/>
      <c r="P104" s="263"/>
      <c r="Q104" s="263"/>
      <c r="R104" s="263"/>
      <c r="S104" s="263"/>
      <c r="T104" s="264"/>
      <c r="U104" s="15"/>
      <c r="V104" s="15"/>
      <c r="W104" s="15"/>
      <c r="X104" s="15"/>
      <c r="Y104" s="15"/>
      <c r="Z104" s="15"/>
      <c r="AA104" s="15"/>
      <c r="AB104" s="15"/>
      <c r="AC104" s="15"/>
      <c r="AD104" s="15"/>
      <c r="AE104" s="15"/>
      <c r="AT104" s="265" t="s">
        <v>170</v>
      </c>
      <c r="AU104" s="265" t="s">
        <v>85</v>
      </c>
      <c r="AV104" s="15" t="s">
        <v>166</v>
      </c>
      <c r="AW104" s="15" t="s">
        <v>37</v>
      </c>
      <c r="AX104" s="15" t="s">
        <v>85</v>
      </c>
      <c r="AY104" s="265" t="s">
        <v>160</v>
      </c>
    </row>
    <row r="105" spans="1:65" s="2" customFormat="1" ht="21.05" customHeight="1">
      <c r="A105" s="40"/>
      <c r="B105" s="41"/>
      <c r="C105" s="215" t="s">
        <v>223</v>
      </c>
      <c r="D105" s="215" t="s">
        <v>162</v>
      </c>
      <c r="E105" s="216" t="s">
        <v>844</v>
      </c>
      <c r="F105" s="217" t="s">
        <v>845</v>
      </c>
      <c r="G105" s="218" t="s">
        <v>188</v>
      </c>
      <c r="H105" s="219">
        <v>40.552</v>
      </c>
      <c r="I105" s="220"/>
      <c r="J105" s="221">
        <f>ROUND(I105*H105,2)</f>
        <v>0</v>
      </c>
      <c r="K105" s="222"/>
      <c r="L105" s="46"/>
      <c r="M105" s="223" t="s">
        <v>19</v>
      </c>
      <c r="N105" s="224" t="s">
        <v>48</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166</v>
      </c>
      <c r="AT105" s="227" t="s">
        <v>162</v>
      </c>
      <c r="AU105" s="227" t="s">
        <v>85</v>
      </c>
      <c r="AY105" s="19" t="s">
        <v>160</v>
      </c>
      <c r="BE105" s="228">
        <f>IF(N105="základní",J105,0)</f>
        <v>0</v>
      </c>
      <c r="BF105" s="228">
        <f>IF(N105="snížená",J105,0)</f>
        <v>0</v>
      </c>
      <c r="BG105" s="228">
        <f>IF(N105="zákl. přenesená",J105,0)</f>
        <v>0</v>
      </c>
      <c r="BH105" s="228">
        <f>IF(N105="sníž. přenesená",J105,0)</f>
        <v>0</v>
      </c>
      <c r="BI105" s="228">
        <f>IF(N105="nulová",J105,0)</f>
        <v>0</v>
      </c>
      <c r="BJ105" s="19" t="s">
        <v>85</v>
      </c>
      <c r="BK105" s="228">
        <f>ROUND(I105*H105,2)</f>
        <v>0</v>
      </c>
      <c r="BL105" s="19" t="s">
        <v>166</v>
      </c>
      <c r="BM105" s="227" t="s">
        <v>846</v>
      </c>
    </row>
    <row r="106" spans="1:51" s="13" customFormat="1" ht="12">
      <c r="A106" s="13"/>
      <c r="B106" s="234"/>
      <c r="C106" s="235"/>
      <c r="D106" s="229" t="s">
        <v>170</v>
      </c>
      <c r="E106" s="236" t="s">
        <v>19</v>
      </c>
      <c r="F106" s="237" t="s">
        <v>847</v>
      </c>
      <c r="G106" s="235"/>
      <c r="H106" s="238">
        <v>40.552</v>
      </c>
      <c r="I106" s="239"/>
      <c r="J106" s="235"/>
      <c r="K106" s="235"/>
      <c r="L106" s="240"/>
      <c r="M106" s="241"/>
      <c r="N106" s="242"/>
      <c r="O106" s="242"/>
      <c r="P106" s="242"/>
      <c r="Q106" s="242"/>
      <c r="R106" s="242"/>
      <c r="S106" s="242"/>
      <c r="T106" s="243"/>
      <c r="U106" s="13"/>
      <c r="V106" s="13"/>
      <c r="W106" s="13"/>
      <c r="X106" s="13"/>
      <c r="Y106" s="13"/>
      <c r="Z106" s="13"/>
      <c r="AA106" s="13"/>
      <c r="AB106" s="13"/>
      <c r="AC106" s="13"/>
      <c r="AD106" s="13"/>
      <c r="AE106" s="13"/>
      <c r="AT106" s="244" t="s">
        <v>170</v>
      </c>
      <c r="AU106" s="244" t="s">
        <v>85</v>
      </c>
      <c r="AV106" s="13" t="s">
        <v>87</v>
      </c>
      <c r="AW106" s="13" t="s">
        <v>37</v>
      </c>
      <c r="AX106" s="13" t="s">
        <v>77</v>
      </c>
      <c r="AY106" s="244" t="s">
        <v>160</v>
      </c>
    </row>
    <row r="107" spans="1:51" s="15" customFormat="1" ht="12">
      <c r="A107" s="15"/>
      <c r="B107" s="255"/>
      <c r="C107" s="256"/>
      <c r="D107" s="229" t="s">
        <v>170</v>
      </c>
      <c r="E107" s="257" t="s">
        <v>19</v>
      </c>
      <c r="F107" s="258" t="s">
        <v>174</v>
      </c>
      <c r="G107" s="256"/>
      <c r="H107" s="259">
        <v>40.552</v>
      </c>
      <c r="I107" s="260"/>
      <c r="J107" s="256"/>
      <c r="K107" s="256"/>
      <c r="L107" s="261"/>
      <c r="M107" s="262"/>
      <c r="N107" s="263"/>
      <c r="O107" s="263"/>
      <c r="P107" s="263"/>
      <c r="Q107" s="263"/>
      <c r="R107" s="263"/>
      <c r="S107" s="263"/>
      <c r="T107" s="264"/>
      <c r="U107" s="15"/>
      <c r="V107" s="15"/>
      <c r="W107" s="15"/>
      <c r="X107" s="15"/>
      <c r="Y107" s="15"/>
      <c r="Z107" s="15"/>
      <c r="AA107" s="15"/>
      <c r="AB107" s="15"/>
      <c r="AC107" s="15"/>
      <c r="AD107" s="15"/>
      <c r="AE107" s="15"/>
      <c r="AT107" s="265" t="s">
        <v>170</v>
      </c>
      <c r="AU107" s="265" t="s">
        <v>85</v>
      </c>
      <c r="AV107" s="15" t="s">
        <v>166</v>
      </c>
      <c r="AW107" s="15" t="s">
        <v>37</v>
      </c>
      <c r="AX107" s="15" t="s">
        <v>85</v>
      </c>
      <c r="AY107" s="265" t="s">
        <v>160</v>
      </c>
    </row>
    <row r="108" spans="1:65" s="2" customFormat="1" ht="16.3" customHeight="1">
      <c r="A108" s="40"/>
      <c r="B108" s="41"/>
      <c r="C108" s="215" t="s">
        <v>230</v>
      </c>
      <c r="D108" s="215" t="s">
        <v>162</v>
      </c>
      <c r="E108" s="216" t="s">
        <v>613</v>
      </c>
      <c r="F108" s="217" t="s">
        <v>614</v>
      </c>
      <c r="G108" s="218" t="s">
        <v>165</v>
      </c>
      <c r="H108" s="219">
        <v>8.391</v>
      </c>
      <c r="I108" s="220"/>
      <c r="J108" s="221">
        <f>ROUND(I108*H108,2)</f>
        <v>0</v>
      </c>
      <c r="K108" s="222"/>
      <c r="L108" s="46"/>
      <c r="M108" s="223" t="s">
        <v>19</v>
      </c>
      <c r="N108" s="224" t="s">
        <v>48</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166</v>
      </c>
      <c r="AT108" s="227" t="s">
        <v>162</v>
      </c>
      <c r="AU108" s="227" t="s">
        <v>85</v>
      </c>
      <c r="AY108" s="19" t="s">
        <v>160</v>
      </c>
      <c r="BE108" s="228">
        <f>IF(N108="základní",J108,0)</f>
        <v>0</v>
      </c>
      <c r="BF108" s="228">
        <f>IF(N108="snížená",J108,0)</f>
        <v>0</v>
      </c>
      <c r="BG108" s="228">
        <f>IF(N108="zákl. přenesená",J108,0)</f>
        <v>0</v>
      </c>
      <c r="BH108" s="228">
        <f>IF(N108="sníž. přenesená",J108,0)</f>
        <v>0</v>
      </c>
      <c r="BI108" s="228">
        <f>IF(N108="nulová",J108,0)</f>
        <v>0</v>
      </c>
      <c r="BJ108" s="19" t="s">
        <v>85</v>
      </c>
      <c r="BK108" s="228">
        <f>ROUND(I108*H108,2)</f>
        <v>0</v>
      </c>
      <c r="BL108" s="19" t="s">
        <v>166</v>
      </c>
      <c r="BM108" s="227" t="s">
        <v>848</v>
      </c>
    </row>
    <row r="109" spans="1:51" s="13" customFormat="1" ht="12">
      <c r="A109" s="13"/>
      <c r="B109" s="234"/>
      <c r="C109" s="235"/>
      <c r="D109" s="229" t="s">
        <v>170</v>
      </c>
      <c r="E109" s="236" t="s">
        <v>19</v>
      </c>
      <c r="F109" s="237" t="s">
        <v>849</v>
      </c>
      <c r="G109" s="235"/>
      <c r="H109" s="238">
        <v>8.391</v>
      </c>
      <c r="I109" s="239"/>
      <c r="J109" s="235"/>
      <c r="K109" s="235"/>
      <c r="L109" s="240"/>
      <c r="M109" s="241"/>
      <c r="N109" s="242"/>
      <c r="O109" s="242"/>
      <c r="P109" s="242"/>
      <c r="Q109" s="242"/>
      <c r="R109" s="242"/>
      <c r="S109" s="242"/>
      <c r="T109" s="243"/>
      <c r="U109" s="13"/>
      <c r="V109" s="13"/>
      <c r="W109" s="13"/>
      <c r="X109" s="13"/>
      <c r="Y109" s="13"/>
      <c r="Z109" s="13"/>
      <c r="AA109" s="13"/>
      <c r="AB109" s="13"/>
      <c r="AC109" s="13"/>
      <c r="AD109" s="13"/>
      <c r="AE109" s="13"/>
      <c r="AT109" s="244" t="s">
        <v>170</v>
      </c>
      <c r="AU109" s="244" t="s">
        <v>85</v>
      </c>
      <c r="AV109" s="13" t="s">
        <v>87</v>
      </c>
      <c r="AW109" s="13" t="s">
        <v>37</v>
      </c>
      <c r="AX109" s="13" t="s">
        <v>77</v>
      </c>
      <c r="AY109" s="244" t="s">
        <v>160</v>
      </c>
    </row>
    <row r="110" spans="1:51" s="15" customFormat="1" ht="12">
      <c r="A110" s="15"/>
      <c r="B110" s="255"/>
      <c r="C110" s="256"/>
      <c r="D110" s="229" t="s">
        <v>170</v>
      </c>
      <c r="E110" s="257" t="s">
        <v>19</v>
      </c>
      <c r="F110" s="258" t="s">
        <v>174</v>
      </c>
      <c r="G110" s="256"/>
      <c r="H110" s="259">
        <v>8.391</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170</v>
      </c>
      <c r="AU110" s="265" t="s">
        <v>85</v>
      </c>
      <c r="AV110" s="15" t="s">
        <v>166</v>
      </c>
      <c r="AW110" s="15" t="s">
        <v>37</v>
      </c>
      <c r="AX110" s="15" t="s">
        <v>85</v>
      </c>
      <c r="AY110" s="265" t="s">
        <v>160</v>
      </c>
    </row>
    <row r="111" spans="1:65" s="2" customFormat="1" ht="16.3" customHeight="1">
      <c r="A111" s="40"/>
      <c r="B111" s="41"/>
      <c r="C111" s="215" t="s">
        <v>236</v>
      </c>
      <c r="D111" s="215" t="s">
        <v>162</v>
      </c>
      <c r="E111" s="216" t="s">
        <v>618</v>
      </c>
      <c r="F111" s="217" t="s">
        <v>619</v>
      </c>
      <c r="G111" s="218" t="s">
        <v>165</v>
      </c>
      <c r="H111" s="219">
        <v>1.144</v>
      </c>
      <c r="I111" s="220"/>
      <c r="J111" s="221">
        <f>ROUND(I111*H111,2)</f>
        <v>0</v>
      </c>
      <c r="K111" s="222"/>
      <c r="L111" s="46"/>
      <c r="M111" s="223" t="s">
        <v>19</v>
      </c>
      <c r="N111" s="224" t="s">
        <v>48</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166</v>
      </c>
      <c r="AT111" s="227" t="s">
        <v>162</v>
      </c>
      <c r="AU111" s="227" t="s">
        <v>85</v>
      </c>
      <c r="AY111" s="19" t="s">
        <v>160</v>
      </c>
      <c r="BE111" s="228">
        <f>IF(N111="základní",J111,0)</f>
        <v>0</v>
      </c>
      <c r="BF111" s="228">
        <f>IF(N111="snížená",J111,0)</f>
        <v>0</v>
      </c>
      <c r="BG111" s="228">
        <f>IF(N111="zákl. přenesená",J111,0)</f>
        <v>0</v>
      </c>
      <c r="BH111" s="228">
        <f>IF(N111="sníž. přenesená",J111,0)</f>
        <v>0</v>
      </c>
      <c r="BI111" s="228">
        <f>IF(N111="nulová",J111,0)</f>
        <v>0</v>
      </c>
      <c r="BJ111" s="19" t="s">
        <v>85</v>
      </c>
      <c r="BK111" s="228">
        <f>ROUND(I111*H111,2)</f>
        <v>0</v>
      </c>
      <c r="BL111" s="19" t="s">
        <v>166</v>
      </c>
      <c r="BM111" s="227" t="s">
        <v>850</v>
      </c>
    </row>
    <row r="112" spans="1:51" s="13" customFormat="1" ht="12">
      <c r="A112" s="13"/>
      <c r="B112" s="234"/>
      <c r="C112" s="235"/>
      <c r="D112" s="229" t="s">
        <v>170</v>
      </c>
      <c r="E112" s="236" t="s">
        <v>19</v>
      </c>
      <c r="F112" s="237" t="s">
        <v>851</v>
      </c>
      <c r="G112" s="235"/>
      <c r="H112" s="238">
        <v>1.144</v>
      </c>
      <c r="I112" s="239"/>
      <c r="J112" s="235"/>
      <c r="K112" s="235"/>
      <c r="L112" s="240"/>
      <c r="M112" s="241"/>
      <c r="N112" s="242"/>
      <c r="O112" s="242"/>
      <c r="P112" s="242"/>
      <c r="Q112" s="242"/>
      <c r="R112" s="242"/>
      <c r="S112" s="242"/>
      <c r="T112" s="243"/>
      <c r="U112" s="13"/>
      <c r="V112" s="13"/>
      <c r="W112" s="13"/>
      <c r="X112" s="13"/>
      <c r="Y112" s="13"/>
      <c r="Z112" s="13"/>
      <c r="AA112" s="13"/>
      <c r="AB112" s="13"/>
      <c r="AC112" s="13"/>
      <c r="AD112" s="13"/>
      <c r="AE112" s="13"/>
      <c r="AT112" s="244" t="s">
        <v>170</v>
      </c>
      <c r="AU112" s="244" t="s">
        <v>85</v>
      </c>
      <c r="AV112" s="13" t="s">
        <v>87</v>
      </c>
      <c r="AW112" s="13" t="s">
        <v>37</v>
      </c>
      <c r="AX112" s="13" t="s">
        <v>77</v>
      </c>
      <c r="AY112" s="244" t="s">
        <v>160</v>
      </c>
    </row>
    <row r="113" spans="1:51" s="15" customFormat="1" ht="12">
      <c r="A113" s="15"/>
      <c r="B113" s="255"/>
      <c r="C113" s="256"/>
      <c r="D113" s="229" t="s">
        <v>170</v>
      </c>
      <c r="E113" s="257" t="s">
        <v>19</v>
      </c>
      <c r="F113" s="258" t="s">
        <v>174</v>
      </c>
      <c r="G113" s="256"/>
      <c r="H113" s="259">
        <v>1.144</v>
      </c>
      <c r="I113" s="260"/>
      <c r="J113" s="256"/>
      <c r="K113" s="256"/>
      <c r="L113" s="261"/>
      <c r="M113" s="262"/>
      <c r="N113" s="263"/>
      <c r="O113" s="263"/>
      <c r="P113" s="263"/>
      <c r="Q113" s="263"/>
      <c r="R113" s="263"/>
      <c r="S113" s="263"/>
      <c r="T113" s="264"/>
      <c r="U113" s="15"/>
      <c r="V113" s="15"/>
      <c r="W113" s="15"/>
      <c r="X113" s="15"/>
      <c r="Y113" s="15"/>
      <c r="Z113" s="15"/>
      <c r="AA113" s="15"/>
      <c r="AB113" s="15"/>
      <c r="AC113" s="15"/>
      <c r="AD113" s="15"/>
      <c r="AE113" s="15"/>
      <c r="AT113" s="265" t="s">
        <v>170</v>
      </c>
      <c r="AU113" s="265" t="s">
        <v>85</v>
      </c>
      <c r="AV113" s="15" t="s">
        <v>166</v>
      </c>
      <c r="AW113" s="15" t="s">
        <v>37</v>
      </c>
      <c r="AX113" s="15" t="s">
        <v>85</v>
      </c>
      <c r="AY113" s="265" t="s">
        <v>160</v>
      </c>
    </row>
    <row r="114" spans="1:65" s="2" customFormat="1" ht="21.05" customHeight="1">
      <c r="A114" s="40"/>
      <c r="B114" s="41"/>
      <c r="C114" s="215" t="s">
        <v>243</v>
      </c>
      <c r="D114" s="215" t="s">
        <v>162</v>
      </c>
      <c r="E114" s="216" t="s">
        <v>626</v>
      </c>
      <c r="F114" s="217" t="s">
        <v>627</v>
      </c>
      <c r="G114" s="218" t="s">
        <v>165</v>
      </c>
      <c r="H114" s="219">
        <v>22.718</v>
      </c>
      <c r="I114" s="220"/>
      <c r="J114" s="221">
        <f>ROUND(I114*H114,2)</f>
        <v>0</v>
      </c>
      <c r="K114" s="222"/>
      <c r="L114" s="46"/>
      <c r="M114" s="223" t="s">
        <v>19</v>
      </c>
      <c r="N114" s="224" t="s">
        <v>48</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166</v>
      </c>
      <c r="AT114" s="227" t="s">
        <v>162</v>
      </c>
      <c r="AU114" s="227" t="s">
        <v>85</v>
      </c>
      <c r="AY114" s="19" t="s">
        <v>160</v>
      </c>
      <c r="BE114" s="228">
        <f>IF(N114="základní",J114,0)</f>
        <v>0</v>
      </c>
      <c r="BF114" s="228">
        <f>IF(N114="snížená",J114,0)</f>
        <v>0</v>
      </c>
      <c r="BG114" s="228">
        <f>IF(N114="zákl. přenesená",J114,0)</f>
        <v>0</v>
      </c>
      <c r="BH114" s="228">
        <f>IF(N114="sníž. přenesená",J114,0)</f>
        <v>0</v>
      </c>
      <c r="BI114" s="228">
        <f>IF(N114="nulová",J114,0)</f>
        <v>0</v>
      </c>
      <c r="BJ114" s="19" t="s">
        <v>85</v>
      </c>
      <c r="BK114" s="228">
        <f>ROUND(I114*H114,2)</f>
        <v>0</v>
      </c>
      <c r="BL114" s="19" t="s">
        <v>166</v>
      </c>
      <c r="BM114" s="227" t="s">
        <v>852</v>
      </c>
    </row>
    <row r="115" spans="1:65" s="2" customFormat="1" ht="21.05" customHeight="1">
      <c r="A115" s="40"/>
      <c r="B115" s="41"/>
      <c r="C115" s="215" t="s">
        <v>247</v>
      </c>
      <c r="D115" s="215" t="s">
        <v>162</v>
      </c>
      <c r="E115" s="216" t="s">
        <v>629</v>
      </c>
      <c r="F115" s="217" t="s">
        <v>630</v>
      </c>
      <c r="G115" s="218" t="s">
        <v>165</v>
      </c>
      <c r="H115" s="219">
        <v>181.747</v>
      </c>
      <c r="I115" s="220"/>
      <c r="J115" s="221">
        <f>ROUND(I115*H115,2)</f>
        <v>0</v>
      </c>
      <c r="K115" s="222"/>
      <c r="L115" s="46"/>
      <c r="M115" s="223" t="s">
        <v>19</v>
      </c>
      <c r="N115" s="224" t="s">
        <v>48</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166</v>
      </c>
      <c r="AT115" s="227" t="s">
        <v>162</v>
      </c>
      <c r="AU115" s="227" t="s">
        <v>85</v>
      </c>
      <c r="AY115" s="19" t="s">
        <v>160</v>
      </c>
      <c r="BE115" s="228">
        <f>IF(N115="základní",J115,0)</f>
        <v>0</v>
      </c>
      <c r="BF115" s="228">
        <f>IF(N115="snížená",J115,0)</f>
        <v>0</v>
      </c>
      <c r="BG115" s="228">
        <f>IF(N115="zákl. přenesená",J115,0)</f>
        <v>0</v>
      </c>
      <c r="BH115" s="228">
        <f>IF(N115="sníž. přenesená",J115,0)</f>
        <v>0</v>
      </c>
      <c r="BI115" s="228">
        <f>IF(N115="nulová",J115,0)</f>
        <v>0</v>
      </c>
      <c r="BJ115" s="19" t="s">
        <v>85</v>
      </c>
      <c r="BK115" s="228">
        <f>ROUND(I115*H115,2)</f>
        <v>0</v>
      </c>
      <c r="BL115" s="19" t="s">
        <v>166</v>
      </c>
      <c r="BM115" s="227" t="s">
        <v>853</v>
      </c>
    </row>
    <row r="116" spans="1:51" s="13" customFormat="1" ht="12">
      <c r="A116" s="13"/>
      <c r="B116" s="234"/>
      <c r="C116" s="235"/>
      <c r="D116" s="229" t="s">
        <v>170</v>
      </c>
      <c r="E116" s="236" t="s">
        <v>19</v>
      </c>
      <c r="F116" s="237" t="s">
        <v>854</v>
      </c>
      <c r="G116" s="235"/>
      <c r="H116" s="238">
        <v>181.747</v>
      </c>
      <c r="I116" s="239"/>
      <c r="J116" s="235"/>
      <c r="K116" s="235"/>
      <c r="L116" s="240"/>
      <c r="M116" s="241"/>
      <c r="N116" s="242"/>
      <c r="O116" s="242"/>
      <c r="P116" s="242"/>
      <c r="Q116" s="242"/>
      <c r="R116" s="242"/>
      <c r="S116" s="242"/>
      <c r="T116" s="243"/>
      <c r="U116" s="13"/>
      <c r="V116" s="13"/>
      <c r="W116" s="13"/>
      <c r="X116" s="13"/>
      <c r="Y116" s="13"/>
      <c r="Z116" s="13"/>
      <c r="AA116" s="13"/>
      <c r="AB116" s="13"/>
      <c r="AC116" s="13"/>
      <c r="AD116" s="13"/>
      <c r="AE116" s="13"/>
      <c r="AT116" s="244" t="s">
        <v>170</v>
      </c>
      <c r="AU116" s="244" t="s">
        <v>85</v>
      </c>
      <c r="AV116" s="13" t="s">
        <v>87</v>
      </c>
      <c r="AW116" s="13" t="s">
        <v>37</v>
      </c>
      <c r="AX116" s="13" t="s">
        <v>77</v>
      </c>
      <c r="AY116" s="244" t="s">
        <v>160</v>
      </c>
    </row>
    <row r="117" spans="1:51" s="15" customFormat="1" ht="12">
      <c r="A117" s="15"/>
      <c r="B117" s="255"/>
      <c r="C117" s="256"/>
      <c r="D117" s="229" t="s">
        <v>170</v>
      </c>
      <c r="E117" s="257" t="s">
        <v>19</v>
      </c>
      <c r="F117" s="258" t="s">
        <v>174</v>
      </c>
      <c r="G117" s="256"/>
      <c r="H117" s="259">
        <v>181.747</v>
      </c>
      <c r="I117" s="260"/>
      <c r="J117" s="256"/>
      <c r="K117" s="256"/>
      <c r="L117" s="261"/>
      <c r="M117" s="262"/>
      <c r="N117" s="263"/>
      <c r="O117" s="263"/>
      <c r="P117" s="263"/>
      <c r="Q117" s="263"/>
      <c r="R117" s="263"/>
      <c r="S117" s="263"/>
      <c r="T117" s="264"/>
      <c r="U117" s="15"/>
      <c r="V117" s="15"/>
      <c r="W117" s="15"/>
      <c r="X117" s="15"/>
      <c r="Y117" s="15"/>
      <c r="Z117" s="15"/>
      <c r="AA117" s="15"/>
      <c r="AB117" s="15"/>
      <c r="AC117" s="15"/>
      <c r="AD117" s="15"/>
      <c r="AE117" s="15"/>
      <c r="AT117" s="265" t="s">
        <v>170</v>
      </c>
      <c r="AU117" s="265" t="s">
        <v>85</v>
      </c>
      <c r="AV117" s="15" t="s">
        <v>166</v>
      </c>
      <c r="AW117" s="15" t="s">
        <v>37</v>
      </c>
      <c r="AX117" s="15" t="s">
        <v>85</v>
      </c>
      <c r="AY117" s="265" t="s">
        <v>160</v>
      </c>
    </row>
    <row r="118" spans="1:65" s="2" customFormat="1" ht="21.05" customHeight="1">
      <c r="A118" s="40"/>
      <c r="B118" s="41"/>
      <c r="C118" s="215" t="s">
        <v>8</v>
      </c>
      <c r="D118" s="215" t="s">
        <v>162</v>
      </c>
      <c r="E118" s="216" t="s">
        <v>633</v>
      </c>
      <c r="F118" s="217" t="s">
        <v>634</v>
      </c>
      <c r="G118" s="218" t="s">
        <v>165</v>
      </c>
      <c r="H118" s="219">
        <v>2.288</v>
      </c>
      <c r="I118" s="220"/>
      <c r="J118" s="221">
        <f>ROUND(I118*H118,2)</f>
        <v>0</v>
      </c>
      <c r="K118" s="222"/>
      <c r="L118" s="46"/>
      <c r="M118" s="223" t="s">
        <v>19</v>
      </c>
      <c r="N118" s="224" t="s">
        <v>48</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166</v>
      </c>
      <c r="AT118" s="227" t="s">
        <v>162</v>
      </c>
      <c r="AU118" s="227" t="s">
        <v>85</v>
      </c>
      <c r="AY118" s="19" t="s">
        <v>160</v>
      </c>
      <c r="BE118" s="228">
        <f>IF(N118="základní",J118,0)</f>
        <v>0</v>
      </c>
      <c r="BF118" s="228">
        <f>IF(N118="snížená",J118,0)</f>
        <v>0</v>
      </c>
      <c r="BG118" s="228">
        <f>IF(N118="zákl. přenesená",J118,0)</f>
        <v>0</v>
      </c>
      <c r="BH118" s="228">
        <f>IF(N118="sníž. přenesená",J118,0)</f>
        <v>0</v>
      </c>
      <c r="BI118" s="228">
        <f>IF(N118="nulová",J118,0)</f>
        <v>0</v>
      </c>
      <c r="BJ118" s="19" t="s">
        <v>85</v>
      </c>
      <c r="BK118" s="228">
        <f>ROUND(I118*H118,2)</f>
        <v>0</v>
      </c>
      <c r="BL118" s="19" t="s">
        <v>166</v>
      </c>
      <c r="BM118" s="227" t="s">
        <v>855</v>
      </c>
    </row>
    <row r="119" spans="1:51" s="13" customFormat="1" ht="12">
      <c r="A119" s="13"/>
      <c r="B119" s="234"/>
      <c r="C119" s="235"/>
      <c r="D119" s="229" t="s">
        <v>170</v>
      </c>
      <c r="E119" s="236" t="s">
        <v>19</v>
      </c>
      <c r="F119" s="237" t="s">
        <v>856</v>
      </c>
      <c r="G119" s="235"/>
      <c r="H119" s="238">
        <v>2.288</v>
      </c>
      <c r="I119" s="239"/>
      <c r="J119" s="235"/>
      <c r="K119" s="235"/>
      <c r="L119" s="240"/>
      <c r="M119" s="241"/>
      <c r="N119" s="242"/>
      <c r="O119" s="242"/>
      <c r="P119" s="242"/>
      <c r="Q119" s="242"/>
      <c r="R119" s="242"/>
      <c r="S119" s="242"/>
      <c r="T119" s="243"/>
      <c r="U119" s="13"/>
      <c r="V119" s="13"/>
      <c r="W119" s="13"/>
      <c r="X119" s="13"/>
      <c r="Y119" s="13"/>
      <c r="Z119" s="13"/>
      <c r="AA119" s="13"/>
      <c r="AB119" s="13"/>
      <c r="AC119" s="13"/>
      <c r="AD119" s="13"/>
      <c r="AE119" s="13"/>
      <c r="AT119" s="244" t="s">
        <v>170</v>
      </c>
      <c r="AU119" s="244" t="s">
        <v>85</v>
      </c>
      <c r="AV119" s="13" t="s">
        <v>87</v>
      </c>
      <c r="AW119" s="13" t="s">
        <v>37</v>
      </c>
      <c r="AX119" s="13" t="s">
        <v>77</v>
      </c>
      <c r="AY119" s="244" t="s">
        <v>160</v>
      </c>
    </row>
    <row r="120" spans="1:51" s="15" customFormat="1" ht="12">
      <c r="A120" s="15"/>
      <c r="B120" s="255"/>
      <c r="C120" s="256"/>
      <c r="D120" s="229" t="s">
        <v>170</v>
      </c>
      <c r="E120" s="257" t="s">
        <v>19</v>
      </c>
      <c r="F120" s="258" t="s">
        <v>174</v>
      </c>
      <c r="G120" s="256"/>
      <c r="H120" s="259">
        <v>2.288</v>
      </c>
      <c r="I120" s="260"/>
      <c r="J120" s="256"/>
      <c r="K120" s="256"/>
      <c r="L120" s="261"/>
      <c r="M120" s="262"/>
      <c r="N120" s="263"/>
      <c r="O120" s="263"/>
      <c r="P120" s="263"/>
      <c r="Q120" s="263"/>
      <c r="R120" s="263"/>
      <c r="S120" s="263"/>
      <c r="T120" s="264"/>
      <c r="U120" s="15"/>
      <c r="V120" s="15"/>
      <c r="W120" s="15"/>
      <c r="X120" s="15"/>
      <c r="Y120" s="15"/>
      <c r="Z120" s="15"/>
      <c r="AA120" s="15"/>
      <c r="AB120" s="15"/>
      <c r="AC120" s="15"/>
      <c r="AD120" s="15"/>
      <c r="AE120" s="15"/>
      <c r="AT120" s="265" t="s">
        <v>170</v>
      </c>
      <c r="AU120" s="265" t="s">
        <v>85</v>
      </c>
      <c r="AV120" s="15" t="s">
        <v>166</v>
      </c>
      <c r="AW120" s="15" t="s">
        <v>37</v>
      </c>
      <c r="AX120" s="15" t="s">
        <v>85</v>
      </c>
      <c r="AY120" s="265" t="s">
        <v>160</v>
      </c>
    </row>
    <row r="121" spans="1:65" s="2" customFormat="1" ht="21.05" customHeight="1">
      <c r="A121" s="40"/>
      <c r="B121" s="41"/>
      <c r="C121" s="215" t="s">
        <v>259</v>
      </c>
      <c r="D121" s="215" t="s">
        <v>162</v>
      </c>
      <c r="E121" s="216" t="s">
        <v>637</v>
      </c>
      <c r="F121" s="217" t="s">
        <v>638</v>
      </c>
      <c r="G121" s="218" t="s">
        <v>165</v>
      </c>
      <c r="H121" s="219">
        <v>18.308</v>
      </c>
      <c r="I121" s="220"/>
      <c r="J121" s="221">
        <f>ROUND(I121*H121,2)</f>
        <v>0</v>
      </c>
      <c r="K121" s="222"/>
      <c r="L121" s="46"/>
      <c r="M121" s="223" t="s">
        <v>19</v>
      </c>
      <c r="N121" s="224" t="s">
        <v>48</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166</v>
      </c>
      <c r="AT121" s="227" t="s">
        <v>162</v>
      </c>
      <c r="AU121" s="227" t="s">
        <v>85</v>
      </c>
      <c r="AY121" s="19" t="s">
        <v>160</v>
      </c>
      <c r="BE121" s="228">
        <f>IF(N121="základní",J121,0)</f>
        <v>0</v>
      </c>
      <c r="BF121" s="228">
        <f>IF(N121="snížená",J121,0)</f>
        <v>0</v>
      </c>
      <c r="BG121" s="228">
        <f>IF(N121="zákl. přenesená",J121,0)</f>
        <v>0</v>
      </c>
      <c r="BH121" s="228">
        <f>IF(N121="sníž. přenesená",J121,0)</f>
        <v>0</v>
      </c>
      <c r="BI121" s="228">
        <f>IF(N121="nulová",J121,0)</f>
        <v>0</v>
      </c>
      <c r="BJ121" s="19" t="s">
        <v>85</v>
      </c>
      <c r="BK121" s="228">
        <f>ROUND(I121*H121,2)</f>
        <v>0</v>
      </c>
      <c r="BL121" s="19" t="s">
        <v>166</v>
      </c>
      <c r="BM121" s="227" t="s">
        <v>857</v>
      </c>
    </row>
    <row r="122" spans="1:51" s="13" customFormat="1" ht="12">
      <c r="A122" s="13"/>
      <c r="B122" s="234"/>
      <c r="C122" s="235"/>
      <c r="D122" s="229" t="s">
        <v>170</v>
      </c>
      <c r="E122" s="236" t="s">
        <v>19</v>
      </c>
      <c r="F122" s="237" t="s">
        <v>858</v>
      </c>
      <c r="G122" s="235"/>
      <c r="H122" s="238">
        <v>18.308</v>
      </c>
      <c r="I122" s="239"/>
      <c r="J122" s="235"/>
      <c r="K122" s="235"/>
      <c r="L122" s="240"/>
      <c r="M122" s="241"/>
      <c r="N122" s="242"/>
      <c r="O122" s="242"/>
      <c r="P122" s="242"/>
      <c r="Q122" s="242"/>
      <c r="R122" s="242"/>
      <c r="S122" s="242"/>
      <c r="T122" s="243"/>
      <c r="U122" s="13"/>
      <c r="V122" s="13"/>
      <c r="W122" s="13"/>
      <c r="X122" s="13"/>
      <c r="Y122" s="13"/>
      <c r="Z122" s="13"/>
      <c r="AA122" s="13"/>
      <c r="AB122" s="13"/>
      <c r="AC122" s="13"/>
      <c r="AD122" s="13"/>
      <c r="AE122" s="13"/>
      <c r="AT122" s="244" t="s">
        <v>170</v>
      </c>
      <c r="AU122" s="244" t="s">
        <v>85</v>
      </c>
      <c r="AV122" s="13" t="s">
        <v>87</v>
      </c>
      <c r="AW122" s="13" t="s">
        <v>37</v>
      </c>
      <c r="AX122" s="13" t="s">
        <v>77</v>
      </c>
      <c r="AY122" s="244" t="s">
        <v>160</v>
      </c>
    </row>
    <row r="123" spans="1:51" s="15" customFormat="1" ht="12">
      <c r="A123" s="15"/>
      <c r="B123" s="255"/>
      <c r="C123" s="256"/>
      <c r="D123" s="229" t="s">
        <v>170</v>
      </c>
      <c r="E123" s="257" t="s">
        <v>19</v>
      </c>
      <c r="F123" s="258" t="s">
        <v>174</v>
      </c>
      <c r="G123" s="256"/>
      <c r="H123" s="259">
        <v>18.308</v>
      </c>
      <c r="I123" s="260"/>
      <c r="J123" s="256"/>
      <c r="K123" s="256"/>
      <c r="L123" s="261"/>
      <c r="M123" s="262"/>
      <c r="N123" s="263"/>
      <c r="O123" s="263"/>
      <c r="P123" s="263"/>
      <c r="Q123" s="263"/>
      <c r="R123" s="263"/>
      <c r="S123" s="263"/>
      <c r="T123" s="264"/>
      <c r="U123" s="15"/>
      <c r="V123" s="15"/>
      <c r="W123" s="15"/>
      <c r="X123" s="15"/>
      <c r="Y123" s="15"/>
      <c r="Z123" s="15"/>
      <c r="AA123" s="15"/>
      <c r="AB123" s="15"/>
      <c r="AC123" s="15"/>
      <c r="AD123" s="15"/>
      <c r="AE123" s="15"/>
      <c r="AT123" s="265" t="s">
        <v>170</v>
      </c>
      <c r="AU123" s="265" t="s">
        <v>85</v>
      </c>
      <c r="AV123" s="15" t="s">
        <v>166</v>
      </c>
      <c r="AW123" s="15" t="s">
        <v>37</v>
      </c>
      <c r="AX123" s="15" t="s">
        <v>85</v>
      </c>
      <c r="AY123" s="265" t="s">
        <v>160</v>
      </c>
    </row>
    <row r="124" spans="1:65" s="2" customFormat="1" ht="16.3" customHeight="1">
      <c r="A124" s="40"/>
      <c r="B124" s="41"/>
      <c r="C124" s="215" t="s">
        <v>266</v>
      </c>
      <c r="D124" s="215" t="s">
        <v>162</v>
      </c>
      <c r="E124" s="216" t="s">
        <v>644</v>
      </c>
      <c r="F124" s="217" t="s">
        <v>645</v>
      </c>
      <c r="G124" s="218" t="s">
        <v>165</v>
      </c>
      <c r="H124" s="219">
        <v>25.007</v>
      </c>
      <c r="I124" s="220"/>
      <c r="J124" s="221">
        <f>ROUND(I124*H124,2)</f>
        <v>0</v>
      </c>
      <c r="K124" s="222"/>
      <c r="L124" s="46"/>
      <c r="M124" s="223" t="s">
        <v>19</v>
      </c>
      <c r="N124" s="224" t="s">
        <v>48</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166</v>
      </c>
      <c r="AT124" s="227" t="s">
        <v>162</v>
      </c>
      <c r="AU124" s="227" t="s">
        <v>85</v>
      </c>
      <c r="AY124" s="19" t="s">
        <v>160</v>
      </c>
      <c r="BE124" s="228">
        <f>IF(N124="základní",J124,0)</f>
        <v>0</v>
      </c>
      <c r="BF124" s="228">
        <f>IF(N124="snížená",J124,0)</f>
        <v>0</v>
      </c>
      <c r="BG124" s="228">
        <f>IF(N124="zákl. přenesená",J124,0)</f>
        <v>0</v>
      </c>
      <c r="BH124" s="228">
        <f>IF(N124="sníž. přenesená",J124,0)</f>
        <v>0</v>
      </c>
      <c r="BI124" s="228">
        <f>IF(N124="nulová",J124,0)</f>
        <v>0</v>
      </c>
      <c r="BJ124" s="19" t="s">
        <v>85</v>
      </c>
      <c r="BK124" s="228">
        <f>ROUND(I124*H124,2)</f>
        <v>0</v>
      </c>
      <c r="BL124" s="19" t="s">
        <v>166</v>
      </c>
      <c r="BM124" s="227" t="s">
        <v>859</v>
      </c>
    </row>
    <row r="125" spans="1:51" s="13" customFormat="1" ht="12">
      <c r="A125" s="13"/>
      <c r="B125" s="234"/>
      <c r="C125" s="235"/>
      <c r="D125" s="229" t="s">
        <v>170</v>
      </c>
      <c r="E125" s="236" t="s">
        <v>19</v>
      </c>
      <c r="F125" s="237" t="s">
        <v>860</v>
      </c>
      <c r="G125" s="235"/>
      <c r="H125" s="238">
        <v>25.007</v>
      </c>
      <c r="I125" s="239"/>
      <c r="J125" s="235"/>
      <c r="K125" s="235"/>
      <c r="L125" s="240"/>
      <c r="M125" s="241"/>
      <c r="N125" s="242"/>
      <c r="O125" s="242"/>
      <c r="P125" s="242"/>
      <c r="Q125" s="242"/>
      <c r="R125" s="242"/>
      <c r="S125" s="242"/>
      <c r="T125" s="243"/>
      <c r="U125" s="13"/>
      <c r="V125" s="13"/>
      <c r="W125" s="13"/>
      <c r="X125" s="13"/>
      <c r="Y125" s="13"/>
      <c r="Z125" s="13"/>
      <c r="AA125" s="13"/>
      <c r="AB125" s="13"/>
      <c r="AC125" s="13"/>
      <c r="AD125" s="13"/>
      <c r="AE125" s="13"/>
      <c r="AT125" s="244" t="s">
        <v>170</v>
      </c>
      <c r="AU125" s="244" t="s">
        <v>85</v>
      </c>
      <c r="AV125" s="13" t="s">
        <v>87</v>
      </c>
      <c r="AW125" s="13" t="s">
        <v>37</v>
      </c>
      <c r="AX125" s="13" t="s">
        <v>77</v>
      </c>
      <c r="AY125" s="244" t="s">
        <v>160</v>
      </c>
    </row>
    <row r="126" spans="1:51" s="15" customFormat="1" ht="12">
      <c r="A126" s="15"/>
      <c r="B126" s="255"/>
      <c r="C126" s="256"/>
      <c r="D126" s="229" t="s">
        <v>170</v>
      </c>
      <c r="E126" s="257" t="s">
        <v>19</v>
      </c>
      <c r="F126" s="258" t="s">
        <v>174</v>
      </c>
      <c r="G126" s="256"/>
      <c r="H126" s="259">
        <v>25.007</v>
      </c>
      <c r="I126" s="260"/>
      <c r="J126" s="256"/>
      <c r="K126" s="256"/>
      <c r="L126" s="261"/>
      <c r="M126" s="262"/>
      <c r="N126" s="263"/>
      <c r="O126" s="263"/>
      <c r="P126" s="263"/>
      <c r="Q126" s="263"/>
      <c r="R126" s="263"/>
      <c r="S126" s="263"/>
      <c r="T126" s="264"/>
      <c r="U126" s="15"/>
      <c r="V126" s="15"/>
      <c r="W126" s="15"/>
      <c r="X126" s="15"/>
      <c r="Y126" s="15"/>
      <c r="Z126" s="15"/>
      <c r="AA126" s="15"/>
      <c r="AB126" s="15"/>
      <c r="AC126" s="15"/>
      <c r="AD126" s="15"/>
      <c r="AE126" s="15"/>
      <c r="AT126" s="265" t="s">
        <v>170</v>
      </c>
      <c r="AU126" s="265" t="s">
        <v>85</v>
      </c>
      <c r="AV126" s="15" t="s">
        <v>166</v>
      </c>
      <c r="AW126" s="15" t="s">
        <v>37</v>
      </c>
      <c r="AX126" s="15" t="s">
        <v>85</v>
      </c>
      <c r="AY126" s="265" t="s">
        <v>160</v>
      </c>
    </row>
    <row r="127" spans="1:65" s="2" customFormat="1" ht="16.3" customHeight="1">
      <c r="A127" s="40"/>
      <c r="B127" s="41"/>
      <c r="C127" s="215" t="s">
        <v>272</v>
      </c>
      <c r="D127" s="215" t="s">
        <v>162</v>
      </c>
      <c r="E127" s="216" t="s">
        <v>657</v>
      </c>
      <c r="F127" s="217" t="s">
        <v>658</v>
      </c>
      <c r="G127" s="218" t="s">
        <v>165</v>
      </c>
      <c r="H127" s="219">
        <v>22.718</v>
      </c>
      <c r="I127" s="220"/>
      <c r="J127" s="221">
        <f>ROUND(I127*H127,2)</f>
        <v>0</v>
      </c>
      <c r="K127" s="222"/>
      <c r="L127" s="46"/>
      <c r="M127" s="223" t="s">
        <v>19</v>
      </c>
      <c r="N127" s="224" t="s">
        <v>48</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166</v>
      </c>
      <c r="AT127" s="227" t="s">
        <v>162</v>
      </c>
      <c r="AU127" s="227" t="s">
        <v>85</v>
      </c>
      <c r="AY127" s="19" t="s">
        <v>160</v>
      </c>
      <c r="BE127" s="228">
        <f>IF(N127="základní",J127,0)</f>
        <v>0</v>
      </c>
      <c r="BF127" s="228">
        <f>IF(N127="snížená",J127,0)</f>
        <v>0</v>
      </c>
      <c r="BG127" s="228">
        <f>IF(N127="zákl. přenesená",J127,0)</f>
        <v>0</v>
      </c>
      <c r="BH127" s="228">
        <f>IF(N127="sníž. přenesená",J127,0)</f>
        <v>0</v>
      </c>
      <c r="BI127" s="228">
        <f>IF(N127="nulová",J127,0)</f>
        <v>0</v>
      </c>
      <c r="BJ127" s="19" t="s">
        <v>85</v>
      </c>
      <c r="BK127" s="228">
        <f>ROUND(I127*H127,2)</f>
        <v>0</v>
      </c>
      <c r="BL127" s="19" t="s">
        <v>166</v>
      </c>
      <c r="BM127" s="227" t="s">
        <v>861</v>
      </c>
    </row>
    <row r="128" spans="1:65" s="2" customFormat="1" ht="16.3" customHeight="1">
      <c r="A128" s="40"/>
      <c r="B128" s="41"/>
      <c r="C128" s="215" t="s">
        <v>278</v>
      </c>
      <c r="D128" s="215" t="s">
        <v>162</v>
      </c>
      <c r="E128" s="216" t="s">
        <v>660</v>
      </c>
      <c r="F128" s="217" t="s">
        <v>661</v>
      </c>
      <c r="G128" s="218" t="s">
        <v>165</v>
      </c>
      <c r="H128" s="219">
        <v>2.288</v>
      </c>
      <c r="I128" s="220"/>
      <c r="J128" s="221">
        <f>ROUND(I128*H128,2)</f>
        <v>0</v>
      </c>
      <c r="K128" s="222"/>
      <c r="L128" s="46"/>
      <c r="M128" s="223" t="s">
        <v>19</v>
      </c>
      <c r="N128" s="224" t="s">
        <v>48</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166</v>
      </c>
      <c r="AT128" s="227" t="s">
        <v>162</v>
      </c>
      <c r="AU128" s="227" t="s">
        <v>85</v>
      </c>
      <c r="AY128" s="19" t="s">
        <v>160</v>
      </c>
      <c r="BE128" s="228">
        <f>IF(N128="základní",J128,0)</f>
        <v>0</v>
      </c>
      <c r="BF128" s="228">
        <f>IF(N128="snížená",J128,0)</f>
        <v>0</v>
      </c>
      <c r="BG128" s="228">
        <f>IF(N128="zákl. přenesená",J128,0)</f>
        <v>0</v>
      </c>
      <c r="BH128" s="228">
        <f>IF(N128="sníž. přenesená",J128,0)</f>
        <v>0</v>
      </c>
      <c r="BI128" s="228">
        <f>IF(N128="nulová",J128,0)</f>
        <v>0</v>
      </c>
      <c r="BJ128" s="19" t="s">
        <v>85</v>
      </c>
      <c r="BK128" s="228">
        <f>ROUND(I128*H128,2)</f>
        <v>0</v>
      </c>
      <c r="BL128" s="19" t="s">
        <v>166</v>
      </c>
      <c r="BM128" s="227" t="s">
        <v>862</v>
      </c>
    </row>
    <row r="129" spans="1:63" s="12" customFormat="1" ht="25.9" customHeight="1">
      <c r="A129" s="12"/>
      <c r="B129" s="199"/>
      <c r="C129" s="200"/>
      <c r="D129" s="201" t="s">
        <v>76</v>
      </c>
      <c r="E129" s="202" t="s">
        <v>87</v>
      </c>
      <c r="F129" s="202" t="s">
        <v>863</v>
      </c>
      <c r="G129" s="200"/>
      <c r="H129" s="200"/>
      <c r="I129" s="203"/>
      <c r="J129" s="204">
        <f>BK129</f>
        <v>0</v>
      </c>
      <c r="K129" s="200"/>
      <c r="L129" s="205"/>
      <c r="M129" s="206"/>
      <c r="N129" s="207"/>
      <c r="O129" s="207"/>
      <c r="P129" s="208">
        <f>SUM(P130:P140)</f>
        <v>0</v>
      </c>
      <c r="Q129" s="207"/>
      <c r="R129" s="208">
        <f>SUM(R130:R140)</f>
        <v>0</v>
      </c>
      <c r="S129" s="207"/>
      <c r="T129" s="209">
        <f>SUM(T130:T140)</f>
        <v>0</v>
      </c>
      <c r="U129" s="12"/>
      <c r="V129" s="12"/>
      <c r="W129" s="12"/>
      <c r="X129" s="12"/>
      <c r="Y129" s="12"/>
      <c r="Z129" s="12"/>
      <c r="AA129" s="12"/>
      <c r="AB129" s="12"/>
      <c r="AC129" s="12"/>
      <c r="AD129" s="12"/>
      <c r="AE129" s="12"/>
      <c r="AR129" s="210" t="s">
        <v>85</v>
      </c>
      <c r="AT129" s="211" t="s">
        <v>76</v>
      </c>
      <c r="AU129" s="211" t="s">
        <v>77</v>
      </c>
      <c r="AY129" s="210" t="s">
        <v>160</v>
      </c>
      <c r="BK129" s="212">
        <f>SUM(BK130:BK140)</f>
        <v>0</v>
      </c>
    </row>
    <row r="130" spans="1:65" s="2" customFormat="1" ht="21.05" customHeight="1">
      <c r="A130" s="40"/>
      <c r="B130" s="41"/>
      <c r="C130" s="215" t="s">
        <v>283</v>
      </c>
      <c r="D130" s="215" t="s">
        <v>162</v>
      </c>
      <c r="E130" s="216" t="s">
        <v>864</v>
      </c>
      <c r="F130" s="217" t="s">
        <v>865</v>
      </c>
      <c r="G130" s="218" t="s">
        <v>165</v>
      </c>
      <c r="H130" s="219">
        <v>22.886</v>
      </c>
      <c r="I130" s="220"/>
      <c r="J130" s="221">
        <f>ROUND(I130*H130,2)</f>
        <v>0</v>
      </c>
      <c r="K130" s="222"/>
      <c r="L130" s="46"/>
      <c r="M130" s="223" t="s">
        <v>19</v>
      </c>
      <c r="N130" s="224" t="s">
        <v>48</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166</v>
      </c>
      <c r="AT130" s="227" t="s">
        <v>162</v>
      </c>
      <c r="AU130" s="227" t="s">
        <v>85</v>
      </c>
      <c r="AY130" s="19" t="s">
        <v>160</v>
      </c>
      <c r="BE130" s="228">
        <f>IF(N130="základní",J130,0)</f>
        <v>0</v>
      </c>
      <c r="BF130" s="228">
        <f>IF(N130="snížená",J130,0)</f>
        <v>0</v>
      </c>
      <c r="BG130" s="228">
        <f>IF(N130="zákl. přenesená",J130,0)</f>
        <v>0</v>
      </c>
      <c r="BH130" s="228">
        <f>IF(N130="sníž. přenesená",J130,0)</f>
        <v>0</v>
      </c>
      <c r="BI130" s="228">
        <f>IF(N130="nulová",J130,0)</f>
        <v>0</v>
      </c>
      <c r="BJ130" s="19" t="s">
        <v>85</v>
      </c>
      <c r="BK130" s="228">
        <f>ROUND(I130*H130,2)</f>
        <v>0</v>
      </c>
      <c r="BL130" s="19" t="s">
        <v>166</v>
      </c>
      <c r="BM130" s="227" t="s">
        <v>866</v>
      </c>
    </row>
    <row r="131" spans="1:51" s="13" customFormat="1" ht="12">
      <c r="A131" s="13"/>
      <c r="B131" s="234"/>
      <c r="C131" s="235"/>
      <c r="D131" s="229" t="s">
        <v>170</v>
      </c>
      <c r="E131" s="236" t="s">
        <v>19</v>
      </c>
      <c r="F131" s="237" t="s">
        <v>867</v>
      </c>
      <c r="G131" s="235"/>
      <c r="H131" s="238">
        <v>19.278</v>
      </c>
      <c r="I131" s="239"/>
      <c r="J131" s="235"/>
      <c r="K131" s="235"/>
      <c r="L131" s="240"/>
      <c r="M131" s="241"/>
      <c r="N131" s="242"/>
      <c r="O131" s="242"/>
      <c r="P131" s="242"/>
      <c r="Q131" s="242"/>
      <c r="R131" s="242"/>
      <c r="S131" s="242"/>
      <c r="T131" s="243"/>
      <c r="U131" s="13"/>
      <c r="V131" s="13"/>
      <c r="W131" s="13"/>
      <c r="X131" s="13"/>
      <c r="Y131" s="13"/>
      <c r="Z131" s="13"/>
      <c r="AA131" s="13"/>
      <c r="AB131" s="13"/>
      <c r="AC131" s="13"/>
      <c r="AD131" s="13"/>
      <c r="AE131" s="13"/>
      <c r="AT131" s="244" t="s">
        <v>170</v>
      </c>
      <c r="AU131" s="244" t="s">
        <v>85</v>
      </c>
      <c r="AV131" s="13" t="s">
        <v>87</v>
      </c>
      <c r="AW131" s="13" t="s">
        <v>37</v>
      </c>
      <c r="AX131" s="13" t="s">
        <v>77</v>
      </c>
      <c r="AY131" s="244" t="s">
        <v>160</v>
      </c>
    </row>
    <row r="132" spans="1:51" s="13" customFormat="1" ht="12">
      <c r="A132" s="13"/>
      <c r="B132" s="234"/>
      <c r="C132" s="235"/>
      <c r="D132" s="229" t="s">
        <v>170</v>
      </c>
      <c r="E132" s="236" t="s">
        <v>19</v>
      </c>
      <c r="F132" s="237" t="s">
        <v>868</v>
      </c>
      <c r="G132" s="235"/>
      <c r="H132" s="238">
        <v>4.682</v>
      </c>
      <c r="I132" s="239"/>
      <c r="J132" s="235"/>
      <c r="K132" s="235"/>
      <c r="L132" s="240"/>
      <c r="M132" s="241"/>
      <c r="N132" s="242"/>
      <c r="O132" s="242"/>
      <c r="P132" s="242"/>
      <c r="Q132" s="242"/>
      <c r="R132" s="242"/>
      <c r="S132" s="242"/>
      <c r="T132" s="243"/>
      <c r="U132" s="13"/>
      <c r="V132" s="13"/>
      <c r="W132" s="13"/>
      <c r="X132" s="13"/>
      <c r="Y132" s="13"/>
      <c r="Z132" s="13"/>
      <c r="AA132" s="13"/>
      <c r="AB132" s="13"/>
      <c r="AC132" s="13"/>
      <c r="AD132" s="13"/>
      <c r="AE132" s="13"/>
      <c r="AT132" s="244" t="s">
        <v>170</v>
      </c>
      <c r="AU132" s="244" t="s">
        <v>85</v>
      </c>
      <c r="AV132" s="13" t="s">
        <v>87</v>
      </c>
      <c r="AW132" s="13" t="s">
        <v>37</v>
      </c>
      <c r="AX132" s="13" t="s">
        <v>77</v>
      </c>
      <c r="AY132" s="244" t="s">
        <v>160</v>
      </c>
    </row>
    <row r="133" spans="1:51" s="13" customFormat="1" ht="12">
      <c r="A133" s="13"/>
      <c r="B133" s="234"/>
      <c r="C133" s="235"/>
      <c r="D133" s="229" t="s">
        <v>170</v>
      </c>
      <c r="E133" s="236" t="s">
        <v>19</v>
      </c>
      <c r="F133" s="237" t="s">
        <v>869</v>
      </c>
      <c r="G133" s="235"/>
      <c r="H133" s="238">
        <v>-1.074</v>
      </c>
      <c r="I133" s="239"/>
      <c r="J133" s="235"/>
      <c r="K133" s="235"/>
      <c r="L133" s="240"/>
      <c r="M133" s="241"/>
      <c r="N133" s="242"/>
      <c r="O133" s="242"/>
      <c r="P133" s="242"/>
      <c r="Q133" s="242"/>
      <c r="R133" s="242"/>
      <c r="S133" s="242"/>
      <c r="T133" s="243"/>
      <c r="U133" s="13"/>
      <c r="V133" s="13"/>
      <c r="W133" s="13"/>
      <c r="X133" s="13"/>
      <c r="Y133" s="13"/>
      <c r="Z133" s="13"/>
      <c r="AA133" s="13"/>
      <c r="AB133" s="13"/>
      <c r="AC133" s="13"/>
      <c r="AD133" s="13"/>
      <c r="AE133" s="13"/>
      <c r="AT133" s="244" t="s">
        <v>170</v>
      </c>
      <c r="AU133" s="244" t="s">
        <v>85</v>
      </c>
      <c r="AV133" s="13" t="s">
        <v>87</v>
      </c>
      <c r="AW133" s="13" t="s">
        <v>37</v>
      </c>
      <c r="AX133" s="13" t="s">
        <v>77</v>
      </c>
      <c r="AY133" s="244" t="s">
        <v>160</v>
      </c>
    </row>
    <row r="134" spans="1:51" s="15" customFormat="1" ht="12">
      <c r="A134" s="15"/>
      <c r="B134" s="255"/>
      <c r="C134" s="256"/>
      <c r="D134" s="229" t="s">
        <v>170</v>
      </c>
      <c r="E134" s="257" t="s">
        <v>19</v>
      </c>
      <c r="F134" s="258" t="s">
        <v>174</v>
      </c>
      <c r="G134" s="256"/>
      <c r="H134" s="259">
        <v>22.886</v>
      </c>
      <c r="I134" s="260"/>
      <c r="J134" s="256"/>
      <c r="K134" s="256"/>
      <c r="L134" s="261"/>
      <c r="M134" s="262"/>
      <c r="N134" s="263"/>
      <c r="O134" s="263"/>
      <c r="P134" s="263"/>
      <c r="Q134" s="263"/>
      <c r="R134" s="263"/>
      <c r="S134" s="263"/>
      <c r="T134" s="264"/>
      <c r="U134" s="15"/>
      <c r="V134" s="15"/>
      <c r="W134" s="15"/>
      <c r="X134" s="15"/>
      <c r="Y134" s="15"/>
      <c r="Z134" s="15"/>
      <c r="AA134" s="15"/>
      <c r="AB134" s="15"/>
      <c r="AC134" s="15"/>
      <c r="AD134" s="15"/>
      <c r="AE134" s="15"/>
      <c r="AT134" s="265" t="s">
        <v>170</v>
      </c>
      <c r="AU134" s="265" t="s">
        <v>85</v>
      </c>
      <c r="AV134" s="15" t="s">
        <v>166</v>
      </c>
      <c r="AW134" s="15" t="s">
        <v>37</v>
      </c>
      <c r="AX134" s="15" t="s">
        <v>85</v>
      </c>
      <c r="AY134" s="265" t="s">
        <v>160</v>
      </c>
    </row>
    <row r="135" spans="1:65" s="2" customFormat="1" ht="16.3" customHeight="1">
      <c r="A135" s="40"/>
      <c r="B135" s="41"/>
      <c r="C135" s="215" t="s">
        <v>7</v>
      </c>
      <c r="D135" s="215" t="s">
        <v>162</v>
      </c>
      <c r="E135" s="216" t="s">
        <v>870</v>
      </c>
      <c r="F135" s="217" t="s">
        <v>871</v>
      </c>
      <c r="G135" s="218" t="s">
        <v>188</v>
      </c>
      <c r="H135" s="219">
        <v>267.138</v>
      </c>
      <c r="I135" s="220"/>
      <c r="J135" s="221">
        <f>ROUND(I135*H135,2)</f>
        <v>0</v>
      </c>
      <c r="K135" s="222"/>
      <c r="L135" s="46"/>
      <c r="M135" s="223" t="s">
        <v>19</v>
      </c>
      <c r="N135" s="224" t="s">
        <v>48</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166</v>
      </c>
      <c r="AT135" s="227" t="s">
        <v>162</v>
      </c>
      <c r="AU135" s="227" t="s">
        <v>85</v>
      </c>
      <c r="AY135" s="19" t="s">
        <v>160</v>
      </c>
      <c r="BE135" s="228">
        <f>IF(N135="základní",J135,0)</f>
        <v>0</v>
      </c>
      <c r="BF135" s="228">
        <f>IF(N135="snížená",J135,0)</f>
        <v>0</v>
      </c>
      <c r="BG135" s="228">
        <f>IF(N135="zákl. přenesená",J135,0)</f>
        <v>0</v>
      </c>
      <c r="BH135" s="228">
        <f>IF(N135="sníž. přenesená",J135,0)</f>
        <v>0</v>
      </c>
      <c r="BI135" s="228">
        <f>IF(N135="nulová",J135,0)</f>
        <v>0</v>
      </c>
      <c r="BJ135" s="19" t="s">
        <v>85</v>
      </c>
      <c r="BK135" s="228">
        <f>ROUND(I135*H135,2)</f>
        <v>0</v>
      </c>
      <c r="BL135" s="19" t="s">
        <v>166</v>
      </c>
      <c r="BM135" s="227" t="s">
        <v>872</v>
      </c>
    </row>
    <row r="136" spans="1:51" s="13" customFormat="1" ht="12">
      <c r="A136" s="13"/>
      <c r="B136" s="234"/>
      <c r="C136" s="235"/>
      <c r="D136" s="229" t="s">
        <v>170</v>
      </c>
      <c r="E136" s="236" t="s">
        <v>19</v>
      </c>
      <c r="F136" s="237" t="s">
        <v>873</v>
      </c>
      <c r="G136" s="235"/>
      <c r="H136" s="238">
        <v>267.138</v>
      </c>
      <c r="I136" s="239"/>
      <c r="J136" s="235"/>
      <c r="K136" s="235"/>
      <c r="L136" s="240"/>
      <c r="M136" s="241"/>
      <c r="N136" s="242"/>
      <c r="O136" s="242"/>
      <c r="P136" s="242"/>
      <c r="Q136" s="242"/>
      <c r="R136" s="242"/>
      <c r="S136" s="242"/>
      <c r="T136" s="243"/>
      <c r="U136" s="13"/>
      <c r="V136" s="13"/>
      <c r="W136" s="13"/>
      <c r="X136" s="13"/>
      <c r="Y136" s="13"/>
      <c r="Z136" s="13"/>
      <c r="AA136" s="13"/>
      <c r="AB136" s="13"/>
      <c r="AC136" s="13"/>
      <c r="AD136" s="13"/>
      <c r="AE136" s="13"/>
      <c r="AT136" s="244" t="s">
        <v>170</v>
      </c>
      <c r="AU136" s="244" t="s">
        <v>85</v>
      </c>
      <c r="AV136" s="13" t="s">
        <v>87</v>
      </c>
      <c r="AW136" s="13" t="s">
        <v>37</v>
      </c>
      <c r="AX136" s="13" t="s">
        <v>77</v>
      </c>
      <c r="AY136" s="244" t="s">
        <v>160</v>
      </c>
    </row>
    <row r="137" spans="1:51" s="15" customFormat="1" ht="12">
      <c r="A137" s="15"/>
      <c r="B137" s="255"/>
      <c r="C137" s="256"/>
      <c r="D137" s="229" t="s">
        <v>170</v>
      </c>
      <c r="E137" s="257" t="s">
        <v>19</v>
      </c>
      <c r="F137" s="258" t="s">
        <v>174</v>
      </c>
      <c r="G137" s="256"/>
      <c r="H137" s="259">
        <v>267.138</v>
      </c>
      <c r="I137" s="260"/>
      <c r="J137" s="256"/>
      <c r="K137" s="256"/>
      <c r="L137" s="261"/>
      <c r="M137" s="262"/>
      <c r="N137" s="263"/>
      <c r="O137" s="263"/>
      <c r="P137" s="263"/>
      <c r="Q137" s="263"/>
      <c r="R137" s="263"/>
      <c r="S137" s="263"/>
      <c r="T137" s="264"/>
      <c r="U137" s="15"/>
      <c r="V137" s="15"/>
      <c r="W137" s="15"/>
      <c r="X137" s="15"/>
      <c r="Y137" s="15"/>
      <c r="Z137" s="15"/>
      <c r="AA137" s="15"/>
      <c r="AB137" s="15"/>
      <c r="AC137" s="15"/>
      <c r="AD137" s="15"/>
      <c r="AE137" s="15"/>
      <c r="AT137" s="265" t="s">
        <v>170</v>
      </c>
      <c r="AU137" s="265" t="s">
        <v>85</v>
      </c>
      <c r="AV137" s="15" t="s">
        <v>166</v>
      </c>
      <c r="AW137" s="15" t="s">
        <v>37</v>
      </c>
      <c r="AX137" s="15" t="s">
        <v>85</v>
      </c>
      <c r="AY137" s="265" t="s">
        <v>160</v>
      </c>
    </row>
    <row r="138" spans="1:65" s="2" customFormat="1" ht="21.05" customHeight="1">
      <c r="A138" s="40"/>
      <c r="B138" s="41"/>
      <c r="C138" s="266" t="s">
        <v>297</v>
      </c>
      <c r="D138" s="266" t="s">
        <v>237</v>
      </c>
      <c r="E138" s="267" t="s">
        <v>874</v>
      </c>
      <c r="F138" s="268" t="s">
        <v>875</v>
      </c>
      <c r="G138" s="269" t="s">
        <v>188</v>
      </c>
      <c r="H138" s="270">
        <v>271.145</v>
      </c>
      <c r="I138" s="271"/>
      <c r="J138" s="272">
        <f>ROUND(I138*H138,2)</f>
        <v>0</v>
      </c>
      <c r="K138" s="273"/>
      <c r="L138" s="274"/>
      <c r="M138" s="275" t="s">
        <v>19</v>
      </c>
      <c r="N138" s="276" t="s">
        <v>48</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210</v>
      </c>
      <c r="AT138" s="227" t="s">
        <v>237</v>
      </c>
      <c r="AU138" s="227" t="s">
        <v>85</v>
      </c>
      <c r="AY138" s="19" t="s">
        <v>160</v>
      </c>
      <c r="BE138" s="228">
        <f>IF(N138="základní",J138,0)</f>
        <v>0</v>
      </c>
      <c r="BF138" s="228">
        <f>IF(N138="snížená",J138,0)</f>
        <v>0</v>
      </c>
      <c r="BG138" s="228">
        <f>IF(N138="zákl. přenesená",J138,0)</f>
        <v>0</v>
      </c>
      <c r="BH138" s="228">
        <f>IF(N138="sníž. přenesená",J138,0)</f>
        <v>0</v>
      </c>
      <c r="BI138" s="228">
        <f>IF(N138="nulová",J138,0)</f>
        <v>0</v>
      </c>
      <c r="BJ138" s="19" t="s">
        <v>85</v>
      </c>
      <c r="BK138" s="228">
        <f>ROUND(I138*H138,2)</f>
        <v>0</v>
      </c>
      <c r="BL138" s="19" t="s">
        <v>166</v>
      </c>
      <c r="BM138" s="227" t="s">
        <v>876</v>
      </c>
    </row>
    <row r="139" spans="1:51" s="13" customFormat="1" ht="12">
      <c r="A139" s="13"/>
      <c r="B139" s="234"/>
      <c r="C139" s="235"/>
      <c r="D139" s="229" t="s">
        <v>170</v>
      </c>
      <c r="E139" s="236" t="s">
        <v>19</v>
      </c>
      <c r="F139" s="237" t="s">
        <v>877</v>
      </c>
      <c r="G139" s="235"/>
      <c r="H139" s="238">
        <v>271.145</v>
      </c>
      <c r="I139" s="239"/>
      <c r="J139" s="235"/>
      <c r="K139" s="235"/>
      <c r="L139" s="240"/>
      <c r="M139" s="241"/>
      <c r="N139" s="242"/>
      <c r="O139" s="242"/>
      <c r="P139" s="242"/>
      <c r="Q139" s="242"/>
      <c r="R139" s="242"/>
      <c r="S139" s="242"/>
      <c r="T139" s="243"/>
      <c r="U139" s="13"/>
      <c r="V139" s="13"/>
      <c r="W139" s="13"/>
      <c r="X139" s="13"/>
      <c r="Y139" s="13"/>
      <c r="Z139" s="13"/>
      <c r="AA139" s="13"/>
      <c r="AB139" s="13"/>
      <c r="AC139" s="13"/>
      <c r="AD139" s="13"/>
      <c r="AE139" s="13"/>
      <c r="AT139" s="244" t="s">
        <v>170</v>
      </c>
      <c r="AU139" s="244" t="s">
        <v>85</v>
      </c>
      <c r="AV139" s="13" t="s">
        <v>87</v>
      </c>
      <c r="AW139" s="13" t="s">
        <v>37</v>
      </c>
      <c r="AX139" s="13" t="s">
        <v>77</v>
      </c>
      <c r="AY139" s="244" t="s">
        <v>160</v>
      </c>
    </row>
    <row r="140" spans="1:51" s="15" customFormat="1" ht="12">
      <c r="A140" s="15"/>
      <c r="B140" s="255"/>
      <c r="C140" s="256"/>
      <c r="D140" s="229" t="s">
        <v>170</v>
      </c>
      <c r="E140" s="257" t="s">
        <v>19</v>
      </c>
      <c r="F140" s="258" t="s">
        <v>174</v>
      </c>
      <c r="G140" s="256"/>
      <c r="H140" s="259">
        <v>271.145</v>
      </c>
      <c r="I140" s="260"/>
      <c r="J140" s="256"/>
      <c r="K140" s="256"/>
      <c r="L140" s="261"/>
      <c r="M140" s="262"/>
      <c r="N140" s="263"/>
      <c r="O140" s="263"/>
      <c r="P140" s="263"/>
      <c r="Q140" s="263"/>
      <c r="R140" s="263"/>
      <c r="S140" s="263"/>
      <c r="T140" s="264"/>
      <c r="U140" s="15"/>
      <c r="V140" s="15"/>
      <c r="W140" s="15"/>
      <c r="X140" s="15"/>
      <c r="Y140" s="15"/>
      <c r="Z140" s="15"/>
      <c r="AA140" s="15"/>
      <c r="AB140" s="15"/>
      <c r="AC140" s="15"/>
      <c r="AD140" s="15"/>
      <c r="AE140" s="15"/>
      <c r="AT140" s="265" t="s">
        <v>170</v>
      </c>
      <c r="AU140" s="265" t="s">
        <v>85</v>
      </c>
      <c r="AV140" s="15" t="s">
        <v>166</v>
      </c>
      <c r="AW140" s="15" t="s">
        <v>37</v>
      </c>
      <c r="AX140" s="15" t="s">
        <v>85</v>
      </c>
      <c r="AY140" s="265" t="s">
        <v>160</v>
      </c>
    </row>
    <row r="141" spans="1:63" s="12" customFormat="1" ht="25.9" customHeight="1">
      <c r="A141" s="12"/>
      <c r="B141" s="199"/>
      <c r="C141" s="200"/>
      <c r="D141" s="201" t="s">
        <v>76</v>
      </c>
      <c r="E141" s="202" t="s">
        <v>210</v>
      </c>
      <c r="F141" s="202" t="s">
        <v>292</v>
      </c>
      <c r="G141" s="200"/>
      <c r="H141" s="200"/>
      <c r="I141" s="203"/>
      <c r="J141" s="204">
        <f>BK141</f>
        <v>0</v>
      </c>
      <c r="K141" s="200"/>
      <c r="L141" s="205"/>
      <c r="M141" s="206"/>
      <c r="N141" s="207"/>
      <c r="O141" s="207"/>
      <c r="P141" s="208">
        <f>SUM(P142:P173)</f>
        <v>0</v>
      </c>
      <c r="Q141" s="207"/>
      <c r="R141" s="208">
        <f>SUM(R142:R173)</f>
        <v>0</v>
      </c>
      <c r="S141" s="207"/>
      <c r="T141" s="209">
        <f>SUM(T142:T173)</f>
        <v>0</v>
      </c>
      <c r="U141" s="12"/>
      <c r="V141" s="12"/>
      <c r="W141" s="12"/>
      <c r="X141" s="12"/>
      <c r="Y141" s="12"/>
      <c r="Z141" s="12"/>
      <c r="AA141" s="12"/>
      <c r="AB141" s="12"/>
      <c r="AC141" s="12"/>
      <c r="AD141" s="12"/>
      <c r="AE141" s="12"/>
      <c r="AR141" s="210" t="s">
        <v>85</v>
      </c>
      <c r="AT141" s="211" t="s">
        <v>76</v>
      </c>
      <c r="AU141" s="211" t="s">
        <v>77</v>
      </c>
      <c r="AY141" s="210" t="s">
        <v>160</v>
      </c>
      <c r="BK141" s="212">
        <f>SUM(BK142:BK173)</f>
        <v>0</v>
      </c>
    </row>
    <row r="142" spans="1:65" s="2" customFormat="1" ht="16.3" customHeight="1">
      <c r="A142" s="40"/>
      <c r="B142" s="41"/>
      <c r="C142" s="215" t="s">
        <v>302</v>
      </c>
      <c r="D142" s="215" t="s">
        <v>162</v>
      </c>
      <c r="E142" s="216" t="s">
        <v>878</v>
      </c>
      <c r="F142" s="217" t="s">
        <v>879</v>
      </c>
      <c r="G142" s="218" t="s">
        <v>326</v>
      </c>
      <c r="H142" s="219">
        <v>137.7</v>
      </c>
      <c r="I142" s="220"/>
      <c r="J142" s="221">
        <f>ROUND(I142*H142,2)</f>
        <v>0</v>
      </c>
      <c r="K142" s="222"/>
      <c r="L142" s="46"/>
      <c r="M142" s="223" t="s">
        <v>19</v>
      </c>
      <c r="N142" s="224" t="s">
        <v>48</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166</v>
      </c>
      <c r="AT142" s="227" t="s">
        <v>162</v>
      </c>
      <c r="AU142" s="227" t="s">
        <v>85</v>
      </c>
      <c r="AY142" s="19" t="s">
        <v>160</v>
      </c>
      <c r="BE142" s="228">
        <f>IF(N142="základní",J142,0)</f>
        <v>0</v>
      </c>
      <c r="BF142" s="228">
        <f>IF(N142="snížená",J142,0)</f>
        <v>0</v>
      </c>
      <c r="BG142" s="228">
        <f>IF(N142="zákl. přenesená",J142,0)</f>
        <v>0</v>
      </c>
      <c r="BH142" s="228">
        <f>IF(N142="sníž. přenesená",J142,0)</f>
        <v>0</v>
      </c>
      <c r="BI142" s="228">
        <f>IF(N142="nulová",J142,0)</f>
        <v>0</v>
      </c>
      <c r="BJ142" s="19" t="s">
        <v>85</v>
      </c>
      <c r="BK142" s="228">
        <f>ROUND(I142*H142,2)</f>
        <v>0</v>
      </c>
      <c r="BL142" s="19" t="s">
        <v>166</v>
      </c>
      <c r="BM142" s="227" t="s">
        <v>880</v>
      </c>
    </row>
    <row r="143" spans="1:65" s="2" customFormat="1" ht="21.05" customHeight="1">
      <c r="A143" s="40"/>
      <c r="B143" s="41"/>
      <c r="C143" s="215" t="s">
        <v>307</v>
      </c>
      <c r="D143" s="215" t="s">
        <v>162</v>
      </c>
      <c r="E143" s="216" t="s">
        <v>694</v>
      </c>
      <c r="F143" s="217" t="s">
        <v>695</v>
      </c>
      <c r="G143" s="218" t="s">
        <v>295</v>
      </c>
      <c r="H143" s="219">
        <v>32</v>
      </c>
      <c r="I143" s="220"/>
      <c r="J143" s="221">
        <f>ROUND(I143*H143,2)</f>
        <v>0</v>
      </c>
      <c r="K143" s="222"/>
      <c r="L143" s="46"/>
      <c r="M143" s="223" t="s">
        <v>19</v>
      </c>
      <c r="N143" s="224" t="s">
        <v>48</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166</v>
      </c>
      <c r="AT143" s="227" t="s">
        <v>162</v>
      </c>
      <c r="AU143" s="227" t="s">
        <v>85</v>
      </c>
      <c r="AY143" s="19" t="s">
        <v>160</v>
      </c>
      <c r="BE143" s="228">
        <f>IF(N143="základní",J143,0)</f>
        <v>0</v>
      </c>
      <c r="BF143" s="228">
        <f>IF(N143="snížená",J143,0)</f>
        <v>0</v>
      </c>
      <c r="BG143" s="228">
        <f>IF(N143="zákl. přenesená",J143,0)</f>
        <v>0</v>
      </c>
      <c r="BH143" s="228">
        <f>IF(N143="sníž. přenesená",J143,0)</f>
        <v>0</v>
      </c>
      <c r="BI143" s="228">
        <f>IF(N143="nulová",J143,0)</f>
        <v>0</v>
      </c>
      <c r="BJ143" s="19" t="s">
        <v>85</v>
      </c>
      <c r="BK143" s="228">
        <f>ROUND(I143*H143,2)</f>
        <v>0</v>
      </c>
      <c r="BL143" s="19" t="s">
        <v>166</v>
      </c>
      <c r="BM143" s="227" t="s">
        <v>881</v>
      </c>
    </row>
    <row r="144" spans="1:65" s="2" customFormat="1" ht="21.05" customHeight="1">
      <c r="A144" s="40"/>
      <c r="B144" s="41"/>
      <c r="C144" s="215" t="s">
        <v>314</v>
      </c>
      <c r="D144" s="215" t="s">
        <v>162</v>
      </c>
      <c r="E144" s="216" t="s">
        <v>882</v>
      </c>
      <c r="F144" s="217" t="s">
        <v>883</v>
      </c>
      <c r="G144" s="218" t="s">
        <v>295</v>
      </c>
      <c r="H144" s="219">
        <v>3</v>
      </c>
      <c r="I144" s="220"/>
      <c r="J144" s="221">
        <f>ROUND(I144*H144,2)</f>
        <v>0</v>
      </c>
      <c r="K144" s="222"/>
      <c r="L144" s="46"/>
      <c r="M144" s="223" t="s">
        <v>19</v>
      </c>
      <c r="N144" s="224" t="s">
        <v>48</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166</v>
      </c>
      <c r="AT144" s="227" t="s">
        <v>162</v>
      </c>
      <c r="AU144" s="227" t="s">
        <v>85</v>
      </c>
      <c r="AY144" s="19" t="s">
        <v>160</v>
      </c>
      <c r="BE144" s="228">
        <f>IF(N144="základní",J144,0)</f>
        <v>0</v>
      </c>
      <c r="BF144" s="228">
        <f>IF(N144="snížená",J144,0)</f>
        <v>0</v>
      </c>
      <c r="BG144" s="228">
        <f>IF(N144="zákl. přenesená",J144,0)</f>
        <v>0</v>
      </c>
      <c r="BH144" s="228">
        <f>IF(N144="sníž. přenesená",J144,0)</f>
        <v>0</v>
      </c>
      <c r="BI144" s="228">
        <f>IF(N144="nulová",J144,0)</f>
        <v>0</v>
      </c>
      <c r="BJ144" s="19" t="s">
        <v>85</v>
      </c>
      <c r="BK144" s="228">
        <f>ROUND(I144*H144,2)</f>
        <v>0</v>
      </c>
      <c r="BL144" s="19" t="s">
        <v>166</v>
      </c>
      <c r="BM144" s="227" t="s">
        <v>884</v>
      </c>
    </row>
    <row r="145" spans="1:65" s="2" customFormat="1" ht="16.3" customHeight="1">
      <c r="A145" s="40"/>
      <c r="B145" s="41"/>
      <c r="C145" s="215" t="s">
        <v>319</v>
      </c>
      <c r="D145" s="215" t="s">
        <v>162</v>
      </c>
      <c r="E145" s="216" t="s">
        <v>885</v>
      </c>
      <c r="F145" s="217" t="s">
        <v>886</v>
      </c>
      <c r="G145" s="218" t="s">
        <v>295</v>
      </c>
      <c r="H145" s="219">
        <v>3</v>
      </c>
      <c r="I145" s="220"/>
      <c r="J145" s="221">
        <f>ROUND(I145*H145,2)</f>
        <v>0</v>
      </c>
      <c r="K145" s="222"/>
      <c r="L145" s="46"/>
      <c r="M145" s="223" t="s">
        <v>19</v>
      </c>
      <c r="N145" s="224" t="s">
        <v>48</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166</v>
      </c>
      <c r="AT145" s="227" t="s">
        <v>162</v>
      </c>
      <c r="AU145" s="227" t="s">
        <v>85</v>
      </c>
      <c r="AY145" s="19" t="s">
        <v>160</v>
      </c>
      <c r="BE145" s="228">
        <f>IF(N145="základní",J145,0)</f>
        <v>0</v>
      </c>
      <c r="BF145" s="228">
        <f>IF(N145="snížená",J145,0)</f>
        <v>0</v>
      </c>
      <c r="BG145" s="228">
        <f>IF(N145="zákl. přenesená",J145,0)</f>
        <v>0</v>
      </c>
      <c r="BH145" s="228">
        <f>IF(N145="sníž. přenesená",J145,0)</f>
        <v>0</v>
      </c>
      <c r="BI145" s="228">
        <f>IF(N145="nulová",J145,0)</f>
        <v>0</v>
      </c>
      <c r="BJ145" s="19" t="s">
        <v>85</v>
      </c>
      <c r="BK145" s="228">
        <f>ROUND(I145*H145,2)</f>
        <v>0</v>
      </c>
      <c r="BL145" s="19" t="s">
        <v>166</v>
      </c>
      <c r="BM145" s="227" t="s">
        <v>887</v>
      </c>
    </row>
    <row r="146" spans="1:65" s="2" customFormat="1" ht="31.9" customHeight="1">
      <c r="A146" s="40"/>
      <c r="B146" s="41"/>
      <c r="C146" s="266" t="s">
        <v>323</v>
      </c>
      <c r="D146" s="266" t="s">
        <v>237</v>
      </c>
      <c r="E146" s="267" t="s">
        <v>888</v>
      </c>
      <c r="F146" s="268" t="s">
        <v>889</v>
      </c>
      <c r="G146" s="269" t="s">
        <v>890</v>
      </c>
      <c r="H146" s="270">
        <v>23.294</v>
      </c>
      <c r="I146" s="271"/>
      <c r="J146" s="272">
        <f>ROUND(I146*H146,2)</f>
        <v>0</v>
      </c>
      <c r="K146" s="273"/>
      <c r="L146" s="274"/>
      <c r="M146" s="275" t="s">
        <v>19</v>
      </c>
      <c r="N146" s="276" t="s">
        <v>48</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210</v>
      </c>
      <c r="AT146" s="227" t="s">
        <v>237</v>
      </c>
      <c r="AU146" s="227" t="s">
        <v>85</v>
      </c>
      <c r="AY146" s="19" t="s">
        <v>160</v>
      </c>
      <c r="BE146" s="228">
        <f>IF(N146="základní",J146,0)</f>
        <v>0</v>
      </c>
      <c r="BF146" s="228">
        <f>IF(N146="snížená",J146,0)</f>
        <v>0</v>
      </c>
      <c r="BG146" s="228">
        <f>IF(N146="zákl. přenesená",J146,0)</f>
        <v>0</v>
      </c>
      <c r="BH146" s="228">
        <f>IF(N146="sníž. přenesená",J146,0)</f>
        <v>0</v>
      </c>
      <c r="BI146" s="228">
        <f>IF(N146="nulová",J146,0)</f>
        <v>0</v>
      </c>
      <c r="BJ146" s="19" t="s">
        <v>85</v>
      </c>
      <c r="BK146" s="228">
        <f>ROUND(I146*H146,2)</f>
        <v>0</v>
      </c>
      <c r="BL146" s="19" t="s">
        <v>166</v>
      </c>
      <c r="BM146" s="227" t="s">
        <v>891</v>
      </c>
    </row>
    <row r="147" spans="1:51" s="13" customFormat="1" ht="12">
      <c r="A147" s="13"/>
      <c r="B147" s="234"/>
      <c r="C147" s="235"/>
      <c r="D147" s="229" t="s">
        <v>170</v>
      </c>
      <c r="E147" s="236" t="s">
        <v>19</v>
      </c>
      <c r="F147" s="237" t="s">
        <v>892</v>
      </c>
      <c r="G147" s="235"/>
      <c r="H147" s="238">
        <v>23.294</v>
      </c>
      <c r="I147" s="239"/>
      <c r="J147" s="235"/>
      <c r="K147" s="235"/>
      <c r="L147" s="240"/>
      <c r="M147" s="241"/>
      <c r="N147" s="242"/>
      <c r="O147" s="242"/>
      <c r="P147" s="242"/>
      <c r="Q147" s="242"/>
      <c r="R147" s="242"/>
      <c r="S147" s="242"/>
      <c r="T147" s="243"/>
      <c r="U147" s="13"/>
      <c r="V147" s="13"/>
      <c r="W147" s="13"/>
      <c r="X147" s="13"/>
      <c r="Y147" s="13"/>
      <c r="Z147" s="13"/>
      <c r="AA147" s="13"/>
      <c r="AB147" s="13"/>
      <c r="AC147" s="13"/>
      <c r="AD147" s="13"/>
      <c r="AE147" s="13"/>
      <c r="AT147" s="244" t="s">
        <v>170</v>
      </c>
      <c r="AU147" s="244" t="s">
        <v>85</v>
      </c>
      <c r="AV147" s="13" t="s">
        <v>87</v>
      </c>
      <c r="AW147" s="13" t="s">
        <v>37</v>
      </c>
      <c r="AX147" s="13" t="s">
        <v>77</v>
      </c>
      <c r="AY147" s="244" t="s">
        <v>160</v>
      </c>
    </row>
    <row r="148" spans="1:51" s="15" customFormat="1" ht="12">
      <c r="A148" s="15"/>
      <c r="B148" s="255"/>
      <c r="C148" s="256"/>
      <c r="D148" s="229" t="s">
        <v>170</v>
      </c>
      <c r="E148" s="257" t="s">
        <v>19</v>
      </c>
      <c r="F148" s="258" t="s">
        <v>174</v>
      </c>
      <c r="G148" s="256"/>
      <c r="H148" s="259">
        <v>23.294</v>
      </c>
      <c r="I148" s="260"/>
      <c r="J148" s="256"/>
      <c r="K148" s="256"/>
      <c r="L148" s="261"/>
      <c r="M148" s="262"/>
      <c r="N148" s="263"/>
      <c r="O148" s="263"/>
      <c r="P148" s="263"/>
      <c r="Q148" s="263"/>
      <c r="R148" s="263"/>
      <c r="S148" s="263"/>
      <c r="T148" s="264"/>
      <c r="U148" s="15"/>
      <c r="V148" s="15"/>
      <c r="W148" s="15"/>
      <c r="X148" s="15"/>
      <c r="Y148" s="15"/>
      <c r="Z148" s="15"/>
      <c r="AA148" s="15"/>
      <c r="AB148" s="15"/>
      <c r="AC148" s="15"/>
      <c r="AD148" s="15"/>
      <c r="AE148" s="15"/>
      <c r="AT148" s="265" t="s">
        <v>170</v>
      </c>
      <c r="AU148" s="265" t="s">
        <v>85</v>
      </c>
      <c r="AV148" s="15" t="s">
        <v>166</v>
      </c>
      <c r="AW148" s="15" t="s">
        <v>37</v>
      </c>
      <c r="AX148" s="15" t="s">
        <v>85</v>
      </c>
      <c r="AY148" s="265" t="s">
        <v>160</v>
      </c>
    </row>
    <row r="149" spans="1:65" s="2" customFormat="1" ht="16.3" customHeight="1">
      <c r="A149" s="40"/>
      <c r="B149" s="41"/>
      <c r="C149" s="266" t="s">
        <v>330</v>
      </c>
      <c r="D149" s="266" t="s">
        <v>237</v>
      </c>
      <c r="E149" s="267" t="s">
        <v>893</v>
      </c>
      <c r="F149" s="268" t="s">
        <v>894</v>
      </c>
      <c r="G149" s="269" t="s">
        <v>295</v>
      </c>
      <c r="H149" s="270">
        <v>1.015</v>
      </c>
      <c r="I149" s="271"/>
      <c r="J149" s="272">
        <f>ROUND(I149*H149,2)</f>
        <v>0</v>
      </c>
      <c r="K149" s="273"/>
      <c r="L149" s="274"/>
      <c r="M149" s="275" t="s">
        <v>19</v>
      </c>
      <c r="N149" s="276" t="s">
        <v>48</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210</v>
      </c>
      <c r="AT149" s="227" t="s">
        <v>237</v>
      </c>
      <c r="AU149" s="227" t="s">
        <v>85</v>
      </c>
      <c r="AY149" s="19" t="s">
        <v>160</v>
      </c>
      <c r="BE149" s="228">
        <f>IF(N149="základní",J149,0)</f>
        <v>0</v>
      </c>
      <c r="BF149" s="228">
        <f>IF(N149="snížená",J149,0)</f>
        <v>0</v>
      </c>
      <c r="BG149" s="228">
        <f>IF(N149="zákl. přenesená",J149,0)</f>
        <v>0</v>
      </c>
      <c r="BH149" s="228">
        <f>IF(N149="sníž. přenesená",J149,0)</f>
        <v>0</v>
      </c>
      <c r="BI149" s="228">
        <f>IF(N149="nulová",J149,0)</f>
        <v>0</v>
      </c>
      <c r="BJ149" s="19" t="s">
        <v>85</v>
      </c>
      <c r="BK149" s="228">
        <f>ROUND(I149*H149,2)</f>
        <v>0</v>
      </c>
      <c r="BL149" s="19" t="s">
        <v>166</v>
      </c>
      <c r="BM149" s="227" t="s">
        <v>895</v>
      </c>
    </row>
    <row r="150" spans="1:51" s="13" customFormat="1" ht="12">
      <c r="A150" s="13"/>
      <c r="B150" s="234"/>
      <c r="C150" s="235"/>
      <c r="D150" s="229" t="s">
        <v>170</v>
      </c>
      <c r="E150" s="236" t="s">
        <v>19</v>
      </c>
      <c r="F150" s="237" t="s">
        <v>896</v>
      </c>
      <c r="G150" s="235"/>
      <c r="H150" s="238">
        <v>1.015</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170</v>
      </c>
      <c r="AU150" s="244" t="s">
        <v>85</v>
      </c>
      <c r="AV150" s="13" t="s">
        <v>87</v>
      </c>
      <c r="AW150" s="13" t="s">
        <v>37</v>
      </c>
      <c r="AX150" s="13" t="s">
        <v>77</v>
      </c>
      <c r="AY150" s="244" t="s">
        <v>160</v>
      </c>
    </row>
    <row r="151" spans="1:51" s="15" customFormat="1" ht="12">
      <c r="A151" s="15"/>
      <c r="B151" s="255"/>
      <c r="C151" s="256"/>
      <c r="D151" s="229" t="s">
        <v>170</v>
      </c>
      <c r="E151" s="257" t="s">
        <v>19</v>
      </c>
      <c r="F151" s="258" t="s">
        <v>174</v>
      </c>
      <c r="G151" s="256"/>
      <c r="H151" s="259">
        <v>1.015</v>
      </c>
      <c r="I151" s="260"/>
      <c r="J151" s="256"/>
      <c r="K151" s="256"/>
      <c r="L151" s="261"/>
      <c r="M151" s="262"/>
      <c r="N151" s="263"/>
      <c r="O151" s="263"/>
      <c r="P151" s="263"/>
      <c r="Q151" s="263"/>
      <c r="R151" s="263"/>
      <c r="S151" s="263"/>
      <c r="T151" s="264"/>
      <c r="U151" s="15"/>
      <c r="V151" s="15"/>
      <c r="W151" s="15"/>
      <c r="X151" s="15"/>
      <c r="Y151" s="15"/>
      <c r="Z151" s="15"/>
      <c r="AA151" s="15"/>
      <c r="AB151" s="15"/>
      <c r="AC151" s="15"/>
      <c r="AD151" s="15"/>
      <c r="AE151" s="15"/>
      <c r="AT151" s="265" t="s">
        <v>170</v>
      </c>
      <c r="AU151" s="265" t="s">
        <v>85</v>
      </c>
      <c r="AV151" s="15" t="s">
        <v>166</v>
      </c>
      <c r="AW151" s="15" t="s">
        <v>37</v>
      </c>
      <c r="AX151" s="15" t="s">
        <v>85</v>
      </c>
      <c r="AY151" s="265" t="s">
        <v>160</v>
      </c>
    </row>
    <row r="152" spans="1:65" s="2" customFormat="1" ht="16.3" customHeight="1">
      <c r="A152" s="40"/>
      <c r="B152" s="41"/>
      <c r="C152" s="266" t="s">
        <v>334</v>
      </c>
      <c r="D152" s="266" t="s">
        <v>237</v>
      </c>
      <c r="E152" s="267" t="s">
        <v>897</v>
      </c>
      <c r="F152" s="268" t="s">
        <v>898</v>
      </c>
      <c r="G152" s="269" t="s">
        <v>295</v>
      </c>
      <c r="H152" s="270">
        <v>24.36</v>
      </c>
      <c r="I152" s="271"/>
      <c r="J152" s="272">
        <f>ROUND(I152*H152,2)</f>
        <v>0</v>
      </c>
      <c r="K152" s="273"/>
      <c r="L152" s="274"/>
      <c r="M152" s="275" t="s">
        <v>19</v>
      </c>
      <c r="N152" s="276" t="s">
        <v>48</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210</v>
      </c>
      <c r="AT152" s="227" t="s">
        <v>237</v>
      </c>
      <c r="AU152" s="227" t="s">
        <v>85</v>
      </c>
      <c r="AY152" s="19" t="s">
        <v>160</v>
      </c>
      <c r="BE152" s="228">
        <f>IF(N152="základní",J152,0)</f>
        <v>0</v>
      </c>
      <c r="BF152" s="228">
        <f>IF(N152="snížená",J152,0)</f>
        <v>0</v>
      </c>
      <c r="BG152" s="228">
        <f>IF(N152="zákl. přenesená",J152,0)</f>
        <v>0</v>
      </c>
      <c r="BH152" s="228">
        <f>IF(N152="sníž. přenesená",J152,0)</f>
        <v>0</v>
      </c>
      <c r="BI152" s="228">
        <f>IF(N152="nulová",J152,0)</f>
        <v>0</v>
      </c>
      <c r="BJ152" s="19" t="s">
        <v>85</v>
      </c>
      <c r="BK152" s="228">
        <f>ROUND(I152*H152,2)</f>
        <v>0</v>
      </c>
      <c r="BL152" s="19" t="s">
        <v>166</v>
      </c>
      <c r="BM152" s="227" t="s">
        <v>899</v>
      </c>
    </row>
    <row r="153" spans="1:51" s="13" customFormat="1" ht="12">
      <c r="A153" s="13"/>
      <c r="B153" s="234"/>
      <c r="C153" s="235"/>
      <c r="D153" s="229" t="s">
        <v>170</v>
      </c>
      <c r="E153" s="236" t="s">
        <v>19</v>
      </c>
      <c r="F153" s="237" t="s">
        <v>900</v>
      </c>
      <c r="G153" s="235"/>
      <c r="H153" s="238">
        <v>24.36</v>
      </c>
      <c r="I153" s="239"/>
      <c r="J153" s="235"/>
      <c r="K153" s="235"/>
      <c r="L153" s="240"/>
      <c r="M153" s="241"/>
      <c r="N153" s="242"/>
      <c r="O153" s="242"/>
      <c r="P153" s="242"/>
      <c r="Q153" s="242"/>
      <c r="R153" s="242"/>
      <c r="S153" s="242"/>
      <c r="T153" s="243"/>
      <c r="U153" s="13"/>
      <c r="V153" s="13"/>
      <c r="W153" s="13"/>
      <c r="X153" s="13"/>
      <c r="Y153" s="13"/>
      <c r="Z153" s="13"/>
      <c r="AA153" s="13"/>
      <c r="AB153" s="13"/>
      <c r="AC153" s="13"/>
      <c r="AD153" s="13"/>
      <c r="AE153" s="13"/>
      <c r="AT153" s="244" t="s">
        <v>170</v>
      </c>
      <c r="AU153" s="244" t="s">
        <v>85</v>
      </c>
      <c r="AV153" s="13" t="s">
        <v>87</v>
      </c>
      <c r="AW153" s="13" t="s">
        <v>37</v>
      </c>
      <c r="AX153" s="13" t="s">
        <v>77</v>
      </c>
      <c r="AY153" s="244" t="s">
        <v>160</v>
      </c>
    </row>
    <row r="154" spans="1:51" s="15" customFormat="1" ht="12">
      <c r="A154" s="15"/>
      <c r="B154" s="255"/>
      <c r="C154" s="256"/>
      <c r="D154" s="229" t="s">
        <v>170</v>
      </c>
      <c r="E154" s="257" t="s">
        <v>19</v>
      </c>
      <c r="F154" s="258" t="s">
        <v>174</v>
      </c>
      <c r="G154" s="256"/>
      <c r="H154" s="259">
        <v>24.36</v>
      </c>
      <c r="I154" s="260"/>
      <c r="J154" s="256"/>
      <c r="K154" s="256"/>
      <c r="L154" s="261"/>
      <c r="M154" s="262"/>
      <c r="N154" s="263"/>
      <c r="O154" s="263"/>
      <c r="P154" s="263"/>
      <c r="Q154" s="263"/>
      <c r="R154" s="263"/>
      <c r="S154" s="263"/>
      <c r="T154" s="264"/>
      <c r="U154" s="15"/>
      <c r="V154" s="15"/>
      <c r="W154" s="15"/>
      <c r="X154" s="15"/>
      <c r="Y154" s="15"/>
      <c r="Z154" s="15"/>
      <c r="AA154" s="15"/>
      <c r="AB154" s="15"/>
      <c r="AC154" s="15"/>
      <c r="AD154" s="15"/>
      <c r="AE154" s="15"/>
      <c r="AT154" s="265" t="s">
        <v>170</v>
      </c>
      <c r="AU154" s="265" t="s">
        <v>85</v>
      </c>
      <c r="AV154" s="15" t="s">
        <v>166</v>
      </c>
      <c r="AW154" s="15" t="s">
        <v>37</v>
      </c>
      <c r="AX154" s="15" t="s">
        <v>85</v>
      </c>
      <c r="AY154" s="265" t="s">
        <v>160</v>
      </c>
    </row>
    <row r="155" spans="1:65" s="2" customFormat="1" ht="16.3" customHeight="1">
      <c r="A155" s="40"/>
      <c r="B155" s="41"/>
      <c r="C155" s="266" t="s">
        <v>340</v>
      </c>
      <c r="D155" s="266" t="s">
        <v>237</v>
      </c>
      <c r="E155" s="267" t="s">
        <v>901</v>
      </c>
      <c r="F155" s="268" t="s">
        <v>902</v>
      </c>
      <c r="G155" s="269" t="s">
        <v>295</v>
      </c>
      <c r="H155" s="270">
        <v>5.075</v>
      </c>
      <c r="I155" s="271"/>
      <c r="J155" s="272">
        <f>ROUND(I155*H155,2)</f>
        <v>0</v>
      </c>
      <c r="K155" s="273"/>
      <c r="L155" s="274"/>
      <c r="M155" s="275" t="s">
        <v>19</v>
      </c>
      <c r="N155" s="276" t="s">
        <v>48</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210</v>
      </c>
      <c r="AT155" s="227" t="s">
        <v>237</v>
      </c>
      <c r="AU155" s="227" t="s">
        <v>85</v>
      </c>
      <c r="AY155" s="19" t="s">
        <v>160</v>
      </c>
      <c r="BE155" s="228">
        <f>IF(N155="základní",J155,0)</f>
        <v>0</v>
      </c>
      <c r="BF155" s="228">
        <f>IF(N155="snížená",J155,0)</f>
        <v>0</v>
      </c>
      <c r="BG155" s="228">
        <f>IF(N155="zákl. přenesená",J155,0)</f>
        <v>0</v>
      </c>
      <c r="BH155" s="228">
        <f>IF(N155="sníž. přenesená",J155,0)</f>
        <v>0</v>
      </c>
      <c r="BI155" s="228">
        <f>IF(N155="nulová",J155,0)</f>
        <v>0</v>
      </c>
      <c r="BJ155" s="19" t="s">
        <v>85</v>
      </c>
      <c r="BK155" s="228">
        <f>ROUND(I155*H155,2)</f>
        <v>0</v>
      </c>
      <c r="BL155" s="19" t="s">
        <v>166</v>
      </c>
      <c r="BM155" s="227" t="s">
        <v>903</v>
      </c>
    </row>
    <row r="156" spans="1:51" s="13" customFormat="1" ht="12">
      <c r="A156" s="13"/>
      <c r="B156" s="234"/>
      <c r="C156" s="235"/>
      <c r="D156" s="229" t="s">
        <v>170</v>
      </c>
      <c r="E156" s="236" t="s">
        <v>19</v>
      </c>
      <c r="F156" s="237" t="s">
        <v>904</v>
      </c>
      <c r="G156" s="235"/>
      <c r="H156" s="238">
        <v>5.075</v>
      </c>
      <c r="I156" s="239"/>
      <c r="J156" s="235"/>
      <c r="K156" s="235"/>
      <c r="L156" s="240"/>
      <c r="M156" s="241"/>
      <c r="N156" s="242"/>
      <c r="O156" s="242"/>
      <c r="P156" s="242"/>
      <c r="Q156" s="242"/>
      <c r="R156" s="242"/>
      <c r="S156" s="242"/>
      <c r="T156" s="243"/>
      <c r="U156" s="13"/>
      <c r="V156" s="13"/>
      <c r="W156" s="13"/>
      <c r="X156" s="13"/>
      <c r="Y156" s="13"/>
      <c r="Z156" s="13"/>
      <c r="AA156" s="13"/>
      <c r="AB156" s="13"/>
      <c r="AC156" s="13"/>
      <c r="AD156" s="13"/>
      <c r="AE156" s="13"/>
      <c r="AT156" s="244" t="s">
        <v>170</v>
      </c>
      <c r="AU156" s="244" t="s">
        <v>85</v>
      </c>
      <c r="AV156" s="13" t="s">
        <v>87</v>
      </c>
      <c r="AW156" s="13" t="s">
        <v>37</v>
      </c>
      <c r="AX156" s="13" t="s">
        <v>77</v>
      </c>
      <c r="AY156" s="244" t="s">
        <v>160</v>
      </c>
    </row>
    <row r="157" spans="1:51" s="15" customFormat="1" ht="12">
      <c r="A157" s="15"/>
      <c r="B157" s="255"/>
      <c r="C157" s="256"/>
      <c r="D157" s="229" t="s">
        <v>170</v>
      </c>
      <c r="E157" s="257" t="s">
        <v>19</v>
      </c>
      <c r="F157" s="258" t="s">
        <v>174</v>
      </c>
      <c r="G157" s="256"/>
      <c r="H157" s="259">
        <v>5.075</v>
      </c>
      <c r="I157" s="260"/>
      <c r="J157" s="256"/>
      <c r="K157" s="256"/>
      <c r="L157" s="261"/>
      <c r="M157" s="262"/>
      <c r="N157" s="263"/>
      <c r="O157" s="263"/>
      <c r="P157" s="263"/>
      <c r="Q157" s="263"/>
      <c r="R157" s="263"/>
      <c r="S157" s="263"/>
      <c r="T157" s="264"/>
      <c r="U157" s="15"/>
      <c r="V157" s="15"/>
      <c r="W157" s="15"/>
      <c r="X157" s="15"/>
      <c r="Y157" s="15"/>
      <c r="Z157" s="15"/>
      <c r="AA157" s="15"/>
      <c r="AB157" s="15"/>
      <c r="AC157" s="15"/>
      <c r="AD157" s="15"/>
      <c r="AE157" s="15"/>
      <c r="AT157" s="265" t="s">
        <v>170</v>
      </c>
      <c r="AU157" s="265" t="s">
        <v>85</v>
      </c>
      <c r="AV157" s="15" t="s">
        <v>166</v>
      </c>
      <c r="AW157" s="15" t="s">
        <v>37</v>
      </c>
      <c r="AX157" s="15" t="s">
        <v>85</v>
      </c>
      <c r="AY157" s="265" t="s">
        <v>160</v>
      </c>
    </row>
    <row r="158" spans="1:65" s="2" customFormat="1" ht="16.3" customHeight="1">
      <c r="A158" s="40"/>
      <c r="B158" s="41"/>
      <c r="C158" s="266" t="s">
        <v>348</v>
      </c>
      <c r="D158" s="266" t="s">
        <v>237</v>
      </c>
      <c r="E158" s="267" t="s">
        <v>905</v>
      </c>
      <c r="F158" s="268" t="s">
        <v>906</v>
      </c>
      <c r="G158" s="269" t="s">
        <v>295</v>
      </c>
      <c r="H158" s="270">
        <v>2.03</v>
      </c>
      <c r="I158" s="271"/>
      <c r="J158" s="272">
        <f>ROUND(I158*H158,2)</f>
        <v>0</v>
      </c>
      <c r="K158" s="273"/>
      <c r="L158" s="274"/>
      <c r="M158" s="275" t="s">
        <v>19</v>
      </c>
      <c r="N158" s="276" t="s">
        <v>48</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210</v>
      </c>
      <c r="AT158" s="227" t="s">
        <v>237</v>
      </c>
      <c r="AU158" s="227" t="s">
        <v>85</v>
      </c>
      <c r="AY158" s="19" t="s">
        <v>160</v>
      </c>
      <c r="BE158" s="228">
        <f>IF(N158="základní",J158,0)</f>
        <v>0</v>
      </c>
      <c r="BF158" s="228">
        <f>IF(N158="snížená",J158,0)</f>
        <v>0</v>
      </c>
      <c r="BG158" s="228">
        <f>IF(N158="zákl. přenesená",J158,0)</f>
        <v>0</v>
      </c>
      <c r="BH158" s="228">
        <f>IF(N158="sníž. přenesená",J158,0)</f>
        <v>0</v>
      </c>
      <c r="BI158" s="228">
        <f>IF(N158="nulová",J158,0)</f>
        <v>0</v>
      </c>
      <c r="BJ158" s="19" t="s">
        <v>85</v>
      </c>
      <c r="BK158" s="228">
        <f>ROUND(I158*H158,2)</f>
        <v>0</v>
      </c>
      <c r="BL158" s="19" t="s">
        <v>166</v>
      </c>
      <c r="BM158" s="227" t="s">
        <v>907</v>
      </c>
    </row>
    <row r="159" spans="1:51" s="13" customFormat="1" ht="12">
      <c r="A159" s="13"/>
      <c r="B159" s="234"/>
      <c r="C159" s="235"/>
      <c r="D159" s="229" t="s">
        <v>170</v>
      </c>
      <c r="E159" s="236" t="s">
        <v>19</v>
      </c>
      <c r="F159" s="237" t="s">
        <v>908</v>
      </c>
      <c r="G159" s="235"/>
      <c r="H159" s="238">
        <v>2.03</v>
      </c>
      <c r="I159" s="239"/>
      <c r="J159" s="235"/>
      <c r="K159" s="235"/>
      <c r="L159" s="240"/>
      <c r="M159" s="241"/>
      <c r="N159" s="242"/>
      <c r="O159" s="242"/>
      <c r="P159" s="242"/>
      <c r="Q159" s="242"/>
      <c r="R159" s="242"/>
      <c r="S159" s="242"/>
      <c r="T159" s="243"/>
      <c r="U159" s="13"/>
      <c r="V159" s="13"/>
      <c r="W159" s="13"/>
      <c r="X159" s="13"/>
      <c r="Y159" s="13"/>
      <c r="Z159" s="13"/>
      <c r="AA159" s="13"/>
      <c r="AB159" s="13"/>
      <c r="AC159" s="13"/>
      <c r="AD159" s="13"/>
      <c r="AE159" s="13"/>
      <c r="AT159" s="244" t="s">
        <v>170</v>
      </c>
      <c r="AU159" s="244" t="s">
        <v>85</v>
      </c>
      <c r="AV159" s="13" t="s">
        <v>87</v>
      </c>
      <c r="AW159" s="13" t="s">
        <v>37</v>
      </c>
      <c r="AX159" s="13" t="s">
        <v>77</v>
      </c>
      <c r="AY159" s="244" t="s">
        <v>160</v>
      </c>
    </row>
    <row r="160" spans="1:51" s="15" customFormat="1" ht="12">
      <c r="A160" s="15"/>
      <c r="B160" s="255"/>
      <c r="C160" s="256"/>
      <c r="D160" s="229" t="s">
        <v>170</v>
      </c>
      <c r="E160" s="257" t="s">
        <v>19</v>
      </c>
      <c r="F160" s="258" t="s">
        <v>174</v>
      </c>
      <c r="G160" s="256"/>
      <c r="H160" s="259">
        <v>2.03</v>
      </c>
      <c r="I160" s="260"/>
      <c r="J160" s="256"/>
      <c r="K160" s="256"/>
      <c r="L160" s="261"/>
      <c r="M160" s="262"/>
      <c r="N160" s="263"/>
      <c r="O160" s="263"/>
      <c r="P160" s="263"/>
      <c r="Q160" s="263"/>
      <c r="R160" s="263"/>
      <c r="S160" s="263"/>
      <c r="T160" s="264"/>
      <c r="U160" s="15"/>
      <c r="V160" s="15"/>
      <c r="W160" s="15"/>
      <c r="X160" s="15"/>
      <c r="Y160" s="15"/>
      <c r="Z160" s="15"/>
      <c r="AA160" s="15"/>
      <c r="AB160" s="15"/>
      <c r="AC160" s="15"/>
      <c r="AD160" s="15"/>
      <c r="AE160" s="15"/>
      <c r="AT160" s="265" t="s">
        <v>170</v>
      </c>
      <c r="AU160" s="265" t="s">
        <v>85</v>
      </c>
      <c r="AV160" s="15" t="s">
        <v>166</v>
      </c>
      <c r="AW160" s="15" t="s">
        <v>37</v>
      </c>
      <c r="AX160" s="15" t="s">
        <v>85</v>
      </c>
      <c r="AY160" s="265" t="s">
        <v>160</v>
      </c>
    </row>
    <row r="161" spans="1:65" s="2" customFormat="1" ht="21.05" customHeight="1">
      <c r="A161" s="40"/>
      <c r="B161" s="41"/>
      <c r="C161" s="266" t="s">
        <v>356</v>
      </c>
      <c r="D161" s="266" t="s">
        <v>237</v>
      </c>
      <c r="E161" s="267" t="s">
        <v>909</v>
      </c>
      <c r="F161" s="268" t="s">
        <v>910</v>
      </c>
      <c r="G161" s="269" t="s">
        <v>295</v>
      </c>
      <c r="H161" s="270">
        <v>3.045</v>
      </c>
      <c r="I161" s="271"/>
      <c r="J161" s="272">
        <f>ROUND(I161*H161,2)</f>
        <v>0</v>
      </c>
      <c r="K161" s="273"/>
      <c r="L161" s="274"/>
      <c r="M161" s="275" t="s">
        <v>19</v>
      </c>
      <c r="N161" s="276" t="s">
        <v>48</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210</v>
      </c>
      <c r="AT161" s="227" t="s">
        <v>237</v>
      </c>
      <c r="AU161" s="227" t="s">
        <v>85</v>
      </c>
      <c r="AY161" s="19" t="s">
        <v>160</v>
      </c>
      <c r="BE161" s="228">
        <f>IF(N161="základní",J161,0)</f>
        <v>0</v>
      </c>
      <c r="BF161" s="228">
        <f>IF(N161="snížená",J161,0)</f>
        <v>0</v>
      </c>
      <c r="BG161" s="228">
        <f>IF(N161="zákl. přenesená",J161,0)</f>
        <v>0</v>
      </c>
      <c r="BH161" s="228">
        <f>IF(N161="sníž. přenesená",J161,0)</f>
        <v>0</v>
      </c>
      <c r="BI161" s="228">
        <f>IF(N161="nulová",J161,0)</f>
        <v>0</v>
      </c>
      <c r="BJ161" s="19" t="s">
        <v>85</v>
      </c>
      <c r="BK161" s="228">
        <f>ROUND(I161*H161,2)</f>
        <v>0</v>
      </c>
      <c r="BL161" s="19" t="s">
        <v>166</v>
      </c>
      <c r="BM161" s="227" t="s">
        <v>911</v>
      </c>
    </row>
    <row r="162" spans="1:51" s="13" customFormat="1" ht="12">
      <c r="A162" s="13"/>
      <c r="B162" s="234"/>
      <c r="C162" s="235"/>
      <c r="D162" s="229" t="s">
        <v>170</v>
      </c>
      <c r="E162" s="236" t="s">
        <v>19</v>
      </c>
      <c r="F162" s="237" t="s">
        <v>912</v>
      </c>
      <c r="G162" s="235"/>
      <c r="H162" s="238">
        <v>3.045</v>
      </c>
      <c r="I162" s="239"/>
      <c r="J162" s="235"/>
      <c r="K162" s="235"/>
      <c r="L162" s="240"/>
      <c r="M162" s="241"/>
      <c r="N162" s="242"/>
      <c r="O162" s="242"/>
      <c r="P162" s="242"/>
      <c r="Q162" s="242"/>
      <c r="R162" s="242"/>
      <c r="S162" s="242"/>
      <c r="T162" s="243"/>
      <c r="U162" s="13"/>
      <c r="V162" s="13"/>
      <c r="W162" s="13"/>
      <c r="X162" s="13"/>
      <c r="Y162" s="13"/>
      <c r="Z162" s="13"/>
      <c r="AA162" s="13"/>
      <c r="AB162" s="13"/>
      <c r="AC162" s="13"/>
      <c r="AD162" s="13"/>
      <c r="AE162" s="13"/>
      <c r="AT162" s="244" t="s">
        <v>170</v>
      </c>
      <c r="AU162" s="244" t="s">
        <v>85</v>
      </c>
      <c r="AV162" s="13" t="s">
        <v>87</v>
      </c>
      <c r="AW162" s="13" t="s">
        <v>37</v>
      </c>
      <c r="AX162" s="13" t="s">
        <v>77</v>
      </c>
      <c r="AY162" s="244" t="s">
        <v>160</v>
      </c>
    </row>
    <row r="163" spans="1:51" s="15" customFormat="1" ht="12">
      <c r="A163" s="15"/>
      <c r="B163" s="255"/>
      <c r="C163" s="256"/>
      <c r="D163" s="229" t="s">
        <v>170</v>
      </c>
      <c r="E163" s="257" t="s">
        <v>19</v>
      </c>
      <c r="F163" s="258" t="s">
        <v>174</v>
      </c>
      <c r="G163" s="256"/>
      <c r="H163" s="259">
        <v>3.045</v>
      </c>
      <c r="I163" s="260"/>
      <c r="J163" s="256"/>
      <c r="K163" s="256"/>
      <c r="L163" s="261"/>
      <c r="M163" s="262"/>
      <c r="N163" s="263"/>
      <c r="O163" s="263"/>
      <c r="P163" s="263"/>
      <c r="Q163" s="263"/>
      <c r="R163" s="263"/>
      <c r="S163" s="263"/>
      <c r="T163" s="264"/>
      <c r="U163" s="15"/>
      <c r="V163" s="15"/>
      <c r="W163" s="15"/>
      <c r="X163" s="15"/>
      <c r="Y163" s="15"/>
      <c r="Z163" s="15"/>
      <c r="AA163" s="15"/>
      <c r="AB163" s="15"/>
      <c r="AC163" s="15"/>
      <c r="AD163" s="15"/>
      <c r="AE163" s="15"/>
      <c r="AT163" s="265" t="s">
        <v>170</v>
      </c>
      <c r="AU163" s="265" t="s">
        <v>85</v>
      </c>
      <c r="AV163" s="15" t="s">
        <v>166</v>
      </c>
      <c r="AW163" s="15" t="s">
        <v>37</v>
      </c>
      <c r="AX163" s="15" t="s">
        <v>85</v>
      </c>
      <c r="AY163" s="265" t="s">
        <v>160</v>
      </c>
    </row>
    <row r="164" spans="1:65" s="2" customFormat="1" ht="21.05" customHeight="1">
      <c r="A164" s="40"/>
      <c r="B164" s="41"/>
      <c r="C164" s="266" t="s">
        <v>361</v>
      </c>
      <c r="D164" s="266" t="s">
        <v>237</v>
      </c>
      <c r="E164" s="267" t="s">
        <v>913</v>
      </c>
      <c r="F164" s="268" t="s">
        <v>914</v>
      </c>
      <c r="G164" s="269" t="s">
        <v>295</v>
      </c>
      <c r="H164" s="270">
        <v>3.045</v>
      </c>
      <c r="I164" s="271"/>
      <c r="J164" s="272">
        <f>ROUND(I164*H164,2)</f>
        <v>0</v>
      </c>
      <c r="K164" s="273"/>
      <c r="L164" s="274"/>
      <c r="M164" s="275" t="s">
        <v>19</v>
      </c>
      <c r="N164" s="276" t="s">
        <v>48</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210</v>
      </c>
      <c r="AT164" s="227" t="s">
        <v>237</v>
      </c>
      <c r="AU164" s="227" t="s">
        <v>85</v>
      </c>
      <c r="AY164" s="19" t="s">
        <v>160</v>
      </c>
      <c r="BE164" s="228">
        <f>IF(N164="základní",J164,0)</f>
        <v>0</v>
      </c>
      <c r="BF164" s="228">
        <f>IF(N164="snížená",J164,0)</f>
        <v>0</v>
      </c>
      <c r="BG164" s="228">
        <f>IF(N164="zákl. přenesená",J164,0)</f>
        <v>0</v>
      </c>
      <c r="BH164" s="228">
        <f>IF(N164="sníž. přenesená",J164,0)</f>
        <v>0</v>
      </c>
      <c r="BI164" s="228">
        <f>IF(N164="nulová",J164,0)</f>
        <v>0</v>
      </c>
      <c r="BJ164" s="19" t="s">
        <v>85</v>
      </c>
      <c r="BK164" s="228">
        <f>ROUND(I164*H164,2)</f>
        <v>0</v>
      </c>
      <c r="BL164" s="19" t="s">
        <v>166</v>
      </c>
      <c r="BM164" s="227" t="s">
        <v>915</v>
      </c>
    </row>
    <row r="165" spans="1:51" s="13" customFormat="1" ht="12">
      <c r="A165" s="13"/>
      <c r="B165" s="234"/>
      <c r="C165" s="235"/>
      <c r="D165" s="229" t="s">
        <v>170</v>
      </c>
      <c r="E165" s="236" t="s">
        <v>19</v>
      </c>
      <c r="F165" s="237" t="s">
        <v>912</v>
      </c>
      <c r="G165" s="235"/>
      <c r="H165" s="238">
        <v>3.045</v>
      </c>
      <c r="I165" s="239"/>
      <c r="J165" s="235"/>
      <c r="K165" s="235"/>
      <c r="L165" s="240"/>
      <c r="M165" s="241"/>
      <c r="N165" s="242"/>
      <c r="O165" s="242"/>
      <c r="P165" s="242"/>
      <c r="Q165" s="242"/>
      <c r="R165" s="242"/>
      <c r="S165" s="242"/>
      <c r="T165" s="243"/>
      <c r="U165" s="13"/>
      <c r="V165" s="13"/>
      <c r="W165" s="13"/>
      <c r="X165" s="13"/>
      <c r="Y165" s="13"/>
      <c r="Z165" s="13"/>
      <c r="AA165" s="13"/>
      <c r="AB165" s="13"/>
      <c r="AC165" s="13"/>
      <c r="AD165" s="13"/>
      <c r="AE165" s="13"/>
      <c r="AT165" s="244" t="s">
        <v>170</v>
      </c>
      <c r="AU165" s="244" t="s">
        <v>85</v>
      </c>
      <c r="AV165" s="13" t="s">
        <v>87</v>
      </c>
      <c r="AW165" s="13" t="s">
        <v>37</v>
      </c>
      <c r="AX165" s="13" t="s">
        <v>77</v>
      </c>
      <c r="AY165" s="244" t="s">
        <v>160</v>
      </c>
    </row>
    <row r="166" spans="1:51" s="15" customFormat="1" ht="12">
      <c r="A166" s="15"/>
      <c r="B166" s="255"/>
      <c r="C166" s="256"/>
      <c r="D166" s="229" t="s">
        <v>170</v>
      </c>
      <c r="E166" s="257" t="s">
        <v>19</v>
      </c>
      <c r="F166" s="258" t="s">
        <v>174</v>
      </c>
      <c r="G166" s="256"/>
      <c r="H166" s="259">
        <v>3.045</v>
      </c>
      <c r="I166" s="260"/>
      <c r="J166" s="256"/>
      <c r="K166" s="256"/>
      <c r="L166" s="261"/>
      <c r="M166" s="262"/>
      <c r="N166" s="263"/>
      <c r="O166" s="263"/>
      <c r="P166" s="263"/>
      <c r="Q166" s="263"/>
      <c r="R166" s="263"/>
      <c r="S166" s="263"/>
      <c r="T166" s="264"/>
      <c r="U166" s="15"/>
      <c r="V166" s="15"/>
      <c r="W166" s="15"/>
      <c r="X166" s="15"/>
      <c r="Y166" s="15"/>
      <c r="Z166" s="15"/>
      <c r="AA166" s="15"/>
      <c r="AB166" s="15"/>
      <c r="AC166" s="15"/>
      <c r="AD166" s="15"/>
      <c r="AE166" s="15"/>
      <c r="AT166" s="265" t="s">
        <v>170</v>
      </c>
      <c r="AU166" s="265" t="s">
        <v>85</v>
      </c>
      <c r="AV166" s="15" t="s">
        <v>166</v>
      </c>
      <c r="AW166" s="15" t="s">
        <v>37</v>
      </c>
      <c r="AX166" s="15" t="s">
        <v>85</v>
      </c>
      <c r="AY166" s="265" t="s">
        <v>160</v>
      </c>
    </row>
    <row r="167" spans="1:65" s="2" customFormat="1" ht="21.05" customHeight="1">
      <c r="A167" s="40"/>
      <c r="B167" s="41"/>
      <c r="C167" s="266" t="s">
        <v>367</v>
      </c>
      <c r="D167" s="266" t="s">
        <v>237</v>
      </c>
      <c r="E167" s="267" t="s">
        <v>916</v>
      </c>
      <c r="F167" s="268" t="s">
        <v>917</v>
      </c>
      <c r="G167" s="269" t="s">
        <v>295</v>
      </c>
      <c r="H167" s="270">
        <v>3.045</v>
      </c>
      <c r="I167" s="271"/>
      <c r="J167" s="272">
        <f>ROUND(I167*H167,2)</f>
        <v>0</v>
      </c>
      <c r="K167" s="273"/>
      <c r="L167" s="274"/>
      <c r="M167" s="275" t="s">
        <v>19</v>
      </c>
      <c r="N167" s="276" t="s">
        <v>48</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210</v>
      </c>
      <c r="AT167" s="227" t="s">
        <v>237</v>
      </c>
      <c r="AU167" s="227" t="s">
        <v>85</v>
      </c>
      <c r="AY167" s="19" t="s">
        <v>160</v>
      </c>
      <c r="BE167" s="228">
        <f>IF(N167="základní",J167,0)</f>
        <v>0</v>
      </c>
      <c r="BF167" s="228">
        <f>IF(N167="snížená",J167,0)</f>
        <v>0</v>
      </c>
      <c r="BG167" s="228">
        <f>IF(N167="zákl. přenesená",J167,0)</f>
        <v>0</v>
      </c>
      <c r="BH167" s="228">
        <f>IF(N167="sníž. přenesená",J167,0)</f>
        <v>0</v>
      </c>
      <c r="BI167" s="228">
        <f>IF(N167="nulová",J167,0)</f>
        <v>0</v>
      </c>
      <c r="BJ167" s="19" t="s">
        <v>85</v>
      </c>
      <c r="BK167" s="228">
        <f>ROUND(I167*H167,2)</f>
        <v>0</v>
      </c>
      <c r="BL167" s="19" t="s">
        <v>166</v>
      </c>
      <c r="BM167" s="227" t="s">
        <v>918</v>
      </c>
    </row>
    <row r="168" spans="1:51" s="13" customFormat="1" ht="12">
      <c r="A168" s="13"/>
      <c r="B168" s="234"/>
      <c r="C168" s="235"/>
      <c r="D168" s="229" t="s">
        <v>170</v>
      </c>
      <c r="E168" s="236" t="s">
        <v>19</v>
      </c>
      <c r="F168" s="237" t="s">
        <v>912</v>
      </c>
      <c r="G168" s="235"/>
      <c r="H168" s="238">
        <v>3.045</v>
      </c>
      <c r="I168" s="239"/>
      <c r="J168" s="235"/>
      <c r="K168" s="235"/>
      <c r="L168" s="240"/>
      <c r="M168" s="241"/>
      <c r="N168" s="242"/>
      <c r="O168" s="242"/>
      <c r="P168" s="242"/>
      <c r="Q168" s="242"/>
      <c r="R168" s="242"/>
      <c r="S168" s="242"/>
      <c r="T168" s="243"/>
      <c r="U168" s="13"/>
      <c r="V168" s="13"/>
      <c r="W168" s="13"/>
      <c r="X168" s="13"/>
      <c r="Y168" s="13"/>
      <c r="Z168" s="13"/>
      <c r="AA168" s="13"/>
      <c r="AB168" s="13"/>
      <c r="AC168" s="13"/>
      <c r="AD168" s="13"/>
      <c r="AE168" s="13"/>
      <c r="AT168" s="244" t="s">
        <v>170</v>
      </c>
      <c r="AU168" s="244" t="s">
        <v>85</v>
      </c>
      <c r="AV168" s="13" t="s">
        <v>87</v>
      </c>
      <c r="AW168" s="13" t="s">
        <v>37</v>
      </c>
      <c r="AX168" s="13" t="s">
        <v>77</v>
      </c>
      <c r="AY168" s="244" t="s">
        <v>160</v>
      </c>
    </row>
    <row r="169" spans="1:51" s="15" customFormat="1" ht="12">
      <c r="A169" s="15"/>
      <c r="B169" s="255"/>
      <c r="C169" s="256"/>
      <c r="D169" s="229" t="s">
        <v>170</v>
      </c>
      <c r="E169" s="257" t="s">
        <v>19</v>
      </c>
      <c r="F169" s="258" t="s">
        <v>174</v>
      </c>
      <c r="G169" s="256"/>
      <c r="H169" s="259">
        <v>3.045</v>
      </c>
      <c r="I169" s="260"/>
      <c r="J169" s="256"/>
      <c r="K169" s="256"/>
      <c r="L169" s="261"/>
      <c r="M169" s="262"/>
      <c r="N169" s="263"/>
      <c r="O169" s="263"/>
      <c r="P169" s="263"/>
      <c r="Q169" s="263"/>
      <c r="R169" s="263"/>
      <c r="S169" s="263"/>
      <c r="T169" s="264"/>
      <c r="U169" s="15"/>
      <c r="V169" s="15"/>
      <c r="W169" s="15"/>
      <c r="X169" s="15"/>
      <c r="Y169" s="15"/>
      <c r="Z169" s="15"/>
      <c r="AA169" s="15"/>
      <c r="AB169" s="15"/>
      <c r="AC169" s="15"/>
      <c r="AD169" s="15"/>
      <c r="AE169" s="15"/>
      <c r="AT169" s="265" t="s">
        <v>170</v>
      </c>
      <c r="AU169" s="265" t="s">
        <v>85</v>
      </c>
      <c r="AV169" s="15" t="s">
        <v>166</v>
      </c>
      <c r="AW169" s="15" t="s">
        <v>37</v>
      </c>
      <c r="AX169" s="15" t="s">
        <v>85</v>
      </c>
      <c r="AY169" s="265" t="s">
        <v>160</v>
      </c>
    </row>
    <row r="170" spans="1:65" s="2" customFormat="1" ht="21.05" customHeight="1">
      <c r="A170" s="40"/>
      <c r="B170" s="41"/>
      <c r="C170" s="266" t="s">
        <v>372</v>
      </c>
      <c r="D170" s="266" t="s">
        <v>237</v>
      </c>
      <c r="E170" s="267" t="s">
        <v>919</v>
      </c>
      <c r="F170" s="268" t="s">
        <v>920</v>
      </c>
      <c r="G170" s="269" t="s">
        <v>295</v>
      </c>
      <c r="H170" s="270">
        <v>3.045</v>
      </c>
      <c r="I170" s="271"/>
      <c r="J170" s="272">
        <f>ROUND(I170*H170,2)</f>
        <v>0</v>
      </c>
      <c r="K170" s="273"/>
      <c r="L170" s="274"/>
      <c r="M170" s="275" t="s">
        <v>19</v>
      </c>
      <c r="N170" s="276" t="s">
        <v>48</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210</v>
      </c>
      <c r="AT170" s="227" t="s">
        <v>237</v>
      </c>
      <c r="AU170" s="227" t="s">
        <v>85</v>
      </c>
      <c r="AY170" s="19" t="s">
        <v>160</v>
      </c>
      <c r="BE170" s="228">
        <f>IF(N170="základní",J170,0)</f>
        <v>0</v>
      </c>
      <c r="BF170" s="228">
        <f>IF(N170="snížená",J170,0)</f>
        <v>0</v>
      </c>
      <c r="BG170" s="228">
        <f>IF(N170="zákl. přenesená",J170,0)</f>
        <v>0</v>
      </c>
      <c r="BH170" s="228">
        <f>IF(N170="sníž. přenesená",J170,0)</f>
        <v>0</v>
      </c>
      <c r="BI170" s="228">
        <f>IF(N170="nulová",J170,0)</f>
        <v>0</v>
      </c>
      <c r="BJ170" s="19" t="s">
        <v>85</v>
      </c>
      <c r="BK170" s="228">
        <f>ROUND(I170*H170,2)</f>
        <v>0</v>
      </c>
      <c r="BL170" s="19" t="s">
        <v>166</v>
      </c>
      <c r="BM170" s="227" t="s">
        <v>921</v>
      </c>
    </row>
    <row r="171" spans="1:51" s="13" customFormat="1" ht="12">
      <c r="A171" s="13"/>
      <c r="B171" s="234"/>
      <c r="C171" s="235"/>
      <c r="D171" s="229" t="s">
        <v>170</v>
      </c>
      <c r="E171" s="236" t="s">
        <v>19</v>
      </c>
      <c r="F171" s="237" t="s">
        <v>912</v>
      </c>
      <c r="G171" s="235"/>
      <c r="H171" s="238">
        <v>3.045</v>
      </c>
      <c r="I171" s="239"/>
      <c r="J171" s="235"/>
      <c r="K171" s="235"/>
      <c r="L171" s="240"/>
      <c r="M171" s="241"/>
      <c r="N171" s="242"/>
      <c r="O171" s="242"/>
      <c r="P171" s="242"/>
      <c r="Q171" s="242"/>
      <c r="R171" s="242"/>
      <c r="S171" s="242"/>
      <c r="T171" s="243"/>
      <c r="U171" s="13"/>
      <c r="V171" s="13"/>
      <c r="W171" s="13"/>
      <c r="X171" s="13"/>
      <c r="Y171" s="13"/>
      <c r="Z171" s="13"/>
      <c r="AA171" s="13"/>
      <c r="AB171" s="13"/>
      <c r="AC171" s="13"/>
      <c r="AD171" s="13"/>
      <c r="AE171" s="13"/>
      <c r="AT171" s="244" t="s">
        <v>170</v>
      </c>
      <c r="AU171" s="244" t="s">
        <v>85</v>
      </c>
      <c r="AV171" s="13" t="s">
        <v>87</v>
      </c>
      <c r="AW171" s="13" t="s">
        <v>37</v>
      </c>
      <c r="AX171" s="13" t="s">
        <v>77</v>
      </c>
      <c r="AY171" s="244" t="s">
        <v>160</v>
      </c>
    </row>
    <row r="172" spans="1:51" s="15" customFormat="1" ht="12">
      <c r="A172" s="15"/>
      <c r="B172" s="255"/>
      <c r="C172" s="256"/>
      <c r="D172" s="229" t="s">
        <v>170</v>
      </c>
      <c r="E172" s="257" t="s">
        <v>19</v>
      </c>
      <c r="F172" s="258" t="s">
        <v>174</v>
      </c>
      <c r="G172" s="256"/>
      <c r="H172" s="259">
        <v>3.045</v>
      </c>
      <c r="I172" s="260"/>
      <c r="J172" s="256"/>
      <c r="K172" s="256"/>
      <c r="L172" s="261"/>
      <c r="M172" s="262"/>
      <c r="N172" s="263"/>
      <c r="O172" s="263"/>
      <c r="P172" s="263"/>
      <c r="Q172" s="263"/>
      <c r="R172" s="263"/>
      <c r="S172" s="263"/>
      <c r="T172" s="264"/>
      <c r="U172" s="15"/>
      <c r="V172" s="15"/>
      <c r="W172" s="15"/>
      <c r="X172" s="15"/>
      <c r="Y172" s="15"/>
      <c r="Z172" s="15"/>
      <c r="AA172" s="15"/>
      <c r="AB172" s="15"/>
      <c r="AC172" s="15"/>
      <c r="AD172" s="15"/>
      <c r="AE172" s="15"/>
      <c r="AT172" s="265" t="s">
        <v>170</v>
      </c>
      <c r="AU172" s="265" t="s">
        <v>85</v>
      </c>
      <c r="AV172" s="15" t="s">
        <v>166</v>
      </c>
      <c r="AW172" s="15" t="s">
        <v>37</v>
      </c>
      <c r="AX172" s="15" t="s">
        <v>85</v>
      </c>
      <c r="AY172" s="265" t="s">
        <v>160</v>
      </c>
    </row>
    <row r="173" spans="1:65" s="2" customFormat="1" ht="21.05" customHeight="1">
      <c r="A173" s="40"/>
      <c r="B173" s="41"/>
      <c r="C173" s="266" t="s">
        <v>378</v>
      </c>
      <c r="D173" s="266" t="s">
        <v>237</v>
      </c>
      <c r="E173" s="267" t="s">
        <v>922</v>
      </c>
      <c r="F173" s="268" t="s">
        <v>923</v>
      </c>
      <c r="G173" s="269" t="s">
        <v>295</v>
      </c>
      <c r="H173" s="270">
        <v>3</v>
      </c>
      <c r="I173" s="271"/>
      <c r="J173" s="272">
        <f>ROUND(I173*H173,2)</f>
        <v>0</v>
      </c>
      <c r="K173" s="273"/>
      <c r="L173" s="274"/>
      <c r="M173" s="275" t="s">
        <v>19</v>
      </c>
      <c r="N173" s="276" t="s">
        <v>48</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210</v>
      </c>
      <c r="AT173" s="227" t="s">
        <v>237</v>
      </c>
      <c r="AU173" s="227" t="s">
        <v>85</v>
      </c>
      <c r="AY173" s="19" t="s">
        <v>160</v>
      </c>
      <c r="BE173" s="228">
        <f>IF(N173="základní",J173,0)</f>
        <v>0</v>
      </c>
      <c r="BF173" s="228">
        <f>IF(N173="snížená",J173,0)</f>
        <v>0</v>
      </c>
      <c r="BG173" s="228">
        <f>IF(N173="zákl. přenesená",J173,0)</f>
        <v>0</v>
      </c>
      <c r="BH173" s="228">
        <f>IF(N173="sníž. přenesená",J173,0)</f>
        <v>0</v>
      </c>
      <c r="BI173" s="228">
        <f>IF(N173="nulová",J173,0)</f>
        <v>0</v>
      </c>
      <c r="BJ173" s="19" t="s">
        <v>85</v>
      </c>
      <c r="BK173" s="228">
        <f>ROUND(I173*H173,2)</f>
        <v>0</v>
      </c>
      <c r="BL173" s="19" t="s">
        <v>166</v>
      </c>
      <c r="BM173" s="227" t="s">
        <v>924</v>
      </c>
    </row>
    <row r="174" spans="1:63" s="12" customFormat="1" ht="25.9" customHeight="1">
      <c r="A174" s="12"/>
      <c r="B174" s="199"/>
      <c r="C174" s="200"/>
      <c r="D174" s="201" t="s">
        <v>76</v>
      </c>
      <c r="E174" s="202" t="s">
        <v>764</v>
      </c>
      <c r="F174" s="202" t="s">
        <v>765</v>
      </c>
      <c r="G174" s="200"/>
      <c r="H174" s="200"/>
      <c r="I174" s="203"/>
      <c r="J174" s="204">
        <f>BK174</f>
        <v>0</v>
      </c>
      <c r="K174" s="200"/>
      <c r="L174" s="205"/>
      <c r="M174" s="206"/>
      <c r="N174" s="207"/>
      <c r="O174" s="207"/>
      <c r="P174" s="208">
        <f>P175</f>
        <v>0</v>
      </c>
      <c r="Q174" s="207"/>
      <c r="R174" s="208">
        <f>R175</f>
        <v>0</v>
      </c>
      <c r="S174" s="207"/>
      <c r="T174" s="209">
        <f>T175</f>
        <v>0</v>
      </c>
      <c r="U174" s="12"/>
      <c r="V174" s="12"/>
      <c r="W174" s="12"/>
      <c r="X174" s="12"/>
      <c r="Y174" s="12"/>
      <c r="Z174" s="12"/>
      <c r="AA174" s="12"/>
      <c r="AB174" s="12"/>
      <c r="AC174" s="12"/>
      <c r="AD174" s="12"/>
      <c r="AE174" s="12"/>
      <c r="AR174" s="210" t="s">
        <v>85</v>
      </c>
      <c r="AT174" s="211" t="s">
        <v>76</v>
      </c>
      <c r="AU174" s="211" t="s">
        <v>77</v>
      </c>
      <c r="AY174" s="210" t="s">
        <v>160</v>
      </c>
      <c r="BK174" s="212">
        <f>BK175</f>
        <v>0</v>
      </c>
    </row>
    <row r="175" spans="1:65" s="2" customFormat="1" ht="16.3" customHeight="1">
      <c r="A175" s="40"/>
      <c r="B175" s="41"/>
      <c r="C175" s="215" t="s">
        <v>386</v>
      </c>
      <c r="D175" s="215" t="s">
        <v>162</v>
      </c>
      <c r="E175" s="216" t="s">
        <v>925</v>
      </c>
      <c r="F175" s="217" t="s">
        <v>926</v>
      </c>
      <c r="G175" s="218" t="s">
        <v>183</v>
      </c>
      <c r="H175" s="219">
        <v>38.504</v>
      </c>
      <c r="I175" s="220"/>
      <c r="J175" s="221">
        <f>ROUND(I175*H175,2)</f>
        <v>0</v>
      </c>
      <c r="K175" s="222"/>
      <c r="L175" s="46"/>
      <c r="M175" s="291" t="s">
        <v>19</v>
      </c>
      <c r="N175" s="292" t="s">
        <v>48</v>
      </c>
      <c r="O175" s="293"/>
      <c r="P175" s="294">
        <f>O175*H175</f>
        <v>0</v>
      </c>
      <c r="Q175" s="294">
        <v>0</v>
      </c>
      <c r="R175" s="294">
        <f>Q175*H175</f>
        <v>0</v>
      </c>
      <c r="S175" s="294">
        <v>0</v>
      </c>
      <c r="T175" s="295">
        <f>S175*H175</f>
        <v>0</v>
      </c>
      <c r="U175" s="40"/>
      <c r="V175" s="40"/>
      <c r="W175" s="40"/>
      <c r="X175" s="40"/>
      <c r="Y175" s="40"/>
      <c r="Z175" s="40"/>
      <c r="AA175" s="40"/>
      <c r="AB175" s="40"/>
      <c r="AC175" s="40"/>
      <c r="AD175" s="40"/>
      <c r="AE175" s="40"/>
      <c r="AR175" s="227" t="s">
        <v>166</v>
      </c>
      <c r="AT175" s="227" t="s">
        <v>162</v>
      </c>
      <c r="AU175" s="227" t="s">
        <v>85</v>
      </c>
      <c r="AY175" s="19" t="s">
        <v>160</v>
      </c>
      <c r="BE175" s="228">
        <f>IF(N175="základní",J175,0)</f>
        <v>0</v>
      </c>
      <c r="BF175" s="228">
        <f>IF(N175="snížená",J175,0)</f>
        <v>0</v>
      </c>
      <c r="BG175" s="228">
        <f>IF(N175="zákl. přenesená",J175,0)</f>
        <v>0</v>
      </c>
      <c r="BH175" s="228">
        <f>IF(N175="sníž. přenesená",J175,0)</f>
        <v>0</v>
      </c>
      <c r="BI175" s="228">
        <f>IF(N175="nulová",J175,0)</f>
        <v>0</v>
      </c>
      <c r="BJ175" s="19" t="s">
        <v>85</v>
      </c>
      <c r="BK175" s="228">
        <f>ROUND(I175*H175,2)</f>
        <v>0</v>
      </c>
      <c r="BL175" s="19" t="s">
        <v>166</v>
      </c>
      <c r="BM175" s="227" t="s">
        <v>927</v>
      </c>
    </row>
    <row r="176" spans="1:31" s="2" customFormat="1" ht="6.95" customHeight="1">
      <c r="A176" s="40"/>
      <c r="B176" s="61"/>
      <c r="C176" s="62"/>
      <c r="D176" s="62"/>
      <c r="E176" s="62"/>
      <c r="F176" s="62"/>
      <c r="G176" s="62"/>
      <c r="H176" s="62"/>
      <c r="I176" s="62"/>
      <c r="J176" s="62"/>
      <c r="K176" s="62"/>
      <c r="L176" s="46"/>
      <c r="M176" s="40"/>
      <c r="O176" s="40"/>
      <c r="P176" s="40"/>
      <c r="Q176" s="40"/>
      <c r="R176" s="40"/>
      <c r="S176" s="40"/>
      <c r="T176" s="40"/>
      <c r="U176" s="40"/>
      <c r="V176" s="40"/>
      <c r="W176" s="40"/>
      <c r="X176" s="40"/>
      <c r="Y176" s="40"/>
      <c r="Z176" s="40"/>
      <c r="AA176" s="40"/>
      <c r="AB176" s="40"/>
      <c r="AC176" s="40"/>
      <c r="AD176" s="40"/>
      <c r="AE176" s="40"/>
    </row>
  </sheetData>
  <sheetProtection password="CC35" sheet="1" objects="1" scenarios="1" formatColumns="0" formatRows="0" autoFilter="0"/>
  <autoFilter ref="C82:K17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1:31" s="2" customFormat="1" ht="12" customHeight="1">
      <c r="A8" s="40"/>
      <c r="B8" s="46"/>
      <c r="C8" s="40"/>
      <c r="D8" s="144" t="s">
        <v>123</v>
      </c>
      <c r="E8" s="40"/>
      <c r="F8" s="40"/>
      <c r="G8" s="40"/>
      <c r="H8" s="40"/>
      <c r="I8" s="40"/>
      <c r="J8" s="40"/>
      <c r="K8" s="40"/>
      <c r="L8" s="146"/>
      <c r="S8" s="40"/>
      <c r="T8" s="40"/>
      <c r="U8" s="40"/>
      <c r="V8" s="40"/>
      <c r="W8" s="40"/>
      <c r="X8" s="40"/>
      <c r="Y8" s="40"/>
      <c r="Z8" s="40"/>
      <c r="AA8" s="40"/>
      <c r="AB8" s="40"/>
      <c r="AC8" s="40"/>
      <c r="AD8" s="40"/>
      <c r="AE8" s="40"/>
    </row>
    <row r="9" spans="1:31" s="2" customFormat="1" ht="16.3" customHeight="1">
      <c r="A9" s="40"/>
      <c r="B9" s="46"/>
      <c r="C9" s="40"/>
      <c r="D9" s="40"/>
      <c r="E9" s="147" t="s">
        <v>928</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8. 12. 2020</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44" t="s">
        <v>29</v>
      </c>
      <c r="J15" s="135" t="s">
        <v>30</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31</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29</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33</v>
      </c>
      <c r="E20" s="40"/>
      <c r="F20" s="40"/>
      <c r="G20" s="40"/>
      <c r="H20" s="40"/>
      <c r="I20" s="144" t="s">
        <v>26</v>
      </c>
      <c r="J20" s="135" t="s">
        <v>34</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35</v>
      </c>
      <c r="F21" s="40"/>
      <c r="G21" s="40"/>
      <c r="H21" s="40"/>
      <c r="I21" s="144" t="s">
        <v>29</v>
      </c>
      <c r="J21" s="135" t="s">
        <v>36</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38</v>
      </c>
      <c r="E23" s="40"/>
      <c r="F23" s="40"/>
      <c r="G23" s="40"/>
      <c r="H23" s="40"/>
      <c r="I23" s="144" t="s">
        <v>26</v>
      </c>
      <c r="J23" s="135" t="s">
        <v>39</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40</v>
      </c>
      <c r="F24" s="40"/>
      <c r="G24" s="40"/>
      <c r="H24" s="40"/>
      <c r="I24" s="144" t="s">
        <v>29</v>
      </c>
      <c r="J24" s="135" t="s">
        <v>19</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41</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3"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43</v>
      </c>
      <c r="E30" s="40"/>
      <c r="F30" s="40"/>
      <c r="G30" s="40"/>
      <c r="H30" s="40"/>
      <c r="I30" s="40"/>
      <c r="J30" s="155">
        <f>ROUND(J93,2)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45</v>
      </c>
      <c r="G32" s="40"/>
      <c r="H32" s="40"/>
      <c r="I32" s="156" t="s">
        <v>44</v>
      </c>
      <c r="J32" s="156" t="s">
        <v>46</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47</v>
      </c>
      <c r="E33" s="144" t="s">
        <v>48</v>
      </c>
      <c r="F33" s="158">
        <f>ROUND((SUM(BE93:BE146)),2)</f>
        <v>0</v>
      </c>
      <c r="G33" s="40"/>
      <c r="H33" s="40"/>
      <c r="I33" s="159">
        <v>0.21</v>
      </c>
      <c r="J33" s="158">
        <f>ROUND(((SUM(BE93:BE146))*I33),2)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49</v>
      </c>
      <c r="F34" s="158">
        <f>ROUND((SUM(BF93:BF146)),2)</f>
        <v>0</v>
      </c>
      <c r="G34" s="40"/>
      <c r="H34" s="40"/>
      <c r="I34" s="159">
        <v>0.15</v>
      </c>
      <c r="J34" s="158">
        <f>ROUND(((SUM(BF93:BF146))*I34),2)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50</v>
      </c>
      <c r="F35" s="158">
        <f>ROUND((SUM(BG93:BG146)),2)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51</v>
      </c>
      <c r="F36" s="158">
        <f>ROUND((SUM(BH93:BH146)),2)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52</v>
      </c>
      <c r="F37" s="158">
        <f>ROUND((SUM(BI93:BI146)),2)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53</v>
      </c>
      <c r="E39" s="162"/>
      <c r="F39" s="162"/>
      <c r="G39" s="163" t="s">
        <v>54</v>
      </c>
      <c r="H39" s="164" t="s">
        <v>55</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125</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3" customHeight="1">
      <c r="A48" s="40"/>
      <c r="B48" s="41"/>
      <c r="C48" s="42"/>
      <c r="D48" s="42"/>
      <c r="E48" s="171" t="str">
        <f>E7</f>
        <v>NÁDRAŽNÍ,MĚSTSKÁ TŘÍDA - ČÁST I</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123</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71" t="str">
        <f>E9</f>
        <v>SO 401 - Veřejmé osvětlení</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Žďár nas Sázavou</v>
      </c>
      <c r="G52" s="42"/>
      <c r="H52" s="42"/>
      <c r="I52" s="34" t="s">
        <v>23</v>
      </c>
      <c r="J52" s="74" t="str">
        <f>IF(J12="","",J12)</f>
        <v>8. 12. 2020</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3" customHeight="1">
      <c r="A54" s="40"/>
      <c r="B54" s="41"/>
      <c r="C54" s="34" t="s">
        <v>25</v>
      </c>
      <c r="D54" s="42"/>
      <c r="E54" s="42"/>
      <c r="F54" s="29" t="str">
        <f>E15</f>
        <v>Město Žďár nad Sázavou</v>
      </c>
      <c r="G54" s="42"/>
      <c r="H54" s="42"/>
      <c r="I54" s="34" t="s">
        <v>33</v>
      </c>
      <c r="J54" s="38" t="str">
        <f>E21</f>
        <v>GRIMM Architekti</v>
      </c>
      <c r="K54" s="42"/>
      <c r="L54" s="146"/>
      <c r="S54" s="40"/>
      <c r="T54" s="40"/>
      <c r="U54" s="40"/>
      <c r="V54" s="40"/>
      <c r="W54" s="40"/>
      <c r="X54" s="40"/>
      <c r="Y54" s="40"/>
      <c r="Z54" s="40"/>
      <c r="AA54" s="40"/>
      <c r="AB54" s="40"/>
      <c r="AC54" s="40"/>
      <c r="AD54" s="40"/>
      <c r="AE54" s="40"/>
    </row>
    <row r="55" spans="1:31" s="2" customFormat="1" ht="15.3" customHeight="1">
      <c r="A55" s="40"/>
      <c r="B55" s="41"/>
      <c r="C55" s="34" t="s">
        <v>31</v>
      </c>
      <c r="D55" s="42"/>
      <c r="E55" s="42"/>
      <c r="F55" s="29" t="str">
        <f>IF(E18="","",E18)</f>
        <v>Vyplň údaj</v>
      </c>
      <c r="G55" s="42"/>
      <c r="H55" s="42"/>
      <c r="I55" s="34" t="s">
        <v>38</v>
      </c>
      <c r="J55" s="38" t="str">
        <f>E24</f>
        <v>Ivan Mezera</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126</v>
      </c>
      <c r="D57" s="173"/>
      <c r="E57" s="173"/>
      <c r="F57" s="173"/>
      <c r="G57" s="173"/>
      <c r="H57" s="173"/>
      <c r="I57" s="173"/>
      <c r="J57" s="174" t="s">
        <v>127</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75</v>
      </c>
      <c r="D59" s="42"/>
      <c r="E59" s="42"/>
      <c r="F59" s="42"/>
      <c r="G59" s="42"/>
      <c r="H59" s="42"/>
      <c r="I59" s="42"/>
      <c r="J59" s="104">
        <f>J93</f>
        <v>0</v>
      </c>
      <c r="K59" s="42"/>
      <c r="L59" s="146"/>
      <c r="S59" s="40"/>
      <c r="T59" s="40"/>
      <c r="U59" s="40"/>
      <c r="V59" s="40"/>
      <c r="W59" s="40"/>
      <c r="X59" s="40"/>
      <c r="Y59" s="40"/>
      <c r="Z59" s="40"/>
      <c r="AA59" s="40"/>
      <c r="AB59" s="40"/>
      <c r="AC59" s="40"/>
      <c r="AD59" s="40"/>
      <c r="AE59" s="40"/>
      <c r="AU59" s="19" t="s">
        <v>128</v>
      </c>
    </row>
    <row r="60" spans="1:31" s="9" customFormat="1" ht="24.95" customHeight="1">
      <c r="A60" s="9"/>
      <c r="B60" s="176"/>
      <c r="C60" s="177"/>
      <c r="D60" s="178" t="s">
        <v>929</v>
      </c>
      <c r="E60" s="179"/>
      <c r="F60" s="179"/>
      <c r="G60" s="179"/>
      <c r="H60" s="179"/>
      <c r="I60" s="179"/>
      <c r="J60" s="180">
        <f>J94</f>
        <v>0</v>
      </c>
      <c r="K60" s="177"/>
      <c r="L60" s="181"/>
      <c r="S60" s="9"/>
      <c r="T60" s="9"/>
      <c r="U60" s="9"/>
      <c r="V60" s="9"/>
      <c r="W60" s="9"/>
      <c r="X60" s="9"/>
      <c r="Y60" s="9"/>
      <c r="Z60" s="9"/>
      <c r="AA60" s="9"/>
      <c r="AB60" s="9"/>
      <c r="AC60" s="9"/>
      <c r="AD60" s="9"/>
      <c r="AE60" s="9"/>
    </row>
    <row r="61" spans="1:31" s="9" customFormat="1" ht="24.95" customHeight="1">
      <c r="A61" s="9"/>
      <c r="B61" s="176"/>
      <c r="C61" s="177"/>
      <c r="D61" s="178" t="s">
        <v>930</v>
      </c>
      <c r="E61" s="179"/>
      <c r="F61" s="179"/>
      <c r="G61" s="179"/>
      <c r="H61" s="179"/>
      <c r="I61" s="179"/>
      <c r="J61" s="180">
        <f>J97</f>
        <v>0</v>
      </c>
      <c r="K61" s="177"/>
      <c r="L61" s="181"/>
      <c r="S61" s="9"/>
      <c r="T61" s="9"/>
      <c r="U61" s="9"/>
      <c r="V61" s="9"/>
      <c r="W61" s="9"/>
      <c r="X61" s="9"/>
      <c r="Y61" s="9"/>
      <c r="Z61" s="9"/>
      <c r="AA61" s="9"/>
      <c r="AB61" s="9"/>
      <c r="AC61" s="9"/>
      <c r="AD61" s="9"/>
      <c r="AE61" s="9"/>
    </row>
    <row r="62" spans="1:31" s="9" customFormat="1" ht="24.95" customHeight="1">
      <c r="A62" s="9"/>
      <c r="B62" s="176"/>
      <c r="C62" s="177"/>
      <c r="D62" s="178" t="s">
        <v>931</v>
      </c>
      <c r="E62" s="179"/>
      <c r="F62" s="179"/>
      <c r="G62" s="179"/>
      <c r="H62" s="179"/>
      <c r="I62" s="179"/>
      <c r="J62" s="180">
        <f>J100</f>
        <v>0</v>
      </c>
      <c r="K62" s="177"/>
      <c r="L62" s="181"/>
      <c r="S62" s="9"/>
      <c r="T62" s="9"/>
      <c r="U62" s="9"/>
      <c r="V62" s="9"/>
      <c r="W62" s="9"/>
      <c r="X62" s="9"/>
      <c r="Y62" s="9"/>
      <c r="Z62" s="9"/>
      <c r="AA62" s="9"/>
      <c r="AB62" s="9"/>
      <c r="AC62" s="9"/>
      <c r="AD62" s="9"/>
      <c r="AE62" s="9"/>
    </row>
    <row r="63" spans="1:31" s="9" customFormat="1" ht="24.95" customHeight="1">
      <c r="A63" s="9"/>
      <c r="B63" s="176"/>
      <c r="C63" s="177"/>
      <c r="D63" s="178" t="s">
        <v>932</v>
      </c>
      <c r="E63" s="179"/>
      <c r="F63" s="179"/>
      <c r="G63" s="179"/>
      <c r="H63" s="179"/>
      <c r="I63" s="179"/>
      <c r="J63" s="180">
        <f>J103</f>
        <v>0</v>
      </c>
      <c r="K63" s="177"/>
      <c r="L63" s="181"/>
      <c r="S63" s="9"/>
      <c r="T63" s="9"/>
      <c r="U63" s="9"/>
      <c r="V63" s="9"/>
      <c r="W63" s="9"/>
      <c r="X63" s="9"/>
      <c r="Y63" s="9"/>
      <c r="Z63" s="9"/>
      <c r="AA63" s="9"/>
      <c r="AB63" s="9"/>
      <c r="AC63" s="9"/>
      <c r="AD63" s="9"/>
      <c r="AE63" s="9"/>
    </row>
    <row r="64" spans="1:31" s="9" customFormat="1" ht="24.95" customHeight="1">
      <c r="A64" s="9"/>
      <c r="B64" s="176"/>
      <c r="C64" s="177"/>
      <c r="D64" s="178" t="s">
        <v>933</v>
      </c>
      <c r="E64" s="179"/>
      <c r="F64" s="179"/>
      <c r="G64" s="179"/>
      <c r="H64" s="179"/>
      <c r="I64" s="179"/>
      <c r="J64" s="180">
        <f>J107</f>
        <v>0</v>
      </c>
      <c r="K64" s="177"/>
      <c r="L64" s="181"/>
      <c r="S64" s="9"/>
      <c r="T64" s="9"/>
      <c r="U64" s="9"/>
      <c r="V64" s="9"/>
      <c r="W64" s="9"/>
      <c r="X64" s="9"/>
      <c r="Y64" s="9"/>
      <c r="Z64" s="9"/>
      <c r="AA64" s="9"/>
      <c r="AB64" s="9"/>
      <c r="AC64" s="9"/>
      <c r="AD64" s="9"/>
      <c r="AE64" s="9"/>
    </row>
    <row r="65" spans="1:31" s="9" customFormat="1" ht="24.95" customHeight="1">
      <c r="A65" s="9"/>
      <c r="B65" s="176"/>
      <c r="C65" s="177"/>
      <c r="D65" s="178" t="s">
        <v>934</v>
      </c>
      <c r="E65" s="179"/>
      <c r="F65" s="179"/>
      <c r="G65" s="179"/>
      <c r="H65" s="179"/>
      <c r="I65" s="179"/>
      <c r="J65" s="180">
        <f>J109</f>
        <v>0</v>
      </c>
      <c r="K65" s="177"/>
      <c r="L65" s="181"/>
      <c r="S65" s="9"/>
      <c r="T65" s="9"/>
      <c r="U65" s="9"/>
      <c r="V65" s="9"/>
      <c r="W65" s="9"/>
      <c r="X65" s="9"/>
      <c r="Y65" s="9"/>
      <c r="Z65" s="9"/>
      <c r="AA65" s="9"/>
      <c r="AB65" s="9"/>
      <c r="AC65" s="9"/>
      <c r="AD65" s="9"/>
      <c r="AE65" s="9"/>
    </row>
    <row r="66" spans="1:31" s="9" customFormat="1" ht="24.95" customHeight="1">
      <c r="A66" s="9"/>
      <c r="B66" s="176"/>
      <c r="C66" s="177"/>
      <c r="D66" s="178" t="s">
        <v>935</v>
      </c>
      <c r="E66" s="179"/>
      <c r="F66" s="179"/>
      <c r="G66" s="179"/>
      <c r="H66" s="179"/>
      <c r="I66" s="179"/>
      <c r="J66" s="180">
        <f>J111</f>
        <v>0</v>
      </c>
      <c r="K66" s="177"/>
      <c r="L66" s="181"/>
      <c r="S66" s="9"/>
      <c r="T66" s="9"/>
      <c r="U66" s="9"/>
      <c r="V66" s="9"/>
      <c r="W66" s="9"/>
      <c r="X66" s="9"/>
      <c r="Y66" s="9"/>
      <c r="Z66" s="9"/>
      <c r="AA66" s="9"/>
      <c r="AB66" s="9"/>
      <c r="AC66" s="9"/>
      <c r="AD66" s="9"/>
      <c r="AE66" s="9"/>
    </row>
    <row r="67" spans="1:31" s="9" customFormat="1" ht="24.95" customHeight="1">
      <c r="A67" s="9"/>
      <c r="B67" s="176"/>
      <c r="C67" s="177"/>
      <c r="D67" s="178" t="s">
        <v>936</v>
      </c>
      <c r="E67" s="179"/>
      <c r="F67" s="179"/>
      <c r="G67" s="179"/>
      <c r="H67" s="179"/>
      <c r="I67" s="179"/>
      <c r="J67" s="180">
        <f>J113</f>
        <v>0</v>
      </c>
      <c r="K67" s="177"/>
      <c r="L67" s="181"/>
      <c r="S67" s="9"/>
      <c r="T67" s="9"/>
      <c r="U67" s="9"/>
      <c r="V67" s="9"/>
      <c r="W67" s="9"/>
      <c r="X67" s="9"/>
      <c r="Y67" s="9"/>
      <c r="Z67" s="9"/>
      <c r="AA67" s="9"/>
      <c r="AB67" s="9"/>
      <c r="AC67" s="9"/>
      <c r="AD67" s="9"/>
      <c r="AE67" s="9"/>
    </row>
    <row r="68" spans="1:31" s="9" customFormat="1" ht="24.95" customHeight="1">
      <c r="A68" s="9"/>
      <c r="B68" s="176"/>
      <c r="C68" s="177"/>
      <c r="D68" s="178" t="s">
        <v>937</v>
      </c>
      <c r="E68" s="179"/>
      <c r="F68" s="179"/>
      <c r="G68" s="179"/>
      <c r="H68" s="179"/>
      <c r="I68" s="179"/>
      <c r="J68" s="180">
        <f>J116</f>
        <v>0</v>
      </c>
      <c r="K68" s="177"/>
      <c r="L68" s="181"/>
      <c r="S68" s="9"/>
      <c r="T68" s="9"/>
      <c r="U68" s="9"/>
      <c r="V68" s="9"/>
      <c r="W68" s="9"/>
      <c r="X68" s="9"/>
      <c r="Y68" s="9"/>
      <c r="Z68" s="9"/>
      <c r="AA68" s="9"/>
      <c r="AB68" s="9"/>
      <c r="AC68" s="9"/>
      <c r="AD68" s="9"/>
      <c r="AE68" s="9"/>
    </row>
    <row r="69" spans="1:31" s="9" customFormat="1" ht="24.95" customHeight="1">
      <c r="A69" s="9"/>
      <c r="B69" s="176"/>
      <c r="C69" s="177"/>
      <c r="D69" s="178" t="s">
        <v>938</v>
      </c>
      <c r="E69" s="179"/>
      <c r="F69" s="179"/>
      <c r="G69" s="179"/>
      <c r="H69" s="179"/>
      <c r="I69" s="179"/>
      <c r="J69" s="180">
        <f>J118</f>
        <v>0</v>
      </c>
      <c r="K69" s="177"/>
      <c r="L69" s="181"/>
      <c r="S69" s="9"/>
      <c r="T69" s="9"/>
      <c r="U69" s="9"/>
      <c r="V69" s="9"/>
      <c r="W69" s="9"/>
      <c r="X69" s="9"/>
      <c r="Y69" s="9"/>
      <c r="Z69" s="9"/>
      <c r="AA69" s="9"/>
      <c r="AB69" s="9"/>
      <c r="AC69" s="9"/>
      <c r="AD69" s="9"/>
      <c r="AE69" s="9"/>
    </row>
    <row r="70" spans="1:31" s="9" customFormat="1" ht="24.95" customHeight="1">
      <c r="A70" s="9"/>
      <c r="B70" s="176"/>
      <c r="C70" s="177"/>
      <c r="D70" s="178" t="s">
        <v>939</v>
      </c>
      <c r="E70" s="179"/>
      <c r="F70" s="179"/>
      <c r="G70" s="179"/>
      <c r="H70" s="179"/>
      <c r="I70" s="179"/>
      <c r="J70" s="180">
        <f>J132</f>
        <v>0</v>
      </c>
      <c r="K70" s="177"/>
      <c r="L70" s="181"/>
      <c r="S70" s="9"/>
      <c r="T70" s="9"/>
      <c r="U70" s="9"/>
      <c r="V70" s="9"/>
      <c r="W70" s="9"/>
      <c r="X70" s="9"/>
      <c r="Y70" s="9"/>
      <c r="Z70" s="9"/>
      <c r="AA70" s="9"/>
      <c r="AB70" s="9"/>
      <c r="AC70" s="9"/>
      <c r="AD70" s="9"/>
      <c r="AE70" s="9"/>
    </row>
    <row r="71" spans="1:31" s="9" customFormat="1" ht="24.95" customHeight="1">
      <c r="A71" s="9"/>
      <c r="B71" s="176"/>
      <c r="C71" s="177"/>
      <c r="D71" s="178" t="s">
        <v>940</v>
      </c>
      <c r="E71" s="179"/>
      <c r="F71" s="179"/>
      <c r="G71" s="179"/>
      <c r="H71" s="179"/>
      <c r="I71" s="179"/>
      <c r="J71" s="180">
        <f>J136</f>
        <v>0</v>
      </c>
      <c r="K71" s="177"/>
      <c r="L71" s="181"/>
      <c r="S71" s="9"/>
      <c r="T71" s="9"/>
      <c r="U71" s="9"/>
      <c r="V71" s="9"/>
      <c r="W71" s="9"/>
      <c r="X71" s="9"/>
      <c r="Y71" s="9"/>
      <c r="Z71" s="9"/>
      <c r="AA71" s="9"/>
      <c r="AB71" s="9"/>
      <c r="AC71" s="9"/>
      <c r="AD71" s="9"/>
      <c r="AE71" s="9"/>
    </row>
    <row r="72" spans="1:31" s="9" customFormat="1" ht="24.95" customHeight="1">
      <c r="A72" s="9"/>
      <c r="B72" s="176"/>
      <c r="C72" s="177"/>
      <c r="D72" s="178" t="s">
        <v>129</v>
      </c>
      <c r="E72" s="179"/>
      <c r="F72" s="179"/>
      <c r="G72" s="179"/>
      <c r="H72" s="179"/>
      <c r="I72" s="179"/>
      <c r="J72" s="180">
        <f>J144</f>
        <v>0</v>
      </c>
      <c r="K72" s="177"/>
      <c r="L72" s="181"/>
      <c r="S72" s="9"/>
      <c r="T72" s="9"/>
      <c r="U72" s="9"/>
      <c r="V72" s="9"/>
      <c r="W72" s="9"/>
      <c r="X72" s="9"/>
      <c r="Y72" s="9"/>
      <c r="Z72" s="9"/>
      <c r="AA72" s="9"/>
      <c r="AB72" s="9"/>
      <c r="AC72" s="9"/>
      <c r="AD72" s="9"/>
      <c r="AE72" s="9"/>
    </row>
    <row r="73" spans="1:31" s="10" customFormat="1" ht="19.9" customHeight="1">
      <c r="A73" s="10"/>
      <c r="B73" s="182"/>
      <c r="C73" s="127"/>
      <c r="D73" s="183" t="s">
        <v>131</v>
      </c>
      <c r="E73" s="184"/>
      <c r="F73" s="184"/>
      <c r="G73" s="184"/>
      <c r="H73" s="184"/>
      <c r="I73" s="184"/>
      <c r="J73" s="185">
        <f>J145</f>
        <v>0</v>
      </c>
      <c r="K73" s="127"/>
      <c r="L73" s="186"/>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62"/>
      <c r="J75" s="62"/>
      <c r="K75" s="62"/>
      <c r="L75" s="146"/>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64"/>
      <c r="J79" s="64"/>
      <c r="K79" s="64"/>
      <c r="L79" s="146"/>
      <c r="S79" s="40"/>
      <c r="T79" s="40"/>
      <c r="U79" s="40"/>
      <c r="V79" s="40"/>
      <c r="W79" s="40"/>
      <c r="X79" s="40"/>
      <c r="Y79" s="40"/>
      <c r="Z79" s="40"/>
      <c r="AA79" s="40"/>
      <c r="AB79" s="40"/>
      <c r="AC79" s="40"/>
      <c r="AD79" s="40"/>
      <c r="AE79" s="40"/>
    </row>
    <row r="80" spans="1:31" s="2" customFormat="1" ht="24.95" customHeight="1">
      <c r="A80" s="40"/>
      <c r="B80" s="41"/>
      <c r="C80" s="25" t="s">
        <v>145</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6.3" customHeight="1">
      <c r="A83" s="40"/>
      <c r="B83" s="41"/>
      <c r="C83" s="42"/>
      <c r="D83" s="42"/>
      <c r="E83" s="171" t="str">
        <f>E7</f>
        <v>NÁDRAŽNÍ,MĚSTSKÁ TŘÍDA - ČÁST I</v>
      </c>
      <c r="F83" s="34"/>
      <c r="G83" s="34"/>
      <c r="H83" s="34"/>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123</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3" customHeight="1">
      <c r="A85" s="40"/>
      <c r="B85" s="41"/>
      <c r="C85" s="42"/>
      <c r="D85" s="42"/>
      <c r="E85" s="71" t="str">
        <f>E9</f>
        <v>SO 401 - Veřejmé osvětlení</v>
      </c>
      <c r="F85" s="42"/>
      <c r="G85" s="42"/>
      <c r="H85" s="42"/>
      <c r="I85" s="42"/>
      <c r="J85" s="42"/>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F12</f>
        <v>Žďár nas Sázavou</v>
      </c>
      <c r="G87" s="42"/>
      <c r="H87" s="42"/>
      <c r="I87" s="34" t="s">
        <v>23</v>
      </c>
      <c r="J87" s="74" t="str">
        <f>IF(J12="","",J12)</f>
        <v>8. 12. 2020</v>
      </c>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5.3" customHeight="1">
      <c r="A89" s="40"/>
      <c r="B89" s="41"/>
      <c r="C89" s="34" t="s">
        <v>25</v>
      </c>
      <c r="D89" s="42"/>
      <c r="E89" s="42"/>
      <c r="F89" s="29" t="str">
        <f>E15</f>
        <v>Město Žďár nad Sázavou</v>
      </c>
      <c r="G89" s="42"/>
      <c r="H89" s="42"/>
      <c r="I89" s="34" t="s">
        <v>33</v>
      </c>
      <c r="J89" s="38" t="str">
        <f>E21</f>
        <v>GRIMM Architekti</v>
      </c>
      <c r="K89" s="42"/>
      <c r="L89" s="146"/>
      <c r="S89" s="40"/>
      <c r="T89" s="40"/>
      <c r="U89" s="40"/>
      <c r="V89" s="40"/>
      <c r="W89" s="40"/>
      <c r="X89" s="40"/>
      <c r="Y89" s="40"/>
      <c r="Z89" s="40"/>
      <c r="AA89" s="40"/>
      <c r="AB89" s="40"/>
      <c r="AC89" s="40"/>
      <c r="AD89" s="40"/>
      <c r="AE89" s="40"/>
    </row>
    <row r="90" spans="1:31" s="2" customFormat="1" ht="15.3" customHeight="1">
      <c r="A90" s="40"/>
      <c r="B90" s="41"/>
      <c r="C90" s="34" t="s">
        <v>31</v>
      </c>
      <c r="D90" s="42"/>
      <c r="E90" s="42"/>
      <c r="F90" s="29" t="str">
        <f>IF(E18="","",E18)</f>
        <v>Vyplň údaj</v>
      </c>
      <c r="G90" s="42"/>
      <c r="H90" s="42"/>
      <c r="I90" s="34" t="s">
        <v>38</v>
      </c>
      <c r="J90" s="38" t="str">
        <f>E24</f>
        <v>Ivan Mezera</v>
      </c>
      <c r="K90" s="42"/>
      <c r="L90" s="146"/>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11" customFormat="1" ht="29.25" customHeight="1">
      <c r="A92" s="187"/>
      <c r="B92" s="188"/>
      <c r="C92" s="189" t="s">
        <v>146</v>
      </c>
      <c r="D92" s="190" t="s">
        <v>62</v>
      </c>
      <c r="E92" s="190" t="s">
        <v>58</v>
      </c>
      <c r="F92" s="190" t="s">
        <v>59</v>
      </c>
      <c r="G92" s="190" t="s">
        <v>147</v>
      </c>
      <c r="H92" s="190" t="s">
        <v>148</v>
      </c>
      <c r="I92" s="190" t="s">
        <v>149</v>
      </c>
      <c r="J92" s="191" t="s">
        <v>127</v>
      </c>
      <c r="K92" s="192" t="s">
        <v>150</v>
      </c>
      <c r="L92" s="193"/>
      <c r="M92" s="94" t="s">
        <v>19</v>
      </c>
      <c r="N92" s="95" t="s">
        <v>47</v>
      </c>
      <c r="O92" s="95" t="s">
        <v>151</v>
      </c>
      <c r="P92" s="95" t="s">
        <v>152</v>
      </c>
      <c r="Q92" s="95" t="s">
        <v>153</v>
      </c>
      <c r="R92" s="95" t="s">
        <v>154</v>
      </c>
      <c r="S92" s="95" t="s">
        <v>155</v>
      </c>
      <c r="T92" s="96" t="s">
        <v>156</v>
      </c>
      <c r="U92" s="187"/>
      <c r="V92" s="187"/>
      <c r="W92" s="187"/>
      <c r="X92" s="187"/>
      <c r="Y92" s="187"/>
      <c r="Z92" s="187"/>
      <c r="AA92" s="187"/>
      <c r="AB92" s="187"/>
      <c r="AC92" s="187"/>
      <c r="AD92" s="187"/>
      <c r="AE92" s="187"/>
    </row>
    <row r="93" spans="1:63" s="2" customFormat="1" ht="22.8" customHeight="1">
      <c r="A93" s="40"/>
      <c r="B93" s="41"/>
      <c r="C93" s="101" t="s">
        <v>157</v>
      </c>
      <c r="D93" s="42"/>
      <c r="E93" s="42"/>
      <c r="F93" s="42"/>
      <c r="G93" s="42"/>
      <c r="H93" s="42"/>
      <c r="I93" s="42"/>
      <c r="J93" s="194">
        <f>BK93</f>
        <v>0</v>
      </c>
      <c r="K93" s="42"/>
      <c r="L93" s="46"/>
      <c r="M93" s="97"/>
      <c r="N93" s="195"/>
      <c r="O93" s="98"/>
      <c r="P93" s="196">
        <f>P94+P97+P100+P103+P107+P109+P111+P113+P116+P118+P132+P136+P144</f>
        <v>0</v>
      </c>
      <c r="Q93" s="98"/>
      <c r="R93" s="196">
        <f>R94+R97+R100+R103+R107+R109+R111+R113+R116+R118+R132+R136+R144</f>
        <v>0</v>
      </c>
      <c r="S93" s="98"/>
      <c r="T93" s="197">
        <f>T94+T97+T100+T103+T107+T109+T111+T113+T116+T118+T132+T136+T144</f>
        <v>0</v>
      </c>
      <c r="U93" s="40"/>
      <c r="V93" s="40"/>
      <c r="W93" s="40"/>
      <c r="X93" s="40"/>
      <c r="Y93" s="40"/>
      <c r="Z93" s="40"/>
      <c r="AA93" s="40"/>
      <c r="AB93" s="40"/>
      <c r="AC93" s="40"/>
      <c r="AD93" s="40"/>
      <c r="AE93" s="40"/>
      <c r="AT93" s="19" t="s">
        <v>76</v>
      </c>
      <c r="AU93" s="19" t="s">
        <v>128</v>
      </c>
      <c r="BK93" s="198">
        <f>BK94+BK97+BK100+BK103+BK107+BK109+BK111+BK113+BK116+BK118+BK132+BK136+BK144</f>
        <v>0</v>
      </c>
    </row>
    <row r="94" spans="1:63" s="12" customFormat="1" ht="25.9" customHeight="1">
      <c r="A94" s="12"/>
      <c r="B94" s="199"/>
      <c r="C94" s="200"/>
      <c r="D94" s="201" t="s">
        <v>76</v>
      </c>
      <c r="E94" s="202" t="s">
        <v>941</v>
      </c>
      <c r="F94" s="202" t="s">
        <v>942</v>
      </c>
      <c r="G94" s="200"/>
      <c r="H94" s="200"/>
      <c r="I94" s="203"/>
      <c r="J94" s="204">
        <f>BK94</f>
        <v>0</v>
      </c>
      <c r="K94" s="200"/>
      <c r="L94" s="205"/>
      <c r="M94" s="206"/>
      <c r="N94" s="207"/>
      <c r="O94" s="207"/>
      <c r="P94" s="208">
        <f>SUM(P95:P96)</f>
        <v>0</v>
      </c>
      <c r="Q94" s="207"/>
      <c r="R94" s="208">
        <f>SUM(R95:R96)</f>
        <v>0</v>
      </c>
      <c r="S94" s="207"/>
      <c r="T94" s="209">
        <f>SUM(T95:T96)</f>
        <v>0</v>
      </c>
      <c r="U94" s="12"/>
      <c r="V94" s="12"/>
      <c r="W94" s="12"/>
      <c r="X94" s="12"/>
      <c r="Y94" s="12"/>
      <c r="Z94" s="12"/>
      <c r="AA94" s="12"/>
      <c r="AB94" s="12"/>
      <c r="AC94" s="12"/>
      <c r="AD94" s="12"/>
      <c r="AE94" s="12"/>
      <c r="AR94" s="210" t="s">
        <v>85</v>
      </c>
      <c r="AT94" s="211" t="s">
        <v>76</v>
      </c>
      <c r="AU94" s="211" t="s">
        <v>77</v>
      </c>
      <c r="AY94" s="210" t="s">
        <v>160</v>
      </c>
      <c r="BK94" s="212">
        <f>SUM(BK95:BK96)</f>
        <v>0</v>
      </c>
    </row>
    <row r="95" spans="1:65" s="2" customFormat="1" ht="16.3" customHeight="1">
      <c r="A95" s="40"/>
      <c r="B95" s="41"/>
      <c r="C95" s="215" t="s">
        <v>85</v>
      </c>
      <c r="D95" s="215" t="s">
        <v>162</v>
      </c>
      <c r="E95" s="216" t="s">
        <v>943</v>
      </c>
      <c r="F95" s="217" t="s">
        <v>944</v>
      </c>
      <c r="G95" s="218" t="s">
        <v>326</v>
      </c>
      <c r="H95" s="219">
        <v>62</v>
      </c>
      <c r="I95" s="220"/>
      <c r="J95" s="221">
        <f>ROUND(I95*H95,2)</f>
        <v>0</v>
      </c>
      <c r="K95" s="222"/>
      <c r="L95" s="46"/>
      <c r="M95" s="223" t="s">
        <v>19</v>
      </c>
      <c r="N95" s="224" t="s">
        <v>48</v>
      </c>
      <c r="O95" s="86"/>
      <c r="P95" s="225">
        <f>O95*H95</f>
        <v>0</v>
      </c>
      <c r="Q95" s="225">
        <v>0</v>
      </c>
      <c r="R95" s="225">
        <f>Q95*H95</f>
        <v>0</v>
      </c>
      <c r="S95" s="225">
        <v>0</v>
      </c>
      <c r="T95" s="226">
        <f>S95*H95</f>
        <v>0</v>
      </c>
      <c r="U95" s="40"/>
      <c r="V95" s="40"/>
      <c r="W95" s="40"/>
      <c r="X95" s="40"/>
      <c r="Y95" s="40"/>
      <c r="Z95" s="40"/>
      <c r="AA95" s="40"/>
      <c r="AB95" s="40"/>
      <c r="AC95" s="40"/>
      <c r="AD95" s="40"/>
      <c r="AE95" s="40"/>
      <c r="AR95" s="227" t="s">
        <v>557</v>
      </c>
      <c r="AT95" s="227" t="s">
        <v>162</v>
      </c>
      <c r="AU95" s="227" t="s">
        <v>85</v>
      </c>
      <c r="AY95" s="19" t="s">
        <v>160</v>
      </c>
      <c r="BE95" s="228">
        <f>IF(N95="základní",J95,0)</f>
        <v>0</v>
      </c>
      <c r="BF95" s="228">
        <f>IF(N95="snížená",J95,0)</f>
        <v>0</v>
      </c>
      <c r="BG95" s="228">
        <f>IF(N95="zákl. přenesená",J95,0)</f>
        <v>0</v>
      </c>
      <c r="BH95" s="228">
        <f>IF(N95="sníž. přenesená",J95,0)</f>
        <v>0</v>
      </c>
      <c r="BI95" s="228">
        <f>IF(N95="nulová",J95,0)</f>
        <v>0</v>
      </c>
      <c r="BJ95" s="19" t="s">
        <v>85</v>
      </c>
      <c r="BK95" s="228">
        <f>ROUND(I95*H95,2)</f>
        <v>0</v>
      </c>
      <c r="BL95" s="19" t="s">
        <v>557</v>
      </c>
      <c r="BM95" s="227" t="s">
        <v>87</v>
      </c>
    </row>
    <row r="96" spans="1:65" s="2" customFormat="1" ht="16.3" customHeight="1">
      <c r="A96" s="40"/>
      <c r="B96" s="41"/>
      <c r="C96" s="215" t="s">
        <v>87</v>
      </c>
      <c r="D96" s="215" t="s">
        <v>162</v>
      </c>
      <c r="E96" s="216" t="s">
        <v>945</v>
      </c>
      <c r="F96" s="217" t="s">
        <v>946</v>
      </c>
      <c r="G96" s="218" t="s">
        <v>326</v>
      </c>
      <c r="H96" s="219">
        <v>520</v>
      </c>
      <c r="I96" s="220"/>
      <c r="J96" s="221">
        <f>ROUND(I96*H96,2)</f>
        <v>0</v>
      </c>
      <c r="K96" s="222"/>
      <c r="L96" s="46"/>
      <c r="M96" s="223" t="s">
        <v>19</v>
      </c>
      <c r="N96" s="224" t="s">
        <v>48</v>
      </c>
      <c r="O96" s="86"/>
      <c r="P96" s="225">
        <f>O96*H96</f>
        <v>0</v>
      </c>
      <c r="Q96" s="225">
        <v>0</v>
      </c>
      <c r="R96" s="225">
        <f>Q96*H96</f>
        <v>0</v>
      </c>
      <c r="S96" s="225">
        <v>0</v>
      </c>
      <c r="T96" s="226">
        <f>S96*H96</f>
        <v>0</v>
      </c>
      <c r="U96" s="40"/>
      <c r="V96" s="40"/>
      <c r="W96" s="40"/>
      <c r="X96" s="40"/>
      <c r="Y96" s="40"/>
      <c r="Z96" s="40"/>
      <c r="AA96" s="40"/>
      <c r="AB96" s="40"/>
      <c r="AC96" s="40"/>
      <c r="AD96" s="40"/>
      <c r="AE96" s="40"/>
      <c r="AR96" s="227" t="s">
        <v>557</v>
      </c>
      <c r="AT96" s="227" t="s">
        <v>162</v>
      </c>
      <c r="AU96" s="227" t="s">
        <v>85</v>
      </c>
      <c r="AY96" s="19" t="s">
        <v>160</v>
      </c>
      <c r="BE96" s="228">
        <f>IF(N96="základní",J96,0)</f>
        <v>0</v>
      </c>
      <c r="BF96" s="228">
        <f>IF(N96="snížená",J96,0)</f>
        <v>0</v>
      </c>
      <c r="BG96" s="228">
        <f>IF(N96="zákl. přenesená",J96,0)</f>
        <v>0</v>
      </c>
      <c r="BH96" s="228">
        <f>IF(N96="sníž. přenesená",J96,0)</f>
        <v>0</v>
      </c>
      <c r="BI96" s="228">
        <f>IF(N96="nulová",J96,0)</f>
        <v>0</v>
      </c>
      <c r="BJ96" s="19" t="s">
        <v>85</v>
      </c>
      <c r="BK96" s="228">
        <f>ROUND(I96*H96,2)</f>
        <v>0</v>
      </c>
      <c r="BL96" s="19" t="s">
        <v>557</v>
      </c>
      <c r="BM96" s="227" t="s">
        <v>166</v>
      </c>
    </row>
    <row r="97" spans="1:63" s="12" customFormat="1" ht="25.9" customHeight="1">
      <c r="A97" s="12"/>
      <c r="B97" s="199"/>
      <c r="C97" s="200"/>
      <c r="D97" s="201" t="s">
        <v>76</v>
      </c>
      <c r="E97" s="202" t="s">
        <v>947</v>
      </c>
      <c r="F97" s="202" t="s">
        <v>948</v>
      </c>
      <c r="G97" s="200"/>
      <c r="H97" s="200"/>
      <c r="I97" s="203"/>
      <c r="J97" s="204">
        <f>BK97</f>
        <v>0</v>
      </c>
      <c r="K97" s="200"/>
      <c r="L97" s="205"/>
      <c r="M97" s="206"/>
      <c r="N97" s="207"/>
      <c r="O97" s="207"/>
      <c r="P97" s="208">
        <f>SUM(P98:P99)</f>
        <v>0</v>
      </c>
      <c r="Q97" s="207"/>
      <c r="R97" s="208">
        <f>SUM(R98:R99)</f>
        <v>0</v>
      </c>
      <c r="S97" s="207"/>
      <c r="T97" s="209">
        <f>SUM(T98:T99)</f>
        <v>0</v>
      </c>
      <c r="U97" s="12"/>
      <c r="V97" s="12"/>
      <c r="W97" s="12"/>
      <c r="X97" s="12"/>
      <c r="Y97" s="12"/>
      <c r="Z97" s="12"/>
      <c r="AA97" s="12"/>
      <c r="AB97" s="12"/>
      <c r="AC97" s="12"/>
      <c r="AD97" s="12"/>
      <c r="AE97" s="12"/>
      <c r="AR97" s="210" t="s">
        <v>85</v>
      </c>
      <c r="AT97" s="211" t="s">
        <v>76</v>
      </c>
      <c r="AU97" s="211" t="s">
        <v>77</v>
      </c>
      <c r="AY97" s="210" t="s">
        <v>160</v>
      </c>
      <c r="BK97" s="212">
        <f>SUM(BK98:BK99)</f>
        <v>0</v>
      </c>
    </row>
    <row r="98" spans="1:65" s="2" customFormat="1" ht="21.05" customHeight="1">
      <c r="A98" s="40"/>
      <c r="B98" s="41"/>
      <c r="C98" s="215" t="s">
        <v>180</v>
      </c>
      <c r="D98" s="215" t="s">
        <v>162</v>
      </c>
      <c r="E98" s="216" t="s">
        <v>949</v>
      </c>
      <c r="F98" s="217" t="s">
        <v>950</v>
      </c>
      <c r="G98" s="218" t="s">
        <v>326</v>
      </c>
      <c r="H98" s="219">
        <v>25</v>
      </c>
      <c r="I98" s="220"/>
      <c r="J98" s="221">
        <f>ROUND(I98*H98,2)</f>
        <v>0</v>
      </c>
      <c r="K98" s="222"/>
      <c r="L98" s="46"/>
      <c r="M98" s="223" t="s">
        <v>19</v>
      </c>
      <c r="N98" s="224" t="s">
        <v>48</v>
      </c>
      <c r="O98" s="86"/>
      <c r="P98" s="225">
        <f>O98*H98</f>
        <v>0</v>
      </c>
      <c r="Q98" s="225">
        <v>0</v>
      </c>
      <c r="R98" s="225">
        <f>Q98*H98</f>
        <v>0</v>
      </c>
      <c r="S98" s="225">
        <v>0</v>
      </c>
      <c r="T98" s="226">
        <f>S98*H98</f>
        <v>0</v>
      </c>
      <c r="U98" s="40"/>
      <c r="V98" s="40"/>
      <c r="W98" s="40"/>
      <c r="X98" s="40"/>
      <c r="Y98" s="40"/>
      <c r="Z98" s="40"/>
      <c r="AA98" s="40"/>
      <c r="AB98" s="40"/>
      <c r="AC98" s="40"/>
      <c r="AD98" s="40"/>
      <c r="AE98" s="40"/>
      <c r="AR98" s="227" t="s">
        <v>557</v>
      </c>
      <c r="AT98" s="227" t="s">
        <v>162</v>
      </c>
      <c r="AU98" s="227" t="s">
        <v>85</v>
      </c>
      <c r="AY98" s="19" t="s">
        <v>160</v>
      </c>
      <c r="BE98" s="228">
        <f>IF(N98="základní",J98,0)</f>
        <v>0</v>
      </c>
      <c r="BF98" s="228">
        <f>IF(N98="snížená",J98,0)</f>
        <v>0</v>
      </c>
      <c r="BG98" s="228">
        <f>IF(N98="zákl. přenesená",J98,0)</f>
        <v>0</v>
      </c>
      <c r="BH98" s="228">
        <f>IF(N98="sníž. přenesená",J98,0)</f>
        <v>0</v>
      </c>
      <c r="BI98" s="228">
        <f>IF(N98="nulová",J98,0)</f>
        <v>0</v>
      </c>
      <c r="BJ98" s="19" t="s">
        <v>85</v>
      </c>
      <c r="BK98" s="228">
        <f>ROUND(I98*H98,2)</f>
        <v>0</v>
      </c>
      <c r="BL98" s="19" t="s">
        <v>557</v>
      </c>
      <c r="BM98" s="227" t="s">
        <v>200</v>
      </c>
    </row>
    <row r="99" spans="1:65" s="2" customFormat="1" ht="21.05" customHeight="1">
      <c r="A99" s="40"/>
      <c r="B99" s="41"/>
      <c r="C99" s="215" t="s">
        <v>166</v>
      </c>
      <c r="D99" s="215" t="s">
        <v>162</v>
      </c>
      <c r="E99" s="216" t="s">
        <v>951</v>
      </c>
      <c r="F99" s="217" t="s">
        <v>952</v>
      </c>
      <c r="G99" s="218" t="s">
        <v>326</v>
      </c>
      <c r="H99" s="219">
        <v>490</v>
      </c>
      <c r="I99" s="220"/>
      <c r="J99" s="221">
        <f>ROUND(I99*H99,2)</f>
        <v>0</v>
      </c>
      <c r="K99" s="222"/>
      <c r="L99" s="46"/>
      <c r="M99" s="223" t="s">
        <v>19</v>
      </c>
      <c r="N99" s="224" t="s">
        <v>48</v>
      </c>
      <c r="O99" s="86"/>
      <c r="P99" s="225">
        <f>O99*H99</f>
        <v>0</v>
      </c>
      <c r="Q99" s="225">
        <v>0</v>
      </c>
      <c r="R99" s="225">
        <f>Q99*H99</f>
        <v>0</v>
      </c>
      <c r="S99" s="225">
        <v>0</v>
      </c>
      <c r="T99" s="226">
        <f>S99*H99</f>
        <v>0</v>
      </c>
      <c r="U99" s="40"/>
      <c r="V99" s="40"/>
      <c r="W99" s="40"/>
      <c r="X99" s="40"/>
      <c r="Y99" s="40"/>
      <c r="Z99" s="40"/>
      <c r="AA99" s="40"/>
      <c r="AB99" s="40"/>
      <c r="AC99" s="40"/>
      <c r="AD99" s="40"/>
      <c r="AE99" s="40"/>
      <c r="AR99" s="227" t="s">
        <v>557</v>
      </c>
      <c r="AT99" s="227" t="s">
        <v>162</v>
      </c>
      <c r="AU99" s="227" t="s">
        <v>85</v>
      </c>
      <c r="AY99" s="19" t="s">
        <v>160</v>
      </c>
      <c r="BE99" s="228">
        <f>IF(N99="základní",J99,0)</f>
        <v>0</v>
      </c>
      <c r="BF99" s="228">
        <f>IF(N99="snížená",J99,0)</f>
        <v>0</v>
      </c>
      <c r="BG99" s="228">
        <f>IF(N99="zákl. přenesená",J99,0)</f>
        <v>0</v>
      </c>
      <c r="BH99" s="228">
        <f>IF(N99="sníž. přenesená",J99,0)</f>
        <v>0</v>
      </c>
      <c r="BI99" s="228">
        <f>IF(N99="nulová",J99,0)</f>
        <v>0</v>
      </c>
      <c r="BJ99" s="19" t="s">
        <v>85</v>
      </c>
      <c r="BK99" s="228">
        <f>ROUND(I99*H99,2)</f>
        <v>0</v>
      </c>
      <c r="BL99" s="19" t="s">
        <v>557</v>
      </c>
      <c r="BM99" s="227" t="s">
        <v>210</v>
      </c>
    </row>
    <row r="100" spans="1:63" s="12" customFormat="1" ht="25.9" customHeight="1">
      <c r="A100" s="12"/>
      <c r="B100" s="199"/>
      <c r="C100" s="200"/>
      <c r="D100" s="201" t="s">
        <v>76</v>
      </c>
      <c r="E100" s="202" t="s">
        <v>953</v>
      </c>
      <c r="F100" s="202" t="s">
        <v>954</v>
      </c>
      <c r="G100" s="200"/>
      <c r="H100" s="200"/>
      <c r="I100" s="203"/>
      <c r="J100" s="204">
        <f>BK100</f>
        <v>0</v>
      </c>
      <c r="K100" s="200"/>
      <c r="L100" s="205"/>
      <c r="M100" s="206"/>
      <c r="N100" s="207"/>
      <c r="O100" s="207"/>
      <c r="P100" s="208">
        <f>SUM(P101:P102)</f>
        <v>0</v>
      </c>
      <c r="Q100" s="207"/>
      <c r="R100" s="208">
        <f>SUM(R101:R102)</f>
        <v>0</v>
      </c>
      <c r="S100" s="207"/>
      <c r="T100" s="209">
        <f>SUM(T101:T102)</f>
        <v>0</v>
      </c>
      <c r="U100" s="12"/>
      <c r="V100" s="12"/>
      <c r="W100" s="12"/>
      <c r="X100" s="12"/>
      <c r="Y100" s="12"/>
      <c r="Z100" s="12"/>
      <c r="AA100" s="12"/>
      <c r="AB100" s="12"/>
      <c r="AC100" s="12"/>
      <c r="AD100" s="12"/>
      <c r="AE100" s="12"/>
      <c r="AR100" s="210" t="s">
        <v>85</v>
      </c>
      <c r="AT100" s="211" t="s">
        <v>76</v>
      </c>
      <c r="AU100" s="211" t="s">
        <v>77</v>
      </c>
      <c r="AY100" s="210" t="s">
        <v>160</v>
      </c>
      <c r="BK100" s="212">
        <f>SUM(BK101:BK102)</f>
        <v>0</v>
      </c>
    </row>
    <row r="101" spans="1:65" s="2" customFormat="1" ht="16.3" customHeight="1">
      <c r="A101" s="40"/>
      <c r="B101" s="41"/>
      <c r="C101" s="215" t="s">
        <v>193</v>
      </c>
      <c r="D101" s="215" t="s">
        <v>162</v>
      </c>
      <c r="E101" s="216" t="s">
        <v>955</v>
      </c>
      <c r="F101" s="217" t="s">
        <v>956</v>
      </c>
      <c r="G101" s="218" t="s">
        <v>890</v>
      </c>
      <c r="H101" s="219">
        <v>22</v>
      </c>
      <c r="I101" s="220"/>
      <c r="J101" s="221">
        <f>ROUND(I101*H101,2)</f>
        <v>0</v>
      </c>
      <c r="K101" s="222"/>
      <c r="L101" s="46"/>
      <c r="M101" s="223" t="s">
        <v>19</v>
      </c>
      <c r="N101" s="224" t="s">
        <v>48</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557</v>
      </c>
      <c r="AT101" s="227" t="s">
        <v>162</v>
      </c>
      <c r="AU101" s="227" t="s">
        <v>85</v>
      </c>
      <c r="AY101" s="19" t="s">
        <v>160</v>
      </c>
      <c r="BE101" s="228">
        <f>IF(N101="základní",J101,0)</f>
        <v>0</v>
      </c>
      <c r="BF101" s="228">
        <f>IF(N101="snížená",J101,0)</f>
        <v>0</v>
      </c>
      <c r="BG101" s="228">
        <f>IF(N101="zákl. přenesená",J101,0)</f>
        <v>0</v>
      </c>
      <c r="BH101" s="228">
        <f>IF(N101="sníž. přenesená",J101,0)</f>
        <v>0</v>
      </c>
      <c r="BI101" s="228">
        <f>IF(N101="nulová",J101,0)</f>
        <v>0</v>
      </c>
      <c r="BJ101" s="19" t="s">
        <v>85</v>
      </c>
      <c r="BK101" s="228">
        <f>ROUND(I101*H101,2)</f>
        <v>0</v>
      </c>
      <c r="BL101" s="19" t="s">
        <v>557</v>
      </c>
      <c r="BM101" s="227" t="s">
        <v>223</v>
      </c>
    </row>
    <row r="102" spans="1:65" s="2" customFormat="1" ht="16.3" customHeight="1">
      <c r="A102" s="40"/>
      <c r="B102" s="41"/>
      <c r="C102" s="215" t="s">
        <v>200</v>
      </c>
      <c r="D102" s="215" t="s">
        <v>162</v>
      </c>
      <c r="E102" s="216" t="s">
        <v>957</v>
      </c>
      <c r="F102" s="217" t="s">
        <v>958</v>
      </c>
      <c r="G102" s="218" t="s">
        <v>890</v>
      </c>
      <c r="H102" s="219">
        <v>22</v>
      </c>
      <c r="I102" s="220"/>
      <c r="J102" s="221">
        <f>ROUND(I102*H102,2)</f>
        <v>0</v>
      </c>
      <c r="K102" s="222"/>
      <c r="L102" s="46"/>
      <c r="M102" s="223" t="s">
        <v>19</v>
      </c>
      <c r="N102" s="224" t="s">
        <v>48</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557</v>
      </c>
      <c r="AT102" s="227" t="s">
        <v>162</v>
      </c>
      <c r="AU102" s="227" t="s">
        <v>85</v>
      </c>
      <c r="AY102" s="19" t="s">
        <v>160</v>
      </c>
      <c r="BE102" s="228">
        <f>IF(N102="základní",J102,0)</f>
        <v>0</v>
      </c>
      <c r="BF102" s="228">
        <f>IF(N102="snížená",J102,0)</f>
        <v>0</v>
      </c>
      <c r="BG102" s="228">
        <f>IF(N102="zákl. přenesená",J102,0)</f>
        <v>0</v>
      </c>
      <c r="BH102" s="228">
        <f>IF(N102="sníž. přenesená",J102,0)</f>
        <v>0</v>
      </c>
      <c r="BI102" s="228">
        <f>IF(N102="nulová",J102,0)</f>
        <v>0</v>
      </c>
      <c r="BJ102" s="19" t="s">
        <v>85</v>
      </c>
      <c r="BK102" s="228">
        <f>ROUND(I102*H102,2)</f>
        <v>0</v>
      </c>
      <c r="BL102" s="19" t="s">
        <v>557</v>
      </c>
      <c r="BM102" s="227" t="s">
        <v>236</v>
      </c>
    </row>
    <row r="103" spans="1:63" s="12" customFormat="1" ht="25.9" customHeight="1">
      <c r="A103" s="12"/>
      <c r="B103" s="199"/>
      <c r="C103" s="200"/>
      <c r="D103" s="201" t="s">
        <v>76</v>
      </c>
      <c r="E103" s="202" t="s">
        <v>959</v>
      </c>
      <c r="F103" s="202" t="s">
        <v>960</v>
      </c>
      <c r="G103" s="200"/>
      <c r="H103" s="200"/>
      <c r="I103" s="203"/>
      <c r="J103" s="204">
        <f>BK103</f>
        <v>0</v>
      </c>
      <c r="K103" s="200"/>
      <c r="L103" s="205"/>
      <c r="M103" s="206"/>
      <c r="N103" s="207"/>
      <c r="O103" s="207"/>
      <c r="P103" s="208">
        <f>SUM(P104:P106)</f>
        <v>0</v>
      </c>
      <c r="Q103" s="207"/>
      <c r="R103" s="208">
        <f>SUM(R104:R106)</f>
        <v>0</v>
      </c>
      <c r="S103" s="207"/>
      <c r="T103" s="209">
        <f>SUM(T104:T106)</f>
        <v>0</v>
      </c>
      <c r="U103" s="12"/>
      <c r="V103" s="12"/>
      <c r="W103" s="12"/>
      <c r="X103" s="12"/>
      <c r="Y103" s="12"/>
      <c r="Z103" s="12"/>
      <c r="AA103" s="12"/>
      <c r="AB103" s="12"/>
      <c r="AC103" s="12"/>
      <c r="AD103" s="12"/>
      <c r="AE103" s="12"/>
      <c r="AR103" s="210" t="s">
        <v>85</v>
      </c>
      <c r="AT103" s="211" t="s">
        <v>76</v>
      </c>
      <c r="AU103" s="211" t="s">
        <v>77</v>
      </c>
      <c r="AY103" s="210" t="s">
        <v>160</v>
      </c>
      <c r="BK103" s="212">
        <f>SUM(BK104:BK106)</f>
        <v>0</v>
      </c>
    </row>
    <row r="104" spans="1:65" s="2" customFormat="1" ht="16.3" customHeight="1">
      <c r="A104" s="40"/>
      <c r="B104" s="41"/>
      <c r="C104" s="215" t="s">
        <v>206</v>
      </c>
      <c r="D104" s="215" t="s">
        <v>162</v>
      </c>
      <c r="E104" s="216" t="s">
        <v>961</v>
      </c>
      <c r="F104" s="217" t="s">
        <v>962</v>
      </c>
      <c r="G104" s="218" t="s">
        <v>326</v>
      </c>
      <c r="H104" s="219">
        <v>420</v>
      </c>
      <c r="I104" s="220"/>
      <c r="J104" s="221">
        <f>ROUND(I104*H104,2)</f>
        <v>0</v>
      </c>
      <c r="K104" s="222"/>
      <c r="L104" s="46"/>
      <c r="M104" s="223" t="s">
        <v>19</v>
      </c>
      <c r="N104" s="224" t="s">
        <v>48</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557</v>
      </c>
      <c r="AT104" s="227" t="s">
        <v>162</v>
      </c>
      <c r="AU104" s="227" t="s">
        <v>85</v>
      </c>
      <c r="AY104" s="19" t="s">
        <v>160</v>
      </c>
      <c r="BE104" s="228">
        <f>IF(N104="základní",J104,0)</f>
        <v>0</v>
      </c>
      <c r="BF104" s="228">
        <f>IF(N104="snížená",J104,0)</f>
        <v>0</v>
      </c>
      <c r="BG104" s="228">
        <f>IF(N104="zákl. přenesená",J104,0)</f>
        <v>0</v>
      </c>
      <c r="BH104" s="228">
        <f>IF(N104="sníž. přenesená",J104,0)</f>
        <v>0</v>
      </c>
      <c r="BI104" s="228">
        <f>IF(N104="nulová",J104,0)</f>
        <v>0</v>
      </c>
      <c r="BJ104" s="19" t="s">
        <v>85</v>
      </c>
      <c r="BK104" s="228">
        <f>ROUND(I104*H104,2)</f>
        <v>0</v>
      </c>
      <c r="BL104" s="19" t="s">
        <v>557</v>
      </c>
      <c r="BM104" s="227" t="s">
        <v>247</v>
      </c>
    </row>
    <row r="105" spans="1:65" s="2" customFormat="1" ht="16.3" customHeight="1">
      <c r="A105" s="40"/>
      <c r="B105" s="41"/>
      <c r="C105" s="215" t="s">
        <v>210</v>
      </c>
      <c r="D105" s="215" t="s">
        <v>162</v>
      </c>
      <c r="E105" s="216" t="s">
        <v>963</v>
      </c>
      <c r="F105" s="217" t="s">
        <v>964</v>
      </c>
      <c r="G105" s="218" t="s">
        <v>326</v>
      </c>
      <c r="H105" s="219">
        <v>13</v>
      </c>
      <c r="I105" s="220"/>
      <c r="J105" s="221">
        <f>ROUND(I105*H105,2)</f>
        <v>0</v>
      </c>
      <c r="K105" s="222"/>
      <c r="L105" s="46"/>
      <c r="M105" s="223" t="s">
        <v>19</v>
      </c>
      <c r="N105" s="224" t="s">
        <v>48</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557</v>
      </c>
      <c r="AT105" s="227" t="s">
        <v>162</v>
      </c>
      <c r="AU105" s="227" t="s">
        <v>85</v>
      </c>
      <c r="AY105" s="19" t="s">
        <v>160</v>
      </c>
      <c r="BE105" s="228">
        <f>IF(N105="základní",J105,0)</f>
        <v>0</v>
      </c>
      <c r="BF105" s="228">
        <f>IF(N105="snížená",J105,0)</f>
        <v>0</v>
      </c>
      <c r="BG105" s="228">
        <f>IF(N105="zákl. přenesená",J105,0)</f>
        <v>0</v>
      </c>
      <c r="BH105" s="228">
        <f>IF(N105="sníž. přenesená",J105,0)</f>
        <v>0</v>
      </c>
      <c r="BI105" s="228">
        <f>IF(N105="nulová",J105,0)</f>
        <v>0</v>
      </c>
      <c r="BJ105" s="19" t="s">
        <v>85</v>
      </c>
      <c r="BK105" s="228">
        <f>ROUND(I105*H105,2)</f>
        <v>0</v>
      </c>
      <c r="BL105" s="19" t="s">
        <v>557</v>
      </c>
      <c r="BM105" s="227" t="s">
        <v>259</v>
      </c>
    </row>
    <row r="106" spans="1:65" s="2" customFormat="1" ht="16.3" customHeight="1">
      <c r="A106" s="40"/>
      <c r="B106" s="41"/>
      <c r="C106" s="215" t="s">
        <v>216</v>
      </c>
      <c r="D106" s="215" t="s">
        <v>162</v>
      </c>
      <c r="E106" s="216" t="s">
        <v>965</v>
      </c>
      <c r="F106" s="217" t="s">
        <v>966</v>
      </c>
      <c r="G106" s="218" t="s">
        <v>890</v>
      </c>
      <c r="H106" s="219">
        <v>25</v>
      </c>
      <c r="I106" s="220"/>
      <c r="J106" s="221">
        <f>ROUND(I106*H106,2)</f>
        <v>0</v>
      </c>
      <c r="K106" s="222"/>
      <c r="L106" s="46"/>
      <c r="M106" s="223" t="s">
        <v>19</v>
      </c>
      <c r="N106" s="224" t="s">
        <v>48</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557</v>
      </c>
      <c r="AT106" s="227" t="s">
        <v>162</v>
      </c>
      <c r="AU106" s="227" t="s">
        <v>85</v>
      </c>
      <c r="AY106" s="19" t="s">
        <v>160</v>
      </c>
      <c r="BE106" s="228">
        <f>IF(N106="základní",J106,0)</f>
        <v>0</v>
      </c>
      <c r="BF106" s="228">
        <f>IF(N106="snížená",J106,0)</f>
        <v>0</v>
      </c>
      <c r="BG106" s="228">
        <f>IF(N106="zákl. přenesená",J106,0)</f>
        <v>0</v>
      </c>
      <c r="BH106" s="228">
        <f>IF(N106="sníž. přenesená",J106,0)</f>
        <v>0</v>
      </c>
      <c r="BI106" s="228">
        <f>IF(N106="nulová",J106,0)</f>
        <v>0</v>
      </c>
      <c r="BJ106" s="19" t="s">
        <v>85</v>
      </c>
      <c r="BK106" s="228">
        <f>ROUND(I106*H106,2)</f>
        <v>0</v>
      </c>
      <c r="BL106" s="19" t="s">
        <v>557</v>
      </c>
      <c r="BM106" s="227" t="s">
        <v>272</v>
      </c>
    </row>
    <row r="107" spans="1:63" s="12" customFormat="1" ht="25.9" customHeight="1">
      <c r="A107" s="12"/>
      <c r="B107" s="199"/>
      <c r="C107" s="200"/>
      <c r="D107" s="201" t="s">
        <v>76</v>
      </c>
      <c r="E107" s="202" t="s">
        <v>967</v>
      </c>
      <c r="F107" s="202" t="s">
        <v>968</v>
      </c>
      <c r="G107" s="200"/>
      <c r="H107" s="200"/>
      <c r="I107" s="203"/>
      <c r="J107" s="204">
        <f>BK107</f>
        <v>0</v>
      </c>
      <c r="K107" s="200"/>
      <c r="L107" s="205"/>
      <c r="M107" s="206"/>
      <c r="N107" s="207"/>
      <c r="O107" s="207"/>
      <c r="P107" s="208">
        <f>P108</f>
        <v>0</v>
      </c>
      <c r="Q107" s="207"/>
      <c r="R107" s="208">
        <f>R108</f>
        <v>0</v>
      </c>
      <c r="S107" s="207"/>
      <c r="T107" s="209">
        <f>T108</f>
        <v>0</v>
      </c>
      <c r="U107" s="12"/>
      <c r="V107" s="12"/>
      <c r="W107" s="12"/>
      <c r="X107" s="12"/>
      <c r="Y107" s="12"/>
      <c r="Z107" s="12"/>
      <c r="AA107" s="12"/>
      <c r="AB107" s="12"/>
      <c r="AC107" s="12"/>
      <c r="AD107" s="12"/>
      <c r="AE107" s="12"/>
      <c r="AR107" s="210" t="s">
        <v>85</v>
      </c>
      <c r="AT107" s="211" t="s">
        <v>76</v>
      </c>
      <c r="AU107" s="211" t="s">
        <v>77</v>
      </c>
      <c r="AY107" s="210" t="s">
        <v>160</v>
      </c>
      <c r="BK107" s="212">
        <f>BK108</f>
        <v>0</v>
      </c>
    </row>
    <row r="108" spans="1:65" s="2" customFormat="1" ht="21.05" customHeight="1">
      <c r="A108" s="40"/>
      <c r="B108" s="41"/>
      <c r="C108" s="215" t="s">
        <v>223</v>
      </c>
      <c r="D108" s="215" t="s">
        <v>162</v>
      </c>
      <c r="E108" s="216" t="s">
        <v>969</v>
      </c>
      <c r="F108" s="217" t="s">
        <v>970</v>
      </c>
      <c r="G108" s="218" t="s">
        <v>890</v>
      </c>
      <c r="H108" s="219">
        <v>11</v>
      </c>
      <c r="I108" s="220"/>
      <c r="J108" s="221">
        <f>ROUND(I108*H108,2)</f>
        <v>0</v>
      </c>
      <c r="K108" s="222"/>
      <c r="L108" s="46"/>
      <c r="M108" s="223" t="s">
        <v>19</v>
      </c>
      <c r="N108" s="224" t="s">
        <v>48</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557</v>
      </c>
      <c r="AT108" s="227" t="s">
        <v>162</v>
      </c>
      <c r="AU108" s="227" t="s">
        <v>85</v>
      </c>
      <c r="AY108" s="19" t="s">
        <v>160</v>
      </c>
      <c r="BE108" s="228">
        <f>IF(N108="základní",J108,0)</f>
        <v>0</v>
      </c>
      <c r="BF108" s="228">
        <f>IF(N108="snížená",J108,0)</f>
        <v>0</v>
      </c>
      <c r="BG108" s="228">
        <f>IF(N108="zákl. přenesená",J108,0)</f>
        <v>0</v>
      </c>
      <c r="BH108" s="228">
        <f>IF(N108="sníž. přenesená",J108,0)</f>
        <v>0</v>
      </c>
      <c r="BI108" s="228">
        <f>IF(N108="nulová",J108,0)</f>
        <v>0</v>
      </c>
      <c r="BJ108" s="19" t="s">
        <v>85</v>
      </c>
      <c r="BK108" s="228">
        <f>ROUND(I108*H108,2)</f>
        <v>0</v>
      </c>
      <c r="BL108" s="19" t="s">
        <v>557</v>
      </c>
      <c r="BM108" s="227" t="s">
        <v>283</v>
      </c>
    </row>
    <row r="109" spans="1:63" s="12" customFormat="1" ht="25.9" customHeight="1">
      <c r="A109" s="12"/>
      <c r="B109" s="199"/>
      <c r="C109" s="200"/>
      <c r="D109" s="201" t="s">
        <v>76</v>
      </c>
      <c r="E109" s="202" t="s">
        <v>971</v>
      </c>
      <c r="F109" s="202" t="s">
        <v>972</v>
      </c>
      <c r="G109" s="200"/>
      <c r="H109" s="200"/>
      <c r="I109" s="203"/>
      <c r="J109" s="204">
        <f>BK109</f>
        <v>0</v>
      </c>
      <c r="K109" s="200"/>
      <c r="L109" s="205"/>
      <c r="M109" s="206"/>
      <c r="N109" s="207"/>
      <c r="O109" s="207"/>
      <c r="P109" s="208">
        <f>P110</f>
        <v>0</v>
      </c>
      <c r="Q109" s="207"/>
      <c r="R109" s="208">
        <f>R110</f>
        <v>0</v>
      </c>
      <c r="S109" s="207"/>
      <c r="T109" s="209">
        <f>T110</f>
        <v>0</v>
      </c>
      <c r="U109" s="12"/>
      <c r="V109" s="12"/>
      <c r="W109" s="12"/>
      <c r="X109" s="12"/>
      <c r="Y109" s="12"/>
      <c r="Z109" s="12"/>
      <c r="AA109" s="12"/>
      <c r="AB109" s="12"/>
      <c r="AC109" s="12"/>
      <c r="AD109" s="12"/>
      <c r="AE109" s="12"/>
      <c r="AR109" s="210" t="s">
        <v>85</v>
      </c>
      <c r="AT109" s="211" t="s">
        <v>76</v>
      </c>
      <c r="AU109" s="211" t="s">
        <v>77</v>
      </c>
      <c r="AY109" s="210" t="s">
        <v>160</v>
      </c>
      <c r="BK109" s="212">
        <f>BK110</f>
        <v>0</v>
      </c>
    </row>
    <row r="110" spans="1:65" s="2" customFormat="1" ht="16.3" customHeight="1">
      <c r="A110" s="40"/>
      <c r="B110" s="41"/>
      <c r="C110" s="215" t="s">
        <v>230</v>
      </c>
      <c r="D110" s="215" t="s">
        <v>162</v>
      </c>
      <c r="E110" s="216" t="s">
        <v>973</v>
      </c>
      <c r="F110" s="217" t="s">
        <v>974</v>
      </c>
      <c r="G110" s="218" t="s">
        <v>890</v>
      </c>
      <c r="H110" s="219">
        <v>11</v>
      </c>
      <c r="I110" s="220"/>
      <c r="J110" s="221">
        <f>ROUND(I110*H110,2)</f>
        <v>0</v>
      </c>
      <c r="K110" s="222"/>
      <c r="L110" s="46"/>
      <c r="M110" s="223" t="s">
        <v>19</v>
      </c>
      <c r="N110" s="224" t="s">
        <v>48</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557</v>
      </c>
      <c r="AT110" s="227" t="s">
        <v>162</v>
      </c>
      <c r="AU110" s="227" t="s">
        <v>85</v>
      </c>
      <c r="AY110" s="19" t="s">
        <v>160</v>
      </c>
      <c r="BE110" s="228">
        <f>IF(N110="základní",J110,0)</f>
        <v>0</v>
      </c>
      <c r="BF110" s="228">
        <f>IF(N110="snížená",J110,0)</f>
        <v>0</v>
      </c>
      <c r="BG110" s="228">
        <f>IF(N110="zákl. přenesená",J110,0)</f>
        <v>0</v>
      </c>
      <c r="BH110" s="228">
        <f>IF(N110="sníž. přenesená",J110,0)</f>
        <v>0</v>
      </c>
      <c r="BI110" s="228">
        <f>IF(N110="nulová",J110,0)</f>
        <v>0</v>
      </c>
      <c r="BJ110" s="19" t="s">
        <v>85</v>
      </c>
      <c r="BK110" s="228">
        <f>ROUND(I110*H110,2)</f>
        <v>0</v>
      </c>
      <c r="BL110" s="19" t="s">
        <v>557</v>
      </c>
      <c r="BM110" s="227" t="s">
        <v>297</v>
      </c>
    </row>
    <row r="111" spans="1:63" s="12" customFormat="1" ht="25.9" customHeight="1">
      <c r="A111" s="12"/>
      <c r="B111" s="199"/>
      <c r="C111" s="200"/>
      <c r="D111" s="201" t="s">
        <v>76</v>
      </c>
      <c r="E111" s="202" t="s">
        <v>975</v>
      </c>
      <c r="F111" s="202" t="s">
        <v>976</v>
      </c>
      <c r="G111" s="200"/>
      <c r="H111" s="200"/>
      <c r="I111" s="203"/>
      <c r="J111" s="204">
        <f>BK111</f>
        <v>0</v>
      </c>
      <c r="K111" s="200"/>
      <c r="L111" s="205"/>
      <c r="M111" s="206"/>
      <c r="N111" s="207"/>
      <c r="O111" s="207"/>
      <c r="P111" s="208">
        <f>P112</f>
        <v>0</v>
      </c>
      <c r="Q111" s="207"/>
      <c r="R111" s="208">
        <f>R112</f>
        <v>0</v>
      </c>
      <c r="S111" s="207"/>
      <c r="T111" s="209">
        <f>T112</f>
        <v>0</v>
      </c>
      <c r="U111" s="12"/>
      <c r="V111" s="12"/>
      <c r="W111" s="12"/>
      <c r="X111" s="12"/>
      <c r="Y111" s="12"/>
      <c r="Z111" s="12"/>
      <c r="AA111" s="12"/>
      <c r="AB111" s="12"/>
      <c r="AC111" s="12"/>
      <c r="AD111" s="12"/>
      <c r="AE111" s="12"/>
      <c r="AR111" s="210" t="s">
        <v>85</v>
      </c>
      <c r="AT111" s="211" t="s">
        <v>76</v>
      </c>
      <c r="AU111" s="211" t="s">
        <v>77</v>
      </c>
      <c r="AY111" s="210" t="s">
        <v>160</v>
      </c>
      <c r="BK111" s="212">
        <f>BK112</f>
        <v>0</v>
      </c>
    </row>
    <row r="112" spans="1:65" s="2" customFormat="1" ht="21.05" customHeight="1">
      <c r="A112" s="40"/>
      <c r="B112" s="41"/>
      <c r="C112" s="215" t="s">
        <v>236</v>
      </c>
      <c r="D112" s="215" t="s">
        <v>162</v>
      </c>
      <c r="E112" s="216" t="s">
        <v>977</v>
      </c>
      <c r="F112" s="217" t="s">
        <v>978</v>
      </c>
      <c r="G112" s="218" t="s">
        <v>890</v>
      </c>
      <c r="H112" s="219">
        <v>11</v>
      </c>
      <c r="I112" s="220"/>
      <c r="J112" s="221">
        <f>ROUND(I112*H112,2)</f>
        <v>0</v>
      </c>
      <c r="K112" s="222"/>
      <c r="L112" s="46"/>
      <c r="M112" s="223" t="s">
        <v>19</v>
      </c>
      <c r="N112" s="224" t="s">
        <v>48</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557</v>
      </c>
      <c r="AT112" s="227" t="s">
        <v>162</v>
      </c>
      <c r="AU112" s="227" t="s">
        <v>85</v>
      </c>
      <c r="AY112" s="19" t="s">
        <v>160</v>
      </c>
      <c r="BE112" s="228">
        <f>IF(N112="základní",J112,0)</f>
        <v>0</v>
      </c>
      <c r="BF112" s="228">
        <f>IF(N112="snížená",J112,0)</f>
        <v>0</v>
      </c>
      <c r="BG112" s="228">
        <f>IF(N112="zákl. přenesená",J112,0)</f>
        <v>0</v>
      </c>
      <c r="BH112" s="228">
        <f>IF(N112="sníž. přenesená",J112,0)</f>
        <v>0</v>
      </c>
      <c r="BI112" s="228">
        <f>IF(N112="nulová",J112,0)</f>
        <v>0</v>
      </c>
      <c r="BJ112" s="19" t="s">
        <v>85</v>
      </c>
      <c r="BK112" s="228">
        <f>ROUND(I112*H112,2)</f>
        <v>0</v>
      </c>
      <c r="BL112" s="19" t="s">
        <v>557</v>
      </c>
      <c r="BM112" s="227" t="s">
        <v>307</v>
      </c>
    </row>
    <row r="113" spans="1:63" s="12" customFormat="1" ht="25.9" customHeight="1">
      <c r="A113" s="12"/>
      <c r="B113" s="199"/>
      <c r="C113" s="200"/>
      <c r="D113" s="201" t="s">
        <v>76</v>
      </c>
      <c r="E113" s="202" t="s">
        <v>979</v>
      </c>
      <c r="F113" s="202" t="s">
        <v>980</v>
      </c>
      <c r="G113" s="200"/>
      <c r="H113" s="200"/>
      <c r="I113" s="203"/>
      <c r="J113" s="204">
        <f>BK113</f>
        <v>0</v>
      </c>
      <c r="K113" s="200"/>
      <c r="L113" s="205"/>
      <c r="M113" s="206"/>
      <c r="N113" s="207"/>
      <c r="O113" s="207"/>
      <c r="P113" s="208">
        <f>SUM(P114:P115)</f>
        <v>0</v>
      </c>
      <c r="Q113" s="207"/>
      <c r="R113" s="208">
        <f>SUM(R114:R115)</f>
        <v>0</v>
      </c>
      <c r="S113" s="207"/>
      <c r="T113" s="209">
        <f>SUM(T114:T115)</f>
        <v>0</v>
      </c>
      <c r="U113" s="12"/>
      <c r="V113" s="12"/>
      <c r="W113" s="12"/>
      <c r="X113" s="12"/>
      <c r="Y113" s="12"/>
      <c r="Z113" s="12"/>
      <c r="AA113" s="12"/>
      <c r="AB113" s="12"/>
      <c r="AC113" s="12"/>
      <c r="AD113" s="12"/>
      <c r="AE113" s="12"/>
      <c r="AR113" s="210" t="s">
        <v>85</v>
      </c>
      <c r="AT113" s="211" t="s">
        <v>76</v>
      </c>
      <c r="AU113" s="211" t="s">
        <v>77</v>
      </c>
      <c r="AY113" s="210" t="s">
        <v>160</v>
      </c>
      <c r="BK113" s="212">
        <f>SUM(BK114:BK115)</f>
        <v>0</v>
      </c>
    </row>
    <row r="114" spans="1:65" s="2" customFormat="1" ht="16.3" customHeight="1">
      <c r="A114" s="40"/>
      <c r="B114" s="41"/>
      <c r="C114" s="215" t="s">
        <v>243</v>
      </c>
      <c r="D114" s="215" t="s">
        <v>162</v>
      </c>
      <c r="E114" s="216" t="s">
        <v>981</v>
      </c>
      <c r="F114" s="217" t="s">
        <v>982</v>
      </c>
      <c r="G114" s="218" t="s">
        <v>890</v>
      </c>
      <c r="H114" s="219">
        <v>1</v>
      </c>
      <c r="I114" s="220"/>
      <c r="J114" s="221">
        <f>ROUND(I114*H114,2)</f>
        <v>0</v>
      </c>
      <c r="K114" s="222"/>
      <c r="L114" s="46"/>
      <c r="M114" s="223" t="s">
        <v>19</v>
      </c>
      <c r="N114" s="224" t="s">
        <v>48</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557</v>
      </c>
      <c r="AT114" s="227" t="s">
        <v>162</v>
      </c>
      <c r="AU114" s="227" t="s">
        <v>85</v>
      </c>
      <c r="AY114" s="19" t="s">
        <v>160</v>
      </c>
      <c r="BE114" s="228">
        <f>IF(N114="základní",J114,0)</f>
        <v>0</v>
      </c>
      <c r="BF114" s="228">
        <f>IF(N114="snížená",J114,0)</f>
        <v>0</v>
      </c>
      <c r="BG114" s="228">
        <f>IF(N114="zákl. přenesená",J114,0)</f>
        <v>0</v>
      </c>
      <c r="BH114" s="228">
        <f>IF(N114="sníž. přenesená",J114,0)</f>
        <v>0</v>
      </c>
      <c r="BI114" s="228">
        <f>IF(N114="nulová",J114,0)</f>
        <v>0</v>
      </c>
      <c r="BJ114" s="19" t="s">
        <v>85</v>
      </c>
      <c r="BK114" s="228">
        <f>ROUND(I114*H114,2)</f>
        <v>0</v>
      </c>
      <c r="BL114" s="19" t="s">
        <v>557</v>
      </c>
      <c r="BM114" s="227" t="s">
        <v>319</v>
      </c>
    </row>
    <row r="115" spans="1:65" s="2" customFormat="1" ht="16.3" customHeight="1">
      <c r="A115" s="40"/>
      <c r="B115" s="41"/>
      <c r="C115" s="215" t="s">
        <v>247</v>
      </c>
      <c r="D115" s="215" t="s">
        <v>162</v>
      </c>
      <c r="E115" s="216" t="s">
        <v>983</v>
      </c>
      <c r="F115" s="217" t="s">
        <v>984</v>
      </c>
      <c r="G115" s="218" t="s">
        <v>890</v>
      </c>
      <c r="H115" s="219">
        <v>1</v>
      </c>
      <c r="I115" s="220"/>
      <c r="J115" s="221">
        <f>ROUND(I115*H115,2)</f>
        <v>0</v>
      </c>
      <c r="K115" s="222"/>
      <c r="L115" s="46"/>
      <c r="M115" s="223" t="s">
        <v>19</v>
      </c>
      <c r="N115" s="224" t="s">
        <v>48</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557</v>
      </c>
      <c r="AT115" s="227" t="s">
        <v>162</v>
      </c>
      <c r="AU115" s="227" t="s">
        <v>85</v>
      </c>
      <c r="AY115" s="19" t="s">
        <v>160</v>
      </c>
      <c r="BE115" s="228">
        <f>IF(N115="základní",J115,0)</f>
        <v>0</v>
      </c>
      <c r="BF115" s="228">
        <f>IF(N115="snížená",J115,0)</f>
        <v>0</v>
      </c>
      <c r="BG115" s="228">
        <f>IF(N115="zákl. přenesená",J115,0)</f>
        <v>0</v>
      </c>
      <c r="BH115" s="228">
        <f>IF(N115="sníž. přenesená",J115,0)</f>
        <v>0</v>
      </c>
      <c r="BI115" s="228">
        <f>IF(N115="nulová",J115,0)</f>
        <v>0</v>
      </c>
      <c r="BJ115" s="19" t="s">
        <v>85</v>
      </c>
      <c r="BK115" s="228">
        <f>ROUND(I115*H115,2)</f>
        <v>0</v>
      </c>
      <c r="BL115" s="19" t="s">
        <v>557</v>
      </c>
      <c r="BM115" s="227" t="s">
        <v>330</v>
      </c>
    </row>
    <row r="116" spans="1:63" s="12" customFormat="1" ht="25.9" customHeight="1">
      <c r="A116" s="12"/>
      <c r="B116" s="199"/>
      <c r="C116" s="200"/>
      <c r="D116" s="201" t="s">
        <v>76</v>
      </c>
      <c r="E116" s="202" t="s">
        <v>985</v>
      </c>
      <c r="F116" s="202" t="s">
        <v>986</v>
      </c>
      <c r="G116" s="200"/>
      <c r="H116" s="200"/>
      <c r="I116" s="203"/>
      <c r="J116" s="204">
        <f>BK116</f>
        <v>0</v>
      </c>
      <c r="K116" s="200"/>
      <c r="L116" s="205"/>
      <c r="M116" s="206"/>
      <c r="N116" s="207"/>
      <c r="O116" s="207"/>
      <c r="P116" s="208">
        <f>P117</f>
        <v>0</v>
      </c>
      <c r="Q116" s="207"/>
      <c r="R116" s="208">
        <f>R117</f>
        <v>0</v>
      </c>
      <c r="S116" s="207"/>
      <c r="T116" s="209">
        <f>T117</f>
        <v>0</v>
      </c>
      <c r="U116" s="12"/>
      <c r="V116" s="12"/>
      <c r="W116" s="12"/>
      <c r="X116" s="12"/>
      <c r="Y116" s="12"/>
      <c r="Z116" s="12"/>
      <c r="AA116" s="12"/>
      <c r="AB116" s="12"/>
      <c r="AC116" s="12"/>
      <c r="AD116" s="12"/>
      <c r="AE116" s="12"/>
      <c r="AR116" s="210" t="s">
        <v>85</v>
      </c>
      <c r="AT116" s="211" t="s">
        <v>76</v>
      </c>
      <c r="AU116" s="211" t="s">
        <v>77</v>
      </c>
      <c r="AY116" s="210" t="s">
        <v>160</v>
      </c>
      <c r="BK116" s="212">
        <f>BK117</f>
        <v>0</v>
      </c>
    </row>
    <row r="117" spans="1:65" s="2" customFormat="1" ht="16.3" customHeight="1">
      <c r="A117" s="40"/>
      <c r="B117" s="41"/>
      <c r="C117" s="215" t="s">
        <v>8</v>
      </c>
      <c r="D117" s="215" t="s">
        <v>162</v>
      </c>
      <c r="E117" s="216" t="s">
        <v>987</v>
      </c>
      <c r="F117" s="217" t="s">
        <v>968</v>
      </c>
      <c r="G117" s="218" t="s">
        <v>890</v>
      </c>
      <c r="H117" s="219">
        <v>6</v>
      </c>
      <c r="I117" s="220"/>
      <c r="J117" s="221">
        <f>ROUND(I117*H117,2)</f>
        <v>0</v>
      </c>
      <c r="K117" s="222"/>
      <c r="L117" s="46"/>
      <c r="M117" s="223" t="s">
        <v>19</v>
      </c>
      <c r="N117" s="224" t="s">
        <v>48</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557</v>
      </c>
      <c r="AT117" s="227" t="s">
        <v>162</v>
      </c>
      <c r="AU117" s="227" t="s">
        <v>85</v>
      </c>
      <c r="AY117" s="19" t="s">
        <v>160</v>
      </c>
      <c r="BE117" s="228">
        <f>IF(N117="základní",J117,0)</f>
        <v>0</v>
      </c>
      <c r="BF117" s="228">
        <f>IF(N117="snížená",J117,0)</f>
        <v>0</v>
      </c>
      <c r="BG117" s="228">
        <f>IF(N117="zákl. přenesená",J117,0)</f>
        <v>0</v>
      </c>
      <c r="BH117" s="228">
        <f>IF(N117="sníž. přenesená",J117,0)</f>
        <v>0</v>
      </c>
      <c r="BI117" s="228">
        <f>IF(N117="nulová",J117,0)</f>
        <v>0</v>
      </c>
      <c r="BJ117" s="19" t="s">
        <v>85</v>
      </c>
      <c r="BK117" s="228">
        <f>ROUND(I117*H117,2)</f>
        <v>0</v>
      </c>
      <c r="BL117" s="19" t="s">
        <v>557</v>
      </c>
      <c r="BM117" s="227" t="s">
        <v>340</v>
      </c>
    </row>
    <row r="118" spans="1:63" s="12" customFormat="1" ht="25.9" customHeight="1">
      <c r="A118" s="12"/>
      <c r="B118" s="199"/>
      <c r="C118" s="200"/>
      <c r="D118" s="201" t="s">
        <v>76</v>
      </c>
      <c r="E118" s="202" t="s">
        <v>988</v>
      </c>
      <c r="F118" s="202" t="s">
        <v>989</v>
      </c>
      <c r="G118" s="200"/>
      <c r="H118" s="200"/>
      <c r="I118" s="203"/>
      <c r="J118" s="204">
        <f>BK118</f>
        <v>0</v>
      </c>
      <c r="K118" s="200"/>
      <c r="L118" s="205"/>
      <c r="M118" s="206"/>
      <c r="N118" s="207"/>
      <c r="O118" s="207"/>
      <c r="P118" s="208">
        <f>SUM(P119:P131)</f>
        <v>0</v>
      </c>
      <c r="Q118" s="207"/>
      <c r="R118" s="208">
        <f>SUM(R119:R131)</f>
        <v>0</v>
      </c>
      <c r="S118" s="207"/>
      <c r="T118" s="209">
        <f>SUM(T119:T131)</f>
        <v>0</v>
      </c>
      <c r="U118" s="12"/>
      <c r="V118" s="12"/>
      <c r="W118" s="12"/>
      <c r="X118" s="12"/>
      <c r="Y118" s="12"/>
      <c r="Z118" s="12"/>
      <c r="AA118" s="12"/>
      <c r="AB118" s="12"/>
      <c r="AC118" s="12"/>
      <c r="AD118" s="12"/>
      <c r="AE118" s="12"/>
      <c r="AR118" s="210" t="s">
        <v>85</v>
      </c>
      <c r="AT118" s="211" t="s">
        <v>76</v>
      </c>
      <c r="AU118" s="211" t="s">
        <v>77</v>
      </c>
      <c r="AY118" s="210" t="s">
        <v>160</v>
      </c>
      <c r="BK118" s="212">
        <f>SUM(BK119:BK131)</f>
        <v>0</v>
      </c>
    </row>
    <row r="119" spans="1:65" s="2" customFormat="1" ht="21.05" customHeight="1">
      <c r="A119" s="40"/>
      <c r="B119" s="41"/>
      <c r="C119" s="215" t="s">
        <v>259</v>
      </c>
      <c r="D119" s="215" t="s">
        <v>162</v>
      </c>
      <c r="E119" s="216" t="s">
        <v>990</v>
      </c>
      <c r="F119" s="217" t="s">
        <v>991</v>
      </c>
      <c r="G119" s="218" t="s">
        <v>183</v>
      </c>
      <c r="H119" s="219">
        <v>300</v>
      </c>
      <c r="I119" s="220"/>
      <c r="J119" s="221">
        <f>ROUND(I119*H119,2)</f>
        <v>0</v>
      </c>
      <c r="K119" s="222"/>
      <c r="L119" s="46"/>
      <c r="M119" s="223" t="s">
        <v>19</v>
      </c>
      <c r="N119" s="224" t="s">
        <v>48</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557</v>
      </c>
      <c r="AT119" s="227" t="s">
        <v>162</v>
      </c>
      <c r="AU119" s="227" t="s">
        <v>85</v>
      </c>
      <c r="AY119" s="19" t="s">
        <v>160</v>
      </c>
      <c r="BE119" s="228">
        <f>IF(N119="základní",J119,0)</f>
        <v>0</v>
      </c>
      <c r="BF119" s="228">
        <f>IF(N119="snížená",J119,0)</f>
        <v>0</v>
      </c>
      <c r="BG119" s="228">
        <f>IF(N119="zákl. přenesená",J119,0)</f>
        <v>0</v>
      </c>
      <c r="BH119" s="228">
        <f>IF(N119="sníž. přenesená",J119,0)</f>
        <v>0</v>
      </c>
      <c r="BI119" s="228">
        <f>IF(N119="nulová",J119,0)</f>
        <v>0</v>
      </c>
      <c r="BJ119" s="19" t="s">
        <v>85</v>
      </c>
      <c r="BK119" s="228">
        <f>ROUND(I119*H119,2)</f>
        <v>0</v>
      </c>
      <c r="BL119" s="19" t="s">
        <v>557</v>
      </c>
      <c r="BM119" s="227" t="s">
        <v>356</v>
      </c>
    </row>
    <row r="120" spans="1:65" s="2" customFormat="1" ht="21.05" customHeight="1">
      <c r="A120" s="40"/>
      <c r="B120" s="41"/>
      <c r="C120" s="215" t="s">
        <v>266</v>
      </c>
      <c r="D120" s="215" t="s">
        <v>162</v>
      </c>
      <c r="E120" s="216" t="s">
        <v>992</v>
      </c>
      <c r="F120" s="217" t="s">
        <v>993</v>
      </c>
      <c r="G120" s="218" t="s">
        <v>994</v>
      </c>
      <c r="H120" s="219">
        <v>0.42</v>
      </c>
      <c r="I120" s="220"/>
      <c r="J120" s="221">
        <f>ROUND(I120*H120,2)</f>
        <v>0</v>
      </c>
      <c r="K120" s="222"/>
      <c r="L120" s="46"/>
      <c r="M120" s="223" t="s">
        <v>19</v>
      </c>
      <c r="N120" s="224" t="s">
        <v>48</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557</v>
      </c>
      <c r="AT120" s="227" t="s">
        <v>162</v>
      </c>
      <c r="AU120" s="227" t="s">
        <v>85</v>
      </c>
      <c r="AY120" s="19" t="s">
        <v>160</v>
      </c>
      <c r="BE120" s="228">
        <f>IF(N120="základní",J120,0)</f>
        <v>0</v>
      </c>
      <c r="BF120" s="228">
        <f>IF(N120="snížená",J120,0)</f>
        <v>0</v>
      </c>
      <c r="BG120" s="228">
        <f>IF(N120="zákl. přenesená",J120,0)</f>
        <v>0</v>
      </c>
      <c r="BH120" s="228">
        <f>IF(N120="sníž. přenesená",J120,0)</f>
        <v>0</v>
      </c>
      <c r="BI120" s="228">
        <f>IF(N120="nulová",J120,0)</f>
        <v>0</v>
      </c>
      <c r="BJ120" s="19" t="s">
        <v>85</v>
      </c>
      <c r="BK120" s="228">
        <f>ROUND(I120*H120,2)</f>
        <v>0</v>
      </c>
      <c r="BL120" s="19" t="s">
        <v>557</v>
      </c>
      <c r="BM120" s="227" t="s">
        <v>367</v>
      </c>
    </row>
    <row r="121" spans="1:65" s="2" customFormat="1" ht="21.05" customHeight="1">
      <c r="A121" s="40"/>
      <c r="B121" s="41"/>
      <c r="C121" s="215" t="s">
        <v>272</v>
      </c>
      <c r="D121" s="215" t="s">
        <v>162</v>
      </c>
      <c r="E121" s="216" t="s">
        <v>995</v>
      </c>
      <c r="F121" s="217" t="s">
        <v>996</v>
      </c>
      <c r="G121" s="218" t="s">
        <v>326</v>
      </c>
      <c r="H121" s="219">
        <v>18</v>
      </c>
      <c r="I121" s="220"/>
      <c r="J121" s="221">
        <f>ROUND(I121*H121,2)</f>
        <v>0</v>
      </c>
      <c r="K121" s="222"/>
      <c r="L121" s="46"/>
      <c r="M121" s="223" t="s">
        <v>19</v>
      </c>
      <c r="N121" s="224" t="s">
        <v>48</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557</v>
      </c>
      <c r="AT121" s="227" t="s">
        <v>162</v>
      </c>
      <c r="AU121" s="227" t="s">
        <v>85</v>
      </c>
      <c r="AY121" s="19" t="s">
        <v>160</v>
      </c>
      <c r="BE121" s="228">
        <f>IF(N121="základní",J121,0)</f>
        <v>0</v>
      </c>
      <c r="BF121" s="228">
        <f>IF(N121="snížená",J121,0)</f>
        <v>0</v>
      </c>
      <c r="BG121" s="228">
        <f>IF(N121="zákl. přenesená",J121,0)</f>
        <v>0</v>
      </c>
      <c r="BH121" s="228">
        <f>IF(N121="sníž. přenesená",J121,0)</f>
        <v>0</v>
      </c>
      <c r="BI121" s="228">
        <f>IF(N121="nulová",J121,0)</f>
        <v>0</v>
      </c>
      <c r="BJ121" s="19" t="s">
        <v>85</v>
      </c>
      <c r="BK121" s="228">
        <f>ROUND(I121*H121,2)</f>
        <v>0</v>
      </c>
      <c r="BL121" s="19" t="s">
        <v>557</v>
      </c>
      <c r="BM121" s="227" t="s">
        <v>378</v>
      </c>
    </row>
    <row r="122" spans="1:65" s="2" customFormat="1" ht="16.3" customHeight="1">
      <c r="A122" s="40"/>
      <c r="B122" s="41"/>
      <c r="C122" s="215" t="s">
        <v>278</v>
      </c>
      <c r="D122" s="215" t="s">
        <v>162</v>
      </c>
      <c r="E122" s="216" t="s">
        <v>997</v>
      </c>
      <c r="F122" s="217" t="s">
        <v>998</v>
      </c>
      <c r="G122" s="218" t="s">
        <v>326</v>
      </c>
      <c r="H122" s="219">
        <v>420</v>
      </c>
      <c r="I122" s="220"/>
      <c r="J122" s="221">
        <f>ROUND(I122*H122,2)</f>
        <v>0</v>
      </c>
      <c r="K122" s="222"/>
      <c r="L122" s="46"/>
      <c r="M122" s="223" t="s">
        <v>19</v>
      </c>
      <c r="N122" s="224" t="s">
        <v>48</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557</v>
      </c>
      <c r="AT122" s="227" t="s">
        <v>162</v>
      </c>
      <c r="AU122" s="227" t="s">
        <v>85</v>
      </c>
      <c r="AY122" s="19" t="s">
        <v>160</v>
      </c>
      <c r="BE122" s="228">
        <f>IF(N122="základní",J122,0)</f>
        <v>0</v>
      </c>
      <c r="BF122" s="228">
        <f>IF(N122="snížená",J122,0)</f>
        <v>0</v>
      </c>
      <c r="BG122" s="228">
        <f>IF(N122="zákl. přenesená",J122,0)</f>
        <v>0</v>
      </c>
      <c r="BH122" s="228">
        <f>IF(N122="sníž. přenesená",J122,0)</f>
        <v>0</v>
      </c>
      <c r="BI122" s="228">
        <f>IF(N122="nulová",J122,0)</f>
        <v>0</v>
      </c>
      <c r="BJ122" s="19" t="s">
        <v>85</v>
      </c>
      <c r="BK122" s="228">
        <f>ROUND(I122*H122,2)</f>
        <v>0</v>
      </c>
      <c r="BL122" s="19" t="s">
        <v>557</v>
      </c>
      <c r="BM122" s="227" t="s">
        <v>393</v>
      </c>
    </row>
    <row r="123" spans="1:65" s="2" customFormat="1" ht="21.05" customHeight="1">
      <c r="A123" s="40"/>
      <c r="B123" s="41"/>
      <c r="C123" s="215" t="s">
        <v>283</v>
      </c>
      <c r="D123" s="215" t="s">
        <v>162</v>
      </c>
      <c r="E123" s="216" t="s">
        <v>999</v>
      </c>
      <c r="F123" s="217" t="s">
        <v>1000</v>
      </c>
      <c r="G123" s="218" t="s">
        <v>326</v>
      </c>
      <c r="H123" s="219">
        <v>18</v>
      </c>
      <c r="I123" s="220"/>
      <c r="J123" s="221">
        <f>ROUND(I123*H123,2)</f>
        <v>0</v>
      </c>
      <c r="K123" s="222"/>
      <c r="L123" s="46"/>
      <c r="M123" s="223" t="s">
        <v>19</v>
      </c>
      <c r="N123" s="224" t="s">
        <v>48</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557</v>
      </c>
      <c r="AT123" s="227" t="s">
        <v>162</v>
      </c>
      <c r="AU123" s="227" t="s">
        <v>85</v>
      </c>
      <c r="AY123" s="19" t="s">
        <v>160</v>
      </c>
      <c r="BE123" s="228">
        <f>IF(N123="základní",J123,0)</f>
        <v>0</v>
      </c>
      <c r="BF123" s="228">
        <f>IF(N123="snížená",J123,0)</f>
        <v>0</v>
      </c>
      <c r="BG123" s="228">
        <f>IF(N123="zákl. přenesená",J123,0)</f>
        <v>0</v>
      </c>
      <c r="BH123" s="228">
        <f>IF(N123="sníž. přenesená",J123,0)</f>
        <v>0</v>
      </c>
      <c r="BI123" s="228">
        <f>IF(N123="nulová",J123,0)</f>
        <v>0</v>
      </c>
      <c r="BJ123" s="19" t="s">
        <v>85</v>
      </c>
      <c r="BK123" s="228">
        <f>ROUND(I123*H123,2)</f>
        <v>0</v>
      </c>
      <c r="BL123" s="19" t="s">
        <v>557</v>
      </c>
      <c r="BM123" s="227" t="s">
        <v>405</v>
      </c>
    </row>
    <row r="124" spans="1:65" s="2" customFormat="1" ht="21.05" customHeight="1">
      <c r="A124" s="40"/>
      <c r="B124" s="41"/>
      <c r="C124" s="215" t="s">
        <v>7</v>
      </c>
      <c r="D124" s="215" t="s">
        <v>162</v>
      </c>
      <c r="E124" s="216" t="s">
        <v>1001</v>
      </c>
      <c r="F124" s="217" t="s">
        <v>1002</v>
      </c>
      <c r="G124" s="218" t="s">
        <v>890</v>
      </c>
      <c r="H124" s="219">
        <v>15</v>
      </c>
      <c r="I124" s="220"/>
      <c r="J124" s="221">
        <f>ROUND(I124*H124,2)</f>
        <v>0</v>
      </c>
      <c r="K124" s="222"/>
      <c r="L124" s="46"/>
      <c r="M124" s="223" t="s">
        <v>19</v>
      </c>
      <c r="N124" s="224" t="s">
        <v>48</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557</v>
      </c>
      <c r="AT124" s="227" t="s">
        <v>162</v>
      </c>
      <c r="AU124" s="227" t="s">
        <v>85</v>
      </c>
      <c r="AY124" s="19" t="s">
        <v>160</v>
      </c>
      <c r="BE124" s="228">
        <f>IF(N124="základní",J124,0)</f>
        <v>0</v>
      </c>
      <c r="BF124" s="228">
        <f>IF(N124="snížená",J124,0)</f>
        <v>0</v>
      </c>
      <c r="BG124" s="228">
        <f>IF(N124="zákl. přenesená",J124,0)</f>
        <v>0</v>
      </c>
      <c r="BH124" s="228">
        <f>IF(N124="sníž. přenesená",J124,0)</f>
        <v>0</v>
      </c>
      <c r="BI124" s="228">
        <f>IF(N124="nulová",J124,0)</f>
        <v>0</v>
      </c>
      <c r="BJ124" s="19" t="s">
        <v>85</v>
      </c>
      <c r="BK124" s="228">
        <f>ROUND(I124*H124,2)</f>
        <v>0</v>
      </c>
      <c r="BL124" s="19" t="s">
        <v>557</v>
      </c>
      <c r="BM124" s="227" t="s">
        <v>428</v>
      </c>
    </row>
    <row r="125" spans="1:65" s="2" customFormat="1" ht="16.3" customHeight="1">
      <c r="A125" s="40"/>
      <c r="B125" s="41"/>
      <c r="C125" s="215" t="s">
        <v>297</v>
      </c>
      <c r="D125" s="215" t="s">
        <v>162</v>
      </c>
      <c r="E125" s="216" t="s">
        <v>1003</v>
      </c>
      <c r="F125" s="217" t="s">
        <v>1004</v>
      </c>
      <c r="G125" s="218" t="s">
        <v>165</v>
      </c>
      <c r="H125" s="219">
        <v>11.3</v>
      </c>
      <c r="I125" s="220"/>
      <c r="J125" s="221">
        <f>ROUND(I125*H125,2)</f>
        <v>0</v>
      </c>
      <c r="K125" s="222"/>
      <c r="L125" s="46"/>
      <c r="M125" s="223" t="s">
        <v>19</v>
      </c>
      <c r="N125" s="224" t="s">
        <v>48</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557</v>
      </c>
      <c r="AT125" s="227" t="s">
        <v>162</v>
      </c>
      <c r="AU125" s="227" t="s">
        <v>85</v>
      </c>
      <c r="AY125" s="19" t="s">
        <v>160</v>
      </c>
      <c r="BE125" s="228">
        <f>IF(N125="základní",J125,0)</f>
        <v>0</v>
      </c>
      <c r="BF125" s="228">
        <f>IF(N125="snížená",J125,0)</f>
        <v>0</v>
      </c>
      <c r="BG125" s="228">
        <f>IF(N125="zákl. přenesená",J125,0)</f>
        <v>0</v>
      </c>
      <c r="BH125" s="228">
        <f>IF(N125="sníž. přenesená",J125,0)</f>
        <v>0</v>
      </c>
      <c r="BI125" s="228">
        <f>IF(N125="nulová",J125,0)</f>
        <v>0</v>
      </c>
      <c r="BJ125" s="19" t="s">
        <v>85</v>
      </c>
      <c r="BK125" s="228">
        <f>ROUND(I125*H125,2)</f>
        <v>0</v>
      </c>
      <c r="BL125" s="19" t="s">
        <v>557</v>
      </c>
      <c r="BM125" s="227" t="s">
        <v>439</v>
      </c>
    </row>
    <row r="126" spans="1:65" s="2" customFormat="1" ht="16.3" customHeight="1">
      <c r="A126" s="40"/>
      <c r="B126" s="41"/>
      <c r="C126" s="215" t="s">
        <v>302</v>
      </c>
      <c r="D126" s="215" t="s">
        <v>162</v>
      </c>
      <c r="E126" s="216" t="s">
        <v>1005</v>
      </c>
      <c r="F126" s="217" t="s">
        <v>1006</v>
      </c>
      <c r="G126" s="218" t="s">
        <v>165</v>
      </c>
      <c r="H126" s="219">
        <v>6.8</v>
      </c>
      <c r="I126" s="220"/>
      <c r="J126" s="221">
        <f>ROUND(I126*H126,2)</f>
        <v>0</v>
      </c>
      <c r="K126" s="222"/>
      <c r="L126" s="46"/>
      <c r="M126" s="223" t="s">
        <v>19</v>
      </c>
      <c r="N126" s="224" t="s">
        <v>48</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557</v>
      </c>
      <c r="AT126" s="227" t="s">
        <v>162</v>
      </c>
      <c r="AU126" s="227" t="s">
        <v>85</v>
      </c>
      <c r="AY126" s="19" t="s">
        <v>160</v>
      </c>
      <c r="BE126" s="228">
        <f>IF(N126="základní",J126,0)</f>
        <v>0</v>
      </c>
      <c r="BF126" s="228">
        <f>IF(N126="snížená",J126,0)</f>
        <v>0</v>
      </c>
      <c r="BG126" s="228">
        <f>IF(N126="zákl. přenesená",J126,0)</f>
        <v>0</v>
      </c>
      <c r="BH126" s="228">
        <f>IF(N126="sníž. přenesená",J126,0)</f>
        <v>0</v>
      </c>
      <c r="BI126" s="228">
        <f>IF(N126="nulová",J126,0)</f>
        <v>0</v>
      </c>
      <c r="BJ126" s="19" t="s">
        <v>85</v>
      </c>
      <c r="BK126" s="228">
        <f>ROUND(I126*H126,2)</f>
        <v>0</v>
      </c>
      <c r="BL126" s="19" t="s">
        <v>557</v>
      </c>
      <c r="BM126" s="227" t="s">
        <v>449</v>
      </c>
    </row>
    <row r="127" spans="1:65" s="2" customFormat="1" ht="16.3" customHeight="1">
      <c r="A127" s="40"/>
      <c r="B127" s="41"/>
      <c r="C127" s="215" t="s">
        <v>307</v>
      </c>
      <c r="D127" s="215" t="s">
        <v>162</v>
      </c>
      <c r="E127" s="216" t="s">
        <v>1007</v>
      </c>
      <c r="F127" s="217" t="s">
        <v>1008</v>
      </c>
      <c r="G127" s="218" t="s">
        <v>165</v>
      </c>
      <c r="H127" s="219">
        <v>0.55</v>
      </c>
      <c r="I127" s="220"/>
      <c r="J127" s="221">
        <f>ROUND(I127*H127,2)</f>
        <v>0</v>
      </c>
      <c r="K127" s="222"/>
      <c r="L127" s="46"/>
      <c r="M127" s="223" t="s">
        <v>19</v>
      </c>
      <c r="N127" s="224" t="s">
        <v>48</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557</v>
      </c>
      <c r="AT127" s="227" t="s">
        <v>162</v>
      </c>
      <c r="AU127" s="227" t="s">
        <v>85</v>
      </c>
      <c r="AY127" s="19" t="s">
        <v>160</v>
      </c>
      <c r="BE127" s="228">
        <f>IF(N127="základní",J127,0)</f>
        <v>0</v>
      </c>
      <c r="BF127" s="228">
        <f>IF(N127="snížená",J127,0)</f>
        <v>0</v>
      </c>
      <c r="BG127" s="228">
        <f>IF(N127="zákl. přenesená",J127,0)</f>
        <v>0</v>
      </c>
      <c r="BH127" s="228">
        <f>IF(N127="sníž. přenesená",J127,0)</f>
        <v>0</v>
      </c>
      <c r="BI127" s="228">
        <f>IF(N127="nulová",J127,0)</f>
        <v>0</v>
      </c>
      <c r="BJ127" s="19" t="s">
        <v>85</v>
      </c>
      <c r="BK127" s="228">
        <f>ROUND(I127*H127,2)</f>
        <v>0</v>
      </c>
      <c r="BL127" s="19" t="s">
        <v>557</v>
      </c>
      <c r="BM127" s="227" t="s">
        <v>462</v>
      </c>
    </row>
    <row r="128" spans="1:65" s="2" customFormat="1" ht="21.05" customHeight="1">
      <c r="A128" s="40"/>
      <c r="B128" s="41"/>
      <c r="C128" s="215" t="s">
        <v>314</v>
      </c>
      <c r="D128" s="215" t="s">
        <v>162</v>
      </c>
      <c r="E128" s="216" t="s">
        <v>1009</v>
      </c>
      <c r="F128" s="217" t="s">
        <v>1010</v>
      </c>
      <c r="G128" s="218" t="s">
        <v>165</v>
      </c>
      <c r="H128" s="219">
        <v>6.8</v>
      </c>
      <c r="I128" s="220"/>
      <c r="J128" s="221">
        <f>ROUND(I128*H128,2)</f>
        <v>0</v>
      </c>
      <c r="K128" s="222"/>
      <c r="L128" s="46"/>
      <c r="M128" s="223" t="s">
        <v>19</v>
      </c>
      <c r="N128" s="224" t="s">
        <v>48</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557</v>
      </c>
      <c r="AT128" s="227" t="s">
        <v>162</v>
      </c>
      <c r="AU128" s="227" t="s">
        <v>85</v>
      </c>
      <c r="AY128" s="19" t="s">
        <v>160</v>
      </c>
      <c r="BE128" s="228">
        <f>IF(N128="základní",J128,0)</f>
        <v>0</v>
      </c>
      <c r="BF128" s="228">
        <f>IF(N128="snížená",J128,0)</f>
        <v>0</v>
      </c>
      <c r="BG128" s="228">
        <f>IF(N128="zákl. přenesená",J128,0)</f>
        <v>0</v>
      </c>
      <c r="BH128" s="228">
        <f>IF(N128="sníž. přenesená",J128,0)</f>
        <v>0</v>
      </c>
      <c r="BI128" s="228">
        <f>IF(N128="nulová",J128,0)</f>
        <v>0</v>
      </c>
      <c r="BJ128" s="19" t="s">
        <v>85</v>
      </c>
      <c r="BK128" s="228">
        <f>ROUND(I128*H128,2)</f>
        <v>0</v>
      </c>
      <c r="BL128" s="19" t="s">
        <v>557</v>
      </c>
      <c r="BM128" s="227" t="s">
        <v>476</v>
      </c>
    </row>
    <row r="129" spans="1:65" s="2" customFormat="1" ht="21.05" customHeight="1">
      <c r="A129" s="40"/>
      <c r="B129" s="41"/>
      <c r="C129" s="215" t="s">
        <v>319</v>
      </c>
      <c r="D129" s="215" t="s">
        <v>162</v>
      </c>
      <c r="E129" s="216" t="s">
        <v>1011</v>
      </c>
      <c r="F129" s="217" t="s">
        <v>1012</v>
      </c>
      <c r="G129" s="218" t="s">
        <v>165</v>
      </c>
      <c r="H129" s="219">
        <v>6.8</v>
      </c>
      <c r="I129" s="220"/>
      <c r="J129" s="221">
        <f>ROUND(I129*H129,2)</f>
        <v>0</v>
      </c>
      <c r="K129" s="222"/>
      <c r="L129" s="46"/>
      <c r="M129" s="223" t="s">
        <v>19</v>
      </c>
      <c r="N129" s="224" t="s">
        <v>48</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557</v>
      </c>
      <c r="AT129" s="227" t="s">
        <v>162</v>
      </c>
      <c r="AU129" s="227" t="s">
        <v>85</v>
      </c>
      <c r="AY129" s="19" t="s">
        <v>160</v>
      </c>
      <c r="BE129" s="228">
        <f>IF(N129="základní",J129,0)</f>
        <v>0</v>
      </c>
      <c r="BF129" s="228">
        <f>IF(N129="snížená",J129,0)</f>
        <v>0</v>
      </c>
      <c r="BG129" s="228">
        <f>IF(N129="zákl. přenesená",J129,0)</f>
        <v>0</v>
      </c>
      <c r="BH129" s="228">
        <f>IF(N129="sníž. přenesená",J129,0)</f>
        <v>0</v>
      </c>
      <c r="BI129" s="228">
        <f>IF(N129="nulová",J129,0)</f>
        <v>0</v>
      </c>
      <c r="BJ129" s="19" t="s">
        <v>85</v>
      </c>
      <c r="BK129" s="228">
        <f>ROUND(I129*H129,2)</f>
        <v>0</v>
      </c>
      <c r="BL129" s="19" t="s">
        <v>557</v>
      </c>
      <c r="BM129" s="227" t="s">
        <v>490</v>
      </c>
    </row>
    <row r="130" spans="1:65" s="2" customFormat="1" ht="16.3" customHeight="1">
      <c r="A130" s="40"/>
      <c r="B130" s="41"/>
      <c r="C130" s="215" t="s">
        <v>323</v>
      </c>
      <c r="D130" s="215" t="s">
        <v>162</v>
      </c>
      <c r="E130" s="216" t="s">
        <v>1013</v>
      </c>
      <c r="F130" s="217" t="s">
        <v>1014</v>
      </c>
      <c r="G130" s="218" t="s">
        <v>890</v>
      </c>
      <c r="H130" s="219">
        <v>1</v>
      </c>
      <c r="I130" s="220"/>
      <c r="J130" s="221">
        <f>ROUND(I130*H130,2)</f>
        <v>0</v>
      </c>
      <c r="K130" s="222"/>
      <c r="L130" s="46"/>
      <c r="M130" s="223" t="s">
        <v>19</v>
      </c>
      <c r="N130" s="224" t="s">
        <v>48</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557</v>
      </c>
      <c r="AT130" s="227" t="s">
        <v>162</v>
      </c>
      <c r="AU130" s="227" t="s">
        <v>85</v>
      </c>
      <c r="AY130" s="19" t="s">
        <v>160</v>
      </c>
      <c r="BE130" s="228">
        <f>IF(N130="základní",J130,0)</f>
        <v>0</v>
      </c>
      <c r="BF130" s="228">
        <f>IF(N130="snížená",J130,0)</f>
        <v>0</v>
      </c>
      <c r="BG130" s="228">
        <f>IF(N130="zákl. přenesená",J130,0)</f>
        <v>0</v>
      </c>
      <c r="BH130" s="228">
        <f>IF(N130="sníž. přenesená",J130,0)</f>
        <v>0</v>
      </c>
      <c r="BI130" s="228">
        <f>IF(N130="nulová",J130,0)</f>
        <v>0</v>
      </c>
      <c r="BJ130" s="19" t="s">
        <v>85</v>
      </c>
      <c r="BK130" s="228">
        <f>ROUND(I130*H130,2)</f>
        <v>0</v>
      </c>
      <c r="BL130" s="19" t="s">
        <v>557</v>
      </c>
      <c r="BM130" s="227" t="s">
        <v>502</v>
      </c>
    </row>
    <row r="131" spans="1:65" s="2" customFormat="1" ht="16.3" customHeight="1">
      <c r="A131" s="40"/>
      <c r="B131" s="41"/>
      <c r="C131" s="215" t="s">
        <v>330</v>
      </c>
      <c r="D131" s="215" t="s">
        <v>162</v>
      </c>
      <c r="E131" s="216" t="s">
        <v>1015</v>
      </c>
      <c r="F131" s="217" t="s">
        <v>1016</v>
      </c>
      <c r="G131" s="218" t="s">
        <v>890</v>
      </c>
      <c r="H131" s="219">
        <v>15</v>
      </c>
      <c r="I131" s="220"/>
      <c r="J131" s="221">
        <f>ROUND(I131*H131,2)</f>
        <v>0</v>
      </c>
      <c r="K131" s="222"/>
      <c r="L131" s="46"/>
      <c r="M131" s="223" t="s">
        <v>19</v>
      </c>
      <c r="N131" s="224" t="s">
        <v>48</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557</v>
      </c>
      <c r="AT131" s="227" t="s">
        <v>162</v>
      </c>
      <c r="AU131" s="227" t="s">
        <v>85</v>
      </c>
      <c r="AY131" s="19" t="s">
        <v>160</v>
      </c>
      <c r="BE131" s="228">
        <f>IF(N131="základní",J131,0)</f>
        <v>0</v>
      </c>
      <c r="BF131" s="228">
        <f>IF(N131="snížená",J131,0)</f>
        <v>0</v>
      </c>
      <c r="BG131" s="228">
        <f>IF(N131="zákl. přenesená",J131,0)</f>
        <v>0</v>
      </c>
      <c r="BH131" s="228">
        <f>IF(N131="sníž. přenesená",J131,0)</f>
        <v>0</v>
      </c>
      <c r="BI131" s="228">
        <f>IF(N131="nulová",J131,0)</f>
        <v>0</v>
      </c>
      <c r="BJ131" s="19" t="s">
        <v>85</v>
      </c>
      <c r="BK131" s="228">
        <f>ROUND(I131*H131,2)</f>
        <v>0</v>
      </c>
      <c r="BL131" s="19" t="s">
        <v>557</v>
      </c>
      <c r="BM131" s="227" t="s">
        <v>516</v>
      </c>
    </row>
    <row r="132" spans="1:63" s="12" customFormat="1" ht="25.9" customHeight="1">
      <c r="A132" s="12"/>
      <c r="B132" s="199"/>
      <c r="C132" s="200"/>
      <c r="D132" s="201" t="s">
        <v>76</v>
      </c>
      <c r="E132" s="202" t="s">
        <v>1017</v>
      </c>
      <c r="F132" s="202" t="s">
        <v>1018</v>
      </c>
      <c r="G132" s="200"/>
      <c r="H132" s="200"/>
      <c r="I132" s="203"/>
      <c r="J132" s="204">
        <f>BK132</f>
        <v>0</v>
      </c>
      <c r="K132" s="200"/>
      <c r="L132" s="205"/>
      <c r="M132" s="206"/>
      <c r="N132" s="207"/>
      <c r="O132" s="207"/>
      <c r="P132" s="208">
        <f>SUM(P133:P135)</f>
        <v>0</v>
      </c>
      <c r="Q132" s="207"/>
      <c r="R132" s="208">
        <f>SUM(R133:R135)</f>
        <v>0</v>
      </c>
      <c r="S132" s="207"/>
      <c r="T132" s="209">
        <f>SUM(T133:T135)</f>
        <v>0</v>
      </c>
      <c r="U132" s="12"/>
      <c r="V132" s="12"/>
      <c r="W132" s="12"/>
      <c r="X132" s="12"/>
      <c r="Y132" s="12"/>
      <c r="Z132" s="12"/>
      <c r="AA132" s="12"/>
      <c r="AB132" s="12"/>
      <c r="AC132" s="12"/>
      <c r="AD132" s="12"/>
      <c r="AE132" s="12"/>
      <c r="AR132" s="210" t="s">
        <v>85</v>
      </c>
      <c r="AT132" s="211" t="s">
        <v>76</v>
      </c>
      <c r="AU132" s="211" t="s">
        <v>77</v>
      </c>
      <c r="AY132" s="210" t="s">
        <v>160</v>
      </c>
      <c r="BK132" s="212">
        <f>SUM(BK133:BK135)</f>
        <v>0</v>
      </c>
    </row>
    <row r="133" spans="1:65" s="2" customFormat="1" ht="16.3" customHeight="1">
      <c r="A133" s="40"/>
      <c r="B133" s="41"/>
      <c r="C133" s="215" t="s">
        <v>334</v>
      </c>
      <c r="D133" s="215" t="s">
        <v>162</v>
      </c>
      <c r="E133" s="216" t="s">
        <v>1019</v>
      </c>
      <c r="F133" s="217" t="s">
        <v>1020</v>
      </c>
      <c r="G133" s="218" t="s">
        <v>1021</v>
      </c>
      <c r="H133" s="219">
        <v>4</v>
      </c>
      <c r="I133" s="220"/>
      <c r="J133" s="221">
        <f>ROUND(I133*H133,2)</f>
        <v>0</v>
      </c>
      <c r="K133" s="222"/>
      <c r="L133" s="46"/>
      <c r="M133" s="223" t="s">
        <v>19</v>
      </c>
      <c r="N133" s="224" t="s">
        <v>48</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1022</v>
      </c>
      <c r="AT133" s="227" t="s">
        <v>162</v>
      </c>
      <c r="AU133" s="227" t="s">
        <v>85</v>
      </c>
      <c r="AY133" s="19" t="s">
        <v>160</v>
      </c>
      <c r="BE133" s="228">
        <f>IF(N133="základní",J133,0)</f>
        <v>0</v>
      </c>
      <c r="BF133" s="228">
        <f>IF(N133="snížená",J133,0)</f>
        <v>0</v>
      </c>
      <c r="BG133" s="228">
        <f>IF(N133="zákl. přenesená",J133,0)</f>
        <v>0</v>
      </c>
      <c r="BH133" s="228">
        <f>IF(N133="sníž. přenesená",J133,0)</f>
        <v>0</v>
      </c>
      <c r="BI133" s="228">
        <f>IF(N133="nulová",J133,0)</f>
        <v>0</v>
      </c>
      <c r="BJ133" s="19" t="s">
        <v>85</v>
      </c>
      <c r="BK133" s="228">
        <f>ROUND(I133*H133,2)</f>
        <v>0</v>
      </c>
      <c r="BL133" s="19" t="s">
        <v>1022</v>
      </c>
      <c r="BM133" s="227" t="s">
        <v>532</v>
      </c>
    </row>
    <row r="134" spans="1:65" s="2" customFormat="1" ht="16.3" customHeight="1">
      <c r="A134" s="40"/>
      <c r="B134" s="41"/>
      <c r="C134" s="215" t="s">
        <v>340</v>
      </c>
      <c r="D134" s="215" t="s">
        <v>162</v>
      </c>
      <c r="E134" s="216" t="s">
        <v>1023</v>
      </c>
      <c r="F134" s="217" t="s">
        <v>1024</v>
      </c>
      <c r="G134" s="218" t="s">
        <v>1021</v>
      </c>
      <c r="H134" s="219">
        <v>5</v>
      </c>
      <c r="I134" s="220"/>
      <c r="J134" s="221">
        <f>ROUND(I134*H134,2)</f>
        <v>0</v>
      </c>
      <c r="K134" s="222"/>
      <c r="L134" s="46"/>
      <c r="M134" s="223" t="s">
        <v>19</v>
      </c>
      <c r="N134" s="224" t="s">
        <v>48</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1022</v>
      </c>
      <c r="AT134" s="227" t="s">
        <v>162</v>
      </c>
      <c r="AU134" s="227" t="s">
        <v>85</v>
      </c>
      <c r="AY134" s="19" t="s">
        <v>160</v>
      </c>
      <c r="BE134" s="228">
        <f>IF(N134="základní",J134,0)</f>
        <v>0</v>
      </c>
      <c r="BF134" s="228">
        <f>IF(N134="snížená",J134,0)</f>
        <v>0</v>
      </c>
      <c r="BG134" s="228">
        <f>IF(N134="zákl. přenesená",J134,0)</f>
        <v>0</v>
      </c>
      <c r="BH134" s="228">
        <f>IF(N134="sníž. přenesená",J134,0)</f>
        <v>0</v>
      </c>
      <c r="BI134" s="228">
        <f>IF(N134="nulová",J134,0)</f>
        <v>0</v>
      </c>
      <c r="BJ134" s="19" t="s">
        <v>85</v>
      </c>
      <c r="BK134" s="228">
        <f>ROUND(I134*H134,2)</f>
        <v>0</v>
      </c>
      <c r="BL134" s="19" t="s">
        <v>1022</v>
      </c>
      <c r="BM134" s="227" t="s">
        <v>545</v>
      </c>
    </row>
    <row r="135" spans="1:65" s="2" customFormat="1" ht="16.3" customHeight="1">
      <c r="A135" s="40"/>
      <c r="B135" s="41"/>
      <c r="C135" s="215" t="s">
        <v>348</v>
      </c>
      <c r="D135" s="215" t="s">
        <v>162</v>
      </c>
      <c r="E135" s="216" t="s">
        <v>1025</v>
      </c>
      <c r="F135" s="217" t="s">
        <v>1026</v>
      </c>
      <c r="G135" s="218" t="s">
        <v>1021</v>
      </c>
      <c r="H135" s="219">
        <v>7</v>
      </c>
      <c r="I135" s="220"/>
      <c r="J135" s="221">
        <f>ROUND(I135*H135,2)</f>
        <v>0</v>
      </c>
      <c r="K135" s="222"/>
      <c r="L135" s="46"/>
      <c r="M135" s="223" t="s">
        <v>19</v>
      </c>
      <c r="N135" s="224" t="s">
        <v>48</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1022</v>
      </c>
      <c r="AT135" s="227" t="s">
        <v>162</v>
      </c>
      <c r="AU135" s="227" t="s">
        <v>85</v>
      </c>
      <c r="AY135" s="19" t="s">
        <v>160</v>
      </c>
      <c r="BE135" s="228">
        <f>IF(N135="základní",J135,0)</f>
        <v>0</v>
      </c>
      <c r="BF135" s="228">
        <f>IF(N135="snížená",J135,0)</f>
        <v>0</v>
      </c>
      <c r="BG135" s="228">
        <f>IF(N135="zákl. přenesená",J135,0)</f>
        <v>0</v>
      </c>
      <c r="BH135" s="228">
        <f>IF(N135="sníž. přenesená",J135,0)</f>
        <v>0</v>
      </c>
      <c r="BI135" s="228">
        <f>IF(N135="nulová",J135,0)</f>
        <v>0</v>
      </c>
      <c r="BJ135" s="19" t="s">
        <v>85</v>
      </c>
      <c r="BK135" s="228">
        <f>ROUND(I135*H135,2)</f>
        <v>0</v>
      </c>
      <c r="BL135" s="19" t="s">
        <v>1022</v>
      </c>
      <c r="BM135" s="227" t="s">
        <v>557</v>
      </c>
    </row>
    <row r="136" spans="1:63" s="12" customFormat="1" ht="25.9" customHeight="1">
      <c r="A136" s="12"/>
      <c r="B136" s="199"/>
      <c r="C136" s="200"/>
      <c r="D136" s="201" t="s">
        <v>76</v>
      </c>
      <c r="E136" s="202" t="s">
        <v>1027</v>
      </c>
      <c r="F136" s="202" t="s">
        <v>1028</v>
      </c>
      <c r="G136" s="200"/>
      <c r="H136" s="200"/>
      <c r="I136" s="203"/>
      <c r="J136" s="204">
        <f>BK136</f>
        <v>0</v>
      </c>
      <c r="K136" s="200"/>
      <c r="L136" s="205"/>
      <c r="M136" s="206"/>
      <c r="N136" s="207"/>
      <c r="O136" s="207"/>
      <c r="P136" s="208">
        <f>SUM(P137:P143)</f>
        <v>0</v>
      </c>
      <c r="Q136" s="207"/>
      <c r="R136" s="208">
        <f>SUM(R137:R143)</f>
        <v>0</v>
      </c>
      <c r="S136" s="207"/>
      <c r="T136" s="209">
        <f>SUM(T137:T143)</f>
        <v>0</v>
      </c>
      <c r="U136" s="12"/>
      <c r="V136" s="12"/>
      <c r="W136" s="12"/>
      <c r="X136" s="12"/>
      <c r="Y136" s="12"/>
      <c r="Z136" s="12"/>
      <c r="AA136" s="12"/>
      <c r="AB136" s="12"/>
      <c r="AC136" s="12"/>
      <c r="AD136" s="12"/>
      <c r="AE136" s="12"/>
      <c r="AR136" s="210" t="s">
        <v>85</v>
      </c>
      <c r="AT136" s="211" t="s">
        <v>76</v>
      </c>
      <c r="AU136" s="211" t="s">
        <v>77</v>
      </c>
      <c r="AY136" s="210" t="s">
        <v>160</v>
      </c>
      <c r="BK136" s="212">
        <f>SUM(BK137:BK143)</f>
        <v>0</v>
      </c>
    </row>
    <row r="137" spans="1:65" s="2" customFormat="1" ht="31.9" customHeight="1">
      <c r="A137" s="40"/>
      <c r="B137" s="41"/>
      <c r="C137" s="215" t="s">
        <v>356</v>
      </c>
      <c r="D137" s="215" t="s">
        <v>162</v>
      </c>
      <c r="E137" s="216" t="s">
        <v>1029</v>
      </c>
      <c r="F137" s="217" t="s">
        <v>1030</v>
      </c>
      <c r="G137" s="218" t="s">
        <v>890</v>
      </c>
      <c r="H137" s="219">
        <v>1</v>
      </c>
      <c r="I137" s="220"/>
      <c r="J137" s="221">
        <f>ROUND(I137*H137,2)</f>
        <v>0</v>
      </c>
      <c r="K137" s="222"/>
      <c r="L137" s="46"/>
      <c r="M137" s="223" t="s">
        <v>19</v>
      </c>
      <c r="N137" s="224" t="s">
        <v>48</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1031</v>
      </c>
      <c r="AT137" s="227" t="s">
        <v>162</v>
      </c>
      <c r="AU137" s="227" t="s">
        <v>85</v>
      </c>
      <c r="AY137" s="19" t="s">
        <v>160</v>
      </c>
      <c r="BE137" s="228">
        <f>IF(N137="základní",J137,0)</f>
        <v>0</v>
      </c>
      <c r="BF137" s="228">
        <f>IF(N137="snížená",J137,0)</f>
        <v>0</v>
      </c>
      <c r="BG137" s="228">
        <f>IF(N137="zákl. přenesená",J137,0)</f>
        <v>0</v>
      </c>
      <c r="BH137" s="228">
        <f>IF(N137="sníž. přenesená",J137,0)</f>
        <v>0</v>
      </c>
      <c r="BI137" s="228">
        <f>IF(N137="nulová",J137,0)</f>
        <v>0</v>
      </c>
      <c r="BJ137" s="19" t="s">
        <v>85</v>
      </c>
      <c r="BK137" s="228">
        <f>ROUND(I137*H137,2)</f>
        <v>0</v>
      </c>
      <c r="BL137" s="19" t="s">
        <v>1031</v>
      </c>
      <c r="BM137" s="227" t="s">
        <v>814</v>
      </c>
    </row>
    <row r="138" spans="1:65" s="2" customFormat="1" ht="16.3" customHeight="1">
      <c r="A138" s="40"/>
      <c r="B138" s="41"/>
      <c r="C138" s="215" t="s">
        <v>361</v>
      </c>
      <c r="D138" s="215" t="s">
        <v>162</v>
      </c>
      <c r="E138" s="216" t="s">
        <v>1032</v>
      </c>
      <c r="F138" s="217" t="s">
        <v>1033</v>
      </c>
      <c r="G138" s="218" t="s">
        <v>890</v>
      </c>
      <c r="H138" s="219">
        <v>1</v>
      </c>
      <c r="I138" s="220"/>
      <c r="J138" s="221">
        <f>ROUND(I138*H138,2)</f>
        <v>0</v>
      </c>
      <c r="K138" s="222"/>
      <c r="L138" s="46"/>
      <c r="M138" s="223" t="s">
        <v>19</v>
      </c>
      <c r="N138" s="224" t="s">
        <v>48</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1031</v>
      </c>
      <c r="AT138" s="227" t="s">
        <v>162</v>
      </c>
      <c r="AU138" s="227" t="s">
        <v>85</v>
      </c>
      <c r="AY138" s="19" t="s">
        <v>160</v>
      </c>
      <c r="BE138" s="228">
        <f>IF(N138="základní",J138,0)</f>
        <v>0</v>
      </c>
      <c r="BF138" s="228">
        <f>IF(N138="snížená",J138,0)</f>
        <v>0</v>
      </c>
      <c r="BG138" s="228">
        <f>IF(N138="zákl. přenesená",J138,0)</f>
        <v>0</v>
      </c>
      <c r="BH138" s="228">
        <f>IF(N138="sníž. přenesená",J138,0)</f>
        <v>0</v>
      </c>
      <c r="BI138" s="228">
        <f>IF(N138="nulová",J138,0)</f>
        <v>0</v>
      </c>
      <c r="BJ138" s="19" t="s">
        <v>85</v>
      </c>
      <c r="BK138" s="228">
        <f>ROUND(I138*H138,2)</f>
        <v>0</v>
      </c>
      <c r="BL138" s="19" t="s">
        <v>1031</v>
      </c>
      <c r="BM138" s="227" t="s">
        <v>1034</v>
      </c>
    </row>
    <row r="139" spans="1:65" s="2" customFormat="1" ht="16.3" customHeight="1">
      <c r="A139" s="40"/>
      <c r="B139" s="41"/>
      <c r="C139" s="215" t="s">
        <v>367</v>
      </c>
      <c r="D139" s="215" t="s">
        <v>162</v>
      </c>
      <c r="E139" s="216" t="s">
        <v>1035</v>
      </c>
      <c r="F139" s="217" t="s">
        <v>1036</v>
      </c>
      <c r="G139" s="218" t="s">
        <v>1021</v>
      </c>
      <c r="H139" s="219">
        <v>14</v>
      </c>
      <c r="I139" s="220"/>
      <c r="J139" s="221">
        <f>ROUND(I139*H139,2)</f>
        <v>0</v>
      </c>
      <c r="K139" s="222"/>
      <c r="L139" s="46"/>
      <c r="M139" s="223" t="s">
        <v>19</v>
      </c>
      <c r="N139" s="224" t="s">
        <v>48</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1031</v>
      </c>
      <c r="AT139" s="227" t="s">
        <v>162</v>
      </c>
      <c r="AU139" s="227" t="s">
        <v>85</v>
      </c>
      <c r="AY139" s="19" t="s">
        <v>160</v>
      </c>
      <c r="BE139" s="228">
        <f>IF(N139="základní",J139,0)</f>
        <v>0</v>
      </c>
      <c r="BF139" s="228">
        <f>IF(N139="snížená",J139,0)</f>
        <v>0</v>
      </c>
      <c r="BG139" s="228">
        <f>IF(N139="zákl. přenesená",J139,0)</f>
        <v>0</v>
      </c>
      <c r="BH139" s="228">
        <f>IF(N139="sníž. přenesená",J139,0)</f>
        <v>0</v>
      </c>
      <c r="BI139" s="228">
        <f>IF(N139="nulová",J139,0)</f>
        <v>0</v>
      </c>
      <c r="BJ139" s="19" t="s">
        <v>85</v>
      </c>
      <c r="BK139" s="228">
        <f>ROUND(I139*H139,2)</f>
        <v>0</v>
      </c>
      <c r="BL139" s="19" t="s">
        <v>1031</v>
      </c>
      <c r="BM139" s="227" t="s">
        <v>1037</v>
      </c>
    </row>
    <row r="140" spans="1:65" s="2" customFormat="1" ht="16.3" customHeight="1">
      <c r="A140" s="40"/>
      <c r="B140" s="41"/>
      <c r="C140" s="215" t="s">
        <v>372</v>
      </c>
      <c r="D140" s="215" t="s">
        <v>162</v>
      </c>
      <c r="E140" s="216" t="s">
        <v>1038</v>
      </c>
      <c r="F140" s="217" t="s">
        <v>1039</v>
      </c>
      <c r="G140" s="218" t="s">
        <v>1021</v>
      </c>
      <c r="H140" s="219">
        <v>2</v>
      </c>
      <c r="I140" s="220"/>
      <c r="J140" s="221">
        <f>ROUND(I140*H140,2)</f>
        <v>0</v>
      </c>
      <c r="K140" s="222"/>
      <c r="L140" s="46"/>
      <c r="M140" s="223" t="s">
        <v>19</v>
      </c>
      <c r="N140" s="224" t="s">
        <v>48</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1031</v>
      </c>
      <c r="AT140" s="227" t="s">
        <v>162</v>
      </c>
      <c r="AU140" s="227" t="s">
        <v>85</v>
      </c>
      <c r="AY140" s="19" t="s">
        <v>160</v>
      </c>
      <c r="BE140" s="228">
        <f>IF(N140="základní",J140,0)</f>
        <v>0</v>
      </c>
      <c r="BF140" s="228">
        <f>IF(N140="snížená",J140,0)</f>
        <v>0</v>
      </c>
      <c r="BG140" s="228">
        <f>IF(N140="zákl. přenesená",J140,0)</f>
        <v>0</v>
      </c>
      <c r="BH140" s="228">
        <f>IF(N140="sníž. přenesená",J140,0)</f>
        <v>0</v>
      </c>
      <c r="BI140" s="228">
        <f>IF(N140="nulová",J140,0)</f>
        <v>0</v>
      </c>
      <c r="BJ140" s="19" t="s">
        <v>85</v>
      </c>
      <c r="BK140" s="228">
        <f>ROUND(I140*H140,2)</f>
        <v>0</v>
      </c>
      <c r="BL140" s="19" t="s">
        <v>1031</v>
      </c>
      <c r="BM140" s="227" t="s">
        <v>1040</v>
      </c>
    </row>
    <row r="141" spans="1:47" s="2" customFormat="1" ht="12">
      <c r="A141" s="40"/>
      <c r="B141" s="41"/>
      <c r="C141" s="42"/>
      <c r="D141" s="229" t="s">
        <v>168</v>
      </c>
      <c r="E141" s="42"/>
      <c r="F141" s="230" t="s">
        <v>1041</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168</v>
      </c>
      <c r="AU141" s="19" t="s">
        <v>85</v>
      </c>
    </row>
    <row r="142" spans="1:65" s="2" customFormat="1" ht="16.3" customHeight="1">
      <c r="A142" s="40"/>
      <c r="B142" s="41"/>
      <c r="C142" s="215" t="s">
        <v>378</v>
      </c>
      <c r="D142" s="215" t="s">
        <v>162</v>
      </c>
      <c r="E142" s="216" t="s">
        <v>1042</v>
      </c>
      <c r="F142" s="217" t="s">
        <v>1043</v>
      </c>
      <c r="G142" s="218" t="s">
        <v>295</v>
      </c>
      <c r="H142" s="219">
        <v>1</v>
      </c>
      <c r="I142" s="220"/>
      <c r="J142" s="221">
        <f>ROUND(I142*H142,2)</f>
        <v>0</v>
      </c>
      <c r="K142" s="222"/>
      <c r="L142" s="46"/>
      <c r="M142" s="223" t="s">
        <v>19</v>
      </c>
      <c r="N142" s="224" t="s">
        <v>48</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1031</v>
      </c>
      <c r="AT142" s="227" t="s">
        <v>162</v>
      </c>
      <c r="AU142" s="227" t="s">
        <v>85</v>
      </c>
      <c r="AY142" s="19" t="s">
        <v>160</v>
      </c>
      <c r="BE142" s="228">
        <f>IF(N142="základní",J142,0)</f>
        <v>0</v>
      </c>
      <c r="BF142" s="228">
        <f>IF(N142="snížená",J142,0)</f>
        <v>0</v>
      </c>
      <c r="BG142" s="228">
        <f>IF(N142="zákl. přenesená",J142,0)</f>
        <v>0</v>
      </c>
      <c r="BH142" s="228">
        <f>IF(N142="sníž. přenesená",J142,0)</f>
        <v>0</v>
      </c>
      <c r="BI142" s="228">
        <f>IF(N142="nulová",J142,0)</f>
        <v>0</v>
      </c>
      <c r="BJ142" s="19" t="s">
        <v>85</v>
      </c>
      <c r="BK142" s="228">
        <f>ROUND(I142*H142,2)</f>
        <v>0</v>
      </c>
      <c r="BL142" s="19" t="s">
        <v>1031</v>
      </c>
      <c r="BM142" s="227" t="s">
        <v>1044</v>
      </c>
    </row>
    <row r="143" spans="1:65" s="2" customFormat="1" ht="16.3" customHeight="1">
      <c r="A143" s="40"/>
      <c r="B143" s="41"/>
      <c r="C143" s="215" t="s">
        <v>386</v>
      </c>
      <c r="D143" s="215" t="s">
        <v>162</v>
      </c>
      <c r="E143" s="216" t="s">
        <v>1045</v>
      </c>
      <c r="F143" s="217" t="s">
        <v>1046</v>
      </c>
      <c r="G143" s="218" t="s">
        <v>527</v>
      </c>
      <c r="H143" s="219">
        <v>1</v>
      </c>
      <c r="I143" s="220"/>
      <c r="J143" s="221">
        <f>ROUND(I143*H143,2)</f>
        <v>0</v>
      </c>
      <c r="K143" s="222"/>
      <c r="L143" s="46"/>
      <c r="M143" s="223" t="s">
        <v>19</v>
      </c>
      <c r="N143" s="224" t="s">
        <v>48</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1031</v>
      </c>
      <c r="AT143" s="227" t="s">
        <v>162</v>
      </c>
      <c r="AU143" s="227" t="s">
        <v>85</v>
      </c>
      <c r="AY143" s="19" t="s">
        <v>160</v>
      </c>
      <c r="BE143" s="228">
        <f>IF(N143="základní",J143,0)</f>
        <v>0</v>
      </c>
      <c r="BF143" s="228">
        <f>IF(N143="snížená",J143,0)</f>
        <v>0</v>
      </c>
      <c r="BG143" s="228">
        <f>IF(N143="zákl. přenesená",J143,0)</f>
        <v>0</v>
      </c>
      <c r="BH143" s="228">
        <f>IF(N143="sníž. přenesená",J143,0)</f>
        <v>0</v>
      </c>
      <c r="BI143" s="228">
        <f>IF(N143="nulová",J143,0)</f>
        <v>0</v>
      </c>
      <c r="BJ143" s="19" t="s">
        <v>85</v>
      </c>
      <c r="BK143" s="228">
        <f>ROUND(I143*H143,2)</f>
        <v>0</v>
      </c>
      <c r="BL143" s="19" t="s">
        <v>1031</v>
      </c>
      <c r="BM143" s="227" t="s">
        <v>1047</v>
      </c>
    </row>
    <row r="144" spans="1:63" s="12" customFormat="1" ht="25.9" customHeight="1">
      <c r="A144" s="12"/>
      <c r="B144" s="199"/>
      <c r="C144" s="200"/>
      <c r="D144" s="201" t="s">
        <v>76</v>
      </c>
      <c r="E144" s="202" t="s">
        <v>158</v>
      </c>
      <c r="F144" s="202" t="s">
        <v>159</v>
      </c>
      <c r="G144" s="200"/>
      <c r="H144" s="200"/>
      <c r="I144" s="203"/>
      <c r="J144" s="204">
        <f>BK144</f>
        <v>0</v>
      </c>
      <c r="K144" s="200"/>
      <c r="L144" s="205"/>
      <c r="M144" s="206"/>
      <c r="N144" s="207"/>
      <c r="O144" s="207"/>
      <c r="P144" s="208">
        <f>P145</f>
        <v>0</v>
      </c>
      <c r="Q144" s="207"/>
      <c r="R144" s="208">
        <f>R145</f>
        <v>0</v>
      </c>
      <c r="S144" s="207"/>
      <c r="T144" s="209">
        <f>T145</f>
        <v>0</v>
      </c>
      <c r="U144" s="12"/>
      <c r="V144" s="12"/>
      <c r="W144" s="12"/>
      <c r="X144" s="12"/>
      <c r="Y144" s="12"/>
      <c r="Z144" s="12"/>
      <c r="AA144" s="12"/>
      <c r="AB144" s="12"/>
      <c r="AC144" s="12"/>
      <c r="AD144" s="12"/>
      <c r="AE144" s="12"/>
      <c r="AR144" s="210" t="s">
        <v>85</v>
      </c>
      <c r="AT144" s="211" t="s">
        <v>76</v>
      </c>
      <c r="AU144" s="211" t="s">
        <v>77</v>
      </c>
      <c r="AY144" s="210" t="s">
        <v>160</v>
      </c>
      <c r="BK144" s="212">
        <f>BK145</f>
        <v>0</v>
      </c>
    </row>
    <row r="145" spans="1:63" s="12" customFormat="1" ht="22.8" customHeight="1">
      <c r="A145" s="12"/>
      <c r="B145" s="199"/>
      <c r="C145" s="200"/>
      <c r="D145" s="201" t="s">
        <v>76</v>
      </c>
      <c r="E145" s="213" t="s">
        <v>166</v>
      </c>
      <c r="F145" s="213" t="s">
        <v>192</v>
      </c>
      <c r="G145" s="200"/>
      <c r="H145" s="200"/>
      <c r="I145" s="203"/>
      <c r="J145" s="214">
        <f>BK145</f>
        <v>0</v>
      </c>
      <c r="K145" s="200"/>
      <c r="L145" s="205"/>
      <c r="M145" s="206"/>
      <c r="N145" s="207"/>
      <c r="O145" s="207"/>
      <c r="P145" s="208">
        <f>P146</f>
        <v>0</v>
      </c>
      <c r="Q145" s="207"/>
      <c r="R145" s="208">
        <f>R146</f>
        <v>0</v>
      </c>
      <c r="S145" s="207"/>
      <c r="T145" s="209">
        <f>T146</f>
        <v>0</v>
      </c>
      <c r="U145" s="12"/>
      <c r="V145" s="12"/>
      <c r="W145" s="12"/>
      <c r="X145" s="12"/>
      <c r="Y145" s="12"/>
      <c r="Z145" s="12"/>
      <c r="AA145" s="12"/>
      <c r="AB145" s="12"/>
      <c r="AC145" s="12"/>
      <c r="AD145" s="12"/>
      <c r="AE145" s="12"/>
      <c r="AR145" s="210" t="s">
        <v>85</v>
      </c>
      <c r="AT145" s="211" t="s">
        <v>76</v>
      </c>
      <c r="AU145" s="211" t="s">
        <v>85</v>
      </c>
      <c r="AY145" s="210" t="s">
        <v>160</v>
      </c>
      <c r="BK145" s="212">
        <f>BK146</f>
        <v>0</v>
      </c>
    </row>
    <row r="146" spans="1:65" s="2" customFormat="1" ht="31.9" customHeight="1">
      <c r="A146" s="40"/>
      <c r="B146" s="41"/>
      <c r="C146" s="215" t="s">
        <v>393</v>
      </c>
      <c r="D146" s="215" t="s">
        <v>162</v>
      </c>
      <c r="E146" s="216" t="s">
        <v>1048</v>
      </c>
      <c r="F146" s="217" t="s">
        <v>1049</v>
      </c>
      <c r="G146" s="218" t="s">
        <v>165</v>
      </c>
      <c r="H146" s="219">
        <v>20.3</v>
      </c>
      <c r="I146" s="220"/>
      <c r="J146" s="221">
        <f>ROUND(I146*H146,2)</f>
        <v>0</v>
      </c>
      <c r="K146" s="222"/>
      <c r="L146" s="46"/>
      <c r="M146" s="291" t="s">
        <v>19</v>
      </c>
      <c r="N146" s="292" t="s">
        <v>48</v>
      </c>
      <c r="O146" s="293"/>
      <c r="P146" s="294">
        <f>O146*H146</f>
        <v>0</v>
      </c>
      <c r="Q146" s="294">
        <v>0</v>
      </c>
      <c r="R146" s="294">
        <f>Q146*H146</f>
        <v>0</v>
      </c>
      <c r="S146" s="294">
        <v>0</v>
      </c>
      <c r="T146" s="295">
        <f>S146*H146</f>
        <v>0</v>
      </c>
      <c r="U146" s="40"/>
      <c r="V146" s="40"/>
      <c r="W146" s="40"/>
      <c r="X146" s="40"/>
      <c r="Y146" s="40"/>
      <c r="Z146" s="40"/>
      <c r="AA146" s="40"/>
      <c r="AB146" s="40"/>
      <c r="AC146" s="40"/>
      <c r="AD146" s="40"/>
      <c r="AE146" s="40"/>
      <c r="AR146" s="227" t="s">
        <v>166</v>
      </c>
      <c r="AT146" s="227" t="s">
        <v>162</v>
      </c>
      <c r="AU146" s="227" t="s">
        <v>87</v>
      </c>
      <c r="AY146" s="19" t="s">
        <v>160</v>
      </c>
      <c r="BE146" s="228">
        <f>IF(N146="základní",J146,0)</f>
        <v>0</v>
      </c>
      <c r="BF146" s="228">
        <f>IF(N146="snížená",J146,0)</f>
        <v>0</v>
      </c>
      <c r="BG146" s="228">
        <f>IF(N146="zákl. přenesená",J146,0)</f>
        <v>0</v>
      </c>
      <c r="BH146" s="228">
        <f>IF(N146="sníž. přenesená",J146,0)</f>
        <v>0</v>
      </c>
      <c r="BI146" s="228">
        <f>IF(N146="nulová",J146,0)</f>
        <v>0</v>
      </c>
      <c r="BJ146" s="19" t="s">
        <v>85</v>
      </c>
      <c r="BK146" s="228">
        <f>ROUND(I146*H146,2)</f>
        <v>0</v>
      </c>
      <c r="BL146" s="19" t="s">
        <v>166</v>
      </c>
      <c r="BM146" s="227" t="s">
        <v>1050</v>
      </c>
    </row>
    <row r="147" spans="1:31" s="2" customFormat="1" ht="6.95" customHeight="1">
      <c r="A147" s="40"/>
      <c r="B147" s="61"/>
      <c r="C147" s="62"/>
      <c r="D147" s="62"/>
      <c r="E147" s="62"/>
      <c r="F147" s="62"/>
      <c r="G147" s="62"/>
      <c r="H147" s="62"/>
      <c r="I147" s="62"/>
      <c r="J147" s="62"/>
      <c r="K147" s="62"/>
      <c r="L147" s="46"/>
      <c r="M147" s="40"/>
      <c r="O147" s="40"/>
      <c r="P147" s="40"/>
      <c r="Q147" s="40"/>
      <c r="R147" s="40"/>
      <c r="S147" s="40"/>
      <c r="T147" s="40"/>
      <c r="U147" s="40"/>
      <c r="V147" s="40"/>
      <c r="W147" s="40"/>
      <c r="X147" s="40"/>
      <c r="Y147" s="40"/>
      <c r="Z147" s="40"/>
      <c r="AA147" s="40"/>
      <c r="AB147" s="40"/>
      <c r="AC147" s="40"/>
      <c r="AD147" s="40"/>
      <c r="AE147" s="40"/>
    </row>
  </sheetData>
  <sheetProtection password="CC35" sheet="1" objects="1" scenarios="1" formatColumns="0" formatRows="0" autoFilter="0"/>
  <autoFilter ref="C92:K146"/>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46"/>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1:31" s="2" customFormat="1" ht="12" customHeight="1">
      <c r="A8" s="40"/>
      <c r="B8" s="46"/>
      <c r="C8" s="40"/>
      <c r="D8" s="144" t="s">
        <v>123</v>
      </c>
      <c r="E8" s="40"/>
      <c r="F8" s="40"/>
      <c r="G8" s="40"/>
      <c r="H8" s="40"/>
      <c r="I8" s="40"/>
      <c r="J8" s="40"/>
      <c r="K8" s="40"/>
      <c r="L8" s="146"/>
      <c r="S8" s="40"/>
      <c r="T8" s="40"/>
      <c r="U8" s="40"/>
      <c r="V8" s="40"/>
      <c r="W8" s="40"/>
      <c r="X8" s="40"/>
      <c r="Y8" s="40"/>
      <c r="Z8" s="40"/>
      <c r="AA8" s="40"/>
      <c r="AB8" s="40"/>
      <c r="AC8" s="40"/>
      <c r="AD8" s="40"/>
      <c r="AE8" s="40"/>
    </row>
    <row r="9" spans="1:31" s="2" customFormat="1" ht="16.3" customHeight="1">
      <c r="A9" s="40"/>
      <c r="B9" s="46"/>
      <c r="C9" s="40"/>
      <c r="D9" s="40"/>
      <c r="E9" s="147" t="s">
        <v>1051</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8. 12. 2020</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44" t="s">
        <v>29</v>
      </c>
      <c r="J15" s="135" t="s">
        <v>30</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31</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29</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33</v>
      </c>
      <c r="E20" s="40"/>
      <c r="F20" s="40"/>
      <c r="G20" s="40"/>
      <c r="H20" s="40"/>
      <c r="I20" s="144" t="s">
        <v>26</v>
      </c>
      <c r="J20" s="135" t="s">
        <v>34</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35</v>
      </c>
      <c r="F21" s="40"/>
      <c r="G21" s="40"/>
      <c r="H21" s="40"/>
      <c r="I21" s="144" t="s">
        <v>29</v>
      </c>
      <c r="J21" s="135" t="s">
        <v>36</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38</v>
      </c>
      <c r="E23" s="40"/>
      <c r="F23" s="40"/>
      <c r="G23" s="40"/>
      <c r="H23" s="40"/>
      <c r="I23" s="144" t="s">
        <v>26</v>
      </c>
      <c r="J23" s="135" t="s">
        <v>39</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40</v>
      </c>
      <c r="F24" s="40"/>
      <c r="G24" s="40"/>
      <c r="H24" s="40"/>
      <c r="I24" s="144" t="s">
        <v>29</v>
      </c>
      <c r="J24" s="135" t="s">
        <v>19</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41</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3"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43</v>
      </c>
      <c r="E30" s="40"/>
      <c r="F30" s="40"/>
      <c r="G30" s="40"/>
      <c r="H30" s="40"/>
      <c r="I30" s="40"/>
      <c r="J30" s="155">
        <f>ROUND(J89,2)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45</v>
      </c>
      <c r="G32" s="40"/>
      <c r="H32" s="40"/>
      <c r="I32" s="156" t="s">
        <v>44</v>
      </c>
      <c r="J32" s="156" t="s">
        <v>46</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47</v>
      </c>
      <c r="E33" s="144" t="s">
        <v>48</v>
      </c>
      <c r="F33" s="158">
        <f>ROUND((SUM(BE89:BE245)),2)</f>
        <v>0</v>
      </c>
      <c r="G33" s="40"/>
      <c r="H33" s="40"/>
      <c r="I33" s="159">
        <v>0.21</v>
      </c>
      <c r="J33" s="158">
        <f>ROUND(((SUM(BE89:BE245))*I33),2)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49</v>
      </c>
      <c r="F34" s="158">
        <f>ROUND((SUM(BF89:BF245)),2)</f>
        <v>0</v>
      </c>
      <c r="G34" s="40"/>
      <c r="H34" s="40"/>
      <c r="I34" s="159">
        <v>0.15</v>
      </c>
      <c r="J34" s="158">
        <f>ROUND(((SUM(BF89:BF245))*I34),2)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50</v>
      </c>
      <c r="F35" s="158">
        <f>ROUND((SUM(BG89:BG245)),2)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51</v>
      </c>
      <c r="F36" s="158">
        <f>ROUND((SUM(BH89:BH245)),2)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52</v>
      </c>
      <c r="F37" s="158">
        <f>ROUND((SUM(BI89:BI245)),2)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53</v>
      </c>
      <c r="E39" s="162"/>
      <c r="F39" s="162"/>
      <c r="G39" s="163" t="s">
        <v>54</v>
      </c>
      <c r="H39" s="164" t="s">
        <v>55</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125</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3" customHeight="1">
      <c r="A48" s="40"/>
      <c r="B48" s="41"/>
      <c r="C48" s="42"/>
      <c r="D48" s="42"/>
      <c r="E48" s="171" t="str">
        <f>E7</f>
        <v>NÁDRAŽNÍ,MĚSTSKÁ TŘÍDA - ČÁST I</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123</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71" t="str">
        <f>E9</f>
        <v>SO 501 - Plynovod</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Žďár nas Sázavou</v>
      </c>
      <c r="G52" s="42"/>
      <c r="H52" s="42"/>
      <c r="I52" s="34" t="s">
        <v>23</v>
      </c>
      <c r="J52" s="74" t="str">
        <f>IF(J12="","",J12)</f>
        <v>8. 12. 2020</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3" customHeight="1">
      <c r="A54" s="40"/>
      <c r="B54" s="41"/>
      <c r="C54" s="34" t="s">
        <v>25</v>
      </c>
      <c r="D54" s="42"/>
      <c r="E54" s="42"/>
      <c r="F54" s="29" t="str">
        <f>E15</f>
        <v>Město Žďár nad Sázavou</v>
      </c>
      <c r="G54" s="42"/>
      <c r="H54" s="42"/>
      <c r="I54" s="34" t="s">
        <v>33</v>
      </c>
      <c r="J54" s="38" t="str">
        <f>E21</f>
        <v>GRIMM Architekti</v>
      </c>
      <c r="K54" s="42"/>
      <c r="L54" s="146"/>
      <c r="S54" s="40"/>
      <c r="T54" s="40"/>
      <c r="U54" s="40"/>
      <c r="V54" s="40"/>
      <c r="W54" s="40"/>
      <c r="X54" s="40"/>
      <c r="Y54" s="40"/>
      <c r="Z54" s="40"/>
      <c r="AA54" s="40"/>
      <c r="AB54" s="40"/>
      <c r="AC54" s="40"/>
      <c r="AD54" s="40"/>
      <c r="AE54" s="40"/>
    </row>
    <row r="55" spans="1:31" s="2" customFormat="1" ht="15.3" customHeight="1">
      <c r="A55" s="40"/>
      <c r="B55" s="41"/>
      <c r="C55" s="34" t="s">
        <v>31</v>
      </c>
      <c r="D55" s="42"/>
      <c r="E55" s="42"/>
      <c r="F55" s="29" t="str">
        <f>IF(E18="","",E18)</f>
        <v>Vyplň údaj</v>
      </c>
      <c r="G55" s="42"/>
      <c r="H55" s="42"/>
      <c r="I55" s="34" t="s">
        <v>38</v>
      </c>
      <c r="J55" s="38" t="str">
        <f>E24</f>
        <v>Ivan Mezera</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126</v>
      </c>
      <c r="D57" s="173"/>
      <c r="E57" s="173"/>
      <c r="F57" s="173"/>
      <c r="G57" s="173"/>
      <c r="H57" s="173"/>
      <c r="I57" s="173"/>
      <c r="J57" s="174" t="s">
        <v>127</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75</v>
      </c>
      <c r="D59" s="42"/>
      <c r="E59" s="42"/>
      <c r="F59" s="42"/>
      <c r="G59" s="42"/>
      <c r="H59" s="42"/>
      <c r="I59" s="42"/>
      <c r="J59" s="104">
        <f>J89</f>
        <v>0</v>
      </c>
      <c r="K59" s="42"/>
      <c r="L59" s="146"/>
      <c r="S59" s="40"/>
      <c r="T59" s="40"/>
      <c r="U59" s="40"/>
      <c r="V59" s="40"/>
      <c r="W59" s="40"/>
      <c r="X59" s="40"/>
      <c r="Y59" s="40"/>
      <c r="Z59" s="40"/>
      <c r="AA59" s="40"/>
      <c r="AB59" s="40"/>
      <c r="AC59" s="40"/>
      <c r="AD59" s="40"/>
      <c r="AE59" s="40"/>
      <c r="AU59" s="19" t="s">
        <v>128</v>
      </c>
    </row>
    <row r="60" spans="1:31" s="9" customFormat="1" ht="24.95" customHeight="1">
      <c r="A60" s="9"/>
      <c r="B60" s="176"/>
      <c r="C60" s="177"/>
      <c r="D60" s="178" t="s">
        <v>568</v>
      </c>
      <c r="E60" s="179"/>
      <c r="F60" s="179"/>
      <c r="G60" s="179"/>
      <c r="H60" s="179"/>
      <c r="I60" s="179"/>
      <c r="J60" s="180">
        <f>J90</f>
        <v>0</v>
      </c>
      <c r="K60" s="177"/>
      <c r="L60" s="181"/>
      <c r="S60" s="9"/>
      <c r="T60" s="9"/>
      <c r="U60" s="9"/>
      <c r="V60" s="9"/>
      <c r="W60" s="9"/>
      <c r="X60" s="9"/>
      <c r="Y60" s="9"/>
      <c r="Z60" s="9"/>
      <c r="AA60" s="9"/>
      <c r="AB60" s="9"/>
      <c r="AC60" s="9"/>
      <c r="AD60" s="9"/>
      <c r="AE60" s="9"/>
    </row>
    <row r="61" spans="1:31" s="9" customFormat="1" ht="24.95" customHeight="1">
      <c r="A61" s="9"/>
      <c r="B61" s="176"/>
      <c r="C61" s="177"/>
      <c r="D61" s="178" t="s">
        <v>569</v>
      </c>
      <c r="E61" s="179"/>
      <c r="F61" s="179"/>
      <c r="G61" s="179"/>
      <c r="H61" s="179"/>
      <c r="I61" s="179"/>
      <c r="J61" s="180">
        <f>J130</f>
        <v>0</v>
      </c>
      <c r="K61" s="177"/>
      <c r="L61" s="181"/>
      <c r="S61" s="9"/>
      <c r="T61" s="9"/>
      <c r="U61" s="9"/>
      <c r="V61" s="9"/>
      <c r="W61" s="9"/>
      <c r="X61" s="9"/>
      <c r="Y61" s="9"/>
      <c r="Z61" s="9"/>
      <c r="AA61" s="9"/>
      <c r="AB61" s="9"/>
      <c r="AC61" s="9"/>
      <c r="AD61" s="9"/>
      <c r="AE61" s="9"/>
    </row>
    <row r="62" spans="1:31" s="9" customFormat="1" ht="24.95" customHeight="1">
      <c r="A62" s="9"/>
      <c r="B62" s="176"/>
      <c r="C62" s="177"/>
      <c r="D62" s="178" t="s">
        <v>570</v>
      </c>
      <c r="E62" s="179"/>
      <c r="F62" s="179"/>
      <c r="G62" s="179"/>
      <c r="H62" s="179"/>
      <c r="I62" s="179"/>
      <c r="J62" s="180">
        <f>J136</f>
        <v>0</v>
      </c>
      <c r="K62" s="177"/>
      <c r="L62" s="181"/>
      <c r="S62" s="9"/>
      <c r="T62" s="9"/>
      <c r="U62" s="9"/>
      <c r="V62" s="9"/>
      <c r="W62" s="9"/>
      <c r="X62" s="9"/>
      <c r="Y62" s="9"/>
      <c r="Z62" s="9"/>
      <c r="AA62" s="9"/>
      <c r="AB62" s="9"/>
      <c r="AC62" s="9"/>
      <c r="AD62" s="9"/>
      <c r="AE62" s="9"/>
    </row>
    <row r="63" spans="1:31" s="9" customFormat="1" ht="24.95" customHeight="1">
      <c r="A63" s="9"/>
      <c r="B63" s="176"/>
      <c r="C63" s="177"/>
      <c r="D63" s="178" t="s">
        <v>572</v>
      </c>
      <c r="E63" s="179"/>
      <c r="F63" s="179"/>
      <c r="G63" s="179"/>
      <c r="H63" s="179"/>
      <c r="I63" s="179"/>
      <c r="J63" s="180">
        <f>J147</f>
        <v>0</v>
      </c>
      <c r="K63" s="177"/>
      <c r="L63" s="181"/>
      <c r="S63" s="9"/>
      <c r="T63" s="9"/>
      <c r="U63" s="9"/>
      <c r="V63" s="9"/>
      <c r="W63" s="9"/>
      <c r="X63" s="9"/>
      <c r="Y63" s="9"/>
      <c r="Z63" s="9"/>
      <c r="AA63" s="9"/>
      <c r="AB63" s="9"/>
      <c r="AC63" s="9"/>
      <c r="AD63" s="9"/>
      <c r="AE63" s="9"/>
    </row>
    <row r="64" spans="1:31" s="9" customFormat="1" ht="24.95" customHeight="1">
      <c r="A64" s="9"/>
      <c r="B64" s="176"/>
      <c r="C64" s="177"/>
      <c r="D64" s="178" t="s">
        <v>573</v>
      </c>
      <c r="E64" s="179"/>
      <c r="F64" s="179"/>
      <c r="G64" s="179"/>
      <c r="H64" s="179"/>
      <c r="I64" s="179"/>
      <c r="J64" s="180">
        <f>J152</f>
        <v>0</v>
      </c>
      <c r="K64" s="177"/>
      <c r="L64" s="181"/>
      <c r="S64" s="9"/>
      <c r="T64" s="9"/>
      <c r="U64" s="9"/>
      <c r="V64" s="9"/>
      <c r="W64" s="9"/>
      <c r="X64" s="9"/>
      <c r="Y64" s="9"/>
      <c r="Z64" s="9"/>
      <c r="AA64" s="9"/>
      <c r="AB64" s="9"/>
      <c r="AC64" s="9"/>
      <c r="AD64" s="9"/>
      <c r="AE64" s="9"/>
    </row>
    <row r="65" spans="1:31" s="9" customFormat="1" ht="24.95" customHeight="1">
      <c r="A65" s="9"/>
      <c r="B65" s="176"/>
      <c r="C65" s="177"/>
      <c r="D65" s="178" t="s">
        <v>574</v>
      </c>
      <c r="E65" s="179"/>
      <c r="F65" s="179"/>
      <c r="G65" s="179"/>
      <c r="H65" s="179"/>
      <c r="I65" s="179"/>
      <c r="J65" s="180">
        <f>J154</f>
        <v>0</v>
      </c>
      <c r="K65" s="177"/>
      <c r="L65" s="181"/>
      <c r="S65" s="9"/>
      <c r="T65" s="9"/>
      <c r="U65" s="9"/>
      <c r="V65" s="9"/>
      <c r="W65" s="9"/>
      <c r="X65" s="9"/>
      <c r="Y65" s="9"/>
      <c r="Z65" s="9"/>
      <c r="AA65" s="9"/>
      <c r="AB65" s="9"/>
      <c r="AC65" s="9"/>
      <c r="AD65" s="9"/>
      <c r="AE65" s="9"/>
    </row>
    <row r="66" spans="1:31" s="9" customFormat="1" ht="24.95" customHeight="1">
      <c r="A66" s="9"/>
      <c r="B66" s="176"/>
      <c r="C66" s="177"/>
      <c r="D66" s="178" t="s">
        <v>1052</v>
      </c>
      <c r="E66" s="179"/>
      <c r="F66" s="179"/>
      <c r="G66" s="179"/>
      <c r="H66" s="179"/>
      <c r="I66" s="179"/>
      <c r="J66" s="180">
        <f>J160</f>
        <v>0</v>
      </c>
      <c r="K66" s="177"/>
      <c r="L66" s="181"/>
      <c r="S66" s="9"/>
      <c r="T66" s="9"/>
      <c r="U66" s="9"/>
      <c r="V66" s="9"/>
      <c r="W66" s="9"/>
      <c r="X66" s="9"/>
      <c r="Y66" s="9"/>
      <c r="Z66" s="9"/>
      <c r="AA66" s="9"/>
      <c r="AB66" s="9"/>
      <c r="AC66" s="9"/>
      <c r="AD66" s="9"/>
      <c r="AE66" s="9"/>
    </row>
    <row r="67" spans="1:31" s="9" customFormat="1" ht="24.95" customHeight="1">
      <c r="A67" s="9"/>
      <c r="B67" s="176"/>
      <c r="C67" s="177"/>
      <c r="D67" s="178" t="s">
        <v>1053</v>
      </c>
      <c r="E67" s="179"/>
      <c r="F67" s="179"/>
      <c r="G67" s="179"/>
      <c r="H67" s="179"/>
      <c r="I67" s="179"/>
      <c r="J67" s="180">
        <f>J164</f>
        <v>0</v>
      </c>
      <c r="K67" s="177"/>
      <c r="L67" s="181"/>
      <c r="S67" s="9"/>
      <c r="T67" s="9"/>
      <c r="U67" s="9"/>
      <c r="V67" s="9"/>
      <c r="W67" s="9"/>
      <c r="X67" s="9"/>
      <c r="Y67" s="9"/>
      <c r="Z67" s="9"/>
      <c r="AA67" s="9"/>
      <c r="AB67" s="9"/>
      <c r="AC67" s="9"/>
      <c r="AD67" s="9"/>
      <c r="AE67" s="9"/>
    </row>
    <row r="68" spans="1:31" s="9" customFormat="1" ht="24.95" customHeight="1">
      <c r="A68" s="9"/>
      <c r="B68" s="176"/>
      <c r="C68" s="177"/>
      <c r="D68" s="178" t="s">
        <v>1054</v>
      </c>
      <c r="E68" s="179"/>
      <c r="F68" s="179"/>
      <c r="G68" s="179"/>
      <c r="H68" s="179"/>
      <c r="I68" s="179"/>
      <c r="J68" s="180">
        <f>J236</f>
        <v>0</v>
      </c>
      <c r="K68" s="177"/>
      <c r="L68" s="181"/>
      <c r="S68" s="9"/>
      <c r="T68" s="9"/>
      <c r="U68" s="9"/>
      <c r="V68" s="9"/>
      <c r="W68" s="9"/>
      <c r="X68" s="9"/>
      <c r="Y68" s="9"/>
      <c r="Z68" s="9"/>
      <c r="AA68" s="9"/>
      <c r="AB68" s="9"/>
      <c r="AC68" s="9"/>
      <c r="AD68" s="9"/>
      <c r="AE68" s="9"/>
    </row>
    <row r="69" spans="1:31" s="9" customFormat="1" ht="24.95" customHeight="1">
      <c r="A69" s="9"/>
      <c r="B69" s="176"/>
      <c r="C69" s="177"/>
      <c r="D69" s="178" t="s">
        <v>1055</v>
      </c>
      <c r="E69" s="179"/>
      <c r="F69" s="179"/>
      <c r="G69" s="179"/>
      <c r="H69" s="179"/>
      <c r="I69" s="179"/>
      <c r="J69" s="180">
        <f>J242</f>
        <v>0</v>
      </c>
      <c r="K69" s="177"/>
      <c r="L69" s="181"/>
      <c r="S69" s="9"/>
      <c r="T69" s="9"/>
      <c r="U69" s="9"/>
      <c r="V69" s="9"/>
      <c r="W69" s="9"/>
      <c r="X69" s="9"/>
      <c r="Y69" s="9"/>
      <c r="Z69" s="9"/>
      <c r="AA69" s="9"/>
      <c r="AB69" s="9"/>
      <c r="AC69" s="9"/>
      <c r="AD69" s="9"/>
      <c r="AE69" s="9"/>
    </row>
    <row r="70" spans="1:31" s="2" customFormat="1" ht="21.8" customHeight="1">
      <c r="A70" s="40"/>
      <c r="B70" s="41"/>
      <c r="C70" s="42"/>
      <c r="D70" s="42"/>
      <c r="E70" s="42"/>
      <c r="F70" s="42"/>
      <c r="G70" s="42"/>
      <c r="H70" s="42"/>
      <c r="I70" s="42"/>
      <c r="J70" s="42"/>
      <c r="K70" s="42"/>
      <c r="L70" s="146"/>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6"/>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6"/>
      <c r="S75" s="40"/>
      <c r="T75" s="40"/>
      <c r="U75" s="40"/>
      <c r="V75" s="40"/>
      <c r="W75" s="40"/>
      <c r="X75" s="40"/>
      <c r="Y75" s="40"/>
      <c r="Z75" s="40"/>
      <c r="AA75" s="40"/>
      <c r="AB75" s="40"/>
      <c r="AC75" s="40"/>
      <c r="AD75" s="40"/>
      <c r="AE75" s="40"/>
    </row>
    <row r="76" spans="1:31" s="2" customFormat="1" ht="24.95" customHeight="1">
      <c r="A76" s="40"/>
      <c r="B76" s="41"/>
      <c r="C76" s="25" t="s">
        <v>145</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6.3" customHeight="1">
      <c r="A79" s="40"/>
      <c r="B79" s="41"/>
      <c r="C79" s="42"/>
      <c r="D79" s="42"/>
      <c r="E79" s="171" t="str">
        <f>E7</f>
        <v>NÁDRAŽNÍ,MĚSTSKÁ TŘÍDA - ČÁST I</v>
      </c>
      <c r="F79" s="34"/>
      <c r="G79" s="34"/>
      <c r="H79" s="34"/>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123</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3" customHeight="1">
      <c r="A81" s="40"/>
      <c r="B81" s="41"/>
      <c r="C81" s="42"/>
      <c r="D81" s="42"/>
      <c r="E81" s="71" t="str">
        <f>E9</f>
        <v>SO 501 - Plynovod</v>
      </c>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F12</f>
        <v>Žďár nas Sázavou</v>
      </c>
      <c r="G83" s="42"/>
      <c r="H83" s="42"/>
      <c r="I83" s="34" t="s">
        <v>23</v>
      </c>
      <c r="J83" s="74" t="str">
        <f>IF(J12="","",J12)</f>
        <v>8. 12. 2020</v>
      </c>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5.3" customHeight="1">
      <c r="A85" s="40"/>
      <c r="B85" s="41"/>
      <c r="C85" s="34" t="s">
        <v>25</v>
      </c>
      <c r="D85" s="42"/>
      <c r="E85" s="42"/>
      <c r="F85" s="29" t="str">
        <f>E15</f>
        <v>Město Žďár nad Sázavou</v>
      </c>
      <c r="G85" s="42"/>
      <c r="H85" s="42"/>
      <c r="I85" s="34" t="s">
        <v>33</v>
      </c>
      <c r="J85" s="38" t="str">
        <f>E21</f>
        <v>GRIMM Architekti</v>
      </c>
      <c r="K85" s="42"/>
      <c r="L85" s="146"/>
      <c r="S85" s="40"/>
      <c r="T85" s="40"/>
      <c r="U85" s="40"/>
      <c r="V85" s="40"/>
      <c r="W85" s="40"/>
      <c r="X85" s="40"/>
      <c r="Y85" s="40"/>
      <c r="Z85" s="40"/>
      <c r="AA85" s="40"/>
      <c r="AB85" s="40"/>
      <c r="AC85" s="40"/>
      <c r="AD85" s="40"/>
      <c r="AE85" s="40"/>
    </row>
    <row r="86" spans="1:31" s="2" customFormat="1" ht="15.3" customHeight="1">
      <c r="A86" s="40"/>
      <c r="B86" s="41"/>
      <c r="C86" s="34" t="s">
        <v>31</v>
      </c>
      <c r="D86" s="42"/>
      <c r="E86" s="42"/>
      <c r="F86" s="29" t="str">
        <f>IF(E18="","",E18)</f>
        <v>Vyplň údaj</v>
      </c>
      <c r="G86" s="42"/>
      <c r="H86" s="42"/>
      <c r="I86" s="34" t="s">
        <v>38</v>
      </c>
      <c r="J86" s="38" t="str">
        <f>E24</f>
        <v>Ivan Mezera</v>
      </c>
      <c r="K86" s="42"/>
      <c r="L86" s="146"/>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11" customFormat="1" ht="29.25" customHeight="1">
      <c r="A88" s="187"/>
      <c r="B88" s="188"/>
      <c r="C88" s="189" t="s">
        <v>146</v>
      </c>
      <c r="D88" s="190" t="s">
        <v>62</v>
      </c>
      <c r="E88" s="190" t="s">
        <v>58</v>
      </c>
      <c r="F88" s="190" t="s">
        <v>59</v>
      </c>
      <c r="G88" s="190" t="s">
        <v>147</v>
      </c>
      <c r="H88" s="190" t="s">
        <v>148</v>
      </c>
      <c r="I88" s="190" t="s">
        <v>149</v>
      </c>
      <c r="J88" s="191" t="s">
        <v>127</v>
      </c>
      <c r="K88" s="192" t="s">
        <v>150</v>
      </c>
      <c r="L88" s="193"/>
      <c r="M88" s="94" t="s">
        <v>19</v>
      </c>
      <c r="N88" s="95" t="s">
        <v>47</v>
      </c>
      <c r="O88" s="95" t="s">
        <v>151</v>
      </c>
      <c r="P88" s="95" t="s">
        <v>152</v>
      </c>
      <c r="Q88" s="95" t="s">
        <v>153</v>
      </c>
      <c r="R88" s="95" t="s">
        <v>154</v>
      </c>
      <c r="S88" s="95" t="s">
        <v>155</v>
      </c>
      <c r="T88" s="96" t="s">
        <v>156</v>
      </c>
      <c r="U88" s="187"/>
      <c r="V88" s="187"/>
      <c r="W88" s="187"/>
      <c r="X88" s="187"/>
      <c r="Y88" s="187"/>
      <c r="Z88" s="187"/>
      <c r="AA88" s="187"/>
      <c r="AB88" s="187"/>
      <c r="AC88" s="187"/>
      <c r="AD88" s="187"/>
      <c r="AE88" s="187"/>
    </row>
    <row r="89" spans="1:63" s="2" customFormat="1" ht="22.8" customHeight="1">
      <c r="A89" s="40"/>
      <c r="B89" s="41"/>
      <c r="C89" s="101" t="s">
        <v>157</v>
      </c>
      <c r="D89" s="42"/>
      <c r="E89" s="42"/>
      <c r="F89" s="42"/>
      <c r="G89" s="42"/>
      <c r="H89" s="42"/>
      <c r="I89" s="42"/>
      <c r="J89" s="194">
        <f>BK89</f>
        <v>0</v>
      </c>
      <c r="K89" s="42"/>
      <c r="L89" s="46"/>
      <c r="M89" s="97"/>
      <c r="N89" s="195"/>
      <c r="O89" s="98"/>
      <c r="P89" s="196">
        <f>P90+P130+P136+P147+P152+P154+P160+P164+P236+P242</f>
        <v>0</v>
      </c>
      <c r="Q89" s="98"/>
      <c r="R89" s="196">
        <f>R90+R130+R136+R147+R152+R154+R160+R164+R236+R242</f>
        <v>0</v>
      </c>
      <c r="S89" s="98"/>
      <c r="T89" s="197">
        <f>T90+T130+T136+T147+T152+T154+T160+T164+T236+T242</f>
        <v>0</v>
      </c>
      <c r="U89" s="40"/>
      <c r="V89" s="40"/>
      <c r="W89" s="40"/>
      <c r="X89" s="40"/>
      <c r="Y89" s="40"/>
      <c r="Z89" s="40"/>
      <c r="AA89" s="40"/>
      <c r="AB89" s="40"/>
      <c r="AC89" s="40"/>
      <c r="AD89" s="40"/>
      <c r="AE89" s="40"/>
      <c r="AT89" s="19" t="s">
        <v>76</v>
      </c>
      <c r="AU89" s="19" t="s">
        <v>128</v>
      </c>
      <c r="BK89" s="198">
        <f>BK90+BK130+BK136+BK147+BK152+BK154+BK160+BK164+BK236+BK242</f>
        <v>0</v>
      </c>
    </row>
    <row r="90" spans="1:63" s="12" customFormat="1" ht="25.9" customHeight="1">
      <c r="A90" s="12"/>
      <c r="B90" s="199"/>
      <c r="C90" s="200"/>
      <c r="D90" s="201" t="s">
        <v>76</v>
      </c>
      <c r="E90" s="202" t="s">
        <v>85</v>
      </c>
      <c r="F90" s="202" t="s">
        <v>161</v>
      </c>
      <c r="G90" s="200"/>
      <c r="H90" s="200"/>
      <c r="I90" s="203"/>
      <c r="J90" s="204">
        <f>BK90</f>
        <v>0</v>
      </c>
      <c r="K90" s="200"/>
      <c r="L90" s="205"/>
      <c r="M90" s="206"/>
      <c r="N90" s="207"/>
      <c r="O90" s="207"/>
      <c r="P90" s="208">
        <f>SUM(P91:P129)</f>
        <v>0</v>
      </c>
      <c r="Q90" s="207"/>
      <c r="R90" s="208">
        <f>SUM(R91:R129)</f>
        <v>0</v>
      </c>
      <c r="S90" s="207"/>
      <c r="T90" s="209">
        <f>SUM(T91:T129)</f>
        <v>0</v>
      </c>
      <c r="U90" s="12"/>
      <c r="V90" s="12"/>
      <c r="W90" s="12"/>
      <c r="X90" s="12"/>
      <c r="Y90" s="12"/>
      <c r="Z90" s="12"/>
      <c r="AA90" s="12"/>
      <c r="AB90" s="12"/>
      <c r="AC90" s="12"/>
      <c r="AD90" s="12"/>
      <c r="AE90" s="12"/>
      <c r="AR90" s="210" t="s">
        <v>85</v>
      </c>
      <c r="AT90" s="211" t="s">
        <v>76</v>
      </c>
      <c r="AU90" s="211" t="s">
        <v>77</v>
      </c>
      <c r="AY90" s="210" t="s">
        <v>160</v>
      </c>
      <c r="BK90" s="212">
        <f>SUM(BK91:BK129)</f>
        <v>0</v>
      </c>
    </row>
    <row r="91" spans="1:65" s="2" customFormat="1" ht="21.05" customHeight="1">
      <c r="A91" s="40"/>
      <c r="B91" s="41"/>
      <c r="C91" s="215" t="s">
        <v>85</v>
      </c>
      <c r="D91" s="215" t="s">
        <v>162</v>
      </c>
      <c r="E91" s="216" t="s">
        <v>1056</v>
      </c>
      <c r="F91" s="217" t="s">
        <v>1057</v>
      </c>
      <c r="G91" s="218" t="s">
        <v>188</v>
      </c>
      <c r="H91" s="219">
        <v>24.8</v>
      </c>
      <c r="I91" s="220"/>
      <c r="J91" s="221">
        <f>ROUND(I91*H91,2)</f>
        <v>0</v>
      </c>
      <c r="K91" s="222"/>
      <c r="L91" s="46"/>
      <c r="M91" s="223" t="s">
        <v>19</v>
      </c>
      <c r="N91" s="224" t="s">
        <v>48</v>
      </c>
      <c r="O91" s="86"/>
      <c r="P91" s="225">
        <f>O91*H91</f>
        <v>0</v>
      </c>
      <c r="Q91" s="225">
        <v>0</v>
      </c>
      <c r="R91" s="225">
        <f>Q91*H91</f>
        <v>0</v>
      </c>
      <c r="S91" s="225">
        <v>0</v>
      </c>
      <c r="T91" s="226">
        <f>S91*H91</f>
        <v>0</v>
      </c>
      <c r="U91" s="40"/>
      <c r="V91" s="40"/>
      <c r="W91" s="40"/>
      <c r="X91" s="40"/>
      <c r="Y91" s="40"/>
      <c r="Z91" s="40"/>
      <c r="AA91" s="40"/>
      <c r="AB91" s="40"/>
      <c r="AC91" s="40"/>
      <c r="AD91" s="40"/>
      <c r="AE91" s="40"/>
      <c r="AR91" s="227" t="s">
        <v>166</v>
      </c>
      <c r="AT91" s="227" t="s">
        <v>162</v>
      </c>
      <c r="AU91" s="227" t="s">
        <v>85</v>
      </c>
      <c r="AY91" s="19" t="s">
        <v>160</v>
      </c>
      <c r="BE91" s="228">
        <f>IF(N91="základní",J91,0)</f>
        <v>0</v>
      </c>
      <c r="BF91" s="228">
        <f>IF(N91="snížená",J91,0)</f>
        <v>0</v>
      </c>
      <c r="BG91" s="228">
        <f>IF(N91="zákl. přenesená",J91,0)</f>
        <v>0</v>
      </c>
      <c r="BH91" s="228">
        <f>IF(N91="sníž. přenesená",J91,0)</f>
        <v>0</v>
      </c>
      <c r="BI91" s="228">
        <f>IF(N91="nulová",J91,0)</f>
        <v>0</v>
      </c>
      <c r="BJ91" s="19" t="s">
        <v>85</v>
      </c>
      <c r="BK91" s="228">
        <f>ROUND(I91*H91,2)</f>
        <v>0</v>
      </c>
      <c r="BL91" s="19" t="s">
        <v>166</v>
      </c>
      <c r="BM91" s="227" t="s">
        <v>1058</v>
      </c>
    </row>
    <row r="92" spans="1:51" s="13" customFormat="1" ht="12">
      <c r="A92" s="13"/>
      <c r="B92" s="234"/>
      <c r="C92" s="235"/>
      <c r="D92" s="229" t="s">
        <v>170</v>
      </c>
      <c r="E92" s="236" t="s">
        <v>19</v>
      </c>
      <c r="F92" s="237" t="s">
        <v>1059</v>
      </c>
      <c r="G92" s="235"/>
      <c r="H92" s="238">
        <v>24.8</v>
      </c>
      <c r="I92" s="239"/>
      <c r="J92" s="235"/>
      <c r="K92" s="235"/>
      <c r="L92" s="240"/>
      <c r="M92" s="241"/>
      <c r="N92" s="242"/>
      <c r="O92" s="242"/>
      <c r="P92" s="242"/>
      <c r="Q92" s="242"/>
      <c r="R92" s="242"/>
      <c r="S92" s="242"/>
      <c r="T92" s="243"/>
      <c r="U92" s="13"/>
      <c r="V92" s="13"/>
      <c r="W92" s="13"/>
      <c r="X92" s="13"/>
      <c r="Y92" s="13"/>
      <c r="Z92" s="13"/>
      <c r="AA92" s="13"/>
      <c r="AB92" s="13"/>
      <c r="AC92" s="13"/>
      <c r="AD92" s="13"/>
      <c r="AE92" s="13"/>
      <c r="AT92" s="244" t="s">
        <v>170</v>
      </c>
      <c r="AU92" s="244" t="s">
        <v>85</v>
      </c>
      <c r="AV92" s="13" t="s">
        <v>87</v>
      </c>
      <c r="AW92" s="13" t="s">
        <v>37</v>
      </c>
      <c r="AX92" s="13" t="s">
        <v>77</v>
      </c>
      <c r="AY92" s="244" t="s">
        <v>160</v>
      </c>
    </row>
    <row r="93" spans="1:51" s="15" customFormat="1" ht="12">
      <c r="A93" s="15"/>
      <c r="B93" s="255"/>
      <c r="C93" s="256"/>
      <c r="D93" s="229" t="s">
        <v>170</v>
      </c>
      <c r="E93" s="257" t="s">
        <v>19</v>
      </c>
      <c r="F93" s="258" t="s">
        <v>174</v>
      </c>
      <c r="G93" s="256"/>
      <c r="H93" s="259">
        <v>24.8</v>
      </c>
      <c r="I93" s="260"/>
      <c r="J93" s="256"/>
      <c r="K93" s="256"/>
      <c r="L93" s="261"/>
      <c r="M93" s="262"/>
      <c r="N93" s="263"/>
      <c r="O93" s="263"/>
      <c r="P93" s="263"/>
      <c r="Q93" s="263"/>
      <c r="R93" s="263"/>
      <c r="S93" s="263"/>
      <c r="T93" s="264"/>
      <c r="U93" s="15"/>
      <c r="V93" s="15"/>
      <c r="W93" s="15"/>
      <c r="X93" s="15"/>
      <c r="Y93" s="15"/>
      <c r="Z93" s="15"/>
      <c r="AA93" s="15"/>
      <c r="AB93" s="15"/>
      <c r="AC93" s="15"/>
      <c r="AD93" s="15"/>
      <c r="AE93" s="15"/>
      <c r="AT93" s="265" t="s">
        <v>170</v>
      </c>
      <c r="AU93" s="265" t="s">
        <v>85</v>
      </c>
      <c r="AV93" s="15" t="s">
        <v>166</v>
      </c>
      <c r="AW93" s="15" t="s">
        <v>37</v>
      </c>
      <c r="AX93" s="15" t="s">
        <v>85</v>
      </c>
      <c r="AY93" s="265" t="s">
        <v>160</v>
      </c>
    </row>
    <row r="94" spans="1:65" s="2" customFormat="1" ht="21.05" customHeight="1">
      <c r="A94" s="40"/>
      <c r="B94" s="41"/>
      <c r="C94" s="215" t="s">
        <v>87</v>
      </c>
      <c r="D94" s="215" t="s">
        <v>162</v>
      </c>
      <c r="E94" s="216" t="s">
        <v>576</v>
      </c>
      <c r="F94" s="217" t="s">
        <v>577</v>
      </c>
      <c r="G94" s="218" t="s">
        <v>188</v>
      </c>
      <c r="H94" s="219">
        <v>202.4</v>
      </c>
      <c r="I94" s="220"/>
      <c r="J94" s="221">
        <f>ROUND(I94*H94,2)</f>
        <v>0</v>
      </c>
      <c r="K94" s="222"/>
      <c r="L94" s="46"/>
      <c r="M94" s="223" t="s">
        <v>19</v>
      </c>
      <c r="N94" s="224" t="s">
        <v>48</v>
      </c>
      <c r="O94" s="86"/>
      <c r="P94" s="225">
        <f>O94*H94</f>
        <v>0</v>
      </c>
      <c r="Q94" s="225">
        <v>0</v>
      </c>
      <c r="R94" s="225">
        <f>Q94*H94</f>
        <v>0</v>
      </c>
      <c r="S94" s="225">
        <v>0</v>
      </c>
      <c r="T94" s="226">
        <f>S94*H94</f>
        <v>0</v>
      </c>
      <c r="U94" s="40"/>
      <c r="V94" s="40"/>
      <c r="W94" s="40"/>
      <c r="X94" s="40"/>
      <c r="Y94" s="40"/>
      <c r="Z94" s="40"/>
      <c r="AA94" s="40"/>
      <c r="AB94" s="40"/>
      <c r="AC94" s="40"/>
      <c r="AD94" s="40"/>
      <c r="AE94" s="40"/>
      <c r="AR94" s="227" t="s">
        <v>166</v>
      </c>
      <c r="AT94" s="227" t="s">
        <v>162</v>
      </c>
      <c r="AU94" s="227" t="s">
        <v>85</v>
      </c>
      <c r="AY94" s="19" t="s">
        <v>160</v>
      </c>
      <c r="BE94" s="228">
        <f>IF(N94="základní",J94,0)</f>
        <v>0</v>
      </c>
      <c r="BF94" s="228">
        <f>IF(N94="snížená",J94,0)</f>
        <v>0</v>
      </c>
      <c r="BG94" s="228">
        <f>IF(N94="zákl. přenesená",J94,0)</f>
        <v>0</v>
      </c>
      <c r="BH94" s="228">
        <f>IF(N94="sníž. přenesená",J94,0)</f>
        <v>0</v>
      </c>
      <c r="BI94" s="228">
        <f>IF(N94="nulová",J94,0)</f>
        <v>0</v>
      </c>
      <c r="BJ94" s="19" t="s">
        <v>85</v>
      </c>
      <c r="BK94" s="228">
        <f>ROUND(I94*H94,2)</f>
        <v>0</v>
      </c>
      <c r="BL94" s="19" t="s">
        <v>166</v>
      </c>
      <c r="BM94" s="227" t="s">
        <v>1060</v>
      </c>
    </row>
    <row r="95" spans="1:51" s="13" customFormat="1" ht="12">
      <c r="A95" s="13"/>
      <c r="B95" s="234"/>
      <c r="C95" s="235"/>
      <c r="D95" s="229" t="s">
        <v>170</v>
      </c>
      <c r="E95" s="236" t="s">
        <v>19</v>
      </c>
      <c r="F95" s="237" t="s">
        <v>1061</v>
      </c>
      <c r="G95" s="235"/>
      <c r="H95" s="238">
        <v>202.4</v>
      </c>
      <c r="I95" s="239"/>
      <c r="J95" s="235"/>
      <c r="K95" s="235"/>
      <c r="L95" s="240"/>
      <c r="M95" s="241"/>
      <c r="N95" s="242"/>
      <c r="O95" s="242"/>
      <c r="P95" s="242"/>
      <c r="Q95" s="242"/>
      <c r="R95" s="242"/>
      <c r="S95" s="242"/>
      <c r="T95" s="243"/>
      <c r="U95" s="13"/>
      <c r="V95" s="13"/>
      <c r="W95" s="13"/>
      <c r="X95" s="13"/>
      <c r="Y95" s="13"/>
      <c r="Z95" s="13"/>
      <c r="AA95" s="13"/>
      <c r="AB95" s="13"/>
      <c r="AC95" s="13"/>
      <c r="AD95" s="13"/>
      <c r="AE95" s="13"/>
      <c r="AT95" s="244" t="s">
        <v>170</v>
      </c>
      <c r="AU95" s="244" t="s">
        <v>85</v>
      </c>
      <c r="AV95" s="13" t="s">
        <v>87</v>
      </c>
      <c r="AW95" s="13" t="s">
        <v>37</v>
      </c>
      <c r="AX95" s="13" t="s">
        <v>77</v>
      </c>
      <c r="AY95" s="244" t="s">
        <v>160</v>
      </c>
    </row>
    <row r="96" spans="1:51" s="15" customFormat="1" ht="12">
      <c r="A96" s="15"/>
      <c r="B96" s="255"/>
      <c r="C96" s="256"/>
      <c r="D96" s="229" t="s">
        <v>170</v>
      </c>
      <c r="E96" s="257" t="s">
        <v>19</v>
      </c>
      <c r="F96" s="258" t="s">
        <v>174</v>
      </c>
      <c r="G96" s="256"/>
      <c r="H96" s="259">
        <v>202.4</v>
      </c>
      <c r="I96" s="260"/>
      <c r="J96" s="256"/>
      <c r="K96" s="256"/>
      <c r="L96" s="261"/>
      <c r="M96" s="262"/>
      <c r="N96" s="263"/>
      <c r="O96" s="263"/>
      <c r="P96" s="263"/>
      <c r="Q96" s="263"/>
      <c r="R96" s="263"/>
      <c r="S96" s="263"/>
      <c r="T96" s="264"/>
      <c r="U96" s="15"/>
      <c r="V96" s="15"/>
      <c r="W96" s="15"/>
      <c r="X96" s="15"/>
      <c r="Y96" s="15"/>
      <c r="Z96" s="15"/>
      <c r="AA96" s="15"/>
      <c r="AB96" s="15"/>
      <c r="AC96" s="15"/>
      <c r="AD96" s="15"/>
      <c r="AE96" s="15"/>
      <c r="AT96" s="265" t="s">
        <v>170</v>
      </c>
      <c r="AU96" s="265" t="s">
        <v>85</v>
      </c>
      <c r="AV96" s="15" t="s">
        <v>166</v>
      </c>
      <c r="AW96" s="15" t="s">
        <v>37</v>
      </c>
      <c r="AX96" s="15" t="s">
        <v>85</v>
      </c>
      <c r="AY96" s="265" t="s">
        <v>160</v>
      </c>
    </row>
    <row r="97" spans="1:65" s="2" customFormat="1" ht="21.05" customHeight="1">
      <c r="A97" s="40"/>
      <c r="B97" s="41"/>
      <c r="C97" s="215" t="s">
        <v>180</v>
      </c>
      <c r="D97" s="215" t="s">
        <v>162</v>
      </c>
      <c r="E97" s="216" t="s">
        <v>1062</v>
      </c>
      <c r="F97" s="217" t="s">
        <v>1063</v>
      </c>
      <c r="G97" s="218" t="s">
        <v>188</v>
      </c>
      <c r="H97" s="219">
        <v>24.8</v>
      </c>
      <c r="I97" s="220"/>
      <c r="J97" s="221">
        <f>ROUND(I97*H97,2)</f>
        <v>0</v>
      </c>
      <c r="K97" s="222"/>
      <c r="L97" s="46"/>
      <c r="M97" s="223" t="s">
        <v>19</v>
      </c>
      <c r="N97" s="224" t="s">
        <v>48</v>
      </c>
      <c r="O97" s="86"/>
      <c r="P97" s="225">
        <f>O97*H97</f>
        <v>0</v>
      </c>
      <c r="Q97" s="225">
        <v>0</v>
      </c>
      <c r="R97" s="225">
        <f>Q97*H97</f>
        <v>0</v>
      </c>
      <c r="S97" s="225">
        <v>0</v>
      </c>
      <c r="T97" s="226">
        <f>S97*H97</f>
        <v>0</v>
      </c>
      <c r="U97" s="40"/>
      <c r="V97" s="40"/>
      <c r="W97" s="40"/>
      <c r="X97" s="40"/>
      <c r="Y97" s="40"/>
      <c r="Z97" s="40"/>
      <c r="AA97" s="40"/>
      <c r="AB97" s="40"/>
      <c r="AC97" s="40"/>
      <c r="AD97" s="40"/>
      <c r="AE97" s="40"/>
      <c r="AR97" s="227" t="s">
        <v>166</v>
      </c>
      <c r="AT97" s="227" t="s">
        <v>162</v>
      </c>
      <c r="AU97" s="227" t="s">
        <v>85</v>
      </c>
      <c r="AY97" s="19" t="s">
        <v>160</v>
      </c>
      <c r="BE97" s="228">
        <f>IF(N97="základní",J97,0)</f>
        <v>0</v>
      </c>
      <c r="BF97" s="228">
        <f>IF(N97="snížená",J97,0)</f>
        <v>0</v>
      </c>
      <c r="BG97" s="228">
        <f>IF(N97="zákl. přenesená",J97,0)</f>
        <v>0</v>
      </c>
      <c r="BH97" s="228">
        <f>IF(N97="sníž. přenesená",J97,0)</f>
        <v>0</v>
      </c>
      <c r="BI97" s="228">
        <f>IF(N97="nulová",J97,0)</f>
        <v>0</v>
      </c>
      <c r="BJ97" s="19" t="s">
        <v>85</v>
      </c>
      <c r="BK97" s="228">
        <f>ROUND(I97*H97,2)</f>
        <v>0</v>
      </c>
      <c r="BL97" s="19" t="s">
        <v>166</v>
      </c>
      <c r="BM97" s="227" t="s">
        <v>1064</v>
      </c>
    </row>
    <row r="98" spans="1:65" s="2" customFormat="1" ht="21.05" customHeight="1">
      <c r="A98" s="40"/>
      <c r="B98" s="41"/>
      <c r="C98" s="215" t="s">
        <v>166</v>
      </c>
      <c r="D98" s="215" t="s">
        <v>162</v>
      </c>
      <c r="E98" s="216" t="s">
        <v>581</v>
      </c>
      <c r="F98" s="217" t="s">
        <v>582</v>
      </c>
      <c r="G98" s="218" t="s">
        <v>188</v>
      </c>
      <c r="H98" s="219">
        <v>202.4</v>
      </c>
      <c r="I98" s="220"/>
      <c r="J98" s="221">
        <f>ROUND(I98*H98,2)</f>
        <v>0</v>
      </c>
      <c r="K98" s="222"/>
      <c r="L98" s="46"/>
      <c r="M98" s="223" t="s">
        <v>19</v>
      </c>
      <c r="N98" s="224" t="s">
        <v>48</v>
      </c>
      <c r="O98" s="86"/>
      <c r="P98" s="225">
        <f>O98*H98</f>
        <v>0</v>
      </c>
      <c r="Q98" s="225">
        <v>0</v>
      </c>
      <c r="R98" s="225">
        <f>Q98*H98</f>
        <v>0</v>
      </c>
      <c r="S98" s="225">
        <v>0</v>
      </c>
      <c r="T98" s="226">
        <f>S98*H98</f>
        <v>0</v>
      </c>
      <c r="U98" s="40"/>
      <c r="V98" s="40"/>
      <c r="W98" s="40"/>
      <c r="X98" s="40"/>
      <c r="Y98" s="40"/>
      <c r="Z98" s="40"/>
      <c r="AA98" s="40"/>
      <c r="AB98" s="40"/>
      <c r="AC98" s="40"/>
      <c r="AD98" s="40"/>
      <c r="AE98" s="40"/>
      <c r="AR98" s="227" t="s">
        <v>166</v>
      </c>
      <c r="AT98" s="227" t="s">
        <v>162</v>
      </c>
      <c r="AU98" s="227" t="s">
        <v>85</v>
      </c>
      <c r="AY98" s="19" t="s">
        <v>160</v>
      </c>
      <c r="BE98" s="228">
        <f>IF(N98="základní",J98,0)</f>
        <v>0</v>
      </c>
      <c r="BF98" s="228">
        <f>IF(N98="snížená",J98,0)</f>
        <v>0</v>
      </c>
      <c r="BG98" s="228">
        <f>IF(N98="zákl. přenesená",J98,0)</f>
        <v>0</v>
      </c>
      <c r="BH98" s="228">
        <f>IF(N98="sníž. přenesená",J98,0)</f>
        <v>0</v>
      </c>
      <c r="BI98" s="228">
        <f>IF(N98="nulová",J98,0)</f>
        <v>0</v>
      </c>
      <c r="BJ98" s="19" t="s">
        <v>85</v>
      </c>
      <c r="BK98" s="228">
        <f>ROUND(I98*H98,2)</f>
        <v>0</v>
      </c>
      <c r="BL98" s="19" t="s">
        <v>166</v>
      </c>
      <c r="BM98" s="227" t="s">
        <v>1065</v>
      </c>
    </row>
    <row r="99" spans="1:65" s="2" customFormat="1" ht="16.3" customHeight="1">
      <c r="A99" s="40"/>
      <c r="B99" s="41"/>
      <c r="C99" s="215" t="s">
        <v>193</v>
      </c>
      <c r="D99" s="215" t="s">
        <v>162</v>
      </c>
      <c r="E99" s="216" t="s">
        <v>1066</v>
      </c>
      <c r="F99" s="217" t="s">
        <v>1067</v>
      </c>
      <c r="G99" s="218" t="s">
        <v>326</v>
      </c>
      <c r="H99" s="219">
        <v>42.4</v>
      </c>
      <c r="I99" s="220"/>
      <c r="J99" s="221">
        <f>ROUND(I99*H99,2)</f>
        <v>0</v>
      </c>
      <c r="K99" s="222"/>
      <c r="L99" s="46"/>
      <c r="M99" s="223" t="s">
        <v>19</v>
      </c>
      <c r="N99" s="224" t="s">
        <v>48</v>
      </c>
      <c r="O99" s="86"/>
      <c r="P99" s="225">
        <f>O99*H99</f>
        <v>0</v>
      </c>
      <c r="Q99" s="225">
        <v>0</v>
      </c>
      <c r="R99" s="225">
        <f>Q99*H99</f>
        <v>0</v>
      </c>
      <c r="S99" s="225">
        <v>0</v>
      </c>
      <c r="T99" s="226">
        <f>S99*H99</f>
        <v>0</v>
      </c>
      <c r="U99" s="40"/>
      <c r="V99" s="40"/>
      <c r="W99" s="40"/>
      <c r="X99" s="40"/>
      <c r="Y99" s="40"/>
      <c r="Z99" s="40"/>
      <c r="AA99" s="40"/>
      <c r="AB99" s="40"/>
      <c r="AC99" s="40"/>
      <c r="AD99" s="40"/>
      <c r="AE99" s="40"/>
      <c r="AR99" s="227" t="s">
        <v>166</v>
      </c>
      <c r="AT99" s="227" t="s">
        <v>162</v>
      </c>
      <c r="AU99" s="227" t="s">
        <v>85</v>
      </c>
      <c r="AY99" s="19" t="s">
        <v>160</v>
      </c>
      <c r="BE99" s="228">
        <f>IF(N99="základní",J99,0)</f>
        <v>0</v>
      </c>
      <c r="BF99" s="228">
        <f>IF(N99="snížená",J99,0)</f>
        <v>0</v>
      </c>
      <c r="BG99" s="228">
        <f>IF(N99="zákl. přenesená",J99,0)</f>
        <v>0</v>
      </c>
      <c r="BH99" s="228">
        <f>IF(N99="sníž. přenesená",J99,0)</f>
        <v>0</v>
      </c>
      <c r="BI99" s="228">
        <f>IF(N99="nulová",J99,0)</f>
        <v>0</v>
      </c>
      <c r="BJ99" s="19" t="s">
        <v>85</v>
      </c>
      <c r="BK99" s="228">
        <f>ROUND(I99*H99,2)</f>
        <v>0</v>
      </c>
      <c r="BL99" s="19" t="s">
        <v>166</v>
      </c>
      <c r="BM99" s="227" t="s">
        <v>1068</v>
      </c>
    </row>
    <row r="100" spans="1:51" s="13" customFormat="1" ht="12">
      <c r="A100" s="13"/>
      <c r="B100" s="234"/>
      <c r="C100" s="235"/>
      <c r="D100" s="229" t="s">
        <v>170</v>
      </c>
      <c r="E100" s="236" t="s">
        <v>19</v>
      </c>
      <c r="F100" s="237" t="s">
        <v>1069</v>
      </c>
      <c r="G100" s="235"/>
      <c r="H100" s="238">
        <v>42.4</v>
      </c>
      <c r="I100" s="239"/>
      <c r="J100" s="235"/>
      <c r="K100" s="235"/>
      <c r="L100" s="240"/>
      <c r="M100" s="241"/>
      <c r="N100" s="242"/>
      <c r="O100" s="242"/>
      <c r="P100" s="242"/>
      <c r="Q100" s="242"/>
      <c r="R100" s="242"/>
      <c r="S100" s="242"/>
      <c r="T100" s="243"/>
      <c r="U100" s="13"/>
      <c r="V100" s="13"/>
      <c r="W100" s="13"/>
      <c r="X100" s="13"/>
      <c r="Y100" s="13"/>
      <c r="Z100" s="13"/>
      <c r="AA100" s="13"/>
      <c r="AB100" s="13"/>
      <c r="AC100" s="13"/>
      <c r="AD100" s="13"/>
      <c r="AE100" s="13"/>
      <c r="AT100" s="244" t="s">
        <v>170</v>
      </c>
      <c r="AU100" s="244" t="s">
        <v>85</v>
      </c>
      <c r="AV100" s="13" t="s">
        <v>87</v>
      </c>
      <c r="AW100" s="13" t="s">
        <v>37</v>
      </c>
      <c r="AX100" s="13" t="s">
        <v>77</v>
      </c>
      <c r="AY100" s="244" t="s">
        <v>160</v>
      </c>
    </row>
    <row r="101" spans="1:51" s="15" customFormat="1" ht="12">
      <c r="A101" s="15"/>
      <c r="B101" s="255"/>
      <c r="C101" s="256"/>
      <c r="D101" s="229" t="s">
        <v>170</v>
      </c>
      <c r="E101" s="257" t="s">
        <v>19</v>
      </c>
      <c r="F101" s="258" t="s">
        <v>174</v>
      </c>
      <c r="G101" s="256"/>
      <c r="H101" s="259">
        <v>42.4</v>
      </c>
      <c r="I101" s="260"/>
      <c r="J101" s="256"/>
      <c r="K101" s="256"/>
      <c r="L101" s="261"/>
      <c r="M101" s="262"/>
      <c r="N101" s="263"/>
      <c r="O101" s="263"/>
      <c r="P101" s="263"/>
      <c r="Q101" s="263"/>
      <c r="R101" s="263"/>
      <c r="S101" s="263"/>
      <c r="T101" s="264"/>
      <c r="U101" s="15"/>
      <c r="V101" s="15"/>
      <c r="W101" s="15"/>
      <c r="X101" s="15"/>
      <c r="Y101" s="15"/>
      <c r="Z101" s="15"/>
      <c r="AA101" s="15"/>
      <c r="AB101" s="15"/>
      <c r="AC101" s="15"/>
      <c r="AD101" s="15"/>
      <c r="AE101" s="15"/>
      <c r="AT101" s="265" t="s">
        <v>170</v>
      </c>
      <c r="AU101" s="265" t="s">
        <v>85</v>
      </c>
      <c r="AV101" s="15" t="s">
        <v>166</v>
      </c>
      <c r="AW101" s="15" t="s">
        <v>37</v>
      </c>
      <c r="AX101" s="15" t="s">
        <v>85</v>
      </c>
      <c r="AY101" s="265" t="s">
        <v>160</v>
      </c>
    </row>
    <row r="102" spans="1:65" s="2" customFormat="1" ht="16.3" customHeight="1">
      <c r="A102" s="40"/>
      <c r="B102" s="41"/>
      <c r="C102" s="215" t="s">
        <v>200</v>
      </c>
      <c r="D102" s="215" t="s">
        <v>162</v>
      </c>
      <c r="E102" s="216" t="s">
        <v>824</v>
      </c>
      <c r="F102" s="217" t="s">
        <v>825</v>
      </c>
      <c r="G102" s="218" t="s">
        <v>165</v>
      </c>
      <c r="H102" s="219">
        <v>31.8</v>
      </c>
      <c r="I102" s="220"/>
      <c r="J102" s="221">
        <f>ROUND(I102*H102,2)</f>
        <v>0</v>
      </c>
      <c r="K102" s="222"/>
      <c r="L102" s="46"/>
      <c r="M102" s="223" t="s">
        <v>19</v>
      </c>
      <c r="N102" s="224" t="s">
        <v>48</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166</v>
      </c>
      <c r="AT102" s="227" t="s">
        <v>162</v>
      </c>
      <c r="AU102" s="227" t="s">
        <v>85</v>
      </c>
      <c r="AY102" s="19" t="s">
        <v>160</v>
      </c>
      <c r="BE102" s="228">
        <f>IF(N102="základní",J102,0)</f>
        <v>0</v>
      </c>
      <c r="BF102" s="228">
        <f>IF(N102="snížená",J102,0)</f>
        <v>0</v>
      </c>
      <c r="BG102" s="228">
        <f>IF(N102="zákl. přenesená",J102,0)</f>
        <v>0</v>
      </c>
      <c r="BH102" s="228">
        <f>IF(N102="sníž. přenesená",J102,0)</f>
        <v>0</v>
      </c>
      <c r="BI102" s="228">
        <f>IF(N102="nulová",J102,0)</f>
        <v>0</v>
      </c>
      <c r="BJ102" s="19" t="s">
        <v>85</v>
      </c>
      <c r="BK102" s="228">
        <f>ROUND(I102*H102,2)</f>
        <v>0</v>
      </c>
      <c r="BL102" s="19" t="s">
        <v>166</v>
      </c>
      <c r="BM102" s="227" t="s">
        <v>1070</v>
      </c>
    </row>
    <row r="103" spans="1:51" s="13" customFormat="1" ht="12">
      <c r="A103" s="13"/>
      <c r="B103" s="234"/>
      <c r="C103" s="235"/>
      <c r="D103" s="229" t="s">
        <v>170</v>
      </c>
      <c r="E103" s="236" t="s">
        <v>19</v>
      </c>
      <c r="F103" s="237" t="s">
        <v>1071</v>
      </c>
      <c r="G103" s="235"/>
      <c r="H103" s="238">
        <v>31.8</v>
      </c>
      <c r="I103" s="239"/>
      <c r="J103" s="235"/>
      <c r="K103" s="235"/>
      <c r="L103" s="240"/>
      <c r="M103" s="241"/>
      <c r="N103" s="242"/>
      <c r="O103" s="242"/>
      <c r="P103" s="242"/>
      <c r="Q103" s="242"/>
      <c r="R103" s="242"/>
      <c r="S103" s="242"/>
      <c r="T103" s="243"/>
      <c r="U103" s="13"/>
      <c r="V103" s="13"/>
      <c r="W103" s="13"/>
      <c r="X103" s="13"/>
      <c r="Y103" s="13"/>
      <c r="Z103" s="13"/>
      <c r="AA103" s="13"/>
      <c r="AB103" s="13"/>
      <c r="AC103" s="13"/>
      <c r="AD103" s="13"/>
      <c r="AE103" s="13"/>
      <c r="AT103" s="244" t="s">
        <v>170</v>
      </c>
      <c r="AU103" s="244" t="s">
        <v>85</v>
      </c>
      <c r="AV103" s="13" t="s">
        <v>87</v>
      </c>
      <c r="AW103" s="13" t="s">
        <v>37</v>
      </c>
      <c r="AX103" s="13" t="s">
        <v>77</v>
      </c>
      <c r="AY103" s="244" t="s">
        <v>160</v>
      </c>
    </row>
    <row r="104" spans="1:51" s="15" customFormat="1" ht="12">
      <c r="A104" s="15"/>
      <c r="B104" s="255"/>
      <c r="C104" s="256"/>
      <c r="D104" s="229" t="s">
        <v>170</v>
      </c>
      <c r="E104" s="257" t="s">
        <v>19</v>
      </c>
      <c r="F104" s="258" t="s">
        <v>174</v>
      </c>
      <c r="G104" s="256"/>
      <c r="H104" s="259">
        <v>31.8</v>
      </c>
      <c r="I104" s="260"/>
      <c r="J104" s="256"/>
      <c r="K104" s="256"/>
      <c r="L104" s="261"/>
      <c r="M104" s="262"/>
      <c r="N104" s="263"/>
      <c r="O104" s="263"/>
      <c r="P104" s="263"/>
      <c r="Q104" s="263"/>
      <c r="R104" s="263"/>
      <c r="S104" s="263"/>
      <c r="T104" s="264"/>
      <c r="U104" s="15"/>
      <c r="V104" s="15"/>
      <c r="W104" s="15"/>
      <c r="X104" s="15"/>
      <c r="Y104" s="15"/>
      <c r="Z104" s="15"/>
      <c r="AA104" s="15"/>
      <c r="AB104" s="15"/>
      <c r="AC104" s="15"/>
      <c r="AD104" s="15"/>
      <c r="AE104" s="15"/>
      <c r="AT104" s="265" t="s">
        <v>170</v>
      </c>
      <c r="AU104" s="265" t="s">
        <v>85</v>
      </c>
      <c r="AV104" s="15" t="s">
        <v>166</v>
      </c>
      <c r="AW104" s="15" t="s">
        <v>37</v>
      </c>
      <c r="AX104" s="15" t="s">
        <v>85</v>
      </c>
      <c r="AY104" s="265" t="s">
        <v>160</v>
      </c>
    </row>
    <row r="105" spans="1:65" s="2" customFormat="1" ht="21.05" customHeight="1">
      <c r="A105" s="40"/>
      <c r="B105" s="41"/>
      <c r="C105" s="215" t="s">
        <v>206</v>
      </c>
      <c r="D105" s="215" t="s">
        <v>162</v>
      </c>
      <c r="E105" s="216" t="s">
        <v>593</v>
      </c>
      <c r="F105" s="217" t="s">
        <v>594</v>
      </c>
      <c r="G105" s="218" t="s">
        <v>165</v>
      </c>
      <c r="H105" s="219">
        <v>126.44</v>
      </c>
      <c r="I105" s="220"/>
      <c r="J105" s="221">
        <f>ROUND(I105*H105,2)</f>
        <v>0</v>
      </c>
      <c r="K105" s="222"/>
      <c r="L105" s="46"/>
      <c r="M105" s="223" t="s">
        <v>19</v>
      </c>
      <c r="N105" s="224" t="s">
        <v>48</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166</v>
      </c>
      <c r="AT105" s="227" t="s">
        <v>162</v>
      </c>
      <c r="AU105" s="227" t="s">
        <v>85</v>
      </c>
      <c r="AY105" s="19" t="s">
        <v>160</v>
      </c>
      <c r="BE105" s="228">
        <f>IF(N105="základní",J105,0)</f>
        <v>0</v>
      </c>
      <c r="BF105" s="228">
        <f>IF(N105="snížená",J105,0)</f>
        <v>0</v>
      </c>
      <c r="BG105" s="228">
        <f>IF(N105="zákl. přenesená",J105,0)</f>
        <v>0</v>
      </c>
      <c r="BH105" s="228">
        <f>IF(N105="sníž. přenesená",J105,0)</f>
        <v>0</v>
      </c>
      <c r="BI105" s="228">
        <f>IF(N105="nulová",J105,0)</f>
        <v>0</v>
      </c>
      <c r="BJ105" s="19" t="s">
        <v>85</v>
      </c>
      <c r="BK105" s="228">
        <f>ROUND(I105*H105,2)</f>
        <v>0</v>
      </c>
      <c r="BL105" s="19" t="s">
        <v>166</v>
      </c>
      <c r="BM105" s="227" t="s">
        <v>1072</v>
      </c>
    </row>
    <row r="106" spans="1:65" s="2" customFormat="1" ht="21.05" customHeight="1">
      <c r="A106" s="40"/>
      <c r="B106" s="41"/>
      <c r="C106" s="215" t="s">
        <v>210</v>
      </c>
      <c r="D106" s="215" t="s">
        <v>162</v>
      </c>
      <c r="E106" s="216" t="s">
        <v>596</v>
      </c>
      <c r="F106" s="217" t="s">
        <v>597</v>
      </c>
      <c r="G106" s="218" t="s">
        <v>165</v>
      </c>
      <c r="H106" s="219">
        <v>68.083</v>
      </c>
      <c r="I106" s="220"/>
      <c r="J106" s="221">
        <f>ROUND(I106*H106,2)</f>
        <v>0</v>
      </c>
      <c r="K106" s="222"/>
      <c r="L106" s="46"/>
      <c r="M106" s="223" t="s">
        <v>19</v>
      </c>
      <c r="N106" s="224" t="s">
        <v>48</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166</v>
      </c>
      <c r="AT106" s="227" t="s">
        <v>162</v>
      </c>
      <c r="AU106" s="227" t="s">
        <v>85</v>
      </c>
      <c r="AY106" s="19" t="s">
        <v>160</v>
      </c>
      <c r="BE106" s="228">
        <f>IF(N106="základní",J106,0)</f>
        <v>0</v>
      </c>
      <c r="BF106" s="228">
        <f>IF(N106="snížená",J106,0)</f>
        <v>0</v>
      </c>
      <c r="BG106" s="228">
        <f>IF(N106="zákl. přenesená",J106,0)</f>
        <v>0</v>
      </c>
      <c r="BH106" s="228">
        <f>IF(N106="sníž. přenesená",J106,0)</f>
        <v>0</v>
      </c>
      <c r="BI106" s="228">
        <f>IF(N106="nulová",J106,0)</f>
        <v>0</v>
      </c>
      <c r="BJ106" s="19" t="s">
        <v>85</v>
      </c>
      <c r="BK106" s="228">
        <f>ROUND(I106*H106,2)</f>
        <v>0</v>
      </c>
      <c r="BL106" s="19" t="s">
        <v>166</v>
      </c>
      <c r="BM106" s="227" t="s">
        <v>1073</v>
      </c>
    </row>
    <row r="107" spans="1:65" s="2" customFormat="1" ht="16.3" customHeight="1">
      <c r="A107" s="40"/>
      <c r="B107" s="41"/>
      <c r="C107" s="215" t="s">
        <v>216</v>
      </c>
      <c r="D107" s="215" t="s">
        <v>162</v>
      </c>
      <c r="E107" s="216" t="s">
        <v>613</v>
      </c>
      <c r="F107" s="217" t="s">
        <v>614</v>
      </c>
      <c r="G107" s="218" t="s">
        <v>165</v>
      </c>
      <c r="H107" s="219">
        <v>97.261</v>
      </c>
      <c r="I107" s="220"/>
      <c r="J107" s="221">
        <f>ROUND(I107*H107,2)</f>
        <v>0</v>
      </c>
      <c r="K107" s="222"/>
      <c r="L107" s="46"/>
      <c r="M107" s="223" t="s">
        <v>19</v>
      </c>
      <c r="N107" s="224" t="s">
        <v>48</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166</v>
      </c>
      <c r="AT107" s="227" t="s">
        <v>162</v>
      </c>
      <c r="AU107" s="227" t="s">
        <v>85</v>
      </c>
      <c r="AY107" s="19" t="s">
        <v>160</v>
      </c>
      <c r="BE107" s="228">
        <f>IF(N107="základní",J107,0)</f>
        <v>0</v>
      </c>
      <c r="BF107" s="228">
        <f>IF(N107="snížená",J107,0)</f>
        <v>0</v>
      </c>
      <c r="BG107" s="228">
        <f>IF(N107="zákl. přenesená",J107,0)</f>
        <v>0</v>
      </c>
      <c r="BH107" s="228">
        <f>IF(N107="sníž. přenesená",J107,0)</f>
        <v>0</v>
      </c>
      <c r="BI107" s="228">
        <f>IF(N107="nulová",J107,0)</f>
        <v>0</v>
      </c>
      <c r="BJ107" s="19" t="s">
        <v>85</v>
      </c>
      <c r="BK107" s="228">
        <f>ROUND(I107*H107,2)</f>
        <v>0</v>
      </c>
      <c r="BL107" s="19" t="s">
        <v>166</v>
      </c>
      <c r="BM107" s="227" t="s">
        <v>1074</v>
      </c>
    </row>
    <row r="108" spans="1:51" s="13" customFormat="1" ht="12">
      <c r="A108" s="13"/>
      <c r="B108" s="234"/>
      <c r="C108" s="235"/>
      <c r="D108" s="229" t="s">
        <v>170</v>
      </c>
      <c r="E108" s="236" t="s">
        <v>19</v>
      </c>
      <c r="F108" s="237" t="s">
        <v>1075</v>
      </c>
      <c r="G108" s="235"/>
      <c r="H108" s="238">
        <v>97.261</v>
      </c>
      <c r="I108" s="239"/>
      <c r="J108" s="235"/>
      <c r="K108" s="235"/>
      <c r="L108" s="240"/>
      <c r="M108" s="241"/>
      <c r="N108" s="242"/>
      <c r="O108" s="242"/>
      <c r="P108" s="242"/>
      <c r="Q108" s="242"/>
      <c r="R108" s="242"/>
      <c r="S108" s="242"/>
      <c r="T108" s="243"/>
      <c r="U108" s="13"/>
      <c r="V108" s="13"/>
      <c r="W108" s="13"/>
      <c r="X108" s="13"/>
      <c r="Y108" s="13"/>
      <c r="Z108" s="13"/>
      <c r="AA108" s="13"/>
      <c r="AB108" s="13"/>
      <c r="AC108" s="13"/>
      <c r="AD108" s="13"/>
      <c r="AE108" s="13"/>
      <c r="AT108" s="244" t="s">
        <v>170</v>
      </c>
      <c r="AU108" s="244" t="s">
        <v>85</v>
      </c>
      <c r="AV108" s="13" t="s">
        <v>87</v>
      </c>
      <c r="AW108" s="13" t="s">
        <v>37</v>
      </c>
      <c r="AX108" s="13" t="s">
        <v>77</v>
      </c>
      <c r="AY108" s="244" t="s">
        <v>160</v>
      </c>
    </row>
    <row r="109" spans="1:51" s="15" customFormat="1" ht="12">
      <c r="A109" s="15"/>
      <c r="B109" s="255"/>
      <c r="C109" s="256"/>
      <c r="D109" s="229" t="s">
        <v>170</v>
      </c>
      <c r="E109" s="257" t="s">
        <v>19</v>
      </c>
      <c r="F109" s="258" t="s">
        <v>174</v>
      </c>
      <c r="G109" s="256"/>
      <c r="H109" s="259">
        <v>97.261</v>
      </c>
      <c r="I109" s="260"/>
      <c r="J109" s="256"/>
      <c r="K109" s="256"/>
      <c r="L109" s="261"/>
      <c r="M109" s="262"/>
      <c r="N109" s="263"/>
      <c r="O109" s="263"/>
      <c r="P109" s="263"/>
      <c r="Q109" s="263"/>
      <c r="R109" s="263"/>
      <c r="S109" s="263"/>
      <c r="T109" s="264"/>
      <c r="U109" s="15"/>
      <c r="V109" s="15"/>
      <c r="W109" s="15"/>
      <c r="X109" s="15"/>
      <c r="Y109" s="15"/>
      <c r="Z109" s="15"/>
      <c r="AA109" s="15"/>
      <c r="AB109" s="15"/>
      <c r="AC109" s="15"/>
      <c r="AD109" s="15"/>
      <c r="AE109" s="15"/>
      <c r="AT109" s="265" t="s">
        <v>170</v>
      </c>
      <c r="AU109" s="265" t="s">
        <v>85</v>
      </c>
      <c r="AV109" s="15" t="s">
        <v>166</v>
      </c>
      <c r="AW109" s="15" t="s">
        <v>37</v>
      </c>
      <c r="AX109" s="15" t="s">
        <v>85</v>
      </c>
      <c r="AY109" s="265" t="s">
        <v>160</v>
      </c>
    </row>
    <row r="110" spans="1:65" s="2" customFormat="1" ht="21.05" customHeight="1">
      <c r="A110" s="40"/>
      <c r="B110" s="41"/>
      <c r="C110" s="215" t="s">
        <v>223</v>
      </c>
      <c r="D110" s="215" t="s">
        <v>162</v>
      </c>
      <c r="E110" s="216" t="s">
        <v>623</v>
      </c>
      <c r="F110" s="217" t="s">
        <v>624</v>
      </c>
      <c r="G110" s="218" t="s">
        <v>165</v>
      </c>
      <c r="H110" s="219">
        <v>140.132</v>
      </c>
      <c r="I110" s="220"/>
      <c r="J110" s="221">
        <f>ROUND(I110*H110,2)</f>
        <v>0</v>
      </c>
      <c r="K110" s="222"/>
      <c r="L110" s="46"/>
      <c r="M110" s="223" t="s">
        <v>19</v>
      </c>
      <c r="N110" s="224" t="s">
        <v>48</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166</v>
      </c>
      <c r="AT110" s="227" t="s">
        <v>162</v>
      </c>
      <c r="AU110" s="227" t="s">
        <v>85</v>
      </c>
      <c r="AY110" s="19" t="s">
        <v>160</v>
      </c>
      <c r="BE110" s="228">
        <f>IF(N110="základní",J110,0)</f>
        <v>0</v>
      </c>
      <c r="BF110" s="228">
        <f>IF(N110="snížená",J110,0)</f>
        <v>0</v>
      </c>
      <c r="BG110" s="228">
        <f>IF(N110="zákl. přenesená",J110,0)</f>
        <v>0</v>
      </c>
      <c r="BH110" s="228">
        <f>IF(N110="sníž. přenesená",J110,0)</f>
        <v>0</v>
      </c>
      <c r="BI110" s="228">
        <f>IF(N110="nulová",J110,0)</f>
        <v>0</v>
      </c>
      <c r="BJ110" s="19" t="s">
        <v>85</v>
      </c>
      <c r="BK110" s="228">
        <f>ROUND(I110*H110,2)</f>
        <v>0</v>
      </c>
      <c r="BL110" s="19" t="s">
        <v>166</v>
      </c>
      <c r="BM110" s="227" t="s">
        <v>1076</v>
      </c>
    </row>
    <row r="111" spans="1:65" s="2" customFormat="1" ht="21.05" customHeight="1">
      <c r="A111" s="40"/>
      <c r="B111" s="41"/>
      <c r="C111" s="215" t="s">
        <v>230</v>
      </c>
      <c r="D111" s="215" t="s">
        <v>162</v>
      </c>
      <c r="E111" s="216" t="s">
        <v>626</v>
      </c>
      <c r="F111" s="217" t="s">
        <v>627</v>
      </c>
      <c r="G111" s="218" t="s">
        <v>165</v>
      </c>
      <c r="H111" s="219">
        <v>124.456</v>
      </c>
      <c r="I111" s="220"/>
      <c r="J111" s="221">
        <f>ROUND(I111*H111,2)</f>
        <v>0</v>
      </c>
      <c r="K111" s="222"/>
      <c r="L111" s="46"/>
      <c r="M111" s="223" t="s">
        <v>19</v>
      </c>
      <c r="N111" s="224" t="s">
        <v>48</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166</v>
      </c>
      <c r="AT111" s="227" t="s">
        <v>162</v>
      </c>
      <c r="AU111" s="227" t="s">
        <v>85</v>
      </c>
      <c r="AY111" s="19" t="s">
        <v>160</v>
      </c>
      <c r="BE111" s="228">
        <f>IF(N111="základní",J111,0)</f>
        <v>0</v>
      </c>
      <c r="BF111" s="228">
        <f>IF(N111="snížená",J111,0)</f>
        <v>0</v>
      </c>
      <c r="BG111" s="228">
        <f>IF(N111="zákl. přenesená",J111,0)</f>
        <v>0</v>
      </c>
      <c r="BH111" s="228">
        <f>IF(N111="sníž. přenesená",J111,0)</f>
        <v>0</v>
      </c>
      <c r="BI111" s="228">
        <f>IF(N111="nulová",J111,0)</f>
        <v>0</v>
      </c>
      <c r="BJ111" s="19" t="s">
        <v>85</v>
      </c>
      <c r="BK111" s="228">
        <f>ROUND(I111*H111,2)</f>
        <v>0</v>
      </c>
      <c r="BL111" s="19" t="s">
        <v>166</v>
      </c>
      <c r="BM111" s="227" t="s">
        <v>1077</v>
      </c>
    </row>
    <row r="112" spans="1:65" s="2" customFormat="1" ht="21.05" customHeight="1">
      <c r="A112" s="40"/>
      <c r="B112" s="41"/>
      <c r="C112" s="215" t="s">
        <v>236</v>
      </c>
      <c r="D112" s="215" t="s">
        <v>162</v>
      </c>
      <c r="E112" s="216" t="s">
        <v>629</v>
      </c>
      <c r="F112" s="217" t="s">
        <v>630</v>
      </c>
      <c r="G112" s="218" t="s">
        <v>165</v>
      </c>
      <c r="H112" s="219">
        <v>995.651</v>
      </c>
      <c r="I112" s="220"/>
      <c r="J112" s="221">
        <f>ROUND(I112*H112,2)</f>
        <v>0</v>
      </c>
      <c r="K112" s="222"/>
      <c r="L112" s="46"/>
      <c r="M112" s="223" t="s">
        <v>19</v>
      </c>
      <c r="N112" s="224" t="s">
        <v>48</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166</v>
      </c>
      <c r="AT112" s="227" t="s">
        <v>162</v>
      </c>
      <c r="AU112" s="227" t="s">
        <v>85</v>
      </c>
      <c r="AY112" s="19" t="s">
        <v>160</v>
      </c>
      <c r="BE112" s="228">
        <f>IF(N112="základní",J112,0)</f>
        <v>0</v>
      </c>
      <c r="BF112" s="228">
        <f>IF(N112="snížená",J112,0)</f>
        <v>0</v>
      </c>
      <c r="BG112" s="228">
        <f>IF(N112="zákl. přenesená",J112,0)</f>
        <v>0</v>
      </c>
      <c r="BH112" s="228">
        <f>IF(N112="sníž. přenesená",J112,0)</f>
        <v>0</v>
      </c>
      <c r="BI112" s="228">
        <f>IF(N112="nulová",J112,0)</f>
        <v>0</v>
      </c>
      <c r="BJ112" s="19" t="s">
        <v>85</v>
      </c>
      <c r="BK112" s="228">
        <f>ROUND(I112*H112,2)</f>
        <v>0</v>
      </c>
      <c r="BL112" s="19" t="s">
        <v>166</v>
      </c>
      <c r="BM112" s="227" t="s">
        <v>1078</v>
      </c>
    </row>
    <row r="113" spans="1:51" s="13" customFormat="1" ht="12">
      <c r="A113" s="13"/>
      <c r="B113" s="234"/>
      <c r="C113" s="235"/>
      <c r="D113" s="229" t="s">
        <v>170</v>
      </c>
      <c r="E113" s="236" t="s">
        <v>19</v>
      </c>
      <c r="F113" s="237" t="s">
        <v>1079</v>
      </c>
      <c r="G113" s="235"/>
      <c r="H113" s="238">
        <v>995.651</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170</v>
      </c>
      <c r="AU113" s="244" t="s">
        <v>85</v>
      </c>
      <c r="AV113" s="13" t="s">
        <v>87</v>
      </c>
      <c r="AW113" s="13" t="s">
        <v>37</v>
      </c>
      <c r="AX113" s="13" t="s">
        <v>77</v>
      </c>
      <c r="AY113" s="244" t="s">
        <v>160</v>
      </c>
    </row>
    <row r="114" spans="1:51" s="15" customFormat="1" ht="12">
      <c r="A114" s="15"/>
      <c r="B114" s="255"/>
      <c r="C114" s="256"/>
      <c r="D114" s="229" t="s">
        <v>170</v>
      </c>
      <c r="E114" s="257" t="s">
        <v>19</v>
      </c>
      <c r="F114" s="258" t="s">
        <v>174</v>
      </c>
      <c r="G114" s="256"/>
      <c r="H114" s="259">
        <v>995.651</v>
      </c>
      <c r="I114" s="260"/>
      <c r="J114" s="256"/>
      <c r="K114" s="256"/>
      <c r="L114" s="261"/>
      <c r="M114" s="262"/>
      <c r="N114" s="263"/>
      <c r="O114" s="263"/>
      <c r="P114" s="263"/>
      <c r="Q114" s="263"/>
      <c r="R114" s="263"/>
      <c r="S114" s="263"/>
      <c r="T114" s="264"/>
      <c r="U114" s="15"/>
      <c r="V114" s="15"/>
      <c r="W114" s="15"/>
      <c r="X114" s="15"/>
      <c r="Y114" s="15"/>
      <c r="Z114" s="15"/>
      <c r="AA114" s="15"/>
      <c r="AB114" s="15"/>
      <c r="AC114" s="15"/>
      <c r="AD114" s="15"/>
      <c r="AE114" s="15"/>
      <c r="AT114" s="265" t="s">
        <v>170</v>
      </c>
      <c r="AU114" s="265" t="s">
        <v>85</v>
      </c>
      <c r="AV114" s="15" t="s">
        <v>166</v>
      </c>
      <c r="AW114" s="15" t="s">
        <v>37</v>
      </c>
      <c r="AX114" s="15" t="s">
        <v>85</v>
      </c>
      <c r="AY114" s="265" t="s">
        <v>160</v>
      </c>
    </row>
    <row r="115" spans="1:65" s="2" customFormat="1" ht="21.05" customHeight="1">
      <c r="A115" s="40"/>
      <c r="B115" s="41"/>
      <c r="C115" s="215" t="s">
        <v>243</v>
      </c>
      <c r="D115" s="215" t="s">
        <v>162</v>
      </c>
      <c r="E115" s="216" t="s">
        <v>641</v>
      </c>
      <c r="F115" s="217" t="s">
        <v>642</v>
      </c>
      <c r="G115" s="218" t="s">
        <v>165</v>
      </c>
      <c r="H115" s="219">
        <v>70.066</v>
      </c>
      <c r="I115" s="220"/>
      <c r="J115" s="221">
        <f>ROUND(I115*H115,2)</f>
        <v>0</v>
      </c>
      <c r="K115" s="222"/>
      <c r="L115" s="46"/>
      <c r="M115" s="223" t="s">
        <v>19</v>
      </c>
      <c r="N115" s="224" t="s">
        <v>48</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166</v>
      </c>
      <c r="AT115" s="227" t="s">
        <v>162</v>
      </c>
      <c r="AU115" s="227" t="s">
        <v>85</v>
      </c>
      <c r="AY115" s="19" t="s">
        <v>160</v>
      </c>
      <c r="BE115" s="228">
        <f>IF(N115="základní",J115,0)</f>
        <v>0</v>
      </c>
      <c r="BF115" s="228">
        <f>IF(N115="snížená",J115,0)</f>
        <v>0</v>
      </c>
      <c r="BG115" s="228">
        <f>IF(N115="zákl. přenesená",J115,0)</f>
        <v>0</v>
      </c>
      <c r="BH115" s="228">
        <f>IF(N115="sníž. přenesená",J115,0)</f>
        <v>0</v>
      </c>
      <c r="BI115" s="228">
        <f>IF(N115="nulová",J115,0)</f>
        <v>0</v>
      </c>
      <c r="BJ115" s="19" t="s">
        <v>85</v>
      </c>
      <c r="BK115" s="228">
        <f>ROUND(I115*H115,2)</f>
        <v>0</v>
      </c>
      <c r="BL115" s="19" t="s">
        <v>166</v>
      </c>
      <c r="BM115" s="227" t="s">
        <v>1080</v>
      </c>
    </row>
    <row r="116" spans="1:65" s="2" customFormat="1" ht="16.3" customHeight="1">
      <c r="A116" s="40"/>
      <c r="B116" s="41"/>
      <c r="C116" s="215" t="s">
        <v>247</v>
      </c>
      <c r="D116" s="215" t="s">
        <v>162</v>
      </c>
      <c r="E116" s="216" t="s">
        <v>644</v>
      </c>
      <c r="F116" s="217" t="s">
        <v>645</v>
      </c>
      <c r="G116" s="218" t="s">
        <v>165</v>
      </c>
      <c r="H116" s="219">
        <v>194.522</v>
      </c>
      <c r="I116" s="220"/>
      <c r="J116" s="221">
        <f>ROUND(I116*H116,2)</f>
        <v>0</v>
      </c>
      <c r="K116" s="222"/>
      <c r="L116" s="46"/>
      <c r="M116" s="223" t="s">
        <v>19</v>
      </c>
      <c r="N116" s="224" t="s">
        <v>48</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166</v>
      </c>
      <c r="AT116" s="227" t="s">
        <v>162</v>
      </c>
      <c r="AU116" s="227" t="s">
        <v>85</v>
      </c>
      <c r="AY116" s="19" t="s">
        <v>160</v>
      </c>
      <c r="BE116" s="228">
        <f>IF(N116="základní",J116,0)</f>
        <v>0</v>
      </c>
      <c r="BF116" s="228">
        <f>IF(N116="snížená",J116,0)</f>
        <v>0</v>
      </c>
      <c r="BG116" s="228">
        <f>IF(N116="zákl. přenesená",J116,0)</f>
        <v>0</v>
      </c>
      <c r="BH116" s="228">
        <f>IF(N116="sníž. přenesená",J116,0)</f>
        <v>0</v>
      </c>
      <c r="BI116" s="228">
        <f>IF(N116="nulová",J116,0)</f>
        <v>0</v>
      </c>
      <c r="BJ116" s="19" t="s">
        <v>85</v>
      </c>
      <c r="BK116" s="228">
        <f>ROUND(I116*H116,2)</f>
        <v>0</v>
      </c>
      <c r="BL116" s="19" t="s">
        <v>166</v>
      </c>
      <c r="BM116" s="227" t="s">
        <v>1081</v>
      </c>
    </row>
    <row r="117" spans="1:65" s="2" customFormat="1" ht="16.3" customHeight="1">
      <c r="A117" s="40"/>
      <c r="B117" s="41"/>
      <c r="C117" s="215" t="s">
        <v>8</v>
      </c>
      <c r="D117" s="215" t="s">
        <v>162</v>
      </c>
      <c r="E117" s="216" t="s">
        <v>647</v>
      </c>
      <c r="F117" s="217" t="s">
        <v>648</v>
      </c>
      <c r="G117" s="218" t="s">
        <v>165</v>
      </c>
      <c r="H117" s="219">
        <v>70.066</v>
      </c>
      <c r="I117" s="220"/>
      <c r="J117" s="221">
        <f>ROUND(I117*H117,2)</f>
        <v>0</v>
      </c>
      <c r="K117" s="222"/>
      <c r="L117" s="46"/>
      <c r="M117" s="223" t="s">
        <v>19</v>
      </c>
      <c r="N117" s="224" t="s">
        <v>48</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166</v>
      </c>
      <c r="AT117" s="227" t="s">
        <v>162</v>
      </c>
      <c r="AU117" s="227" t="s">
        <v>85</v>
      </c>
      <c r="AY117" s="19" t="s">
        <v>160</v>
      </c>
      <c r="BE117" s="228">
        <f>IF(N117="základní",J117,0)</f>
        <v>0</v>
      </c>
      <c r="BF117" s="228">
        <f>IF(N117="snížená",J117,0)</f>
        <v>0</v>
      </c>
      <c r="BG117" s="228">
        <f>IF(N117="zákl. přenesená",J117,0)</f>
        <v>0</v>
      </c>
      <c r="BH117" s="228">
        <f>IF(N117="sníž. přenesená",J117,0)</f>
        <v>0</v>
      </c>
      <c r="BI117" s="228">
        <f>IF(N117="nulová",J117,0)</f>
        <v>0</v>
      </c>
      <c r="BJ117" s="19" t="s">
        <v>85</v>
      </c>
      <c r="BK117" s="228">
        <f>ROUND(I117*H117,2)</f>
        <v>0</v>
      </c>
      <c r="BL117" s="19" t="s">
        <v>166</v>
      </c>
      <c r="BM117" s="227" t="s">
        <v>1082</v>
      </c>
    </row>
    <row r="118" spans="1:51" s="13" customFormat="1" ht="12">
      <c r="A118" s="13"/>
      <c r="B118" s="234"/>
      <c r="C118" s="235"/>
      <c r="D118" s="229" t="s">
        <v>170</v>
      </c>
      <c r="E118" s="236" t="s">
        <v>19</v>
      </c>
      <c r="F118" s="237" t="s">
        <v>1083</v>
      </c>
      <c r="G118" s="235"/>
      <c r="H118" s="238">
        <v>194.522</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170</v>
      </c>
      <c r="AU118" s="244" t="s">
        <v>85</v>
      </c>
      <c r="AV118" s="13" t="s">
        <v>87</v>
      </c>
      <c r="AW118" s="13" t="s">
        <v>37</v>
      </c>
      <c r="AX118" s="13" t="s">
        <v>77</v>
      </c>
      <c r="AY118" s="244" t="s">
        <v>160</v>
      </c>
    </row>
    <row r="119" spans="1:51" s="13" customFormat="1" ht="12">
      <c r="A119" s="13"/>
      <c r="B119" s="234"/>
      <c r="C119" s="235"/>
      <c r="D119" s="229" t="s">
        <v>170</v>
      </c>
      <c r="E119" s="236" t="s">
        <v>19</v>
      </c>
      <c r="F119" s="237" t="s">
        <v>1084</v>
      </c>
      <c r="G119" s="235"/>
      <c r="H119" s="238">
        <v>-124.456</v>
      </c>
      <c r="I119" s="239"/>
      <c r="J119" s="235"/>
      <c r="K119" s="235"/>
      <c r="L119" s="240"/>
      <c r="M119" s="241"/>
      <c r="N119" s="242"/>
      <c r="O119" s="242"/>
      <c r="P119" s="242"/>
      <c r="Q119" s="242"/>
      <c r="R119" s="242"/>
      <c r="S119" s="242"/>
      <c r="T119" s="243"/>
      <c r="U119" s="13"/>
      <c r="V119" s="13"/>
      <c r="W119" s="13"/>
      <c r="X119" s="13"/>
      <c r="Y119" s="13"/>
      <c r="Z119" s="13"/>
      <c r="AA119" s="13"/>
      <c r="AB119" s="13"/>
      <c r="AC119" s="13"/>
      <c r="AD119" s="13"/>
      <c r="AE119" s="13"/>
      <c r="AT119" s="244" t="s">
        <v>170</v>
      </c>
      <c r="AU119" s="244" t="s">
        <v>85</v>
      </c>
      <c r="AV119" s="13" t="s">
        <v>87</v>
      </c>
      <c r="AW119" s="13" t="s">
        <v>37</v>
      </c>
      <c r="AX119" s="13" t="s">
        <v>77</v>
      </c>
      <c r="AY119" s="244" t="s">
        <v>160</v>
      </c>
    </row>
    <row r="120" spans="1:51" s="15" customFormat="1" ht="12">
      <c r="A120" s="15"/>
      <c r="B120" s="255"/>
      <c r="C120" s="256"/>
      <c r="D120" s="229" t="s">
        <v>170</v>
      </c>
      <c r="E120" s="257" t="s">
        <v>19</v>
      </c>
      <c r="F120" s="258" t="s">
        <v>174</v>
      </c>
      <c r="G120" s="256"/>
      <c r="H120" s="259">
        <v>70.066</v>
      </c>
      <c r="I120" s="260"/>
      <c r="J120" s="256"/>
      <c r="K120" s="256"/>
      <c r="L120" s="261"/>
      <c r="M120" s="262"/>
      <c r="N120" s="263"/>
      <c r="O120" s="263"/>
      <c r="P120" s="263"/>
      <c r="Q120" s="263"/>
      <c r="R120" s="263"/>
      <c r="S120" s="263"/>
      <c r="T120" s="264"/>
      <c r="U120" s="15"/>
      <c r="V120" s="15"/>
      <c r="W120" s="15"/>
      <c r="X120" s="15"/>
      <c r="Y120" s="15"/>
      <c r="Z120" s="15"/>
      <c r="AA120" s="15"/>
      <c r="AB120" s="15"/>
      <c r="AC120" s="15"/>
      <c r="AD120" s="15"/>
      <c r="AE120" s="15"/>
      <c r="AT120" s="265" t="s">
        <v>170</v>
      </c>
      <c r="AU120" s="265" t="s">
        <v>85</v>
      </c>
      <c r="AV120" s="15" t="s">
        <v>166</v>
      </c>
      <c r="AW120" s="15" t="s">
        <v>37</v>
      </c>
      <c r="AX120" s="15" t="s">
        <v>85</v>
      </c>
      <c r="AY120" s="265" t="s">
        <v>160</v>
      </c>
    </row>
    <row r="121" spans="1:65" s="2" customFormat="1" ht="16.3" customHeight="1">
      <c r="A121" s="40"/>
      <c r="B121" s="41"/>
      <c r="C121" s="215" t="s">
        <v>259</v>
      </c>
      <c r="D121" s="215" t="s">
        <v>162</v>
      </c>
      <c r="E121" s="216" t="s">
        <v>653</v>
      </c>
      <c r="F121" s="217" t="s">
        <v>654</v>
      </c>
      <c r="G121" s="218" t="s">
        <v>165</v>
      </c>
      <c r="H121" s="219">
        <v>96.498</v>
      </c>
      <c r="I121" s="220"/>
      <c r="J121" s="221">
        <f>ROUND(I121*H121,2)</f>
        <v>0</v>
      </c>
      <c r="K121" s="222"/>
      <c r="L121" s="46"/>
      <c r="M121" s="223" t="s">
        <v>19</v>
      </c>
      <c r="N121" s="224" t="s">
        <v>48</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166</v>
      </c>
      <c r="AT121" s="227" t="s">
        <v>162</v>
      </c>
      <c r="AU121" s="227" t="s">
        <v>85</v>
      </c>
      <c r="AY121" s="19" t="s">
        <v>160</v>
      </c>
      <c r="BE121" s="228">
        <f>IF(N121="základní",J121,0)</f>
        <v>0</v>
      </c>
      <c r="BF121" s="228">
        <f>IF(N121="snížená",J121,0)</f>
        <v>0</v>
      </c>
      <c r="BG121" s="228">
        <f>IF(N121="zákl. přenesená",J121,0)</f>
        <v>0</v>
      </c>
      <c r="BH121" s="228">
        <f>IF(N121="sníž. přenesená",J121,0)</f>
        <v>0</v>
      </c>
      <c r="BI121" s="228">
        <f>IF(N121="nulová",J121,0)</f>
        <v>0</v>
      </c>
      <c r="BJ121" s="19" t="s">
        <v>85</v>
      </c>
      <c r="BK121" s="228">
        <f>ROUND(I121*H121,2)</f>
        <v>0</v>
      </c>
      <c r="BL121" s="19" t="s">
        <v>166</v>
      </c>
      <c r="BM121" s="227" t="s">
        <v>1085</v>
      </c>
    </row>
    <row r="122" spans="1:51" s="13" customFormat="1" ht="12">
      <c r="A122" s="13"/>
      <c r="B122" s="234"/>
      <c r="C122" s="235"/>
      <c r="D122" s="229" t="s">
        <v>170</v>
      </c>
      <c r="E122" s="236" t="s">
        <v>19</v>
      </c>
      <c r="F122" s="237" t="s">
        <v>1086</v>
      </c>
      <c r="G122" s="235"/>
      <c r="H122" s="238">
        <v>2.304</v>
      </c>
      <c r="I122" s="239"/>
      <c r="J122" s="235"/>
      <c r="K122" s="235"/>
      <c r="L122" s="240"/>
      <c r="M122" s="241"/>
      <c r="N122" s="242"/>
      <c r="O122" s="242"/>
      <c r="P122" s="242"/>
      <c r="Q122" s="242"/>
      <c r="R122" s="242"/>
      <c r="S122" s="242"/>
      <c r="T122" s="243"/>
      <c r="U122" s="13"/>
      <c r="V122" s="13"/>
      <c r="W122" s="13"/>
      <c r="X122" s="13"/>
      <c r="Y122" s="13"/>
      <c r="Z122" s="13"/>
      <c r="AA122" s="13"/>
      <c r="AB122" s="13"/>
      <c r="AC122" s="13"/>
      <c r="AD122" s="13"/>
      <c r="AE122" s="13"/>
      <c r="AT122" s="244" t="s">
        <v>170</v>
      </c>
      <c r="AU122" s="244" t="s">
        <v>85</v>
      </c>
      <c r="AV122" s="13" t="s">
        <v>87</v>
      </c>
      <c r="AW122" s="13" t="s">
        <v>37</v>
      </c>
      <c r="AX122" s="13" t="s">
        <v>77</v>
      </c>
      <c r="AY122" s="244" t="s">
        <v>160</v>
      </c>
    </row>
    <row r="123" spans="1:51" s="13" customFormat="1" ht="12">
      <c r="A123" s="13"/>
      <c r="B123" s="234"/>
      <c r="C123" s="235"/>
      <c r="D123" s="229" t="s">
        <v>170</v>
      </c>
      <c r="E123" s="236" t="s">
        <v>19</v>
      </c>
      <c r="F123" s="237" t="s">
        <v>1087</v>
      </c>
      <c r="G123" s="235"/>
      <c r="H123" s="238">
        <v>40.686</v>
      </c>
      <c r="I123" s="239"/>
      <c r="J123" s="235"/>
      <c r="K123" s="235"/>
      <c r="L123" s="240"/>
      <c r="M123" s="241"/>
      <c r="N123" s="242"/>
      <c r="O123" s="242"/>
      <c r="P123" s="242"/>
      <c r="Q123" s="242"/>
      <c r="R123" s="242"/>
      <c r="S123" s="242"/>
      <c r="T123" s="243"/>
      <c r="U123" s="13"/>
      <c r="V123" s="13"/>
      <c r="W123" s="13"/>
      <c r="X123" s="13"/>
      <c r="Y123" s="13"/>
      <c r="Z123" s="13"/>
      <c r="AA123" s="13"/>
      <c r="AB123" s="13"/>
      <c r="AC123" s="13"/>
      <c r="AD123" s="13"/>
      <c r="AE123" s="13"/>
      <c r="AT123" s="244" t="s">
        <v>170</v>
      </c>
      <c r="AU123" s="244" t="s">
        <v>85</v>
      </c>
      <c r="AV123" s="13" t="s">
        <v>87</v>
      </c>
      <c r="AW123" s="13" t="s">
        <v>37</v>
      </c>
      <c r="AX123" s="13" t="s">
        <v>77</v>
      </c>
      <c r="AY123" s="244" t="s">
        <v>160</v>
      </c>
    </row>
    <row r="124" spans="1:51" s="13" customFormat="1" ht="12">
      <c r="A124" s="13"/>
      <c r="B124" s="234"/>
      <c r="C124" s="235"/>
      <c r="D124" s="229" t="s">
        <v>170</v>
      </c>
      <c r="E124" s="236" t="s">
        <v>19</v>
      </c>
      <c r="F124" s="237" t="s">
        <v>1088</v>
      </c>
      <c r="G124" s="235"/>
      <c r="H124" s="238">
        <v>53.508</v>
      </c>
      <c r="I124" s="239"/>
      <c r="J124" s="235"/>
      <c r="K124" s="235"/>
      <c r="L124" s="240"/>
      <c r="M124" s="241"/>
      <c r="N124" s="242"/>
      <c r="O124" s="242"/>
      <c r="P124" s="242"/>
      <c r="Q124" s="242"/>
      <c r="R124" s="242"/>
      <c r="S124" s="242"/>
      <c r="T124" s="243"/>
      <c r="U124" s="13"/>
      <c r="V124" s="13"/>
      <c r="W124" s="13"/>
      <c r="X124" s="13"/>
      <c r="Y124" s="13"/>
      <c r="Z124" s="13"/>
      <c r="AA124" s="13"/>
      <c r="AB124" s="13"/>
      <c r="AC124" s="13"/>
      <c r="AD124" s="13"/>
      <c r="AE124" s="13"/>
      <c r="AT124" s="244" t="s">
        <v>170</v>
      </c>
      <c r="AU124" s="244" t="s">
        <v>85</v>
      </c>
      <c r="AV124" s="13" t="s">
        <v>87</v>
      </c>
      <c r="AW124" s="13" t="s">
        <v>37</v>
      </c>
      <c r="AX124" s="13" t="s">
        <v>77</v>
      </c>
      <c r="AY124" s="244" t="s">
        <v>160</v>
      </c>
    </row>
    <row r="125" spans="1:51" s="15" customFormat="1" ht="12">
      <c r="A125" s="15"/>
      <c r="B125" s="255"/>
      <c r="C125" s="256"/>
      <c r="D125" s="229" t="s">
        <v>170</v>
      </c>
      <c r="E125" s="257" t="s">
        <v>19</v>
      </c>
      <c r="F125" s="258" t="s">
        <v>174</v>
      </c>
      <c r="G125" s="256"/>
      <c r="H125" s="259">
        <v>96.498</v>
      </c>
      <c r="I125" s="260"/>
      <c r="J125" s="256"/>
      <c r="K125" s="256"/>
      <c r="L125" s="261"/>
      <c r="M125" s="262"/>
      <c r="N125" s="263"/>
      <c r="O125" s="263"/>
      <c r="P125" s="263"/>
      <c r="Q125" s="263"/>
      <c r="R125" s="263"/>
      <c r="S125" s="263"/>
      <c r="T125" s="264"/>
      <c r="U125" s="15"/>
      <c r="V125" s="15"/>
      <c r="W125" s="15"/>
      <c r="X125" s="15"/>
      <c r="Y125" s="15"/>
      <c r="Z125" s="15"/>
      <c r="AA125" s="15"/>
      <c r="AB125" s="15"/>
      <c r="AC125" s="15"/>
      <c r="AD125" s="15"/>
      <c r="AE125" s="15"/>
      <c r="AT125" s="265" t="s">
        <v>170</v>
      </c>
      <c r="AU125" s="265" t="s">
        <v>85</v>
      </c>
      <c r="AV125" s="15" t="s">
        <v>166</v>
      </c>
      <c r="AW125" s="15" t="s">
        <v>37</v>
      </c>
      <c r="AX125" s="15" t="s">
        <v>85</v>
      </c>
      <c r="AY125" s="265" t="s">
        <v>160</v>
      </c>
    </row>
    <row r="126" spans="1:65" s="2" customFormat="1" ht="16.3" customHeight="1">
      <c r="A126" s="40"/>
      <c r="B126" s="41"/>
      <c r="C126" s="215" t="s">
        <v>266</v>
      </c>
      <c r="D126" s="215" t="s">
        <v>162</v>
      </c>
      <c r="E126" s="216" t="s">
        <v>657</v>
      </c>
      <c r="F126" s="217" t="s">
        <v>658</v>
      </c>
      <c r="G126" s="218" t="s">
        <v>165</v>
      </c>
      <c r="H126" s="219">
        <v>124.456</v>
      </c>
      <c r="I126" s="220"/>
      <c r="J126" s="221">
        <f>ROUND(I126*H126,2)</f>
        <v>0</v>
      </c>
      <c r="K126" s="222"/>
      <c r="L126" s="46"/>
      <c r="M126" s="223" t="s">
        <v>19</v>
      </c>
      <c r="N126" s="224" t="s">
        <v>48</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166</v>
      </c>
      <c r="AT126" s="227" t="s">
        <v>162</v>
      </c>
      <c r="AU126" s="227" t="s">
        <v>85</v>
      </c>
      <c r="AY126" s="19" t="s">
        <v>160</v>
      </c>
      <c r="BE126" s="228">
        <f>IF(N126="základní",J126,0)</f>
        <v>0</v>
      </c>
      <c r="BF126" s="228">
        <f>IF(N126="snížená",J126,0)</f>
        <v>0</v>
      </c>
      <c r="BG126" s="228">
        <f>IF(N126="zákl. přenesená",J126,0)</f>
        <v>0</v>
      </c>
      <c r="BH126" s="228">
        <f>IF(N126="sníž. přenesená",J126,0)</f>
        <v>0</v>
      </c>
      <c r="BI126" s="228">
        <f>IF(N126="nulová",J126,0)</f>
        <v>0</v>
      </c>
      <c r="BJ126" s="19" t="s">
        <v>85</v>
      </c>
      <c r="BK126" s="228">
        <f>ROUND(I126*H126,2)</f>
        <v>0</v>
      </c>
      <c r="BL126" s="19" t="s">
        <v>166</v>
      </c>
      <c r="BM126" s="227" t="s">
        <v>1089</v>
      </c>
    </row>
    <row r="127" spans="1:65" s="2" customFormat="1" ht="16.3" customHeight="1">
      <c r="A127" s="40"/>
      <c r="B127" s="41"/>
      <c r="C127" s="266" t="s">
        <v>272</v>
      </c>
      <c r="D127" s="266" t="s">
        <v>237</v>
      </c>
      <c r="E127" s="267" t="s">
        <v>1090</v>
      </c>
      <c r="F127" s="268" t="s">
        <v>1091</v>
      </c>
      <c r="G127" s="269" t="s">
        <v>183</v>
      </c>
      <c r="H127" s="270">
        <v>165.687</v>
      </c>
      <c r="I127" s="271"/>
      <c r="J127" s="272">
        <f>ROUND(I127*H127,2)</f>
        <v>0</v>
      </c>
      <c r="K127" s="273"/>
      <c r="L127" s="274"/>
      <c r="M127" s="275" t="s">
        <v>19</v>
      </c>
      <c r="N127" s="276" t="s">
        <v>48</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210</v>
      </c>
      <c r="AT127" s="227" t="s">
        <v>237</v>
      </c>
      <c r="AU127" s="227" t="s">
        <v>85</v>
      </c>
      <c r="AY127" s="19" t="s">
        <v>160</v>
      </c>
      <c r="BE127" s="228">
        <f>IF(N127="základní",J127,0)</f>
        <v>0</v>
      </c>
      <c r="BF127" s="228">
        <f>IF(N127="snížená",J127,0)</f>
        <v>0</v>
      </c>
      <c r="BG127" s="228">
        <f>IF(N127="zákl. přenesená",J127,0)</f>
        <v>0</v>
      </c>
      <c r="BH127" s="228">
        <f>IF(N127="sníž. přenesená",J127,0)</f>
        <v>0</v>
      </c>
      <c r="BI127" s="228">
        <f>IF(N127="nulová",J127,0)</f>
        <v>0</v>
      </c>
      <c r="BJ127" s="19" t="s">
        <v>85</v>
      </c>
      <c r="BK127" s="228">
        <f>ROUND(I127*H127,2)</f>
        <v>0</v>
      </c>
      <c r="BL127" s="19" t="s">
        <v>166</v>
      </c>
      <c r="BM127" s="227" t="s">
        <v>1092</v>
      </c>
    </row>
    <row r="128" spans="1:51" s="13" customFormat="1" ht="12">
      <c r="A128" s="13"/>
      <c r="B128" s="234"/>
      <c r="C128" s="235"/>
      <c r="D128" s="229" t="s">
        <v>170</v>
      </c>
      <c r="E128" s="236" t="s">
        <v>19</v>
      </c>
      <c r="F128" s="237" t="s">
        <v>1093</v>
      </c>
      <c r="G128" s="235"/>
      <c r="H128" s="238">
        <v>165.687</v>
      </c>
      <c r="I128" s="239"/>
      <c r="J128" s="235"/>
      <c r="K128" s="235"/>
      <c r="L128" s="240"/>
      <c r="M128" s="241"/>
      <c r="N128" s="242"/>
      <c r="O128" s="242"/>
      <c r="P128" s="242"/>
      <c r="Q128" s="242"/>
      <c r="R128" s="242"/>
      <c r="S128" s="242"/>
      <c r="T128" s="243"/>
      <c r="U128" s="13"/>
      <c r="V128" s="13"/>
      <c r="W128" s="13"/>
      <c r="X128" s="13"/>
      <c r="Y128" s="13"/>
      <c r="Z128" s="13"/>
      <c r="AA128" s="13"/>
      <c r="AB128" s="13"/>
      <c r="AC128" s="13"/>
      <c r="AD128" s="13"/>
      <c r="AE128" s="13"/>
      <c r="AT128" s="244" t="s">
        <v>170</v>
      </c>
      <c r="AU128" s="244" t="s">
        <v>85</v>
      </c>
      <c r="AV128" s="13" t="s">
        <v>87</v>
      </c>
      <c r="AW128" s="13" t="s">
        <v>37</v>
      </c>
      <c r="AX128" s="13" t="s">
        <v>77</v>
      </c>
      <c r="AY128" s="244" t="s">
        <v>160</v>
      </c>
    </row>
    <row r="129" spans="1:51" s="15" customFormat="1" ht="12">
      <c r="A129" s="15"/>
      <c r="B129" s="255"/>
      <c r="C129" s="256"/>
      <c r="D129" s="229" t="s">
        <v>170</v>
      </c>
      <c r="E129" s="257" t="s">
        <v>19</v>
      </c>
      <c r="F129" s="258" t="s">
        <v>174</v>
      </c>
      <c r="G129" s="256"/>
      <c r="H129" s="259">
        <v>165.687</v>
      </c>
      <c r="I129" s="260"/>
      <c r="J129" s="256"/>
      <c r="K129" s="256"/>
      <c r="L129" s="261"/>
      <c r="M129" s="262"/>
      <c r="N129" s="263"/>
      <c r="O129" s="263"/>
      <c r="P129" s="263"/>
      <c r="Q129" s="263"/>
      <c r="R129" s="263"/>
      <c r="S129" s="263"/>
      <c r="T129" s="264"/>
      <c r="U129" s="15"/>
      <c r="V129" s="15"/>
      <c r="W129" s="15"/>
      <c r="X129" s="15"/>
      <c r="Y129" s="15"/>
      <c r="Z129" s="15"/>
      <c r="AA129" s="15"/>
      <c r="AB129" s="15"/>
      <c r="AC129" s="15"/>
      <c r="AD129" s="15"/>
      <c r="AE129" s="15"/>
      <c r="AT129" s="265" t="s">
        <v>170</v>
      </c>
      <c r="AU129" s="265" t="s">
        <v>85</v>
      </c>
      <c r="AV129" s="15" t="s">
        <v>166</v>
      </c>
      <c r="AW129" s="15" t="s">
        <v>37</v>
      </c>
      <c r="AX129" s="15" t="s">
        <v>85</v>
      </c>
      <c r="AY129" s="265" t="s">
        <v>160</v>
      </c>
    </row>
    <row r="130" spans="1:63" s="12" customFormat="1" ht="25.9" customHeight="1">
      <c r="A130" s="12"/>
      <c r="B130" s="199"/>
      <c r="C130" s="200"/>
      <c r="D130" s="201" t="s">
        <v>76</v>
      </c>
      <c r="E130" s="202" t="s">
        <v>166</v>
      </c>
      <c r="F130" s="202" t="s">
        <v>192</v>
      </c>
      <c r="G130" s="200"/>
      <c r="H130" s="200"/>
      <c r="I130" s="203"/>
      <c r="J130" s="204">
        <f>BK130</f>
        <v>0</v>
      </c>
      <c r="K130" s="200"/>
      <c r="L130" s="205"/>
      <c r="M130" s="206"/>
      <c r="N130" s="207"/>
      <c r="O130" s="207"/>
      <c r="P130" s="208">
        <f>SUM(P131:P135)</f>
        <v>0</v>
      </c>
      <c r="Q130" s="207"/>
      <c r="R130" s="208">
        <f>SUM(R131:R135)</f>
        <v>0</v>
      </c>
      <c r="S130" s="207"/>
      <c r="T130" s="209">
        <f>SUM(T131:T135)</f>
        <v>0</v>
      </c>
      <c r="U130" s="12"/>
      <c r="V130" s="12"/>
      <c r="W130" s="12"/>
      <c r="X130" s="12"/>
      <c r="Y130" s="12"/>
      <c r="Z130" s="12"/>
      <c r="AA130" s="12"/>
      <c r="AB130" s="12"/>
      <c r="AC130" s="12"/>
      <c r="AD130" s="12"/>
      <c r="AE130" s="12"/>
      <c r="AR130" s="210" t="s">
        <v>85</v>
      </c>
      <c r="AT130" s="211" t="s">
        <v>76</v>
      </c>
      <c r="AU130" s="211" t="s">
        <v>77</v>
      </c>
      <c r="AY130" s="210" t="s">
        <v>160</v>
      </c>
      <c r="BK130" s="212">
        <f>SUM(BK131:BK135)</f>
        <v>0</v>
      </c>
    </row>
    <row r="131" spans="1:65" s="2" customFormat="1" ht="16.3" customHeight="1">
      <c r="A131" s="40"/>
      <c r="B131" s="41"/>
      <c r="C131" s="215" t="s">
        <v>278</v>
      </c>
      <c r="D131" s="215" t="s">
        <v>162</v>
      </c>
      <c r="E131" s="216" t="s">
        <v>667</v>
      </c>
      <c r="F131" s="217" t="s">
        <v>668</v>
      </c>
      <c r="G131" s="218" t="s">
        <v>165</v>
      </c>
      <c r="H131" s="219">
        <v>26.16</v>
      </c>
      <c r="I131" s="220"/>
      <c r="J131" s="221">
        <f>ROUND(I131*H131,2)</f>
        <v>0</v>
      </c>
      <c r="K131" s="222"/>
      <c r="L131" s="46"/>
      <c r="M131" s="223" t="s">
        <v>19</v>
      </c>
      <c r="N131" s="224" t="s">
        <v>48</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166</v>
      </c>
      <c r="AT131" s="227" t="s">
        <v>162</v>
      </c>
      <c r="AU131" s="227" t="s">
        <v>85</v>
      </c>
      <c r="AY131" s="19" t="s">
        <v>160</v>
      </c>
      <c r="BE131" s="228">
        <f>IF(N131="základní",J131,0)</f>
        <v>0</v>
      </c>
      <c r="BF131" s="228">
        <f>IF(N131="snížená",J131,0)</f>
        <v>0</v>
      </c>
      <c r="BG131" s="228">
        <f>IF(N131="zákl. přenesená",J131,0)</f>
        <v>0</v>
      </c>
      <c r="BH131" s="228">
        <f>IF(N131="sníž. přenesená",J131,0)</f>
        <v>0</v>
      </c>
      <c r="BI131" s="228">
        <f>IF(N131="nulová",J131,0)</f>
        <v>0</v>
      </c>
      <c r="BJ131" s="19" t="s">
        <v>85</v>
      </c>
      <c r="BK131" s="228">
        <f>ROUND(I131*H131,2)</f>
        <v>0</v>
      </c>
      <c r="BL131" s="19" t="s">
        <v>166</v>
      </c>
      <c r="BM131" s="227" t="s">
        <v>1094</v>
      </c>
    </row>
    <row r="132" spans="1:51" s="13" customFormat="1" ht="12">
      <c r="A132" s="13"/>
      <c r="B132" s="234"/>
      <c r="C132" s="235"/>
      <c r="D132" s="229" t="s">
        <v>170</v>
      </c>
      <c r="E132" s="236" t="s">
        <v>19</v>
      </c>
      <c r="F132" s="237" t="s">
        <v>1095</v>
      </c>
      <c r="G132" s="235"/>
      <c r="H132" s="238">
        <v>0.696</v>
      </c>
      <c r="I132" s="239"/>
      <c r="J132" s="235"/>
      <c r="K132" s="235"/>
      <c r="L132" s="240"/>
      <c r="M132" s="241"/>
      <c r="N132" s="242"/>
      <c r="O132" s="242"/>
      <c r="P132" s="242"/>
      <c r="Q132" s="242"/>
      <c r="R132" s="242"/>
      <c r="S132" s="242"/>
      <c r="T132" s="243"/>
      <c r="U132" s="13"/>
      <c r="V132" s="13"/>
      <c r="W132" s="13"/>
      <c r="X132" s="13"/>
      <c r="Y132" s="13"/>
      <c r="Z132" s="13"/>
      <c r="AA132" s="13"/>
      <c r="AB132" s="13"/>
      <c r="AC132" s="13"/>
      <c r="AD132" s="13"/>
      <c r="AE132" s="13"/>
      <c r="AT132" s="244" t="s">
        <v>170</v>
      </c>
      <c r="AU132" s="244" t="s">
        <v>85</v>
      </c>
      <c r="AV132" s="13" t="s">
        <v>87</v>
      </c>
      <c r="AW132" s="13" t="s">
        <v>37</v>
      </c>
      <c r="AX132" s="13" t="s">
        <v>77</v>
      </c>
      <c r="AY132" s="244" t="s">
        <v>160</v>
      </c>
    </row>
    <row r="133" spans="1:51" s="13" customFormat="1" ht="12">
      <c r="A133" s="13"/>
      <c r="B133" s="234"/>
      <c r="C133" s="235"/>
      <c r="D133" s="229" t="s">
        <v>170</v>
      </c>
      <c r="E133" s="236" t="s">
        <v>19</v>
      </c>
      <c r="F133" s="237" t="s">
        <v>1096</v>
      </c>
      <c r="G133" s="235"/>
      <c r="H133" s="238">
        <v>12.024</v>
      </c>
      <c r="I133" s="239"/>
      <c r="J133" s="235"/>
      <c r="K133" s="235"/>
      <c r="L133" s="240"/>
      <c r="M133" s="241"/>
      <c r="N133" s="242"/>
      <c r="O133" s="242"/>
      <c r="P133" s="242"/>
      <c r="Q133" s="242"/>
      <c r="R133" s="242"/>
      <c r="S133" s="242"/>
      <c r="T133" s="243"/>
      <c r="U133" s="13"/>
      <c r="V133" s="13"/>
      <c r="W133" s="13"/>
      <c r="X133" s="13"/>
      <c r="Y133" s="13"/>
      <c r="Z133" s="13"/>
      <c r="AA133" s="13"/>
      <c r="AB133" s="13"/>
      <c r="AC133" s="13"/>
      <c r="AD133" s="13"/>
      <c r="AE133" s="13"/>
      <c r="AT133" s="244" t="s">
        <v>170</v>
      </c>
      <c r="AU133" s="244" t="s">
        <v>85</v>
      </c>
      <c r="AV133" s="13" t="s">
        <v>87</v>
      </c>
      <c r="AW133" s="13" t="s">
        <v>37</v>
      </c>
      <c r="AX133" s="13" t="s">
        <v>77</v>
      </c>
      <c r="AY133" s="244" t="s">
        <v>160</v>
      </c>
    </row>
    <row r="134" spans="1:51" s="13" customFormat="1" ht="12">
      <c r="A134" s="13"/>
      <c r="B134" s="234"/>
      <c r="C134" s="235"/>
      <c r="D134" s="229" t="s">
        <v>170</v>
      </c>
      <c r="E134" s="236" t="s">
        <v>19</v>
      </c>
      <c r="F134" s="237" t="s">
        <v>1097</v>
      </c>
      <c r="G134" s="235"/>
      <c r="H134" s="238">
        <v>13.44</v>
      </c>
      <c r="I134" s="239"/>
      <c r="J134" s="235"/>
      <c r="K134" s="235"/>
      <c r="L134" s="240"/>
      <c r="M134" s="241"/>
      <c r="N134" s="242"/>
      <c r="O134" s="242"/>
      <c r="P134" s="242"/>
      <c r="Q134" s="242"/>
      <c r="R134" s="242"/>
      <c r="S134" s="242"/>
      <c r="T134" s="243"/>
      <c r="U134" s="13"/>
      <c r="V134" s="13"/>
      <c r="W134" s="13"/>
      <c r="X134" s="13"/>
      <c r="Y134" s="13"/>
      <c r="Z134" s="13"/>
      <c r="AA134" s="13"/>
      <c r="AB134" s="13"/>
      <c r="AC134" s="13"/>
      <c r="AD134" s="13"/>
      <c r="AE134" s="13"/>
      <c r="AT134" s="244" t="s">
        <v>170</v>
      </c>
      <c r="AU134" s="244" t="s">
        <v>85</v>
      </c>
      <c r="AV134" s="13" t="s">
        <v>87</v>
      </c>
      <c r="AW134" s="13" t="s">
        <v>37</v>
      </c>
      <c r="AX134" s="13" t="s">
        <v>77</v>
      </c>
      <c r="AY134" s="244" t="s">
        <v>160</v>
      </c>
    </row>
    <row r="135" spans="1:51" s="15" customFormat="1" ht="12">
      <c r="A135" s="15"/>
      <c r="B135" s="255"/>
      <c r="C135" s="256"/>
      <c r="D135" s="229" t="s">
        <v>170</v>
      </c>
      <c r="E135" s="257" t="s">
        <v>19</v>
      </c>
      <c r="F135" s="258" t="s">
        <v>174</v>
      </c>
      <c r="G135" s="256"/>
      <c r="H135" s="259">
        <v>26.16</v>
      </c>
      <c r="I135" s="260"/>
      <c r="J135" s="256"/>
      <c r="K135" s="256"/>
      <c r="L135" s="261"/>
      <c r="M135" s="262"/>
      <c r="N135" s="263"/>
      <c r="O135" s="263"/>
      <c r="P135" s="263"/>
      <c r="Q135" s="263"/>
      <c r="R135" s="263"/>
      <c r="S135" s="263"/>
      <c r="T135" s="264"/>
      <c r="U135" s="15"/>
      <c r="V135" s="15"/>
      <c r="W135" s="15"/>
      <c r="X135" s="15"/>
      <c r="Y135" s="15"/>
      <c r="Z135" s="15"/>
      <c r="AA135" s="15"/>
      <c r="AB135" s="15"/>
      <c r="AC135" s="15"/>
      <c r="AD135" s="15"/>
      <c r="AE135" s="15"/>
      <c r="AT135" s="265" t="s">
        <v>170</v>
      </c>
      <c r="AU135" s="265" t="s">
        <v>85</v>
      </c>
      <c r="AV135" s="15" t="s">
        <v>166</v>
      </c>
      <c r="AW135" s="15" t="s">
        <v>37</v>
      </c>
      <c r="AX135" s="15" t="s">
        <v>85</v>
      </c>
      <c r="AY135" s="265" t="s">
        <v>160</v>
      </c>
    </row>
    <row r="136" spans="1:63" s="12" customFormat="1" ht="25.9" customHeight="1">
      <c r="A136" s="12"/>
      <c r="B136" s="199"/>
      <c r="C136" s="200"/>
      <c r="D136" s="201" t="s">
        <v>76</v>
      </c>
      <c r="E136" s="202" t="s">
        <v>193</v>
      </c>
      <c r="F136" s="202" t="s">
        <v>675</v>
      </c>
      <c r="G136" s="200"/>
      <c r="H136" s="200"/>
      <c r="I136" s="203"/>
      <c r="J136" s="204">
        <f>BK136</f>
        <v>0</v>
      </c>
      <c r="K136" s="200"/>
      <c r="L136" s="205"/>
      <c r="M136" s="206"/>
      <c r="N136" s="207"/>
      <c r="O136" s="207"/>
      <c r="P136" s="208">
        <f>SUM(P137:P146)</f>
        <v>0</v>
      </c>
      <c r="Q136" s="207"/>
      <c r="R136" s="208">
        <f>SUM(R137:R146)</f>
        <v>0</v>
      </c>
      <c r="S136" s="207"/>
      <c r="T136" s="209">
        <f>SUM(T137:T146)</f>
        <v>0</v>
      </c>
      <c r="U136" s="12"/>
      <c r="V136" s="12"/>
      <c r="W136" s="12"/>
      <c r="X136" s="12"/>
      <c r="Y136" s="12"/>
      <c r="Z136" s="12"/>
      <c r="AA136" s="12"/>
      <c r="AB136" s="12"/>
      <c r="AC136" s="12"/>
      <c r="AD136" s="12"/>
      <c r="AE136" s="12"/>
      <c r="AR136" s="210" t="s">
        <v>85</v>
      </c>
      <c r="AT136" s="211" t="s">
        <v>76</v>
      </c>
      <c r="AU136" s="211" t="s">
        <v>77</v>
      </c>
      <c r="AY136" s="210" t="s">
        <v>160</v>
      </c>
      <c r="BK136" s="212">
        <f>SUM(BK137:BK146)</f>
        <v>0</v>
      </c>
    </row>
    <row r="137" spans="1:65" s="2" customFormat="1" ht="21.05" customHeight="1">
      <c r="A137" s="40"/>
      <c r="B137" s="41"/>
      <c r="C137" s="215" t="s">
        <v>283</v>
      </c>
      <c r="D137" s="215" t="s">
        <v>162</v>
      </c>
      <c r="E137" s="216" t="s">
        <v>1098</v>
      </c>
      <c r="F137" s="217" t="s">
        <v>1099</v>
      </c>
      <c r="G137" s="218" t="s">
        <v>188</v>
      </c>
      <c r="H137" s="219">
        <v>36</v>
      </c>
      <c r="I137" s="220"/>
      <c r="J137" s="221">
        <f>ROUND(I137*H137,2)</f>
        <v>0</v>
      </c>
      <c r="K137" s="222"/>
      <c r="L137" s="46"/>
      <c r="M137" s="223" t="s">
        <v>19</v>
      </c>
      <c r="N137" s="224" t="s">
        <v>48</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166</v>
      </c>
      <c r="AT137" s="227" t="s">
        <v>162</v>
      </c>
      <c r="AU137" s="227" t="s">
        <v>85</v>
      </c>
      <c r="AY137" s="19" t="s">
        <v>160</v>
      </c>
      <c r="BE137" s="228">
        <f>IF(N137="základní",J137,0)</f>
        <v>0</v>
      </c>
      <c r="BF137" s="228">
        <f>IF(N137="snížená",J137,0)</f>
        <v>0</v>
      </c>
      <c r="BG137" s="228">
        <f>IF(N137="zákl. přenesená",J137,0)</f>
        <v>0</v>
      </c>
      <c r="BH137" s="228">
        <f>IF(N137="sníž. přenesená",J137,0)</f>
        <v>0</v>
      </c>
      <c r="BI137" s="228">
        <f>IF(N137="nulová",J137,0)</f>
        <v>0</v>
      </c>
      <c r="BJ137" s="19" t="s">
        <v>85</v>
      </c>
      <c r="BK137" s="228">
        <f>ROUND(I137*H137,2)</f>
        <v>0</v>
      </c>
      <c r="BL137" s="19" t="s">
        <v>166</v>
      </c>
      <c r="BM137" s="227" t="s">
        <v>1100</v>
      </c>
    </row>
    <row r="138" spans="1:51" s="13" customFormat="1" ht="12">
      <c r="A138" s="13"/>
      <c r="B138" s="234"/>
      <c r="C138" s="235"/>
      <c r="D138" s="229" t="s">
        <v>170</v>
      </c>
      <c r="E138" s="236" t="s">
        <v>19</v>
      </c>
      <c r="F138" s="237" t="s">
        <v>1101</v>
      </c>
      <c r="G138" s="235"/>
      <c r="H138" s="238">
        <v>36</v>
      </c>
      <c r="I138" s="239"/>
      <c r="J138" s="235"/>
      <c r="K138" s="235"/>
      <c r="L138" s="240"/>
      <c r="M138" s="241"/>
      <c r="N138" s="242"/>
      <c r="O138" s="242"/>
      <c r="P138" s="242"/>
      <c r="Q138" s="242"/>
      <c r="R138" s="242"/>
      <c r="S138" s="242"/>
      <c r="T138" s="243"/>
      <c r="U138" s="13"/>
      <c r="V138" s="13"/>
      <c r="W138" s="13"/>
      <c r="X138" s="13"/>
      <c r="Y138" s="13"/>
      <c r="Z138" s="13"/>
      <c r="AA138" s="13"/>
      <c r="AB138" s="13"/>
      <c r="AC138" s="13"/>
      <c r="AD138" s="13"/>
      <c r="AE138" s="13"/>
      <c r="AT138" s="244" t="s">
        <v>170</v>
      </c>
      <c r="AU138" s="244" t="s">
        <v>85</v>
      </c>
      <c r="AV138" s="13" t="s">
        <v>87</v>
      </c>
      <c r="AW138" s="13" t="s">
        <v>37</v>
      </c>
      <c r="AX138" s="13" t="s">
        <v>77</v>
      </c>
      <c r="AY138" s="244" t="s">
        <v>160</v>
      </c>
    </row>
    <row r="139" spans="1:51" s="15" customFormat="1" ht="12">
      <c r="A139" s="15"/>
      <c r="B139" s="255"/>
      <c r="C139" s="256"/>
      <c r="D139" s="229" t="s">
        <v>170</v>
      </c>
      <c r="E139" s="257" t="s">
        <v>19</v>
      </c>
      <c r="F139" s="258" t="s">
        <v>174</v>
      </c>
      <c r="G139" s="256"/>
      <c r="H139" s="259">
        <v>36</v>
      </c>
      <c r="I139" s="260"/>
      <c r="J139" s="256"/>
      <c r="K139" s="256"/>
      <c r="L139" s="261"/>
      <c r="M139" s="262"/>
      <c r="N139" s="263"/>
      <c r="O139" s="263"/>
      <c r="P139" s="263"/>
      <c r="Q139" s="263"/>
      <c r="R139" s="263"/>
      <c r="S139" s="263"/>
      <c r="T139" s="264"/>
      <c r="U139" s="15"/>
      <c r="V139" s="15"/>
      <c r="W139" s="15"/>
      <c r="X139" s="15"/>
      <c r="Y139" s="15"/>
      <c r="Z139" s="15"/>
      <c r="AA139" s="15"/>
      <c r="AB139" s="15"/>
      <c r="AC139" s="15"/>
      <c r="AD139" s="15"/>
      <c r="AE139" s="15"/>
      <c r="AT139" s="265" t="s">
        <v>170</v>
      </c>
      <c r="AU139" s="265" t="s">
        <v>85</v>
      </c>
      <c r="AV139" s="15" t="s">
        <v>166</v>
      </c>
      <c r="AW139" s="15" t="s">
        <v>37</v>
      </c>
      <c r="AX139" s="15" t="s">
        <v>85</v>
      </c>
      <c r="AY139" s="265" t="s">
        <v>160</v>
      </c>
    </row>
    <row r="140" spans="1:65" s="2" customFormat="1" ht="21.05" customHeight="1">
      <c r="A140" s="40"/>
      <c r="B140" s="41"/>
      <c r="C140" s="215" t="s">
        <v>7</v>
      </c>
      <c r="D140" s="215" t="s">
        <v>162</v>
      </c>
      <c r="E140" s="216" t="s">
        <v>676</v>
      </c>
      <c r="F140" s="217" t="s">
        <v>677</v>
      </c>
      <c r="G140" s="218" t="s">
        <v>188</v>
      </c>
      <c r="H140" s="219">
        <v>191.2</v>
      </c>
      <c r="I140" s="220"/>
      <c r="J140" s="221">
        <f>ROUND(I140*H140,2)</f>
        <v>0</v>
      </c>
      <c r="K140" s="222"/>
      <c r="L140" s="46"/>
      <c r="M140" s="223" t="s">
        <v>19</v>
      </c>
      <c r="N140" s="224" t="s">
        <v>48</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166</v>
      </c>
      <c r="AT140" s="227" t="s">
        <v>162</v>
      </c>
      <c r="AU140" s="227" t="s">
        <v>85</v>
      </c>
      <c r="AY140" s="19" t="s">
        <v>160</v>
      </c>
      <c r="BE140" s="228">
        <f>IF(N140="základní",J140,0)</f>
        <v>0</v>
      </c>
      <c r="BF140" s="228">
        <f>IF(N140="snížená",J140,0)</f>
        <v>0</v>
      </c>
      <c r="BG140" s="228">
        <f>IF(N140="zákl. přenesená",J140,0)</f>
        <v>0</v>
      </c>
      <c r="BH140" s="228">
        <f>IF(N140="sníž. přenesená",J140,0)</f>
        <v>0</v>
      </c>
      <c r="BI140" s="228">
        <f>IF(N140="nulová",J140,0)</f>
        <v>0</v>
      </c>
      <c r="BJ140" s="19" t="s">
        <v>85</v>
      </c>
      <c r="BK140" s="228">
        <f>ROUND(I140*H140,2)</f>
        <v>0</v>
      </c>
      <c r="BL140" s="19" t="s">
        <v>166</v>
      </c>
      <c r="BM140" s="227" t="s">
        <v>1102</v>
      </c>
    </row>
    <row r="141" spans="1:51" s="13" customFormat="1" ht="12">
      <c r="A141" s="13"/>
      <c r="B141" s="234"/>
      <c r="C141" s="235"/>
      <c r="D141" s="229" t="s">
        <v>170</v>
      </c>
      <c r="E141" s="236" t="s">
        <v>19</v>
      </c>
      <c r="F141" s="237" t="s">
        <v>1103</v>
      </c>
      <c r="G141" s="235"/>
      <c r="H141" s="238">
        <v>191.2</v>
      </c>
      <c r="I141" s="239"/>
      <c r="J141" s="235"/>
      <c r="K141" s="235"/>
      <c r="L141" s="240"/>
      <c r="M141" s="241"/>
      <c r="N141" s="242"/>
      <c r="O141" s="242"/>
      <c r="P141" s="242"/>
      <c r="Q141" s="242"/>
      <c r="R141" s="242"/>
      <c r="S141" s="242"/>
      <c r="T141" s="243"/>
      <c r="U141" s="13"/>
      <c r="V141" s="13"/>
      <c r="W141" s="13"/>
      <c r="X141" s="13"/>
      <c r="Y141" s="13"/>
      <c r="Z141" s="13"/>
      <c r="AA141" s="13"/>
      <c r="AB141" s="13"/>
      <c r="AC141" s="13"/>
      <c r="AD141" s="13"/>
      <c r="AE141" s="13"/>
      <c r="AT141" s="244" t="s">
        <v>170</v>
      </c>
      <c r="AU141" s="244" t="s">
        <v>85</v>
      </c>
      <c r="AV141" s="13" t="s">
        <v>87</v>
      </c>
      <c r="AW141" s="13" t="s">
        <v>37</v>
      </c>
      <c r="AX141" s="13" t="s">
        <v>77</v>
      </c>
      <c r="AY141" s="244" t="s">
        <v>160</v>
      </c>
    </row>
    <row r="142" spans="1:51" s="15" customFormat="1" ht="12">
      <c r="A142" s="15"/>
      <c r="B142" s="255"/>
      <c r="C142" s="256"/>
      <c r="D142" s="229" t="s">
        <v>170</v>
      </c>
      <c r="E142" s="257" t="s">
        <v>19</v>
      </c>
      <c r="F142" s="258" t="s">
        <v>174</v>
      </c>
      <c r="G142" s="256"/>
      <c r="H142" s="259">
        <v>191.2</v>
      </c>
      <c r="I142" s="260"/>
      <c r="J142" s="256"/>
      <c r="K142" s="256"/>
      <c r="L142" s="261"/>
      <c r="M142" s="262"/>
      <c r="N142" s="263"/>
      <c r="O142" s="263"/>
      <c r="P142" s="263"/>
      <c r="Q142" s="263"/>
      <c r="R142" s="263"/>
      <c r="S142" s="263"/>
      <c r="T142" s="264"/>
      <c r="U142" s="15"/>
      <c r="V142" s="15"/>
      <c r="W142" s="15"/>
      <c r="X142" s="15"/>
      <c r="Y142" s="15"/>
      <c r="Z142" s="15"/>
      <c r="AA142" s="15"/>
      <c r="AB142" s="15"/>
      <c r="AC142" s="15"/>
      <c r="AD142" s="15"/>
      <c r="AE142" s="15"/>
      <c r="AT142" s="265" t="s">
        <v>170</v>
      </c>
      <c r="AU142" s="265" t="s">
        <v>85</v>
      </c>
      <c r="AV142" s="15" t="s">
        <v>166</v>
      </c>
      <c r="AW142" s="15" t="s">
        <v>37</v>
      </c>
      <c r="AX142" s="15" t="s">
        <v>85</v>
      </c>
      <c r="AY142" s="265" t="s">
        <v>160</v>
      </c>
    </row>
    <row r="143" spans="1:65" s="2" customFormat="1" ht="21.05" customHeight="1">
      <c r="A143" s="40"/>
      <c r="B143" s="41"/>
      <c r="C143" s="215" t="s">
        <v>297</v>
      </c>
      <c r="D143" s="215" t="s">
        <v>162</v>
      </c>
      <c r="E143" s="216" t="s">
        <v>680</v>
      </c>
      <c r="F143" s="217" t="s">
        <v>681</v>
      </c>
      <c r="G143" s="218" t="s">
        <v>188</v>
      </c>
      <c r="H143" s="219">
        <v>454.4</v>
      </c>
      <c r="I143" s="220"/>
      <c r="J143" s="221">
        <f>ROUND(I143*H143,2)</f>
        <v>0</v>
      </c>
      <c r="K143" s="222"/>
      <c r="L143" s="46"/>
      <c r="M143" s="223" t="s">
        <v>19</v>
      </c>
      <c r="N143" s="224" t="s">
        <v>48</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166</v>
      </c>
      <c r="AT143" s="227" t="s">
        <v>162</v>
      </c>
      <c r="AU143" s="227" t="s">
        <v>85</v>
      </c>
      <c r="AY143" s="19" t="s">
        <v>160</v>
      </c>
      <c r="BE143" s="228">
        <f>IF(N143="základní",J143,0)</f>
        <v>0</v>
      </c>
      <c r="BF143" s="228">
        <f>IF(N143="snížená",J143,0)</f>
        <v>0</v>
      </c>
      <c r="BG143" s="228">
        <f>IF(N143="zákl. přenesená",J143,0)</f>
        <v>0</v>
      </c>
      <c r="BH143" s="228">
        <f>IF(N143="sníž. přenesená",J143,0)</f>
        <v>0</v>
      </c>
      <c r="BI143" s="228">
        <f>IF(N143="nulová",J143,0)</f>
        <v>0</v>
      </c>
      <c r="BJ143" s="19" t="s">
        <v>85</v>
      </c>
      <c r="BK143" s="228">
        <f>ROUND(I143*H143,2)</f>
        <v>0</v>
      </c>
      <c r="BL143" s="19" t="s">
        <v>166</v>
      </c>
      <c r="BM143" s="227" t="s">
        <v>1104</v>
      </c>
    </row>
    <row r="144" spans="1:51" s="13" customFormat="1" ht="12">
      <c r="A144" s="13"/>
      <c r="B144" s="234"/>
      <c r="C144" s="235"/>
      <c r="D144" s="229" t="s">
        <v>170</v>
      </c>
      <c r="E144" s="236" t="s">
        <v>19</v>
      </c>
      <c r="F144" s="237" t="s">
        <v>1105</v>
      </c>
      <c r="G144" s="235"/>
      <c r="H144" s="238">
        <v>72</v>
      </c>
      <c r="I144" s="239"/>
      <c r="J144" s="235"/>
      <c r="K144" s="235"/>
      <c r="L144" s="240"/>
      <c r="M144" s="241"/>
      <c r="N144" s="242"/>
      <c r="O144" s="242"/>
      <c r="P144" s="242"/>
      <c r="Q144" s="242"/>
      <c r="R144" s="242"/>
      <c r="S144" s="242"/>
      <c r="T144" s="243"/>
      <c r="U144" s="13"/>
      <c r="V144" s="13"/>
      <c r="W144" s="13"/>
      <c r="X144" s="13"/>
      <c r="Y144" s="13"/>
      <c r="Z144" s="13"/>
      <c r="AA144" s="13"/>
      <c r="AB144" s="13"/>
      <c r="AC144" s="13"/>
      <c r="AD144" s="13"/>
      <c r="AE144" s="13"/>
      <c r="AT144" s="244" t="s">
        <v>170</v>
      </c>
      <c r="AU144" s="244" t="s">
        <v>85</v>
      </c>
      <c r="AV144" s="13" t="s">
        <v>87</v>
      </c>
      <c r="AW144" s="13" t="s">
        <v>37</v>
      </c>
      <c r="AX144" s="13" t="s">
        <v>77</v>
      </c>
      <c r="AY144" s="244" t="s">
        <v>160</v>
      </c>
    </row>
    <row r="145" spans="1:51" s="13" customFormat="1" ht="12">
      <c r="A145" s="13"/>
      <c r="B145" s="234"/>
      <c r="C145" s="235"/>
      <c r="D145" s="229" t="s">
        <v>170</v>
      </c>
      <c r="E145" s="236" t="s">
        <v>19</v>
      </c>
      <c r="F145" s="237" t="s">
        <v>1106</v>
      </c>
      <c r="G145" s="235"/>
      <c r="H145" s="238">
        <v>382.4</v>
      </c>
      <c r="I145" s="239"/>
      <c r="J145" s="235"/>
      <c r="K145" s="235"/>
      <c r="L145" s="240"/>
      <c r="M145" s="241"/>
      <c r="N145" s="242"/>
      <c r="O145" s="242"/>
      <c r="P145" s="242"/>
      <c r="Q145" s="242"/>
      <c r="R145" s="242"/>
      <c r="S145" s="242"/>
      <c r="T145" s="243"/>
      <c r="U145" s="13"/>
      <c r="V145" s="13"/>
      <c r="W145" s="13"/>
      <c r="X145" s="13"/>
      <c r="Y145" s="13"/>
      <c r="Z145" s="13"/>
      <c r="AA145" s="13"/>
      <c r="AB145" s="13"/>
      <c r="AC145" s="13"/>
      <c r="AD145" s="13"/>
      <c r="AE145" s="13"/>
      <c r="AT145" s="244" t="s">
        <v>170</v>
      </c>
      <c r="AU145" s="244" t="s">
        <v>85</v>
      </c>
      <c r="AV145" s="13" t="s">
        <v>87</v>
      </c>
      <c r="AW145" s="13" t="s">
        <v>37</v>
      </c>
      <c r="AX145" s="13" t="s">
        <v>77</v>
      </c>
      <c r="AY145" s="244" t="s">
        <v>160</v>
      </c>
    </row>
    <row r="146" spans="1:51" s="15" customFormat="1" ht="12">
      <c r="A146" s="15"/>
      <c r="B146" s="255"/>
      <c r="C146" s="256"/>
      <c r="D146" s="229" t="s">
        <v>170</v>
      </c>
      <c r="E146" s="257" t="s">
        <v>19</v>
      </c>
      <c r="F146" s="258" t="s">
        <v>174</v>
      </c>
      <c r="G146" s="256"/>
      <c r="H146" s="259">
        <v>454.4</v>
      </c>
      <c r="I146" s="260"/>
      <c r="J146" s="256"/>
      <c r="K146" s="256"/>
      <c r="L146" s="261"/>
      <c r="M146" s="262"/>
      <c r="N146" s="263"/>
      <c r="O146" s="263"/>
      <c r="P146" s="263"/>
      <c r="Q146" s="263"/>
      <c r="R146" s="263"/>
      <c r="S146" s="263"/>
      <c r="T146" s="264"/>
      <c r="U146" s="15"/>
      <c r="V146" s="15"/>
      <c r="W146" s="15"/>
      <c r="X146" s="15"/>
      <c r="Y146" s="15"/>
      <c r="Z146" s="15"/>
      <c r="AA146" s="15"/>
      <c r="AB146" s="15"/>
      <c r="AC146" s="15"/>
      <c r="AD146" s="15"/>
      <c r="AE146" s="15"/>
      <c r="AT146" s="265" t="s">
        <v>170</v>
      </c>
      <c r="AU146" s="265" t="s">
        <v>85</v>
      </c>
      <c r="AV146" s="15" t="s">
        <v>166</v>
      </c>
      <c r="AW146" s="15" t="s">
        <v>37</v>
      </c>
      <c r="AX146" s="15" t="s">
        <v>85</v>
      </c>
      <c r="AY146" s="265" t="s">
        <v>160</v>
      </c>
    </row>
    <row r="147" spans="1:63" s="12" customFormat="1" ht="25.9" customHeight="1">
      <c r="A147" s="12"/>
      <c r="B147" s="199"/>
      <c r="C147" s="200"/>
      <c r="D147" s="201" t="s">
        <v>76</v>
      </c>
      <c r="E147" s="202" t="s">
        <v>756</v>
      </c>
      <c r="F147" s="202" t="s">
        <v>757</v>
      </c>
      <c r="G147" s="200"/>
      <c r="H147" s="200"/>
      <c r="I147" s="203"/>
      <c r="J147" s="204">
        <f>BK147</f>
        <v>0</v>
      </c>
      <c r="K147" s="200"/>
      <c r="L147" s="205"/>
      <c r="M147" s="206"/>
      <c r="N147" s="207"/>
      <c r="O147" s="207"/>
      <c r="P147" s="208">
        <f>SUM(P148:P151)</f>
        <v>0</v>
      </c>
      <c r="Q147" s="207"/>
      <c r="R147" s="208">
        <f>SUM(R148:R151)</f>
        <v>0</v>
      </c>
      <c r="S147" s="207"/>
      <c r="T147" s="209">
        <f>SUM(T148:T151)</f>
        <v>0</v>
      </c>
      <c r="U147" s="12"/>
      <c r="V147" s="12"/>
      <c r="W147" s="12"/>
      <c r="X147" s="12"/>
      <c r="Y147" s="12"/>
      <c r="Z147" s="12"/>
      <c r="AA147" s="12"/>
      <c r="AB147" s="12"/>
      <c r="AC147" s="12"/>
      <c r="AD147" s="12"/>
      <c r="AE147" s="12"/>
      <c r="AR147" s="210" t="s">
        <v>85</v>
      </c>
      <c r="AT147" s="211" t="s">
        <v>76</v>
      </c>
      <c r="AU147" s="211" t="s">
        <v>77</v>
      </c>
      <c r="AY147" s="210" t="s">
        <v>160</v>
      </c>
      <c r="BK147" s="212">
        <f>SUM(BK148:BK151)</f>
        <v>0</v>
      </c>
    </row>
    <row r="148" spans="1:65" s="2" customFormat="1" ht="21.05" customHeight="1">
      <c r="A148" s="40"/>
      <c r="B148" s="41"/>
      <c r="C148" s="215" t="s">
        <v>302</v>
      </c>
      <c r="D148" s="215" t="s">
        <v>162</v>
      </c>
      <c r="E148" s="216" t="s">
        <v>758</v>
      </c>
      <c r="F148" s="217" t="s">
        <v>759</v>
      </c>
      <c r="G148" s="218" t="s">
        <v>326</v>
      </c>
      <c r="H148" s="219">
        <v>568</v>
      </c>
      <c r="I148" s="220"/>
      <c r="J148" s="221">
        <f>ROUND(I148*H148,2)</f>
        <v>0</v>
      </c>
      <c r="K148" s="222"/>
      <c r="L148" s="46"/>
      <c r="M148" s="223" t="s">
        <v>19</v>
      </c>
      <c r="N148" s="224" t="s">
        <v>48</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166</v>
      </c>
      <c r="AT148" s="227" t="s">
        <v>162</v>
      </c>
      <c r="AU148" s="227" t="s">
        <v>85</v>
      </c>
      <c r="AY148" s="19" t="s">
        <v>160</v>
      </c>
      <c r="BE148" s="228">
        <f>IF(N148="základní",J148,0)</f>
        <v>0</v>
      </c>
      <c r="BF148" s="228">
        <f>IF(N148="snížená",J148,0)</f>
        <v>0</v>
      </c>
      <c r="BG148" s="228">
        <f>IF(N148="zákl. přenesená",J148,0)</f>
        <v>0</v>
      </c>
      <c r="BH148" s="228">
        <f>IF(N148="sníž. přenesená",J148,0)</f>
        <v>0</v>
      </c>
      <c r="BI148" s="228">
        <f>IF(N148="nulová",J148,0)</f>
        <v>0</v>
      </c>
      <c r="BJ148" s="19" t="s">
        <v>85</v>
      </c>
      <c r="BK148" s="228">
        <f>ROUND(I148*H148,2)</f>
        <v>0</v>
      </c>
      <c r="BL148" s="19" t="s">
        <v>166</v>
      </c>
      <c r="BM148" s="227" t="s">
        <v>1107</v>
      </c>
    </row>
    <row r="149" spans="1:51" s="13" customFormat="1" ht="12">
      <c r="A149" s="13"/>
      <c r="B149" s="234"/>
      <c r="C149" s="235"/>
      <c r="D149" s="229" t="s">
        <v>170</v>
      </c>
      <c r="E149" s="236" t="s">
        <v>19</v>
      </c>
      <c r="F149" s="237" t="s">
        <v>1108</v>
      </c>
      <c r="G149" s="235"/>
      <c r="H149" s="238">
        <v>506</v>
      </c>
      <c r="I149" s="239"/>
      <c r="J149" s="235"/>
      <c r="K149" s="235"/>
      <c r="L149" s="240"/>
      <c r="M149" s="241"/>
      <c r="N149" s="242"/>
      <c r="O149" s="242"/>
      <c r="P149" s="242"/>
      <c r="Q149" s="242"/>
      <c r="R149" s="242"/>
      <c r="S149" s="242"/>
      <c r="T149" s="243"/>
      <c r="U149" s="13"/>
      <c r="V149" s="13"/>
      <c r="W149" s="13"/>
      <c r="X149" s="13"/>
      <c r="Y149" s="13"/>
      <c r="Z149" s="13"/>
      <c r="AA149" s="13"/>
      <c r="AB149" s="13"/>
      <c r="AC149" s="13"/>
      <c r="AD149" s="13"/>
      <c r="AE149" s="13"/>
      <c r="AT149" s="244" t="s">
        <v>170</v>
      </c>
      <c r="AU149" s="244" t="s">
        <v>85</v>
      </c>
      <c r="AV149" s="13" t="s">
        <v>87</v>
      </c>
      <c r="AW149" s="13" t="s">
        <v>37</v>
      </c>
      <c r="AX149" s="13" t="s">
        <v>77</v>
      </c>
      <c r="AY149" s="244" t="s">
        <v>160</v>
      </c>
    </row>
    <row r="150" spans="1:51" s="13" customFormat="1" ht="12">
      <c r="A150" s="13"/>
      <c r="B150" s="234"/>
      <c r="C150" s="235"/>
      <c r="D150" s="229" t="s">
        <v>170</v>
      </c>
      <c r="E150" s="236" t="s">
        <v>19</v>
      </c>
      <c r="F150" s="237" t="s">
        <v>1109</v>
      </c>
      <c r="G150" s="235"/>
      <c r="H150" s="238">
        <v>62</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170</v>
      </c>
      <c r="AU150" s="244" t="s">
        <v>85</v>
      </c>
      <c r="AV150" s="13" t="s">
        <v>87</v>
      </c>
      <c r="AW150" s="13" t="s">
        <v>37</v>
      </c>
      <c r="AX150" s="13" t="s">
        <v>77</v>
      </c>
      <c r="AY150" s="244" t="s">
        <v>160</v>
      </c>
    </row>
    <row r="151" spans="1:51" s="15" customFormat="1" ht="12">
      <c r="A151" s="15"/>
      <c r="B151" s="255"/>
      <c r="C151" s="256"/>
      <c r="D151" s="229" t="s">
        <v>170</v>
      </c>
      <c r="E151" s="257" t="s">
        <v>19</v>
      </c>
      <c r="F151" s="258" t="s">
        <v>174</v>
      </c>
      <c r="G151" s="256"/>
      <c r="H151" s="259">
        <v>568</v>
      </c>
      <c r="I151" s="260"/>
      <c r="J151" s="256"/>
      <c r="K151" s="256"/>
      <c r="L151" s="261"/>
      <c r="M151" s="262"/>
      <c r="N151" s="263"/>
      <c r="O151" s="263"/>
      <c r="P151" s="263"/>
      <c r="Q151" s="263"/>
      <c r="R151" s="263"/>
      <c r="S151" s="263"/>
      <c r="T151" s="264"/>
      <c r="U151" s="15"/>
      <c r="V151" s="15"/>
      <c r="W151" s="15"/>
      <c r="X151" s="15"/>
      <c r="Y151" s="15"/>
      <c r="Z151" s="15"/>
      <c r="AA151" s="15"/>
      <c r="AB151" s="15"/>
      <c r="AC151" s="15"/>
      <c r="AD151" s="15"/>
      <c r="AE151" s="15"/>
      <c r="AT151" s="265" t="s">
        <v>170</v>
      </c>
      <c r="AU151" s="265" t="s">
        <v>85</v>
      </c>
      <c r="AV151" s="15" t="s">
        <v>166</v>
      </c>
      <c r="AW151" s="15" t="s">
        <v>37</v>
      </c>
      <c r="AX151" s="15" t="s">
        <v>85</v>
      </c>
      <c r="AY151" s="265" t="s">
        <v>160</v>
      </c>
    </row>
    <row r="152" spans="1:63" s="12" customFormat="1" ht="25.9" customHeight="1">
      <c r="A152" s="12"/>
      <c r="B152" s="199"/>
      <c r="C152" s="200"/>
      <c r="D152" s="201" t="s">
        <v>76</v>
      </c>
      <c r="E152" s="202" t="s">
        <v>764</v>
      </c>
      <c r="F152" s="202" t="s">
        <v>765</v>
      </c>
      <c r="G152" s="200"/>
      <c r="H152" s="200"/>
      <c r="I152" s="203"/>
      <c r="J152" s="204">
        <f>BK152</f>
        <v>0</v>
      </c>
      <c r="K152" s="200"/>
      <c r="L152" s="205"/>
      <c r="M152" s="206"/>
      <c r="N152" s="207"/>
      <c r="O152" s="207"/>
      <c r="P152" s="208">
        <f>P153</f>
        <v>0</v>
      </c>
      <c r="Q152" s="207"/>
      <c r="R152" s="208">
        <f>R153</f>
        <v>0</v>
      </c>
      <c r="S152" s="207"/>
      <c r="T152" s="209">
        <f>T153</f>
        <v>0</v>
      </c>
      <c r="U152" s="12"/>
      <c r="V152" s="12"/>
      <c r="W152" s="12"/>
      <c r="X152" s="12"/>
      <c r="Y152" s="12"/>
      <c r="Z152" s="12"/>
      <c r="AA152" s="12"/>
      <c r="AB152" s="12"/>
      <c r="AC152" s="12"/>
      <c r="AD152" s="12"/>
      <c r="AE152" s="12"/>
      <c r="AR152" s="210" t="s">
        <v>85</v>
      </c>
      <c r="AT152" s="211" t="s">
        <v>76</v>
      </c>
      <c r="AU152" s="211" t="s">
        <v>77</v>
      </c>
      <c r="AY152" s="210" t="s">
        <v>160</v>
      </c>
      <c r="BK152" s="212">
        <f>BK153</f>
        <v>0</v>
      </c>
    </row>
    <row r="153" spans="1:65" s="2" customFormat="1" ht="16.3" customHeight="1">
      <c r="A153" s="40"/>
      <c r="B153" s="41"/>
      <c r="C153" s="215" t="s">
        <v>307</v>
      </c>
      <c r="D153" s="215" t="s">
        <v>162</v>
      </c>
      <c r="E153" s="216" t="s">
        <v>925</v>
      </c>
      <c r="F153" s="217" t="s">
        <v>926</v>
      </c>
      <c r="G153" s="218" t="s">
        <v>183</v>
      </c>
      <c r="H153" s="219">
        <v>506.383</v>
      </c>
      <c r="I153" s="220"/>
      <c r="J153" s="221">
        <f>ROUND(I153*H153,2)</f>
        <v>0</v>
      </c>
      <c r="K153" s="222"/>
      <c r="L153" s="46"/>
      <c r="M153" s="223" t="s">
        <v>19</v>
      </c>
      <c r="N153" s="224" t="s">
        <v>48</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166</v>
      </c>
      <c r="AT153" s="227" t="s">
        <v>162</v>
      </c>
      <c r="AU153" s="227" t="s">
        <v>85</v>
      </c>
      <c r="AY153" s="19" t="s">
        <v>160</v>
      </c>
      <c r="BE153" s="228">
        <f>IF(N153="základní",J153,0)</f>
        <v>0</v>
      </c>
      <c r="BF153" s="228">
        <f>IF(N153="snížená",J153,0)</f>
        <v>0</v>
      </c>
      <c r="BG153" s="228">
        <f>IF(N153="zákl. přenesená",J153,0)</f>
        <v>0</v>
      </c>
      <c r="BH153" s="228">
        <f>IF(N153="sníž. přenesená",J153,0)</f>
        <v>0</v>
      </c>
      <c r="BI153" s="228">
        <f>IF(N153="nulová",J153,0)</f>
        <v>0</v>
      </c>
      <c r="BJ153" s="19" t="s">
        <v>85</v>
      </c>
      <c r="BK153" s="228">
        <f>ROUND(I153*H153,2)</f>
        <v>0</v>
      </c>
      <c r="BL153" s="19" t="s">
        <v>166</v>
      </c>
      <c r="BM153" s="227" t="s">
        <v>1110</v>
      </c>
    </row>
    <row r="154" spans="1:63" s="12" customFormat="1" ht="25.9" customHeight="1">
      <c r="A154" s="12"/>
      <c r="B154" s="199"/>
      <c r="C154" s="200"/>
      <c r="D154" s="201" t="s">
        <v>76</v>
      </c>
      <c r="E154" s="202" t="s">
        <v>769</v>
      </c>
      <c r="F154" s="202" t="s">
        <v>770</v>
      </c>
      <c r="G154" s="200"/>
      <c r="H154" s="200"/>
      <c r="I154" s="203"/>
      <c r="J154" s="204">
        <f>BK154</f>
        <v>0</v>
      </c>
      <c r="K154" s="200"/>
      <c r="L154" s="205"/>
      <c r="M154" s="206"/>
      <c r="N154" s="207"/>
      <c r="O154" s="207"/>
      <c r="P154" s="208">
        <f>SUM(P155:P159)</f>
        <v>0</v>
      </c>
      <c r="Q154" s="207"/>
      <c r="R154" s="208">
        <f>SUM(R155:R159)</f>
        <v>0</v>
      </c>
      <c r="S154" s="207"/>
      <c r="T154" s="209">
        <f>SUM(T155:T159)</f>
        <v>0</v>
      </c>
      <c r="U154" s="12"/>
      <c r="V154" s="12"/>
      <c r="W154" s="12"/>
      <c r="X154" s="12"/>
      <c r="Y154" s="12"/>
      <c r="Z154" s="12"/>
      <c r="AA154" s="12"/>
      <c r="AB154" s="12"/>
      <c r="AC154" s="12"/>
      <c r="AD154" s="12"/>
      <c r="AE154" s="12"/>
      <c r="AR154" s="210" t="s">
        <v>85</v>
      </c>
      <c r="AT154" s="211" t="s">
        <v>76</v>
      </c>
      <c r="AU154" s="211" t="s">
        <v>77</v>
      </c>
      <c r="AY154" s="210" t="s">
        <v>160</v>
      </c>
      <c r="BK154" s="212">
        <f>SUM(BK155:BK159)</f>
        <v>0</v>
      </c>
    </row>
    <row r="155" spans="1:65" s="2" customFormat="1" ht="16.3" customHeight="1">
      <c r="A155" s="40"/>
      <c r="B155" s="41"/>
      <c r="C155" s="215" t="s">
        <v>314</v>
      </c>
      <c r="D155" s="215" t="s">
        <v>162</v>
      </c>
      <c r="E155" s="216" t="s">
        <v>771</v>
      </c>
      <c r="F155" s="217" t="s">
        <v>772</v>
      </c>
      <c r="G155" s="218" t="s">
        <v>183</v>
      </c>
      <c r="H155" s="219">
        <v>286.81</v>
      </c>
      <c r="I155" s="220"/>
      <c r="J155" s="221">
        <f>ROUND(I155*H155,2)</f>
        <v>0</v>
      </c>
      <c r="K155" s="222"/>
      <c r="L155" s="46"/>
      <c r="M155" s="223" t="s">
        <v>19</v>
      </c>
      <c r="N155" s="224" t="s">
        <v>48</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166</v>
      </c>
      <c r="AT155" s="227" t="s">
        <v>162</v>
      </c>
      <c r="AU155" s="227" t="s">
        <v>85</v>
      </c>
      <c r="AY155" s="19" t="s">
        <v>160</v>
      </c>
      <c r="BE155" s="228">
        <f>IF(N155="základní",J155,0)</f>
        <v>0</v>
      </c>
      <c r="BF155" s="228">
        <f>IF(N155="snížená",J155,0)</f>
        <v>0</v>
      </c>
      <c r="BG155" s="228">
        <f>IF(N155="zákl. přenesená",J155,0)</f>
        <v>0</v>
      </c>
      <c r="BH155" s="228">
        <f>IF(N155="sníž. přenesená",J155,0)</f>
        <v>0</v>
      </c>
      <c r="BI155" s="228">
        <f>IF(N155="nulová",J155,0)</f>
        <v>0</v>
      </c>
      <c r="BJ155" s="19" t="s">
        <v>85</v>
      </c>
      <c r="BK155" s="228">
        <f>ROUND(I155*H155,2)</f>
        <v>0</v>
      </c>
      <c r="BL155" s="19" t="s">
        <v>166</v>
      </c>
      <c r="BM155" s="227" t="s">
        <v>1111</v>
      </c>
    </row>
    <row r="156" spans="1:65" s="2" customFormat="1" ht="21.05" customHeight="1">
      <c r="A156" s="40"/>
      <c r="B156" s="41"/>
      <c r="C156" s="215" t="s">
        <v>319</v>
      </c>
      <c r="D156" s="215" t="s">
        <v>162</v>
      </c>
      <c r="E156" s="216" t="s">
        <v>774</v>
      </c>
      <c r="F156" s="217" t="s">
        <v>775</v>
      </c>
      <c r="G156" s="218" t="s">
        <v>183</v>
      </c>
      <c r="H156" s="219">
        <v>4875.763</v>
      </c>
      <c r="I156" s="220"/>
      <c r="J156" s="221">
        <f>ROUND(I156*H156,2)</f>
        <v>0</v>
      </c>
      <c r="K156" s="222"/>
      <c r="L156" s="46"/>
      <c r="M156" s="223" t="s">
        <v>19</v>
      </c>
      <c r="N156" s="224" t="s">
        <v>48</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166</v>
      </c>
      <c r="AT156" s="227" t="s">
        <v>162</v>
      </c>
      <c r="AU156" s="227" t="s">
        <v>85</v>
      </c>
      <c r="AY156" s="19" t="s">
        <v>160</v>
      </c>
      <c r="BE156" s="228">
        <f>IF(N156="základní",J156,0)</f>
        <v>0</v>
      </c>
      <c r="BF156" s="228">
        <f>IF(N156="snížená",J156,0)</f>
        <v>0</v>
      </c>
      <c r="BG156" s="228">
        <f>IF(N156="zákl. přenesená",J156,0)</f>
        <v>0</v>
      </c>
      <c r="BH156" s="228">
        <f>IF(N156="sníž. přenesená",J156,0)</f>
        <v>0</v>
      </c>
      <c r="BI156" s="228">
        <f>IF(N156="nulová",J156,0)</f>
        <v>0</v>
      </c>
      <c r="BJ156" s="19" t="s">
        <v>85</v>
      </c>
      <c r="BK156" s="228">
        <f>ROUND(I156*H156,2)</f>
        <v>0</v>
      </c>
      <c r="BL156" s="19" t="s">
        <v>166</v>
      </c>
      <c r="BM156" s="227" t="s">
        <v>1112</v>
      </c>
    </row>
    <row r="157" spans="1:65" s="2" customFormat="1" ht="16.3" customHeight="1">
      <c r="A157" s="40"/>
      <c r="B157" s="41"/>
      <c r="C157" s="215" t="s">
        <v>323</v>
      </c>
      <c r="D157" s="215" t="s">
        <v>162</v>
      </c>
      <c r="E157" s="216" t="s">
        <v>777</v>
      </c>
      <c r="F157" s="217" t="s">
        <v>778</v>
      </c>
      <c r="G157" s="218" t="s">
        <v>183</v>
      </c>
      <c r="H157" s="219">
        <v>286.81</v>
      </c>
      <c r="I157" s="220"/>
      <c r="J157" s="221">
        <f>ROUND(I157*H157,2)</f>
        <v>0</v>
      </c>
      <c r="K157" s="222"/>
      <c r="L157" s="46"/>
      <c r="M157" s="223" t="s">
        <v>19</v>
      </c>
      <c r="N157" s="224" t="s">
        <v>48</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166</v>
      </c>
      <c r="AT157" s="227" t="s">
        <v>162</v>
      </c>
      <c r="AU157" s="227" t="s">
        <v>85</v>
      </c>
      <c r="AY157" s="19" t="s">
        <v>160</v>
      </c>
      <c r="BE157" s="228">
        <f>IF(N157="základní",J157,0)</f>
        <v>0</v>
      </c>
      <c r="BF157" s="228">
        <f>IF(N157="snížená",J157,0)</f>
        <v>0</v>
      </c>
      <c r="BG157" s="228">
        <f>IF(N157="zákl. přenesená",J157,0)</f>
        <v>0</v>
      </c>
      <c r="BH157" s="228">
        <f>IF(N157="sníž. přenesená",J157,0)</f>
        <v>0</v>
      </c>
      <c r="BI157" s="228">
        <f>IF(N157="nulová",J157,0)</f>
        <v>0</v>
      </c>
      <c r="BJ157" s="19" t="s">
        <v>85</v>
      </c>
      <c r="BK157" s="228">
        <f>ROUND(I157*H157,2)</f>
        <v>0</v>
      </c>
      <c r="BL157" s="19" t="s">
        <v>166</v>
      </c>
      <c r="BM157" s="227" t="s">
        <v>1113</v>
      </c>
    </row>
    <row r="158" spans="1:65" s="2" customFormat="1" ht="16.3" customHeight="1">
      <c r="A158" s="40"/>
      <c r="B158" s="41"/>
      <c r="C158" s="215" t="s">
        <v>330</v>
      </c>
      <c r="D158" s="215" t="s">
        <v>162</v>
      </c>
      <c r="E158" s="216" t="s">
        <v>780</v>
      </c>
      <c r="F158" s="217" t="s">
        <v>781</v>
      </c>
      <c r="G158" s="218" t="s">
        <v>183</v>
      </c>
      <c r="H158" s="219">
        <v>47.802</v>
      </c>
      <c r="I158" s="220"/>
      <c r="J158" s="221">
        <f>ROUND(I158*H158,2)</f>
        <v>0</v>
      </c>
      <c r="K158" s="222"/>
      <c r="L158" s="46"/>
      <c r="M158" s="223" t="s">
        <v>19</v>
      </c>
      <c r="N158" s="224" t="s">
        <v>48</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166</v>
      </c>
      <c r="AT158" s="227" t="s">
        <v>162</v>
      </c>
      <c r="AU158" s="227" t="s">
        <v>85</v>
      </c>
      <c r="AY158" s="19" t="s">
        <v>160</v>
      </c>
      <c r="BE158" s="228">
        <f>IF(N158="základní",J158,0)</f>
        <v>0</v>
      </c>
      <c r="BF158" s="228">
        <f>IF(N158="snížená",J158,0)</f>
        <v>0</v>
      </c>
      <c r="BG158" s="228">
        <f>IF(N158="zákl. přenesená",J158,0)</f>
        <v>0</v>
      </c>
      <c r="BH158" s="228">
        <f>IF(N158="sníž. přenesená",J158,0)</f>
        <v>0</v>
      </c>
      <c r="BI158" s="228">
        <f>IF(N158="nulová",J158,0)</f>
        <v>0</v>
      </c>
      <c r="BJ158" s="19" t="s">
        <v>85</v>
      </c>
      <c r="BK158" s="228">
        <f>ROUND(I158*H158,2)</f>
        <v>0</v>
      </c>
      <c r="BL158" s="19" t="s">
        <v>166</v>
      </c>
      <c r="BM158" s="227" t="s">
        <v>1114</v>
      </c>
    </row>
    <row r="159" spans="1:65" s="2" customFormat="1" ht="16.3" customHeight="1">
      <c r="A159" s="40"/>
      <c r="B159" s="41"/>
      <c r="C159" s="215" t="s">
        <v>334</v>
      </c>
      <c r="D159" s="215" t="s">
        <v>162</v>
      </c>
      <c r="E159" s="216" t="s">
        <v>783</v>
      </c>
      <c r="F159" s="217" t="s">
        <v>784</v>
      </c>
      <c r="G159" s="218" t="s">
        <v>183</v>
      </c>
      <c r="H159" s="219">
        <v>239.008</v>
      </c>
      <c r="I159" s="220"/>
      <c r="J159" s="221">
        <f>ROUND(I159*H159,2)</f>
        <v>0</v>
      </c>
      <c r="K159" s="222"/>
      <c r="L159" s="46"/>
      <c r="M159" s="223" t="s">
        <v>19</v>
      </c>
      <c r="N159" s="224" t="s">
        <v>48</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166</v>
      </c>
      <c r="AT159" s="227" t="s">
        <v>162</v>
      </c>
      <c r="AU159" s="227" t="s">
        <v>85</v>
      </c>
      <c r="AY159" s="19" t="s">
        <v>160</v>
      </c>
      <c r="BE159" s="228">
        <f>IF(N159="základní",J159,0)</f>
        <v>0</v>
      </c>
      <c r="BF159" s="228">
        <f>IF(N159="snížená",J159,0)</f>
        <v>0</v>
      </c>
      <c r="BG159" s="228">
        <f>IF(N159="zákl. přenesená",J159,0)</f>
        <v>0</v>
      </c>
      <c r="BH159" s="228">
        <f>IF(N159="sníž. přenesená",J159,0)</f>
        <v>0</v>
      </c>
      <c r="BI159" s="228">
        <f>IF(N159="nulová",J159,0)</f>
        <v>0</v>
      </c>
      <c r="BJ159" s="19" t="s">
        <v>85</v>
      </c>
      <c r="BK159" s="228">
        <f>ROUND(I159*H159,2)</f>
        <v>0</v>
      </c>
      <c r="BL159" s="19" t="s">
        <v>166</v>
      </c>
      <c r="BM159" s="227" t="s">
        <v>1115</v>
      </c>
    </row>
    <row r="160" spans="1:63" s="12" customFormat="1" ht="25.9" customHeight="1">
      <c r="A160" s="12"/>
      <c r="B160" s="199"/>
      <c r="C160" s="200"/>
      <c r="D160" s="201" t="s">
        <v>76</v>
      </c>
      <c r="E160" s="202" t="s">
        <v>1116</v>
      </c>
      <c r="F160" s="202" t="s">
        <v>1117</v>
      </c>
      <c r="G160" s="200"/>
      <c r="H160" s="200"/>
      <c r="I160" s="203"/>
      <c r="J160" s="204">
        <f>BK160</f>
        <v>0</v>
      </c>
      <c r="K160" s="200"/>
      <c r="L160" s="205"/>
      <c r="M160" s="206"/>
      <c r="N160" s="207"/>
      <c r="O160" s="207"/>
      <c r="P160" s="208">
        <f>SUM(P161:P163)</f>
        <v>0</v>
      </c>
      <c r="Q160" s="207"/>
      <c r="R160" s="208">
        <f>SUM(R161:R163)</f>
        <v>0</v>
      </c>
      <c r="S160" s="207"/>
      <c r="T160" s="209">
        <f>SUM(T161:T163)</f>
        <v>0</v>
      </c>
      <c r="U160" s="12"/>
      <c r="V160" s="12"/>
      <c r="W160" s="12"/>
      <c r="X160" s="12"/>
      <c r="Y160" s="12"/>
      <c r="Z160" s="12"/>
      <c r="AA160" s="12"/>
      <c r="AB160" s="12"/>
      <c r="AC160" s="12"/>
      <c r="AD160" s="12"/>
      <c r="AE160" s="12"/>
      <c r="AR160" s="210" t="s">
        <v>85</v>
      </c>
      <c r="AT160" s="211" t="s">
        <v>76</v>
      </c>
      <c r="AU160" s="211" t="s">
        <v>77</v>
      </c>
      <c r="AY160" s="210" t="s">
        <v>160</v>
      </c>
      <c r="BK160" s="212">
        <f>SUM(BK161:BK163)</f>
        <v>0</v>
      </c>
    </row>
    <row r="161" spans="1:65" s="2" customFormat="1" ht="16.3" customHeight="1">
      <c r="A161" s="40"/>
      <c r="B161" s="41"/>
      <c r="C161" s="215" t="s">
        <v>340</v>
      </c>
      <c r="D161" s="215" t="s">
        <v>162</v>
      </c>
      <c r="E161" s="216" t="s">
        <v>1118</v>
      </c>
      <c r="F161" s="217" t="s">
        <v>1119</v>
      </c>
      <c r="G161" s="218" t="s">
        <v>326</v>
      </c>
      <c r="H161" s="219">
        <v>371</v>
      </c>
      <c r="I161" s="220"/>
      <c r="J161" s="221">
        <f>ROUND(I161*H161,2)</f>
        <v>0</v>
      </c>
      <c r="K161" s="222"/>
      <c r="L161" s="46"/>
      <c r="M161" s="223" t="s">
        <v>19</v>
      </c>
      <c r="N161" s="224" t="s">
        <v>48</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166</v>
      </c>
      <c r="AT161" s="227" t="s">
        <v>162</v>
      </c>
      <c r="AU161" s="227" t="s">
        <v>85</v>
      </c>
      <c r="AY161" s="19" t="s">
        <v>160</v>
      </c>
      <c r="BE161" s="228">
        <f>IF(N161="základní",J161,0)</f>
        <v>0</v>
      </c>
      <c r="BF161" s="228">
        <f>IF(N161="snížená",J161,0)</f>
        <v>0</v>
      </c>
      <c r="BG161" s="228">
        <f>IF(N161="zákl. přenesená",J161,0)</f>
        <v>0</v>
      </c>
      <c r="BH161" s="228">
        <f>IF(N161="sníž. přenesená",J161,0)</f>
        <v>0</v>
      </c>
      <c r="BI161" s="228">
        <f>IF(N161="nulová",J161,0)</f>
        <v>0</v>
      </c>
      <c r="BJ161" s="19" t="s">
        <v>85</v>
      </c>
      <c r="BK161" s="228">
        <f>ROUND(I161*H161,2)</f>
        <v>0</v>
      </c>
      <c r="BL161" s="19" t="s">
        <v>166</v>
      </c>
      <c r="BM161" s="227" t="s">
        <v>1120</v>
      </c>
    </row>
    <row r="162" spans="1:65" s="2" customFormat="1" ht="21.05" customHeight="1">
      <c r="A162" s="40"/>
      <c r="B162" s="41"/>
      <c r="C162" s="266" t="s">
        <v>348</v>
      </c>
      <c r="D162" s="266" t="s">
        <v>237</v>
      </c>
      <c r="E162" s="267" t="s">
        <v>1121</v>
      </c>
      <c r="F162" s="268" t="s">
        <v>1122</v>
      </c>
      <c r="G162" s="269" t="s">
        <v>1123</v>
      </c>
      <c r="H162" s="270">
        <v>7</v>
      </c>
      <c r="I162" s="271"/>
      <c r="J162" s="272">
        <f>ROUND(I162*H162,2)</f>
        <v>0</v>
      </c>
      <c r="K162" s="273"/>
      <c r="L162" s="274"/>
      <c r="M162" s="275" t="s">
        <v>19</v>
      </c>
      <c r="N162" s="276" t="s">
        <v>48</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210</v>
      </c>
      <c r="AT162" s="227" t="s">
        <v>237</v>
      </c>
      <c r="AU162" s="227" t="s">
        <v>85</v>
      </c>
      <c r="AY162" s="19" t="s">
        <v>160</v>
      </c>
      <c r="BE162" s="228">
        <f>IF(N162="základní",J162,0)</f>
        <v>0</v>
      </c>
      <c r="BF162" s="228">
        <f>IF(N162="snížená",J162,0)</f>
        <v>0</v>
      </c>
      <c r="BG162" s="228">
        <f>IF(N162="zákl. přenesená",J162,0)</f>
        <v>0</v>
      </c>
      <c r="BH162" s="228">
        <f>IF(N162="sníž. přenesená",J162,0)</f>
        <v>0</v>
      </c>
      <c r="BI162" s="228">
        <f>IF(N162="nulová",J162,0)</f>
        <v>0</v>
      </c>
      <c r="BJ162" s="19" t="s">
        <v>85</v>
      </c>
      <c r="BK162" s="228">
        <f>ROUND(I162*H162,2)</f>
        <v>0</v>
      </c>
      <c r="BL162" s="19" t="s">
        <v>166</v>
      </c>
      <c r="BM162" s="227" t="s">
        <v>1124</v>
      </c>
    </row>
    <row r="163" spans="1:65" s="2" customFormat="1" ht="16.3" customHeight="1">
      <c r="A163" s="40"/>
      <c r="B163" s="41"/>
      <c r="C163" s="266" t="s">
        <v>356</v>
      </c>
      <c r="D163" s="266" t="s">
        <v>237</v>
      </c>
      <c r="E163" s="267" t="s">
        <v>1125</v>
      </c>
      <c r="F163" s="268" t="s">
        <v>1126</v>
      </c>
      <c r="G163" s="269" t="s">
        <v>326</v>
      </c>
      <c r="H163" s="270">
        <v>371</v>
      </c>
      <c r="I163" s="271"/>
      <c r="J163" s="272">
        <f>ROUND(I163*H163,2)</f>
        <v>0</v>
      </c>
      <c r="K163" s="273"/>
      <c r="L163" s="274"/>
      <c r="M163" s="275" t="s">
        <v>19</v>
      </c>
      <c r="N163" s="276" t="s">
        <v>48</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210</v>
      </c>
      <c r="AT163" s="227" t="s">
        <v>237</v>
      </c>
      <c r="AU163" s="227" t="s">
        <v>85</v>
      </c>
      <c r="AY163" s="19" t="s">
        <v>160</v>
      </c>
      <c r="BE163" s="228">
        <f>IF(N163="základní",J163,0)</f>
        <v>0</v>
      </c>
      <c r="BF163" s="228">
        <f>IF(N163="snížená",J163,0)</f>
        <v>0</v>
      </c>
      <c r="BG163" s="228">
        <f>IF(N163="zákl. přenesená",J163,0)</f>
        <v>0</v>
      </c>
      <c r="BH163" s="228">
        <f>IF(N163="sníž. přenesená",J163,0)</f>
        <v>0</v>
      </c>
      <c r="BI163" s="228">
        <f>IF(N163="nulová",J163,0)</f>
        <v>0</v>
      </c>
      <c r="BJ163" s="19" t="s">
        <v>85</v>
      </c>
      <c r="BK163" s="228">
        <f>ROUND(I163*H163,2)</f>
        <v>0</v>
      </c>
      <c r="BL163" s="19" t="s">
        <v>166</v>
      </c>
      <c r="BM163" s="227" t="s">
        <v>1127</v>
      </c>
    </row>
    <row r="164" spans="1:63" s="12" customFormat="1" ht="25.9" customHeight="1">
      <c r="A164" s="12"/>
      <c r="B164" s="199"/>
      <c r="C164" s="200"/>
      <c r="D164" s="201" t="s">
        <v>76</v>
      </c>
      <c r="E164" s="202" t="s">
        <v>1128</v>
      </c>
      <c r="F164" s="202" t="s">
        <v>1129</v>
      </c>
      <c r="G164" s="200"/>
      <c r="H164" s="200"/>
      <c r="I164" s="203"/>
      <c r="J164" s="204">
        <f>BK164</f>
        <v>0</v>
      </c>
      <c r="K164" s="200"/>
      <c r="L164" s="205"/>
      <c r="M164" s="206"/>
      <c r="N164" s="207"/>
      <c r="O164" s="207"/>
      <c r="P164" s="208">
        <f>SUM(P165:P235)</f>
        <v>0</v>
      </c>
      <c r="Q164" s="207"/>
      <c r="R164" s="208">
        <f>SUM(R165:R235)</f>
        <v>0</v>
      </c>
      <c r="S164" s="207"/>
      <c r="T164" s="209">
        <f>SUM(T165:T235)</f>
        <v>0</v>
      </c>
      <c r="U164" s="12"/>
      <c r="V164" s="12"/>
      <c r="W164" s="12"/>
      <c r="X164" s="12"/>
      <c r="Y164" s="12"/>
      <c r="Z164" s="12"/>
      <c r="AA164" s="12"/>
      <c r="AB164" s="12"/>
      <c r="AC164" s="12"/>
      <c r="AD164" s="12"/>
      <c r="AE164" s="12"/>
      <c r="AR164" s="210" t="s">
        <v>85</v>
      </c>
      <c r="AT164" s="211" t="s">
        <v>76</v>
      </c>
      <c r="AU164" s="211" t="s">
        <v>77</v>
      </c>
      <c r="AY164" s="210" t="s">
        <v>160</v>
      </c>
      <c r="BK164" s="212">
        <f>SUM(BK165:BK235)</f>
        <v>0</v>
      </c>
    </row>
    <row r="165" spans="1:65" s="2" customFormat="1" ht="16.3" customHeight="1">
      <c r="A165" s="40"/>
      <c r="B165" s="41"/>
      <c r="C165" s="215" t="s">
        <v>361</v>
      </c>
      <c r="D165" s="215" t="s">
        <v>162</v>
      </c>
      <c r="E165" s="216" t="s">
        <v>1130</v>
      </c>
      <c r="F165" s="217" t="s">
        <v>1131</v>
      </c>
      <c r="G165" s="218" t="s">
        <v>295</v>
      </c>
      <c r="H165" s="219">
        <v>5</v>
      </c>
      <c r="I165" s="220"/>
      <c r="J165" s="221">
        <f>ROUND(I165*H165,2)</f>
        <v>0</v>
      </c>
      <c r="K165" s="222"/>
      <c r="L165" s="46"/>
      <c r="M165" s="223" t="s">
        <v>19</v>
      </c>
      <c r="N165" s="224" t="s">
        <v>48</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557</v>
      </c>
      <c r="AT165" s="227" t="s">
        <v>162</v>
      </c>
      <c r="AU165" s="227" t="s">
        <v>85</v>
      </c>
      <c r="AY165" s="19" t="s">
        <v>160</v>
      </c>
      <c r="BE165" s="228">
        <f>IF(N165="základní",J165,0)</f>
        <v>0</v>
      </c>
      <c r="BF165" s="228">
        <f>IF(N165="snížená",J165,0)</f>
        <v>0</v>
      </c>
      <c r="BG165" s="228">
        <f>IF(N165="zákl. přenesená",J165,0)</f>
        <v>0</v>
      </c>
      <c r="BH165" s="228">
        <f>IF(N165="sníž. přenesená",J165,0)</f>
        <v>0</v>
      </c>
      <c r="BI165" s="228">
        <f>IF(N165="nulová",J165,0)</f>
        <v>0</v>
      </c>
      <c r="BJ165" s="19" t="s">
        <v>85</v>
      </c>
      <c r="BK165" s="228">
        <f>ROUND(I165*H165,2)</f>
        <v>0</v>
      </c>
      <c r="BL165" s="19" t="s">
        <v>557</v>
      </c>
      <c r="BM165" s="227" t="s">
        <v>1132</v>
      </c>
    </row>
    <row r="166" spans="1:65" s="2" customFormat="1" ht="16.3" customHeight="1">
      <c r="A166" s="40"/>
      <c r="B166" s="41"/>
      <c r="C166" s="215" t="s">
        <v>367</v>
      </c>
      <c r="D166" s="215" t="s">
        <v>162</v>
      </c>
      <c r="E166" s="216" t="s">
        <v>1133</v>
      </c>
      <c r="F166" s="217" t="s">
        <v>1134</v>
      </c>
      <c r="G166" s="218" t="s">
        <v>295</v>
      </c>
      <c r="H166" s="219">
        <v>85</v>
      </c>
      <c r="I166" s="220"/>
      <c r="J166" s="221">
        <f>ROUND(I166*H166,2)</f>
        <v>0</v>
      </c>
      <c r="K166" s="222"/>
      <c r="L166" s="46"/>
      <c r="M166" s="223" t="s">
        <v>19</v>
      </c>
      <c r="N166" s="224" t="s">
        <v>48</v>
      </c>
      <c r="O166" s="86"/>
      <c r="P166" s="225">
        <f>O166*H166</f>
        <v>0</v>
      </c>
      <c r="Q166" s="225">
        <v>0</v>
      </c>
      <c r="R166" s="225">
        <f>Q166*H166</f>
        <v>0</v>
      </c>
      <c r="S166" s="225">
        <v>0</v>
      </c>
      <c r="T166" s="226">
        <f>S166*H166</f>
        <v>0</v>
      </c>
      <c r="U166" s="40"/>
      <c r="V166" s="40"/>
      <c r="W166" s="40"/>
      <c r="X166" s="40"/>
      <c r="Y166" s="40"/>
      <c r="Z166" s="40"/>
      <c r="AA166" s="40"/>
      <c r="AB166" s="40"/>
      <c r="AC166" s="40"/>
      <c r="AD166" s="40"/>
      <c r="AE166" s="40"/>
      <c r="AR166" s="227" t="s">
        <v>557</v>
      </c>
      <c r="AT166" s="227" t="s">
        <v>162</v>
      </c>
      <c r="AU166" s="227" t="s">
        <v>85</v>
      </c>
      <c r="AY166" s="19" t="s">
        <v>160</v>
      </c>
      <c r="BE166" s="228">
        <f>IF(N166="základní",J166,0)</f>
        <v>0</v>
      </c>
      <c r="BF166" s="228">
        <f>IF(N166="snížená",J166,0)</f>
        <v>0</v>
      </c>
      <c r="BG166" s="228">
        <f>IF(N166="zákl. přenesená",J166,0)</f>
        <v>0</v>
      </c>
      <c r="BH166" s="228">
        <f>IF(N166="sníž. přenesená",J166,0)</f>
        <v>0</v>
      </c>
      <c r="BI166" s="228">
        <f>IF(N166="nulová",J166,0)</f>
        <v>0</v>
      </c>
      <c r="BJ166" s="19" t="s">
        <v>85</v>
      </c>
      <c r="BK166" s="228">
        <f>ROUND(I166*H166,2)</f>
        <v>0</v>
      </c>
      <c r="BL166" s="19" t="s">
        <v>557</v>
      </c>
      <c r="BM166" s="227" t="s">
        <v>1135</v>
      </c>
    </row>
    <row r="167" spans="1:65" s="2" customFormat="1" ht="16.3" customHeight="1">
      <c r="A167" s="40"/>
      <c r="B167" s="41"/>
      <c r="C167" s="215" t="s">
        <v>372</v>
      </c>
      <c r="D167" s="215" t="s">
        <v>162</v>
      </c>
      <c r="E167" s="216" t="s">
        <v>1136</v>
      </c>
      <c r="F167" s="217" t="s">
        <v>1137</v>
      </c>
      <c r="G167" s="218" t="s">
        <v>1138</v>
      </c>
      <c r="H167" s="219">
        <v>1</v>
      </c>
      <c r="I167" s="220"/>
      <c r="J167" s="221">
        <f>ROUND(I167*H167,2)</f>
        <v>0</v>
      </c>
      <c r="K167" s="222"/>
      <c r="L167" s="46"/>
      <c r="M167" s="223" t="s">
        <v>19</v>
      </c>
      <c r="N167" s="224" t="s">
        <v>48</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557</v>
      </c>
      <c r="AT167" s="227" t="s">
        <v>162</v>
      </c>
      <c r="AU167" s="227" t="s">
        <v>85</v>
      </c>
      <c r="AY167" s="19" t="s">
        <v>160</v>
      </c>
      <c r="BE167" s="228">
        <f>IF(N167="základní",J167,0)</f>
        <v>0</v>
      </c>
      <c r="BF167" s="228">
        <f>IF(N167="snížená",J167,0)</f>
        <v>0</v>
      </c>
      <c r="BG167" s="228">
        <f>IF(N167="zákl. přenesená",J167,0)</f>
        <v>0</v>
      </c>
      <c r="BH167" s="228">
        <f>IF(N167="sníž. přenesená",J167,0)</f>
        <v>0</v>
      </c>
      <c r="BI167" s="228">
        <f>IF(N167="nulová",J167,0)</f>
        <v>0</v>
      </c>
      <c r="BJ167" s="19" t="s">
        <v>85</v>
      </c>
      <c r="BK167" s="228">
        <f>ROUND(I167*H167,2)</f>
        <v>0</v>
      </c>
      <c r="BL167" s="19" t="s">
        <v>557</v>
      </c>
      <c r="BM167" s="227" t="s">
        <v>1139</v>
      </c>
    </row>
    <row r="168" spans="1:65" s="2" customFormat="1" ht="21.05" customHeight="1">
      <c r="A168" s="40"/>
      <c r="B168" s="41"/>
      <c r="C168" s="215" t="s">
        <v>378</v>
      </c>
      <c r="D168" s="215" t="s">
        <v>162</v>
      </c>
      <c r="E168" s="216" t="s">
        <v>1140</v>
      </c>
      <c r="F168" s="217" t="s">
        <v>1141</v>
      </c>
      <c r="G168" s="218" t="s">
        <v>326</v>
      </c>
      <c r="H168" s="219">
        <v>10.6</v>
      </c>
      <c r="I168" s="220"/>
      <c r="J168" s="221">
        <f>ROUND(I168*H168,2)</f>
        <v>0</v>
      </c>
      <c r="K168" s="222"/>
      <c r="L168" s="46"/>
      <c r="M168" s="223" t="s">
        <v>19</v>
      </c>
      <c r="N168" s="224" t="s">
        <v>48</v>
      </c>
      <c r="O168" s="86"/>
      <c r="P168" s="225">
        <f>O168*H168</f>
        <v>0</v>
      </c>
      <c r="Q168" s="225">
        <v>0</v>
      </c>
      <c r="R168" s="225">
        <f>Q168*H168</f>
        <v>0</v>
      </c>
      <c r="S168" s="225">
        <v>0</v>
      </c>
      <c r="T168" s="226">
        <f>S168*H168</f>
        <v>0</v>
      </c>
      <c r="U168" s="40"/>
      <c r="V168" s="40"/>
      <c r="W168" s="40"/>
      <c r="X168" s="40"/>
      <c r="Y168" s="40"/>
      <c r="Z168" s="40"/>
      <c r="AA168" s="40"/>
      <c r="AB168" s="40"/>
      <c r="AC168" s="40"/>
      <c r="AD168" s="40"/>
      <c r="AE168" s="40"/>
      <c r="AR168" s="227" t="s">
        <v>557</v>
      </c>
      <c r="AT168" s="227" t="s">
        <v>162</v>
      </c>
      <c r="AU168" s="227" t="s">
        <v>85</v>
      </c>
      <c r="AY168" s="19" t="s">
        <v>160</v>
      </c>
      <c r="BE168" s="228">
        <f>IF(N168="základní",J168,0)</f>
        <v>0</v>
      </c>
      <c r="BF168" s="228">
        <f>IF(N168="snížená",J168,0)</f>
        <v>0</v>
      </c>
      <c r="BG168" s="228">
        <f>IF(N168="zákl. přenesená",J168,0)</f>
        <v>0</v>
      </c>
      <c r="BH168" s="228">
        <f>IF(N168="sníž. přenesená",J168,0)</f>
        <v>0</v>
      </c>
      <c r="BI168" s="228">
        <f>IF(N168="nulová",J168,0)</f>
        <v>0</v>
      </c>
      <c r="BJ168" s="19" t="s">
        <v>85</v>
      </c>
      <c r="BK168" s="228">
        <f>ROUND(I168*H168,2)</f>
        <v>0</v>
      </c>
      <c r="BL168" s="19" t="s">
        <v>557</v>
      </c>
      <c r="BM168" s="227" t="s">
        <v>1142</v>
      </c>
    </row>
    <row r="169" spans="1:65" s="2" customFormat="1" ht="21.05" customHeight="1">
      <c r="A169" s="40"/>
      <c r="B169" s="41"/>
      <c r="C169" s="215" t="s">
        <v>386</v>
      </c>
      <c r="D169" s="215" t="s">
        <v>162</v>
      </c>
      <c r="E169" s="216" t="s">
        <v>1143</v>
      </c>
      <c r="F169" s="217" t="s">
        <v>1144</v>
      </c>
      <c r="G169" s="218" t="s">
        <v>326</v>
      </c>
      <c r="H169" s="219">
        <v>182.6</v>
      </c>
      <c r="I169" s="220"/>
      <c r="J169" s="221">
        <f>ROUND(I169*H169,2)</f>
        <v>0</v>
      </c>
      <c r="K169" s="222"/>
      <c r="L169" s="46"/>
      <c r="M169" s="223" t="s">
        <v>19</v>
      </c>
      <c r="N169" s="224" t="s">
        <v>48</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557</v>
      </c>
      <c r="AT169" s="227" t="s">
        <v>162</v>
      </c>
      <c r="AU169" s="227" t="s">
        <v>85</v>
      </c>
      <c r="AY169" s="19" t="s">
        <v>160</v>
      </c>
      <c r="BE169" s="228">
        <f>IF(N169="základní",J169,0)</f>
        <v>0</v>
      </c>
      <c r="BF169" s="228">
        <f>IF(N169="snížená",J169,0)</f>
        <v>0</v>
      </c>
      <c r="BG169" s="228">
        <f>IF(N169="zákl. přenesená",J169,0)</f>
        <v>0</v>
      </c>
      <c r="BH169" s="228">
        <f>IF(N169="sníž. přenesená",J169,0)</f>
        <v>0</v>
      </c>
      <c r="BI169" s="228">
        <f>IF(N169="nulová",J169,0)</f>
        <v>0</v>
      </c>
      <c r="BJ169" s="19" t="s">
        <v>85</v>
      </c>
      <c r="BK169" s="228">
        <f>ROUND(I169*H169,2)</f>
        <v>0</v>
      </c>
      <c r="BL169" s="19" t="s">
        <v>557</v>
      </c>
      <c r="BM169" s="227" t="s">
        <v>1145</v>
      </c>
    </row>
    <row r="170" spans="1:65" s="2" customFormat="1" ht="21.05" customHeight="1">
      <c r="A170" s="40"/>
      <c r="B170" s="41"/>
      <c r="C170" s="215" t="s">
        <v>393</v>
      </c>
      <c r="D170" s="215" t="s">
        <v>162</v>
      </c>
      <c r="E170" s="216" t="s">
        <v>1146</v>
      </c>
      <c r="F170" s="217" t="s">
        <v>1147</v>
      </c>
      <c r="G170" s="218" t="s">
        <v>326</v>
      </c>
      <c r="H170" s="219">
        <v>168</v>
      </c>
      <c r="I170" s="220"/>
      <c r="J170" s="221">
        <f>ROUND(I170*H170,2)</f>
        <v>0</v>
      </c>
      <c r="K170" s="222"/>
      <c r="L170" s="46"/>
      <c r="M170" s="223" t="s">
        <v>19</v>
      </c>
      <c r="N170" s="224" t="s">
        <v>48</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557</v>
      </c>
      <c r="AT170" s="227" t="s">
        <v>162</v>
      </c>
      <c r="AU170" s="227" t="s">
        <v>85</v>
      </c>
      <c r="AY170" s="19" t="s">
        <v>160</v>
      </c>
      <c r="BE170" s="228">
        <f>IF(N170="základní",J170,0)</f>
        <v>0</v>
      </c>
      <c r="BF170" s="228">
        <f>IF(N170="snížená",J170,0)</f>
        <v>0</v>
      </c>
      <c r="BG170" s="228">
        <f>IF(N170="zákl. přenesená",J170,0)</f>
        <v>0</v>
      </c>
      <c r="BH170" s="228">
        <f>IF(N170="sníž. přenesená",J170,0)</f>
        <v>0</v>
      </c>
      <c r="BI170" s="228">
        <f>IF(N170="nulová",J170,0)</f>
        <v>0</v>
      </c>
      <c r="BJ170" s="19" t="s">
        <v>85</v>
      </c>
      <c r="BK170" s="228">
        <f>ROUND(I170*H170,2)</f>
        <v>0</v>
      </c>
      <c r="BL170" s="19" t="s">
        <v>557</v>
      </c>
      <c r="BM170" s="227" t="s">
        <v>1148</v>
      </c>
    </row>
    <row r="171" spans="1:65" s="2" customFormat="1" ht="16.3" customHeight="1">
      <c r="A171" s="40"/>
      <c r="B171" s="41"/>
      <c r="C171" s="215" t="s">
        <v>400</v>
      </c>
      <c r="D171" s="215" t="s">
        <v>162</v>
      </c>
      <c r="E171" s="216" t="s">
        <v>1149</v>
      </c>
      <c r="F171" s="217" t="s">
        <v>1150</v>
      </c>
      <c r="G171" s="218" t="s">
        <v>295</v>
      </c>
      <c r="H171" s="219">
        <v>5</v>
      </c>
      <c r="I171" s="220"/>
      <c r="J171" s="221">
        <f>ROUND(I171*H171,2)</f>
        <v>0</v>
      </c>
      <c r="K171" s="222"/>
      <c r="L171" s="46"/>
      <c r="M171" s="223" t="s">
        <v>19</v>
      </c>
      <c r="N171" s="224" t="s">
        <v>48</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557</v>
      </c>
      <c r="AT171" s="227" t="s">
        <v>162</v>
      </c>
      <c r="AU171" s="227" t="s">
        <v>85</v>
      </c>
      <c r="AY171" s="19" t="s">
        <v>160</v>
      </c>
      <c r="BE171" s="228">
        <f>IF(N171="základní",J171,0)</f>
        <v>0</v>
      </c>
      <c r="BF171" s="228">
        <f>IF(N171="snížená",J171,0)</f>
        <v>0</v>
      </c>
      <c r="BG171" s="228">
        <f>IF(N171="zákl. přenesená",J171,0)</f>
        <v>0</v>
      </c>
      <c r="BH171" s="228">
        <f>IF(N171="sníž. přenesená",J171,0)</f>
        <v>0</v>
      </c>
      <c r="BI171" s="228">
        <f>IF(N171="nulová",J171,0)</f>
        <v>0</v>
      </c>
      <c r="BJ171" s="19" t="s">
        <v>85</v>
      </c>
      <c r="BK171" s="228">
        <f>ROUND(I171*H171,2)</f>
        <v>0</v>
      </c>
      <c r="BL171" s="19" t="s">
        <v>557</v>
      </c>
      <c r="BM171" s="227" t="s">
        <v>1151</v>
      </c>
    </row>
    <row r="172" spans="1:65" s="2" customFormat="1" ht="16.3" customHeight="1">
      <c r="A172" s="40"/>
      <c r="B172" s="41"/>
      <c r="C172" s="215" t="s">
        <v>405</v>
      </c>
      <c r="D172" s="215" t="s">
        <v>162</v>
      </c>
      <c r="E172" s="216" t="s">
        <v>1152</v>
      </c>
      <c r="F172" s="217" t="s">
        <v>1153</v>
      </c>
      <c r="G172" s="218" t="s">
        <v>295</v>
      </c>
      <c r="H172" s="219">
        <v>69</v>
      </c>
      <c r="I172" s="220"/>
      <c r="J172" s="221">
        <f>ROUND(I172*H172,2)</f>
        <v>0</v>
      </c>
      <c r="K172" s="222"/>
      <c r="L172" s="46"/>
      <c r="M172" s="223" t="s">
        <v>19</v>
      </c>
      <c r="N172" s="224" t="s">
        <v>48</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557</v>
      </c>
      <c r="AT172" s="227" t="s">
        <v>162</v>
      </c>
      <c r="AU172" s="227" t="s">
        <v>85</v>
      </c>
      <c r="AY172" s="19" t="s">
        <v>160</v>
      </c>
      <c r="BE172" s="228">
        <f>IF(N172="základní",J172,0)</f>
        <v>0</v>
      </c>
      <c r="BF172" s="228">
        <f>IF(N172="snížená",J172,0)</f>
        <v>0</v>
      </c>
      <c r="BG172" s="228">
        <f>IF(N172="zákl. přenesená",J172,0)</f>
        <v>0</v>
      </c>
      <c r="BH172" s="228">
        <f>IF(N172="sníž. přenesená",J172,0)</f>
        <v>0</v>
      </c>
      <c r="BI172" s="228">
        <f>IF(N172="nulová",J172,0)</f>
        <v>0</v>
      </c>
      <c r="BJ172" s="19" t="s">
        <v>85</v>
      </c>
      <c r="BK172" s="228">
        <f>ROUND(I172*H172,2)</f>
        <v>0</v>
      </c>
      <c r="BL172" s="19" t="s">
        <v>557</v>
      </c>
      <c r="BM172" s="227" t="s">
        <v>1154</v>
      </c>
    </row>
    <row r="173" spans="1:65" s="2" customFormat="1" ht="16.3" customHeight="1">
      <c r="A173" s="40"/>
      <c r="B173" s="41"/>
      <c r="C173" s="215" t="s">
        <v>410</v>
      </c>
      <c r="D173" s="215" t="s">
        <v>162</v>
      </c>
      <c r="E173" s="216" t="s">
        <v>1155</v>
      </c>
      <c r="F173" s="217" t="s">
        <v>1156</v>
      </c>
      <c r="G173" s="218" t="s">
        <v>295</v>
      </c>
      <c r="H173" s="219">
        <v>53</v>
      </c>
      <c r="I173" s="220"/>
      <c r="J173" s="221">
        <f>ROUND(I173*H173,2)</f>
        <v>0</v>
      </c>
      <c r="K173" s="222"/>
      <c r="L173" s="46"/>
      <c r="M173" s="223" t="s">
        <v>19</v>
      </c>
      <c r="N173" s="224" t="s">
        <v>48</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557</v>
      </c>
      <c r="AT173" s="227" t="s">
        <v>162</v>
      </c>
      <c r="AU173" s="227" t="s">
        <v>85</v>
      </c>
      <c r="AY173" s="19" t="s">
        <v>160</v>
      </c>
      <c r="BE173" s="228">
        <f>IF(N173="základní",J173,0)</f>
        <v>0</v>
      </c>
      <c r="BF173" s="228">
        <f>IF(N173="snížená",J173,0)</f>
        <v>0</v>
      </c>
      <c r="BG173" s="228">
        <f>IF(N173="zákl. přenesená",J173,0)</f>
        <v>0</v>
      </c>
      <c r="BH173" s="228">
        <f>IF(N173="sníž. přenesená",J173,0)</f>
        <v>0</v>
      </c>
      <c r="BI173" s="228">
        <f>IF(N173="nulová",J173,0)</f>
        <v>0</v>
      </c>
      <c r="BJ173" s="19" t="s">
        <v>85</v>
      </c>
      <c r="BK173" s="228">
        <f>ROUND(I173*H173,2)</f>
        <v>0</v>
      </c>
      <c r="BL173" s="19" t="s">
        <v>557</v>
      </c>
      <c r="BM173" s="227" t="s">
        <v>1157</v>
      </c>
    </row>
    <row r="174" spans="1:65" s="2" customFormat="1" ht="16.3" customHeight="1">
      <c r="A174" s="40"/>
      <c r="B174" s="41"/>
      <c r="C174" s="215" t="s">
        <v>417</v>
      </c>
      <c r="D174" s="215" t="s">
        <v>162</v>
      </c>
      <c r="E174" s="216" t="s">
        <v>1158</v>
      </c>
      <c r="F174" s="217" t="s">
        <v>1159</v>
      </c>
      <c r="G174" s="218" t="s">
        <v>326</v>
      </c>
      <c r="H174" s="219">
        <v>18</v>
      </c>
      <c r="I174" s="220"/>
      <c r="J174" s="221">
        <f>ROUND(I174*H174,2)</f>
        <v>0</v>
      </c>
      <c r="K174" s="222"/>
      <c r="L174" s="46"/>
      <c r="M174" s="223" t="s">
        <v>19</v>
      </c>
      <c r="N174" s="224" t="s">
        <v>48</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557</v>
      </c>
      <c r="AT174" s="227" t="s">
        <v>162</v>
      </c>
      <c r="AU174" s="227" t="s">
        <v>85</v>
      </c>
      <c r="AY174" s="19" t="s">
        <v>160</v>
      </c>
      <c r="BE174" s="228">
        <f>IF(N174="základní",J174,0)</f>
        <v>0</v>
      </c>
      <c r="BF174" s="228">
        <f>IF(N174="snížená",J174,0)</f>
        <v>0</v>
      </c>
      <c r="BG174" s="228">
        <f>IF(N174="zákl. přenesená",J174,0)</f>
        <v>0</v>
      </c>
      <c r="BH174" s="228">
        <f>IF(N174="sníž. přenesená",J174,0)</f>
        <v>0</v>
      </c>
      <c r="BI174" s="228">
        <f>IF(N174="nulová",J174,0)</f>
        <v>0</v>
      </c>
      <c r="BJ174" s="19" t="s">
        <v>85</v>
      </c>
      <c r="BK174" s="228">
        <f>ROUND(I174*H174,2)</f>
        <v>0</v>
      </c>
      <c r="BL174" s="19" t="s">
        <v>557</v>
      </c>
      <c r="BM174" s="227" t="s">
        <v>1160</v>
      </c>
    </row>
    <row r="175" spans="1:65" s="2" customFormat="1" ht="16.3" customHeight="1">
      <c r="A175" s="40"/>
      <c r="B175" s="41"/>
      <c r="C175" s="215" t="s">
        <v>423</v>
      </c>
      <c r="D175" s="215" t="s">
        <v>162</v>
      </c>
      <c r="E175" s="216" t="s">
        <v>1161</v>
      </c>
      <c r="F175" s="217" t="s">
        <v>1162</v>
      </c>
      <c r="G175" s="218" t="s">
        <v>326</v>
      </c>
      <c r="H175" s="219">
        <v>18</v>
      </c>
      <c r="I175" s="220"/>
      <c r="J175" s="221">
        <f>ROUND(I175*H175,2)</f>
        <v>0</v>
      </c>
      <c r="K175" s="222"/>
      <c r="L175" s="46"/>
      <c r="M175" s="223" t="s">
        <v>19</v>
      </c>
      <c r="N175" s="224" t="s">
        <v>48</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557</v>
      </c>
      <c r="AT175" s="227" t="s">
        <v>162</v>
      </c>
      <c r="AU175" s="227" t="s">
        <v>85</v>
      </c>
      <c r="AY175" s="19" t="s">
        <v>160</v>
      </c>
      <c r="BE175" s="228">
        <f>IF(N175="základní",J175,0)</f>
        <v>0</v>
      </c>
      <c r="BF175" s="228">
        <f>IF(N175="snížená",J175,0)</f>
        <v>0</v>
      </c>
      <c r="BG175" s="228">
        <f>IF(N175="zákl. přenesená",J175,0)</f>
        <v>0</v>
      </c>
      <c r="BH175" s="228">
        <f>IF(N175="sníž. přenesená",J175,0)</f>
        <v>0</v>
      </c>
      <c r="BI175" s="228">
        <f>IF(N175="nulová",J175,0)</f>
        <v>0</v>
      </c>
      <c r="BJ175" s="19" t="s">
        <v>85</v>
      </c>
      <c r="BK175" s="228">
        <f>ROUND(I175*H175,2)</f>
        <v>0</v>
      </c>
      <c r="BL175" s="19" t="s">
        <v>557</v>
      </c>
      <c r="BM175" s="227" t="s">
        <v>1163</v>
      </c>
    </row>
    <row r="176" spans="1:65" s="2" customFormat="1" ht="21.05" customHeight="1">
      <c r="A176" s="40"/>
      <c r="B176" s="41"/>
      <c r="C176" s="215" t="s">
        <v>428</v>
      </c>
      <c r="D176" s="215" t="s">
        <v>162</v>
      </c>
      <c r="E176" s="216" t="s">
        <v>1164</v>
      </c>
      <c r="F176" s="217" t="s">
        <v>1165</v>
      </c>
      <c r="G176" s="218" t="s">
        <v>326</v>
      </c>
      <c r="H176" s="219">
        <v>317.9</v>
      </c>
      <c r="I176" s="220"/>
      <c r="J176" s="221">
        <f>ROUND(I176*H176,2)</f>
        <v>0</v>
      </c>
      <c r="K176" s="222"/>
      <c r="L176" s="46"/>
      <c r="M176" s="223" t="s">
        <v>19</v>
      </c>
      <c r="N176" s="224" t="s">
        <v>48</v>
      </c>
      <c r="O176" s="86"/>
      <c r="P176" s="225">
        <f>O176*H176</f>
        <v>0</v>
      </c>
      <c r="Q176" s="225">
        <v>0</v>
      </c>
      <c r="R176" s="225">
        <f>Q176*H176</f>
        <v>0</v>
      </c>
      <c r="S176" s="225">
        <v>0</v>
      </c>
      <c r="T176" s="226">
        <f>S176*H176</f>
        <v>0</v>
      </c>
      <c r="U176" s="40"/>
      <c r="V176" s="40"/>
      <c r="W176" s="40"/>
      <c r="X176" s="40"/>
      <c r="Y176" s="40"/>
      <c r="Z176" s="40"/>
      <c r="AA176" s="40"/>
      <c r="AB176" s="40"/>
      <c r="AC176" s="40"/>
      <c r="AD176" s="40"/>
      <c r="AE176" s="40"/>
      <c r="AR176" s="227" t="s">
        <v>557</v>
      </c>
      <c r="AT176" s="227" t="s">
        <v>162</v>
      </c>
      <c r="AU176" s="227" t="s">
        <v>85</v>
      </c>
      <c r="AY176" s="19" t="s">
        <v>160</v>
      </c>
      <c r="BE176" s="228">
        <f>IF(N176="základní",J176,0)</f>
        <v>0</v>
      </c>
      <c r="BF176" s="228">
        <f>IF(N176="snížená",J176,0)</f>
        <v>0</v>
      </c>
      <c r="BG176" s="228">
        <f>IF(N176="zákl. přenesená",J176,0)</f>
        <v>0</v>
      </c>
      <c r="BH176" s="228">
        <f>IF(N176="sníž. přenesená",J176,0)</f>
        <v>0</v>
      </c>
      <c r="BI176" s="228">
        <f>IF(N176="nulová",J176,0)</f>
        <v>0</v>
      </c>
      <c r="BJ176" s="19" t="s">
        <v>85</v>
      </c>
      <c r="BK176" s="228">
        <f>ROUND(I176*H176,2)</f>
        <v>0</v>
      </c>
      <c r="BL176" s="19" t="s">
        <v>557</v>
      </c>
      <c r="BM176" s="227" t="s">
        <v>1166</v>
      </c>
    </row>
    <row r="177" spans="1:65" s="2" customFormat="1" ht="21.05" customHeight="1">
      <c r="A177" s="40"/>
      <c r="B177" s="41"/>
      <c r="C177" s="215" t="s">
        <v>432</v>
      </c>
      <c r="D177" s="215" t="s">
        <v>162</v>
      </c>
      <c r="E177" s="216" t="s">
        <v>1167</v>
      </c>
      <c r="F177" s="217" t="s">
        <v>1168</v>
      </c>
      <c r="G177" s="218" t="s">
        <v>326</v>
      </c>
      <c r="H177" s="219">
        <v>336</v>
      </c>
      <c r="I177" s="220"/>
      <c r="J177" s="221">
        <f>ROUND(I177*H177,2)</f>
        <v>0</v>
      </c>
      <c r="K177" s="222"/>
      <c r="L177" s="46"/>
      <c r="M177" s="223" t="s">
        <v>19</v>
      </c>
      <c r="N177" s="224" t="s">
        <v>48</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557</v>
      </c>
      <c r="AT177" s="227" t="s">
        <v>162</v>
      </c>
      <c r="AU177" s="227" t="s">
        <v>85</v>
      </c>
      <c r="AY177" s="19" t="s">
        <v>160</v>
      </c>
      <c r="BE177" s="228">
        <f>IF(N177="základní",J177,0)</f>
        <v>0</v>
      </c>
      <c r="BF177" s="228">
        <f>IF(N177="snížená",J177,0)</f>
        <v>0</v>
      </c>
      <c r="BG177" s="228">
        <f>IF(N177="zákl. přenesená",J177,0)</f>
        <v>0</v>
      </c>
      <c r="BH177" s="228">
        <f>IF(N177="sníž. přenesená",J177,0)</f>
        <v>0</v>
      </c>
      <c r="BI177" s="228">
        <f>IF(N177="nulová",J177,0)</f>
        <v>0</v>
      </c>
      <c r="BJ177" s="19" t="s">
        <v>85</v>
      </c>
      <c r="BK177" s="228">
        <f>ROUND(I177*H177,2)</f>
        <v>0</v>
      </c>
      <c r="BL177" s="19" t="s">
        <v>557</v>
      </c>
      <c r="BM177" s="227" t="s">
        <v>1169</v>
      </c>
    </row>
    <row r="178" spans="1:51" s="13" customFormat="1" ht="12">
      <c r="A178" s="13"/>
      <c r="B178" s="234"/>
      <c r="C178" s="235"/>
      <c r="D178" s="229" t="s">
        <v>170</v>
      </c>
      <c r="E178" s="236" t="s">
        <v>19</v>
      </c>
      <c r="F178" s="237" t="s">
        <v>1170</v>
      </c>
      <c r="G178" s="235"/>
      <c r="H178" s="238">
        <v>336</v>
      </c>
      <c r="I178" s="239"/>
      <c r="J178" s="235"/>
      <c r="K178" s="235"/>
      <c r="L178" s="240"/>
      <c r="M178" s="241"/>
      <c r="N178" s="242"/>
      <c r="O178" s="242"/>
      <c r="P178" s="242"/>
      <c r="Q178" s="242"/>
      <c r="R178" s="242"/>
      <c r="S178" s="242"/>
      <c r="T178" s="243"/>
      <c r="U178" s="13"/>
      <c r="V178" s="13"/>
      <c r="W178" s="13"/>
      <c r="X178" s="13"/>
      <c r="Y178" s="13"/>
      <c r="Z178" s="13"/>
      <c r="AA178" s="13"/>
      <c r="AB178" s="13"/>
      <c r="AC178" s="13"/>
      <c r="AD178" s="13"/>
      <c r="AE178" s="13"/>
      <c r="AT178" s="244" t="s">
        <v>170</v>
      </c>
      <c r="AU178" s="244" t="s">
        <v>85</v>
      </c>
      <c r="AV178" s="13" t="s">
        <v>87</v>
      </c>
      <c r="AW178" s="13" t="s">
        <v>37</v>
      </c>
      <c r="AX178" s="13" t="s">
        <v>77</v>
      </c>
      <c r="AY178" s="244" t="s">
        <v>160</v>
      </c>
    </row>
    <row r="179" spans="1:51" s="15" customFormat="1" ht="12">
      <c r="A179" s="15"/>
      <c r="B179" s="255"/>
      <c r="C179" s="256"/>
      <c r="D179" s="229" t="s">
        <v>170</v>
      </c>
      <c r="E179" s="257" t="s">
        <v>19</v>
      </c>
      <c r="F179" s="258" t="s">
        <v>174</v>
      </c>
      <c r="G179" s="256"/>
      <c r="H179" s="259">
        <v>336</v>
      </c>
      <c r="I179" s="260"/>
      <c r="J179" s="256"/>
      <c r="K179" s="256"/>
      <c r="L179" s="261"/>
      <c r="M179" s="262"/>
      <c r="N179" s="263"/>
      <c r="O179" s="263"/>
      <c r="P179" s="263"/>
      <c r="Q179" s="263"/>
      <c r="R179" s="263"/>
      <c r="S179" s="263"/>
      <c r="T179" s="264"/>
      <c r="U179" s="15"/>
      <c r="V179" s="15"/>
      <c r="W179" s="15"/>
      <c r="X179" s="15"/>
      <c r="Y179" s="15"/>
      <c r="Z179" s="15"/>
      <c r="AA179" s="15"/>
      <c r="AB179" s="15"/>
      <c r="AC179" s="15"/>
      <c r="AD179" s="15"/>
      <c r="AE179" s="15"/>
      <c r="AT179" s="265" t="s">
        <v>170</v>
      </c>
      <c r="AU179" s="265" t="s">
        <v>85</v>
      </c>
      <c r="AV179" s="15" t="s">
        <v>166</v>
      </c>
      <c r="AW179" s="15" t="s">
        <v>37</v>
      </c>
      <c r="AX179" s="15" t="s">
        <v>85</v>
      </c>
      <c r="AY179" s="265" t="s">
        <v>160</v>
      </c>
    </row>
    <row r="180" spans="1:65" s="2" customFormat="1" ht="16.3" customHeight="1">
      <c r="A180" s="40"/>
      <c r="B180" s="41"/>
      <c r="C180" s="215" t="s">
        <v>439</v>
      </c>
      <c r="D180" s="215" t="s">
        <v>162</v>
      </c>
      <c r="E180" s="216" t="s">
        <v>1171</v>
      </c>
      <c r="F180" s="217" t="s">
        <v>1172</v>
      </c>
      <c r="G180" s="218" t="s">
        <v>326</v>
      </c>
      <c r="H180" s="219">
        <v>722.4</v>
      </c>
      <c r="I180" s="220"/>
      <c r="J180" s="221">
        <f>ROUND(I180*H180,2)</f>
        <v>0</v>
      </c>
      <c r="K180" s="222"/>
      <c r="L180" s="46"/>
      <c r="M180" s="223" t="s">
        <v>19</v>
      </c>
      <c r="N180" s="224" t="s">
        <v>48</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557</v>
      </c>
      <c r="AT180" s="227" t="s">
        <v>162</v>
      </c>
      <c r="AU180" s="227" t="s">
        <v>85</v>
      </c>
      <c r="AY180" s="19" t="s">
        <v>160</v>
      </c>
      <c r="BE180" s="228">
        <f>IF(N180="základní",J180,0)</f>
        <v>0</v>
      </c>
      <c r="BF180" s="228">
        <f>IF(N180="snížená",J180,0)</f>
        <v>0</v>
      </c>
      <c r="BG180" s="228">
        <f>IF(N180="zákl. přenesená",J180,0)</f>
        <v>0</v>
      </c>
      <c r="BH180" s="228">
        <f>IF(N180="sníž. přenesená",J180,0)</f>
        <v>0</v>
      </c>
      <c r="BI180" s="228">
        <f>IF(N180="nulová",J180,0)</f>
        <v>0</v>
      </c>
      <c r="BJ180" s="19" t="s">
        <v>85</v>
      </c>
      <c r="BK180" s="228">
        <f>ROUND(I180*H180,2)</f>
        <v>0</v>
      </c>
      <c r="BL180" s="19" t="s">
        <v>557</v>
      </c>
      <c r="BM180" s="227" t="s">
        <v>1173</v>
      </c>
    </row>
    <row r="181" spans="1:51" s="13" customFormat="1" ht="12">
      <c r="A181" s="13"/>
      <c r="B181" s="234"/>
      <c r="C181" s="235"/>
      <c r="D181" s="229" t="s">
        <v>170</v>
      </c>
      <c r="E181" s="236" t="s">
        <v>19</v>
      </c>
      <c r="F181" s="237" t="s">
        <v>1174</v>
      </c>
      <c r="G181" s="235"/>
      <c r="H181" s="238">
        <v>722.4</v>
      </c>
      <c r="I181" s="239"/>
      <c r="J181" s="235"/>
      <c r="K181" s="235"/>
      <c r="L181" s="240"/>
      <c r="M181" s="241"/>
      <c r="N181" s="242"/>
      <c r="O181" s="242"/>
      <c r="P181" s="242"/>
      <c r="Q181" s="242"/>
      <c r="R181" s="242"/>
      <c r="S181" s="242"/>
      <c r="T181" s="243"/>
      <c r="U181" s="13"/>
      <c r="V181" s="13"/>
      <c r="W181" s="13"/>
      <c r="X181" s="13"/>
      <c r="Y181" s="13"/>
      <c r="Z181" s="13"/>
      <c r="AA181" s="13"/>
      <c r="AB181" s="13"/>
      <c r="AC181" s="13"/>
      <c r="AD181" s="13"/>
      <c r="AE181" s="13"/>
      <c r="AT181" s="244" t="s">
        <v>170</v>
      </c>
      <c r="AU181" s="244" t="s">
        <v>85</v>
      </c>
      <c r="AV181" s="13" t="s">
        <v>87</v>
      </c>
      <c r="AW181" s="13" t="s">
        <v>37</v>
      </c>
      <c r="AX181" s="13" t="s">
        <v>77</v>
      </c>
      <c r="AY181" s="244" t="s">
        <v>160</v>
      </c>
    </row>
    <row r="182" spans="1:51" s="15" customFormat="1" ht="12">
      <c r="A182" s="15"/>
      <c r="B182" s="255"/>
      <c r="C182" s="256"/>
      <c r="D182" s="229" t="s">
        <v>170</v>
      </c>
      <c r="E182" s="257" t="s">
        <v>19</v>
      </c>
      <c r="F182" s="258" t="s">
        <v>174</v>
      </c>
      <c r="G182" s="256"/>
      <c r="H182" s="259">
        <v>722.4</v>
      </c>
      <c r="I182" s="260"/>
      <c r="J182" s="256"/>
      <c r="K182" s="256"/>
      <c r="L182" s="261"/>
      <c r="M182" s="262"/>
      <c r="N182" s="263"/>
      <c r="O182" s="263"/>
      <c r="P182" s="263"/>
      <c r="Q182" s="263"/>
      <c r="R182" s="263"/>
      <c r="S182" s="263"/>
      <c r="T182" s="264"/>
      <c r="U182" s="15"/>
      <c r="V182" s="15"/>
      <c r="W182" s="15"/>
      <c r="X182" s="15"/>
      <c r="Y182" s="15"/>
      <c r="Z182" s="15"/>
      <c r="AA182" s="15"/>
      <c r="AB182" s="15"/>
      <c r="AC182" s="15"/>
      <c r="AD182" s="15"/>
      <c r="AE182" s="15"/>
      <c r="AT182" s="265" t="s">
        <v>170</v>
      </c>
      <c r="AU182" s="265" t="s">
        <v>85</v>
      </c>
      <c r="AV182" s="15" t="s">
        <v>166</v>
      </c>
      <c r="AW182" s="15" t="s">
        <v>37</v>
      </c>
      <c r="AX182" s="15" t="s">
        <v>85</v>
      </c>
      <c r="AY182" s="265" t="s">
        <v>160</v>
      </c>
    </row>
    <row r="183" spans="1:65" s="2" customFormat="1" ht="21.05" customHeight="1">
      <c r="A183" s="40"/>
      <c r="B183" s="41"/>
      <c r="C183" s="266" t="s">
        <v>445</v>
      </c>
      <c r="D183" s="266" t="s">
        <v>237</v>
      </c>
      <c r="E183" s="267" t="s">
        <v>1175</v>
      </c>
      <c r="F183" s="268" t="s">
        <v>1176</v>
      </c>
      <c r="G183" s="269" t="s">
        <v>295</v>
      </c>
      <c r="H183" s="270">
        <v>3.045</v>
      </c>
      <c r="I183" s="271"/>
      <c r="J183" s="272">
        <f>ROUND(I183*H183,2)</f>
        <v>0</v>
      </c>
      <c r="K183" s="273"/>
      <c r="L183" s="274"/>
      <c r="M183" s="275" t="s">
        <v>19</v>
      </c>
      <c r="N183" s="276" t="s">
        <v>48</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1177</v>
      </c>
      <c r="AT183" s="227" t="s">
        <v>237</v>
      </c>
      <c r="AU183" s="227" t="s">
        <v>85</v>
      </c>
      <c r="AY183" s="19" t="s">
        <v>160</v>
      </c>
      <c r="BE183" s="228">
        <f>IF(N183="základní",J183,0)</f>
        <v>0</v>
      </c>
      <c r="BF183" s="228">
        <f>IF(N183="snížená",J183,0)</f>
        <v>0</v>
      </c>
      <c r="BG183" s="228">
        <f>IF(N183="zákl. přenesená",J183,0)</f>
        <v>0</v>
      </c>
      <c r="BH183" s="228">
        <f>IF(N183="sníž. přenesená",J183,0)</f>
        <v>0</v>
      </c>
      <c r="BI183" s="228">
        <f>IF(N183="nulová",J183,0)</f>
        <v>0</v>
      </c>
      <c r="BJ183" s="19" t="s">
        <v>85</v>
      </c>
      <c r="BK183" s="228">
        <f>ROUND(I183*H183,2)</f>
        <v>0</v>
      </c>
      <c r="BL183" s="19" t="s">
        <v>557</v>
      </c>
      <c r="BM183" s="227" t="s">
        <v>1178</v>
      </c>
    </row>
    <row r="184" spans="1:65" s="2" customFormat="1" ht="21.05" customHeight="1">
      <c r="A184" s="40"/>
      <c r="B184" s="41"/>
      <c r="C184" s="266" t="s">
        <v>449</v>
      </c>
      <c r="D184" s="266" t="s">
        <v>237</v>
      </c>
      <c r="E184" s="267" t="s">
        <v>1179</v>
      </c>
      <c r="F184" s="268" t="s">
        <v>1180</v>
      </c>
      <c r="G184" s="269" t="s">
        <v>295</v>
      </c>
      <c r="H184" s="270">
        <v>43.645</v>
      </c>
      <c r="I184" s="271"/>
      <c r="J184" s="272">
        <f>ROUND(I184*H184,2)</f>
        <v>0</v>
      </c>
      <c r="K184" s="273"/>
      <c r="L184" s="274"/>
      <c r="M184" s="275" t="s">
        <v>19</v>
      </c>
      <c r="N184" s="276" t="s">
        <v>48</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1177</v>
      </c>
      <c r="AT184" s="227" t="s">
        <v>237</v>
      </c>
      <c r="AU184" s="227" t="s">
        <v>85</v>
      </c>
      <c r="AY184" s="19" t="s">
        <v>160</v>
      </c>
      <c r="BE184" s="228">
        <f>IF(N184="základní",J184,0)</f>
        <v>0</v>
      </c>
      <c r="BF184" s="228">
        <f>IF(N184="snížená",J184,0)</f>
        <v>0</v>
      </c>
      <c r="BG184" s="228">
        <f>IF(N184="zákl. přenesená",J184,0)</f>
        <v>0</v>
      </c>
      <c r="BH184" s="228">
        <f>IF(N184="sníž. přenesená",J184,0)</f>
        <v>0</v>
      </c>
      <c r="BI184" s="228">
        <f>IF(N184="nulová",J184,0)</f>
        <v>0</v>
      </c>
      <c r="BJ184" s="19" t="s">
        <v>85</v>
      </c>
      <c r="BK184" s="228">
        <f>ROUND(I184*H184,2)</f>
        <v>0</v>
      </c>
      <c r="BL184" s="19" t="s">
        <v>557</v>
      </c>
      <c r="BM184" s="227" t="s">
        <v>1181</v>
      </c>
    </row>
    <row r="185" spans="1:65" s="2" customFormat="1" ht="21.05" customHeight="1">
      <c r="A185" s="40"/>
      <c r="B185" s="41"/>
      <c r="C185" s="266" t="s">
        <v>455</v>
      </c>
      <c r="D185" s="266" t="s">
        <v>237</v>
      </c>
      <c r="E185" s="267" t="s">
        <v>1182</v>
      </c>
      <c r="F185" s="268" t="s">
        <v>1183</v>
      </c>
      <c r="G185" s="269" t="s">
        <v>295</v>
      </c>
      <c r="H185" s="270">
        <v>24.36</v>
      </c>
      <c r="I185" s="271"/>
      <c r="J185" s="272">
        <f>ROUND(I185*H185,2)</f>
        <v>0</v>
      </c>
      <c r="K185" s="273"/>
      <c r="L185" s="274"/>
      <c r="M185" s="275" t="s">
        <v>19</v>
      </c>
      <c r="N185" s="276" t="s">
        <v>48</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1177</v>
      </c>
      <c r="AT185" s="227" t="s">
        <v>237</v>
      </c>
      <c r="AU185" s="227" t="s">
        <v>85</v>
      </c>
      <c r="AY185" s="19" t="s">
        <v>160</v>
      </c>
      <c r="BE185" s="228">
        <f>IF(N185="základní",J185,0)</f>
        <v>0</v>
      </c>
      <c r="BF185" s="228">
        <f>IF(N185="snížená",J185,0)</f>
        <v>0</v>
      </c>
      <c r="BG185" s="228">
        <f>IF(N185="zákl. přenesená",J185,0)</f>
        <v>0</v>
      </c>
      <c r="BH185" s="228">
        <f>IF(N185="sníž. přenesená",J185,0)</f>
        <v>0</v>
      </c>
      <c r="BI185" s="228">
        <f>IF(N185="nulová",J185,0)</f>
        <v>0</v>
      </c>
      <c r="BJ185" s="19" t="s">
        <v>85</v>
      </c>
      <c r="BK185" s="228">
        <f>ROUND(I185*H185,2)</f>
        <v>0</v>
      </c>
      <c r="BL185" s="19" t="s">
        <v>557</v>
      </c>
      <c r="BM185" s="227" t="s">
        <v>1184</v>
      </c>
    </row>
    <row r="186" spans="1:51" s="13" customFormat="1" ht="12">
      <c r="A186" s="13"/>
      <c r="B186" s="234"/>
      <c r="C186" s="235"/>
      <c r="D186" s="229" t="s">
        <v>170</v>
      </c>
      <c r="E186" s="236" t="s">
        <v>19</v>
      </c>
      <c r="F186" s="237" t="s">
        <v>900</v>
      </c>
      <c r="G186" s="235"/>
      <c r="H186" s="238">
        <v>24.36</v>
      </c>
      <c r="I186" s="239"/>
      <c r="J186" s="235"/>
      <c r="K186" s="235"/>
      <c r="L186" s="240"/>
      <c r="M186" s="241"/>
      <c r="N186" s="242"/>
      <c r="O186" s="242"/>
      <c r="P186" s="242"/>
      <c r="Q186" s="242"/>
      <c r="R186" s="242"/>
      <c r="S186" s="242"/>
      <c r="T186" s="243"/>
      <c r="U186" s="13"/>
      <c r="V186" s="13"/>
      <c r="W186" s="13"/>
      <c r="X186" s="13"/>
      <c r="Y186" s="13"/>
      <c r="Z186" s="13"/>
      <c r="AA186" s="13"/>
      <c r="AB186" s="13"/>
      <c r="AC186" s="13"/>
      <c r="AD186" s="13"/>
      <c r="AE186" s="13"/>
      <c r="AT186" s="244" t="s">
        <v>170</v>
      </c>
      <c r="AU186" s="244" t="s">
        <v>85</v>
      </c>
      <c r="AV186" s="13" t="s">
        <v>87</v>
      </c>
      <c r="AW186" s="13" t="s">
        <v>37</v>
      </c>
      <c r="AX186" s="13" t="s">
        <v>77</v>
      </c>
      <c r="AY186" s="244" t="s">
        <v>160</v>
      </c>
    </row>
    <row r="187" spans="1:51" s="15" customFormat="1" ht="12">
      <c r="A187" s="15"/>
      <c r="B187" s="255"/>
      <c r="C187" s="256"/>
      <c r="D187" s="229" t="s">
        <v>170</v>
      </c>
      <c r="E187" s="257" t="s">
        <v>19</v>
      </c>
      <c r="F187" s="258" t="s">
        <v>174</v>
      </c>
      <c r="G187" s="256"/>
      <c r="H187" s="259">
        <v>24.36</v>
      </c>
      <c r="I187" s="260"/>
      <c r="J187" s="256"/>
      <c r="K187" s="256"/>
      <c r="L187" s="261"/>
      <c r="M187" s="262"/>
      <c r="N187" s="263"/>
      <c r="O187" s="263"/>
      <c r="P187" s="263"/>
      <c r="Q187" s="263"/>
      <c r="R187" s="263"/>
      <c r="S187" s="263"/>
      <c r="T187" s="264"/>
      <c r="U187" s="15"/>
      <c r="V187" s="15"/>
      <c r="W187" s="15"/>
      <c r="X187" s="15"/>
      <c r="Y187" s="15"/>
      <c r="Z187" s="15"/>
      <c r="AA187" s="15"/>
      <c r="AB187" s="15"/>
      <c r="AC187" s="15"/>
      <c r="AD187" s="15"/>
      <c r="AE187" s="15"/>
      <c r="AT187" s="265" t="s">
        <v>170</v>
      </c>
      <c r="AU187" s="265" t="s">
        <v>85</v>
      </c>
      <c r="AV187" s="15" t="s">
        <v>166</v>
      </c>
      <c r="AW187" s="15" t="s">
        <v>37</v>
      </c>
      <c r="AX187" s="15" t="s">
        <v>85</v>
      </c>
      <c r="AY187" s="265" t="s">
        <v>160</v>
      </c>
    </row>
    <row r="188" spans="1:65" s="2" customFormat="1" ht="21.05" customHeight="1">
      <c r="A188" s="40"/>
      <c r="B188" s="41"/>
      <c r="C188" s="266" t="s">
        <v>462</v>
      </c>
      <c r="D188" s="266" t="s">
        <v>237</v>
      </c>
      <c r="E188" s="267" t="s">
        <v>1185</v>
      </c>
      <c r="F188" s="268" t="s">
        <v>1186</v>
      </c>
      <c r="G188" s="269" t="s">
        <v>295</v>
      </c>
      <c r="H188" s="270">
        <v>1.015</v>
      </c>
      <c r="I188" s="271"/>
      <c r="J188" s="272">
        <f>ROUND(I188*H188,2)</f>
        <v>0</v>
      </c>
      <c r="K188" s="273"/>
      <c r="L188" s="274"/>
      <c r="M188" s="275" t="s">
        <v>19</v>
      </c>
      <c r="N188" s="276" t="s">
        <v>48</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1177</v>
      </c>
      <c r="AT188" s="227" t="s">
        <v>237</v>
      </c>
      <c r="AU188" s="227" t="s">
        <v>85</v>
      </c>
      <c r="AY188" s="19" t="s">
        <v>160</v>
      </c>
      <c r="BE188" s="228">
        <f>IF(N188="základní",J188,0)</f>
        <v>0</v>
      </c>
      <c r="BF188" s="228">
        <f>IF(N188="snížená",J188,0)</f>
        <v>0</v>
      </c>
      <c r="BG188" s="228">
        <f>IF(N188="zákl. přenesená",J188,0)</f>
        <v>0</v>
      </c>
      <c r="BH188" s="228">
        <f>IF(N188="sníž. přenesená",J188,0)</f>
        <v>0</v>
      </c>
      <c r="BI188" s="228">
        <f>IF(N188="nulová",J188,0)</f>
        <v>0</v>
      </c>
      <c r="BJ188" s="19" t="s">
        <v>85</v>
      </c>
      <c r="BK188" s="228">
        <f>ROUND(I188*H188,2)</f>
        <v>0</v>
      </c>
      <c r="BL188" s="19" t="s">
        <v>557</v>
      </c>
      <c r="BM188" s="227" t="s">
        <v>1187</v>
      </c>
    </row>
    <row r="189" spans="1:65" s="2" customFormat="1" ht="21.05" customHeight="1">
      <c r="A189" s="40"/>
      <c r="B189" s="41"/>
      <c r="C189" s="266" t="s">
        <v>467</v>
      </c>
      <c r="D189" s="266" t="s">
        <v>237</v>
      </c>
      <c r="E189" s="267" t="s">
        <v>1188</v>
      </c>
      <c r="F189" s="268" t="s">
        <v>1189</v>
      </c>
      <c r="G189" s="269" t="s">
        <v>295</v>
      </c>
      <c r="H189" s="270">
        <v>9.135</v>
      </c>
      <c r="I189" s="271"/>
      <c r="J189" s="272">
        <f>ROUND(I189*H189,2)</f>
        <v>0</v>
      </c>
      <c r="K189" s="273"/>
      <c r="L189" s="274"/>
      <c r="M189" s="275" t="s">
        <v>19</v>
      </c>
      <c r="N189" s="276" t="s">
        <v>48</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1177</v>
      </c>
      <c r="AT189" s="227" t="s">
        <v>237</v>
      </c>
      <c r="AU189" s="227" t="s">
        <v>85</v>
      </c>
      <c r="AY189" s="19" t="s">
        <v>160</v>
      </c>
      <c r="BE189" s="228">
        <f>IF(N189="základní",J189,0)</f>
        <v>0</v>
      </c>
      <c r="BF189" s="228">
        <f>IF(N189="snížená",J189,0)</f>
        <v>0</v>
      </c>
      <c r="BG189" s="228">
        <f>IF(N189="zákl. přenesená",J189,0)</f>
        <v>0</v>
      </c>
      <c r="BH189" s="228">
        <f>IF(N189="sníž. přenesená",J189,0)</f>
        <v>0</v>
      </c>
      <c r="BI189" s="228">
        <f>IF(N189="nulová",J189,0)</f>
        <v>0</v>
      </c>
      <c r="BJ189" s="19" t="s">
        <v>85</v>
      </c>
      <c r="BK189" s="228">
        <f>ROUND(I189*H189,2)</f>
        <v>0</v>
      </c>
      <c r="BL189" s="19" t="s">
        <v>557</v>
      </c>
      <c r="BM189" s="227" t="s">
        <v>1190</v>
      </c>
    </row>
    <row r="190" spans="1:65" s="2" customFormat="1" ht="21.05" customHeight="1">
      <c r="A190" s="40"/>
      <c r="B190" s="41"/>
      <c r="C190" s="266" t="s">
        <v>476</v>
      </c>
      <c r="D190" s="266" t="s">
        <v>237</v>
      </c>
      <c r="E190" s="267" t="s">
        <v>1191</v>
      </c>
      <c r="F190" s="268" t="s">
        <v>1192</v>
      </c>
      <c r="G190" s="269" t="s">
        <v>295</v>
      </c>
      <c r="H190" s="270">
        <v>1.015</v>
      </c>
      <c r="I190" s="271"/>
      <c r="J190" s="272">
        <f>ROUND(I190*H190,2)</f>
        <v>0</v>
      </c>
      <c r="K190" s="273"/>
      <c r="L190" s="274"/>
      <c r="M190" s="275" t="s">
        <v>19</v>
      </c>
      <c r="N190" s="276" t="s">
        <v>48</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1177</v>
      </c>
      <c r="AT190" s="227" t="s">
        <v>237</v>
      </c>
      <c r="AU190" s="227" t="s">
        <v>85</v>
      </c>
      <c r="AY190" s="19" t="s">
        <v>160</v>
      </c>
      <c r="BE190" s="228">
        <f>IF(N190="základní",J190,0)</f>
        <v>0</v>
      </c>
      <c r="BF190" s="228">
        <f>IF(N190="snížená",J190,0)</f>
        <v>0</v>
      </c>
      <c r="BG190" s="228">
        <f>IF(N190="zákl. přenesená",J190,0)</f>
        <v>0</v>
      </c>
      <c r="BH190" s="228">
        <f>IF(N190="sníž. přenesená",J190,0)</f>
        <v>0</v>
      </c>
      <c r="BI190" s="228">
        <f>IF(N190="nulová",J190,0)</f>
        <v>0</v>
      </c>
      <c r="BJ190" s="19" t="s">
        <v>85</v>
      </c>
      <c r="BK190" s="228">
        <f>ROUND(I190*H190,2)</f>
        <v>0</v>
      </c>
      <c r="BL190" s="19" t="s">
        <v>557</v>
      </c>
      <c r="BM190" s="227" t="s">
        <v>1193</v>
      </c>
    </row>
    <row r="191" spans="1:51" s="13" customFormat="1" ht="12">
      <c r="A191" s="13"/>
      <c r="B191" s="234"/>
      <c r="C191" s="235"/>
      <c r="D191" s="229" t="s">
        <v>170</v>
      </c>
      <c r="E191" s="236" t="s">
        <v>19</v>
      </c>
      <c r="F191" s="237" t="s">
        <v>896</v>
      </c>
      <c r="G191" s="235"/>
      <c r="H191" s="238">
        <v>1.015</v>
      </c>
      <c r="I191" s="239"/>
      <c r="J191" s="235"/>
      <c r="K191" s="235"/>
      <c r="L191" s="240"/>
      <c r="M191" s="241"/>
      <c r="N191" s="242"/>
      <c r="O191" s="242"/>
      <c r="P191" s="242"/>
      <c r="Q191" s="242"/>
      <c r="R191" s="242"/>
      <c r="S191" s="242"/>
      <c r="T191" s="243"/>
      <c r="U191" s="13"/>
      <c r="V191" s="13"/>
      <c r="W191" s="13"/>
      <c r="X191" s="13"/>
      <c r="Y191" s="13"/>
      <c r="Z191" s="13"/>
      <c r="AA191" s="13"/>
      <c r="AB191" s="13"/>
      <c r="AC191" s="13"/>
      <c r="AD191" s="13"/>
      <c r="AE191" s="13"/>
      <c r="AT191" s="244" t="s">
        <v>170</v>
      </c>
      <c r="AU191" s="244" t="s">
        <v>85</v>
      </c>
      <c r="AV191" s="13" t="s">
        <v>87</v>
      </c>
      <c r="AW191" s="13" t="s">
        <v>37</v>
      </c>
      <c r="AX191" s="13" t="s">
        <v>77</v>
      </c>
      <c r="AY191" s="244" t="s">
        <v>160</v>
      </c>
    </row>
    <row r="192" spans="1:51" s="15" customFormat="1" ht="12">
      <c r="A192" s="15"/>
      <c r="B192" s="255"/>
      <c r="C192" s="256"/>
      <c r="D192" s="229" t="s">
        <v>170</v>
      </c>
      <c r="E192" s="257" t="s">
        <v>19</v>
      </c>
      <c r="F192" s="258" t="s">
        <v>174</v>
      </c>
      <c r="G192" s="256"/>
      <c r="H192" s="259">
        <v>1.015</v>
      </c>
      <c r="I192" s="260"/>
      <c r="J192" s="256"/>
      <c r="K192" s="256"/>
      <c r="L192" s="261"/>
      <c r="M192" s="262"/>
      <c r="N192" s="263"/>
      <c r="O192" s="263"/>
      <c r="P192" s="263"/>
      <c r="Q192" s="263"/>
      <c r="R192" s="263"/>
      <c r="S192" s="263"/>
      <c r="T192" s="264"/>
      <c r="U192" s="15"/>
      <c r="V192" s="15"/>
      <c r="W192" s="15"/>
      <c r="X192" s="15"/>
      <c r="Y192" s="15"/>
      <c r="Z192" s="15"/>
      <c r="AA192" s="15"/>
      <c r="AB192" s="15"/>
      <c r="AC192" s="15"/>
      <c r="AD192" s="15"/>
      <c r="AE192" s="15"/>
      <c r="AT192" s="265" t="s">
        <v>170</v>
      </c>
      <c r="AU192" s="265" t="s">
        <v>85</v>
      </c>
      <c r="AV192" s="15" t="s">
        <v>166</v>
      </c>
      <c r="AW192" s="15" t="s">
        <v>37</v>
      </c>
      <c r="AX192" s="15" t="s">
        <v>85</v>
      </c>
      <c r="AY192" s="265" t="s">
        <v>160</v>
      </c>
    </row>
    <row r="193" spans="1:65" s="2" customFormat="1" ht="31.9" customHeight="1">
      <c r="A193" s="40"/>
      <c r="B193" s="41"/>
      <c r="C193" s="266" t="s">
        <v>484</v>
      </c>
      <c r="D193" s="266" t="s">
        <v>237</v>
      </c>
      <c r="E193" s="267" t="s">
        <v>1194</v>
      </c>
      <c r="F193" s="268" t="s">
        <v>1195</v>
      </c>
      <c r="G193" s="269" t="s">
        <v>326</v>
      </c>
      <c r="H193" s="270">
        <v>170.52</v>
      </c>
      <c r="I193" s="271"/>
      <c r="J193" s="272">
        <f>ROUND(I193*H193,2)</f>
        <v>0</v>
      </c>
      <c r="K193" s="273"/>
      <c r="L193" s="274"/>
      <c r="M193" s="275" t="s">
        <v>19</v>
      </c>
      <c r="N193" s="276" t="s">
        <v>48</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1177</v>
      </c>
      <c r="AT193" s="227" t="s">
        <v>237</v>
      </c>
      <c r="AU193" s="227" t="s">
        <v>85</v>
      </c>
      <c r="AY193" s="19" t="s">
        <v>160</v>
      </c>
      <c r="BE193" s="228">
        <f>IF(N193="základní",J193,0)</f>
        <v>0</v>
      </c>
      <c r="BF193" s="228">
        <f>IF(N193="snížená",J193,0)</f>
        <v>0</v>
      </c>
      <c r="BG193" s="228">
        <f>IF(N193="zákl. přenesená",J193,0)</f>
        <v>0</v>
      </c>
      <c r="BH193" s="228">
        <f>IF(N193="sníž. přenesená",J193,0)</f>
        <v>0</v>
      </c>
      <c r="BI193" s="228">
        <f>IF(N193="nulová",J193,0)</f>
        <v>0</v>
      </c>
      <c r="BJ193" s="19" t="s">
        <v>85</v>
      </c>
      <c r="BK193" s="228">
        <f>ROUND(I193*H193,2)</f>
        <v>0</v>
      </c>
      <c r="BL193" s="19" t="s">
        <v>557</v>
      </c>
      <c r="BM193" s="227" t="s">
        <v>1196</v>
      </c>
    </row>
    <row r="194" spans="1:51" s="13" customFormat="1" ht="12">
      <c r="A194" s="13"/>
      <c r="B194" s="234"/>
      <c r="C194" s="235"/>
      <c r="D194" s="229" t="s">
        <v>170</v>
      </c>
      <c r="E194" s="236" t="s">
        <v>19</v>
      </c>
      <c r="F194" s="237" t="s">
        <v>1197</v>
      </c>
      <c r="G194" s="235"/>
      <c r="H194" s="238">
        <v>170.52</v>
      </c>
      <c r="I194" s="239"/>
      <c r="J194" s="235"/>
      <c r="K194" s="235"/>
      <c r="L194" s="240"/>
      <c r="M194" s="241"/>
      <c r="N194" s="242"/>
      <c r="O194" s="242"/>
      <c r="P194" s="242"/>
      <c r="Q194" s="242"/>
      <c r="R194" s="242"/>
      <c r="S194" s="242"/>
      <c r="T194" s="243"/>
      <c r="U194" s="13"/>
      <c r="V194" s="13"/>
      <c r="W194" s="13"/>
      <c r="X194" s="13"/>
      <c r="Y194" s="13"/>
      <c r="Z194" s="13"/>
      <c r="AA194" s="13"/>
      <c r="AB194" s="13"/>
      <c r="AC194" s="13"/>
      <c r="AD194" s="13"/>
      <c r="AE194" s="13"/>
      <c r="AT194" s="244" t="s">
        <v>170</v>
      </c>
      <c r="AU194" s="244" t="s">
        <v>85</v>
      </c>
      <c r="AV194" s="13" t="s">
        <v>87</v>
      </c>
      <c r="AW194" s="13" t="s">
        <v>37</v>
      </c>
      <c r="AX194" s="13" t="s">
        <v>77</v>
      </c>
      <c r="AY194" s="244" t="s">
        <v>160</v>
      </c>
    </row>
    <row r="195" spans="1:51" s="15" customFormat="1" ht="12">
      <c r="A195" s="15"/>
      <c r="B195" s="255"/>
      <c r="C195" s="256"/>
      <c r="D195" s="229" t="s">
        <v>170</v>
      </c>
      <c r="E195" s="257" t="s">
        <v>19</v>
      </c>
      <c r="F195" s="258" t="s">
        <v>174</v>
      </c>
      <c r="G195" s="256"/>
      <c r="H195" s="259">
        <v>170.52</v>
      </c>
      <c r="I195" s="260"/>
      <c r="J195" s="256"/>
      <c r="K195" s="256"/>
      <c r="L195" s="261"/>
      <c r="M195" s="262"/>
      <c r="N195" s="263"/>
      <c r="O195" s="263"/>
      <c r="P195" s="263"/>
      <c r="Q195" s="263"/>
      <c r="R195" s="263"/>
      <c r="S195" s="263"/>
      <c r="T195" s="264"/>
      <c r="U195" s="15"/>
      <c r="V195" s="15"/>
      <c r="W195" s="15"/>
      <c r="X195" s="15"/>
      <c r="Y195" s="15"/>
      <c r="Z195" s="15"/>
      <c r="AA195" s="15"/>
      <c r="AB195" s="15"/>
      <c r="AC195" s="15"/>
      <c r="AD195" s="15"/>
      <c r="AE195" s="15"/>
      <c r="AT195" s="265" t="s">
        <v>170</v>
      </c>
      <c r="AU195" s="265" t="s">
        <v>85</v>
      </c>
      <c r="AV195" s="15" t="s">
        <v>166</v>
      </c>
      <c r="AW195" s="15" t="s">
        <v>37</v>
      </c>
      <c r="AX195" s="15" t="s">
        <v>85</v>
      </c>
      <c r="AY195" s="265" t="s">
        <v>160</v>
      </c>
    </row>
    <row r="196" spans="1:65" s="2" customFormat="1" ht="31.9" customHeight="1">
      <c r="A196" s="40"/>
      <c r="B196" s="41"/>
      <c r="C196" s="266" t="s">
        <v>490</v>
      </c>
      <c r="D196" s="266" t="s">
        <v>237</v>
      </c>
      <c r="E196" s="267" t="s">
        <v>1198</v>
      </c>
      <c r="F196" s="268" t="s">
        <v>1199</v>
      </c>
      <c r="G196" s="269" t="s">
        <v>326</v>
      </c>
      <c r="H196" s="270">
        <v>10.759</v>
      </c>
      <c r="I196" s="271"/>
      <c r="J196" s="272">
        <f>ROUND(I196*H196,2)</f>
        <v>0</v>
      </c>
      <c r="K196" s="273"/>
      <c r="L196" s="274"/>
      <c r="M196" s="275" t="s">
        <v>19</v>
      </c>
      <c r="N196" s="276" t="s">
        <v>48</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1177</v>
      </c>
      <c r="AT196" s="227" t="s">
        <v>237</v>
      </c>
      <c r="AU196" s="227" t="s">
        <v>85</v>
      </c>
      <c r="AY196" s="19" t="s">
        <v>160</v>
      </c>
      <c r="BE196" s="228">
        <f>IF(N196="základní",J196,0)</f>
        <v>0</v>
      </c>
      <c r="BF196" s="228">
        <f>IF(N196="snížená",J196,0)</f>
        <v>0</v>
      </c>
      <c r="BG196" s="228">
        <f>IF(N196="zákl. přenesená",J196,0)</f>
        <v>0</v>
      </c>
      <c r="BH196" s="228">
        <f>IF(N196="sníž. přenesená",J196,0)</f>
        <v>0</v>
      </c>
      <c r="BI196" s="228">
        <f>IF(N196="nulová",J196,0)</f>
        <v>0</v>
      </c>
      <c r="BJ196" s="19" t="s">
        <v>85</v>
      </c>
      <c r="BK196" s="228">
        <f>ROUND(I196*H196,2)</f>
        <v>0</v>
      </c>
      <c r="BL196" s="19" t="s">
        <v>557</v>
      </c>
      <c r="BM196" s="227" t="s">
        <v>1200</v>
      </c>
    </row>
    <row r="197" spans="1:51" s="13" customFormat="1" ht="12">
      <c r="A197" s="13"/>
      <c r="B197" s="234"/>
      <c r="C197" s="235"/>
      <c r="D197" s="229" t="s">
        <v>170</v>
      </c>
      <c r="E197" s="236" t="s">
        <v>19</v>
      </c>
      <c r="F197" s="237" t="s">
        <v>1201</v>
      </c>
      <c r="G197" s="235"/>
      <c r="H197" s="238">
        <v>10.759</v>
      </c>
      <c r="I197" s="239"/>
      <c r="J197" s="235"/>
      <c r="K197" s="235"/>
      <c r="L197" s="240"/>
      <c r="M197" s="241"/>
      <c r="N197" s="242"/>
      <c r="O197" s="242"/>
      <c r="P197" s="242"/>
      <c r="Q197" s="242"/>
      <c r="R197" s="242"/>
      <c r="S197" s="242"/>
      <c r="T197" s="243"/>
      <c r="U197" s="13"/>
      <c r="V197" s="13"/>
      <c r="W197" s="13"/>
      <c r="X197" s="13"/>
      <c r="Y197" s="13"/>
      <c r="Z197" s="13"/>
      <c r="AA197" s="13"/>
      <c r="AB197" s="13"/>
      <c r="AC197" s="13"/>
      <c r="AD197" s="13"/>
      <c r="AE197" s="13"/>
      <c r="AT197" s="244" t="s">
        <v>170</v>
      </c>
      <c r="AU197" s="244" t="s">
        <v>85</v>
      </c>
      <c r="AV197" s="13" t="s">
        <v>87</v>
      </c>
      <c r="AW197" s="13" t="s">
        <v>37</v>
      </c>
      <c r="AX197" s="13" t="s">
        <v>77</v>
      </c>
      <c r="AY197" s="244" t="s">
        <v>160</v>
      </c>
    </row>
    <row r="198" spans="1:51" s="15" customFormat="1" ht="12">
      <c r="A198" s="15"/>
      <c r="B198" s="255"/>
      <c r="C198" s="256"/>
      <c r="D198" s="229" t="s">
        <v>170</v>
      </c>
      <c r="E198" s="257" t="s">
        <v>19</v>
      </c>
      <c r="F198" s="258" t="s">
        <v>174</v>
      </c>
      <c r="G198" s="256"/>
      <c r="H198" s="259">
        <v>10.759</v>
      </c>
      <c r="I198" s="260"/>
      <c r="J198" s="256"/>
      <c r="K198" s="256"/>
      <c r="L198" s="261"/>
      <c r="M198" s="262"/>
      <c r="N198" s="263"/>
      <c r="O198" s="263"/>
      <c r="P198" s="263"/>
      <c r="Q198" s="263"/>
      <c r="R198" s="263"/>
      <c r="S198" s="263"/>
      <c r="T198" s="264"/>
      <c r="U198" s="15"/>
      <c r="V198" s="15"/>
      <c r="W198" s="15"/>
      <c r="X198" s="15"/>
      <c r="Y198" s="15"/>
      <c r="Z198" s="15"/>
      <c r="AA198" s="15"/>
      <c r="AB198" s="15"/>
      <c r="AC198" s="15"/>
      <c r="AD198" s="15"/>
      <c r="AE198" s="15"/>
      <c r="AT198" s="265" t="s">
        <v>170</v>
      </c>
      <c r="AU198" s="265" t="s">
        <v>85</v>
      </c>
      <c r="AV198" s="15" t="s">
        <v>166</v>
      </c>
      <c r="AW198" s="15" t="s">
        <v>37</v>
      </c>
      <c r="AX198" s="15" t="s">
        <v>85</v>
      </c>
      <c r="AY198" s="265" t="s">
        <v>160</v>
      </c>
    </row>
    <row r="199" spans="1:65" s="2" customFormat="1" ht="31.9" customHeight="1">
      <c r="A199" s="40"/>
      <c r="B199" s="41"/>
      <c r="C199" s="266" t="s">
        <v>494</v>
      </c>
      <c r="D199" s="266" t="s">
        <v>237</v>
      </c>
      <c r="E199" s="267" t="s">
        <v>1202</v>
      </c>
      <c r="F199" s="268" t="s">
        <v>1203</v>
      </c>
      <c r="G199" s="269" t="s">
        <v>326</v>
      </c>
      <c r="H199" s="270">
        <v>185.339</v>
      </c>
      <c r="I199" s="271"/>
      <c r="J199" s="272">
        <f>ROUND(I199*H199,2)</f>
        <v>0</v>
      </c>
      <c r="K199" s="273"/>
      <c r="L199" s="274"/>
      <c r="M199" s="275" t="s">
        <v>19</v>
      </c>
      <c r="N199" s="276" t="s">
        <v>48</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1177</v>
      </c>
      <c r="AT199" s="227" t="s">
        <v>237</v>
      </c>
      <c r="AU199" s="227" t="s">
        <v>85</v>
      </c>
      <c r="AY199" s="19" t="s">
        <v>160</v>
      </c>
      <c r="BE199" s="228">
        <f>IF(N199="základní",J199,0)</f>
        <v>0</v>
      </c>
      <c r="BF199" s="228">
        <f>IF(N199="snížená",J199,0)</f>
        <v>0</v>
      </c>
      <c r="BG199" s="228">
        <f>IF(N199="zákl. přenesená",J199,0)</f>
        <v>0</v>
      </c>
      <c r="BH199" s="228">
        <f>IF(N199="sníž. přenesená",J199,0)</f>
        <v>0</v>
      </c>
      <c r="BI199" s="228">
        <f>IF(N199="nulová",J199,0)</f>
        <v>0</v>
      </c>
      <c r="BJ199" s="19" t="s">
        <v>85</v>
      </c>
      <c r="BK199" s="228">
        <f>ROUND(I199*H199,2)</f>
        <v>0</v>
      </c>
      <c r="BL199" s="19" t="s">
        <v>557</v>
      </c>
      <c r="BM199" s="227" t="s">
        <v>1204</v>
      </c>
    </row>
    <row r="200" spans="1:51" s="13" customFormat="1" ht="12">
      <c r="A200" s="13"/>
      <c r="B200" s="234"/>
      <c r="C200" s="235"/>
      <c r="D200" s="229" t="s">
        <v>170</v>
      </c>
      <c r="E200" s="236" t="s">
        <v>19</v>
      </c>
      <c r="F200" s="237" t="s">
        <v>1205</v>
      </c>
      <c r="G200" s="235"/>
      <c r="H200" s="238">
        <v>185.339</v>
      </c>
      <c r="I200" s="239"/>
      <c r="J200" s="235"/>
      <c r="K200" s="235"/>
      <c r="L200" s="240"/>
      <c r="M200" s="241"/>
      <c r="N200" s="242"/>
      <c r="O200" s="242"/>
      <c r="P200" s="242"/>
      <c r="Q200" s="242"/>
      <c r="R200" s="242"/>
      <c r="S200" s="242"/>
      <c r="T200" s="243"/>
      <c r="U200" s="13"/>
      <c r="V200" s="13"/>
      <c r="W200" s="13"/>
      <c r="X200" s="13"/>
      <c r="Y200" s="13"/>
      <c r="Z200" s="13"/>
      <c r="AA200" s="13"/>
      <c r="AB200" s="13"/>
      <c r="AC200" s="13"/>
      <c r="AD200" s="13"/>
      <c r="AE200" s="13"/>
      <c r="AT200" s="244" t="s">
        <v>170</v>
      </c>
      <c r="AU200" s="244" t="s">
        <v>85</v>
      </c>
      <c r="AV200" s="13" t="s">
        <v>87</v>
      </c>
      <c r="AW200" s="13" t="s">
        <v>37</v>
      </c>
      <c r="AX200" s="13" t="s">
        <v>77</v>
      </c>
      <c r="AY200" s="244" t="s">
        <v>160</v>
      </c>
    </row>
    <row r="201" spans="1:51" s="15" customFormat="1" ht="12">
      <c r="A201" s="15"/>
      <c r="B201" s="255"/>
      <c r="C201" s="256"/>
      <c r="D201" s="229" t="s">
        <v>170</v>
      </c>
      <c r="E201" s="257" t="s">
        <v>19</v>
      </c>
      <c r="F201" s="258" t="s">
        <v>174</v>
      </c>
      <c r="G201" s="256"/>
      <c r="H201" s="259">
        <v>185.339</v>
      </c>
      <c r="I201" s="260"/>
      <c r="J201" s="256"/>
      <c r="K201" s="256"/>
      <c r="L201" s="261"/>
      <c r="M201" s="262"/>
      <c r="N201" s="263"/>
      <c r="O201" s="263"/>
      <c r="P201" s="263"/>
      <c r="Q201" s="263"/>
      <c r="R201" s="263"/>
      <c r="S201" s="263"/>
      <c r="T201" s="264"/>
      <c r="U201" s="15"/>
      <c r="V201" s="15"/>
      <c r="W201" s="15"/>
      <c r="X201" s="15"/>
      <c r="Y201" s="15"/>
      <c r="Z201" s="15"/>
      <c r="AA201" s="15"/>
      <c r="AB201" s="15"/>
      <c r="AC201" s="15"/>
      <c r="AD201" s="15"/>
      <c r="AE201" s="15"/>
      <c r="AT201" s="265" t="s">
        <v>170</v>
      </c>
      <c r="AU201" s="265" t="s">
        <v>85</v>
      </c>
      <c r="AV201" s="15" t="s">
        <v>166</v>
      </c>
      <c r="AW201" s="15" t="s">
        <v>37</v>
      </c>
      <c r="AX201" s="15" t="s">
        <v>85</v>
      </c>
      <c r="AY201" s="265" t="s">
        <v>160</v>
      </c>
    </row>
    <row r="202" spans="1:65" s="2" customFormat="1" ht="21.05" customHeight="1">
      <c r="A202" s="40"/>
      <c r="B202" s="41"/>
      <c r="C202" s="266" t="s">
        <v>502</v>
      </c>
      <c r="D202" s="266" t="s">
        <v>237</v>
      </c>
      <c r="E202" s="267" t="s">
        <v>1206</v>
      </c>
      <c r="F202" s="268" t="s">
        <v>1207</v>
      </c>
      <c r="G202" s="269" t="s">
        <v>326</v>
      </c>
      <c r="H202" s="270">
        <v>18.27</v>
      </c>
      <c r="I202" s="271"/>
      <c r="J202" s="272">
        <f>ROUND(I202*H202,2)</f>
        <v>0</v>
      </c>
      <c r="K202" s="273"/>
      <c r="L202" s="274"/>
      <c r="M202" s="275" t="s">
        <v>19</v>
      </c>
      <c r="N202" s="276" t="s">
        <v>48</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1177</v>
      </c>
      <c r="AT202" s="227" t="s">
        <v>237</v>
      </c>
      <c r="AU202" s="227" t="s">
        <v>85</v>
      </c>
      <c r="AY202" s="19" t="s">
        <v>160</v>
      </c>
      <c r="BE202" s="228">
        <f>IF(N202="základní",J202,0)</f>
        <v>0</v>
      </c>
      <c r="BF202" s="228">
        <f>IF(N202="snížená",J202,0)</f>
        <v>0</v>
      </c>
      <c r="BG202" s="228">
        <f>IF(N202="zákl. přenesená",J202,0)</f>
        <v>0</v>
      </c>
      <c r="BH202" s="228">
        <f>IF(N202="sníž. přenesená",J202,0)</f>
        <v>0</v>
      </c>
      <c r="BI202" s="228">
        <f>IF(N202="nulová",J202,0)</f>
        <v>0</v>
      </c>
      <c r="BJ202" s="19" t="s">
        <v>85</v>
      </c>
      <c r="BK202" s="228">
        <f>ROUND(I202*H202,2)</f>
        <v>0</v>
      </c>
      <c r="BL202" s="19" t="s">
        <v>557</v>
      </c>
      <c r="BM202" s="227" t="s">
        <v>1208</v>
      </c>
    </row>
    <row r="203" spans="1:51" s="13" customFormat="1" ht="12">
      <c r="A203" s="13"/>
      <c r="B203" s="234"/>
      <c r="C203" s="235"/>
      <c r="D203" s="229" t="s">
        <v>170</v>
      </c>
      <c r="E203" s="236" t="s">
        <v>19</v>
      </c>
      <c r="F203" s="237" t="s">
        <v>1209</v>
      </c>
      <c r="G203" s="235"/>
      <c r="H203" s="238">
        <v>18.27</v>
      </c>
      <c r="I203" s="239"/>
      <c r="J203" s="235"/>
      <c r="K203" s="235"/>
      <c r="L203" s="240"/>
      <c r="M203" s="241"/>
      <c r="N203" s="242"/>
      <c r="O203" s="242"/>
      <c r="P203" s="242"/>
      <c r="Q203" s="242"/>
      <c r="R203" s="242"/>
      <c r="S203" s="242"/>
      <c r="T203" s="243"/>
      <c r="U203" s="13"/>
      <c r="V203" s="13"/>
      <c r="W203" s="13"/>
      <c r="X203" s="13"/>
      <c r="Y203" s="13"/>
      <c r="Z203" s="13"/>
      <c r="AA203" s="13"/>
      <c r="AB203" s="13"/>
      <c r="AC203" s="13"/>
      <c r="AD203" s="13"/>
      <c r="AE203" s="13"/>
      <c r="AT203" s="244" t="s">
        <v>170</v>
      </c>
      <c r="AU203" s="244" t="s">
        <v>85</v>
      </c>
      <c r="AV203" s="13" t="s">
        <v>87</v>
      </c>
      <c r="AW203" s="13" t="s">
        <v>37</v>
      </c>
      <c r="AX203" s="13" t="s">
        <v>77</v>
      </c>
      <c r="AY203" s="244" t="s">
        <v>160</v>
      </c>
    </row>
    <row r="204" spans="1:51" s="15" customFormat="1" ht="12">
      <c r="A204" s="15"/>
      <c r="B204" s="255"/>
      <c r="C204" s="256"/>
      <c r="D204" s="229" t="s">
        <v>170</v>
      </c>
      <c r="E204" s="257" t="s">
        <v>19</v>
      </c>
      <c r="F204" s="258" t="s">
        <v>174</v>
      </c>
      <c r="G204" s="256"/>
      <c r="H204" s="259">
        <v>18.27</v>
      </c>
      <c r="I204" s="260"/>
      <c r="J204" s="256"/>
      <c r="K204" s="256"/>
      <c r="L204" s="261"/>
      <c r="M204" s="262"/>
      <c r="N204" s="263"/>
      <c r="O204" s="263"/>
      <c r="P204" s="263"/>
      <c r="Q204" s="263"/>
      <c r="R204" s="263"/>
      <c r="S204" s="263"/>
      <c r="T204" s="264"/>
      <c r="U204" s="15"/>
      <c r="V204" s="15"/>
      <c r="W204" s="15"/>
      <c r="X204" s="15"/>
      <c r="Y204" s="15"/>
      <c r="Z204" s="15"/>
      <c r="AA204" s="15"/>
      <c r="AB204" s="15"/>
      <c r="AC204" s="15"/>
      <c r="AD204" s="15"/>
      <c r="AE204" s="15"/>
      <c r="AT204" s="265" t="s">
        <v>170</v>
      </c>
      <c r="AU204" s="265" t="s">
        <v>85</v>
      </c>
      <c r="AV204" s="15" t="s">
        <v>166</v>
      </c>
      <c r="AW204" s="15" t="s">
        <v>37</v>
      </c>
      <c r="AX204" s="15" t="s">
        <v>85</v>
      </c>
      <c r="AY204" s="265" t="s">
        <v>160</v>
      </c>
    </row>
    <row r="205" spans="1:65" s="2" customFormat="1" ht="16.3" customHeight="1">
      <c r="A205" s="40"/>
      <c r="B205" s="41"/>
      <c r="C205" s="266" t="s">
        <v>510</v>
      </c>
      <c r="D205" s="266" t="s">
        <v>237</v>
      </c>
      <c r="E205" s="267" t="s">
        <v>1210</v>
      </c>
      <c r="F205" s="268" t="s">
        <v>1211</v>
      </c>
      <c r="G205" s="269" t="s">
        <v>295</v>
      </c>
      <c r="H205" s="270">
        <v>1</v>
      </c>
      <c r="I205" s="271"/>
      <c r="J205" s="272">
        <f>ROUND(I205*H205,2)</f>
        <v>0</v>
      </c>
      <c r="K205" s="273"/>
      <c r="L205" s="274"/>
      <c r="M205" s="275" t="s">
        <v>19</v>
      </c>
      <c r="N205" s="276" t="s">
        <v>48</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1177</v>
      </c>
      <c r="AT205" s="227" t="s">
        <v>237</v>
      </c>
      <c r="AU205" s="227" t="s">
        <v>85</v>
      </c>
      <c r="AY205" s="19" t="s">
        <v>160</v>
      </c>
      <c r="BE205" s="228">
        <f>IF(N205="základní",J205,0)</f>
        <v>0</v>
      </c>
      <c r="BF205" s="228">
        <f>IF(N205="snížená",J205,0)</f>
        <v>0</v>
      </c>
      <c r="BG205" s="228">
        <f>IF(N205="zákl. přenesená",J205,0)</f>
        <v>0</v>
      </c>
      <c r="BH205" s="228">
        <f>IF(N205="sníž. přenesená",J205,0)</f>
        <v>0</v>
      </c>
      <c r="BI205" s="228">
        <f>IF(N205="nulová",J205,0)</f>
        <v>0</v>
      </c>
      <c r="BJ205" s="19" t="s">
        <v>85</v>
      </c>
      <c r="BK205" s="228">
        <f>ROUND(I205*H205,2)</f>
        <v>0</v>
      </c>
      <c r="BL205" s="19" t="s">
        <v>557</v>
      </c>
      <c r="BM205" s="227" t="s">
        <v>1212</v>
      </c>
    </row>
    <row r="206" spans="1:65" s="2" customFormat="1" ht="16.3" customHeight="1">
      <c r="A206" s="40"/>
      <c r="B206" s="41"/>
      <c r="C206" s="266" t="s">
        <v>516</v>
      </c>
      <c r="D206" s="266" t="s">
        <v>237</v>
      </c>
      <c r="E206" s="267" t="s">
        <v>1213</v>
      </c>
      <c r="F206" s="268" t="s">
        <v>1214</v>
      </c>
      <c r="G206" s="269" t="s">
        <v>295</v>
      </c>
      <c r="H206" s="270">
        <v>17</v>
      </c>
      <c r="I206" s="271"/>
      <c r="J206" s="272">
        <f>ROUND(I206*H206,2)</f>
        <v>0</v>
      </c>
      <c r="K206" s="273"/>
      <c r="L206" s="274"/>
      <c r="M206" s="275" t="s">
        <v>19</v>
      </c>
      <c r="N206" s="276" t="s">
        <v>48</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1177</v>
      </c>
      <c r="AT206" s="227" t="s">
        <v>237</v>
      </c>
      <c r="AU206" s="227" t="s">
        <v>85</v>
      </c>
      <c r="AY206" s="19" t="s">
        <v>160</v>
      </c>
      <c r="BE206" s="228">
        <f>IF(N206="základní",J206,0)</f>
        <v>0</v>
      </c>
      <c r="BF206" s="228">
        <f>IF(N206="snížená",J206,0)</f>
        <v>0</v>
      </c>
      <c r="BG206" s="228">
        <f>IF(N206="zákl. přenesená",J206,0)</f>
        <v>0</v>
      </c>
      <c r="BH206" s="228">
        <f>IF(N206="sníž. přenesená",J206,0)</f>
        <v>0</v>
      </c>
      <c r="BI206" s="228">
        <f>IF(N206="nulová",J206,0)</f>
        <v>0</v>
      </c>
      <c r="BJ206" s="19" t="s">
        <v>85</v>
      </c>
      <c r="BK206" s="228">
        <f>ROUND(I206*H206,2)</f>
        <v>0</v>
      </c>
      <c r="BL206" s="19" t="s">
        <v>557</v>
      </c>
      <c r="BM206" s="227" t="s">
        <v>1215</v>
      </c>
    </row>
    <row r="207" spans="1:65" s="2" customFormat="1" ht="21.05" customHeight="1">
      <c r="A207" s="40"/>
      <c r="B207" s="41"/>
      <c r="C207" s="266" t="s">
        <v>524</v>
      </c>
      <c r="D207" s="266" t="s">
        <v>237</v>
      </c>
      <c r="E207" s="267" t="s">
        <v>1216</v>
      </c>
      <c r="F207" s="268" t="s">
        <v>1217</v>
      </c>
      <c r="G207" s="269" t="s">
        <v>295</v>
      </c>
      <c r="H207" s="270">
        <v>1.015</v>
      </c>
      <c r="I207" s="271"/>
      <c r="J207" s="272">
        <f>ROUND(I207*H207,2)</f>
        <v>0</v>
      </c>
      <c r="K207" s="273"/>
      <c r="L207" s="274"/>
      <c r="M207" s="275" t="s">
        <v>19</v>
      </c>
      <c r="N207" s="276" t="s">
        <v>48</v>
      </c>
      <c r="O207" s="86"/>
      <c r="P207" s="225">
        <f>O207*H207</f>
        <v>0</v>
      </c>
      <c r="Q207" s="225">
        <v>0</v>
      </c>
      <c r="R207" s="225">
        <f>Q207*H207</f>
        <v>0</v>
      </c>
      <c r="S207" s="225">
        <v>0</v>
      </c>
      <c r="T207" s="226">
        <f>S207*H207</f>
        <v>0</v>
      </c>
      <c r="U207" s="40"/>
      <c r="V207" s="40"/>
      <c r="W207" s="40"/>
      <c r="X207" s="40"/>
      <c r="Y207" s="40"/>
      <c r="Z207" s="40"/>
      <c r="AA207" s="40"/>
      <c r="AB207" s="40"/>
      <c r="AC207" s="40"/>
      <c r="AD207" s="40"/>
      <c r="AE207" s="40"/>
      <c r="AR207" s="227" t="s">
        <v>1177</v>
      </c>
      <c r="AT207" s="227" t="s">
        <v>237</v>
      </c>
      <c r="AU207" s="227" t="s">
        <v>85</v>
      </c>
      <c r="AY207" s="19" t="s">
        <v>160</v>
      </c>
      <c r="BE207" s="228">
        <f>IF(N207="základní",J207,0)</f>
        <v>0</v>
      </c>
      <c r="BF207" s="228">
        <f>IF(N207="snížená",J207,0)</f>
        <v>0</v>
      </c>
      <c r="BG207" s="228">
        <f>IF(N207="zákl. přenesená",J207,0)</f>
        <v>0</v>
      </c>
      <c r="BH207" s="228">
        <f>IF(N207="sníž. přenesená",J207,0)</f>
        <v>0</v>
      </c>
      <c r="BI207" s="228">
        <f>IF(N207="nulová",J207,0)</f>
        <v>0</v>
      </c>
      <c r="BJ207" s="19" t="s">
        <v>85</v>
      </c>
      <c r="BK207" s="228">
        <f>ROUND(I207*H207,2)</f>
        <v>0</v>
      </c>
      <c r="BL207" s="19" t="s">
        <v>557</v>
      </c>
      <c r="BM207" s="227" t="s">
        <v>1218</v>
      </c>
    </row>
    <row r="208" spans="1:51" s="13" customFormat="1" ht="12">
      <c r="A208" s="13"/>
      <c r="B208" s="234"/>
      <c r="C208" s="235"/>
      <c r="D208" s="229" t="s">
        <v>170</v>
      </c>
      <c r="E208" s="236" t="s">
        <v>19</v>
      </c>
      <c r="F208" s="237" t="s">
        <v>896</v>
      </c>
      <c r="G208" s="235"/>
      <c r="H208" s="238">
        <v>1.015</v>
      </c>
      <c r="I208" s="239"/>
      <c r="J208" s="235"/>
      <c r="K208" s="235"/>
      <c r="L208" s="240"/>
      <c r="M208" s="241"/>
      <c r="N208" s="242"/>
      <c r="O208" s="242"/>
      <c r="P208" s="242"/>
      <c r="Q208" s="242"/>
      <c r="R208" s="242"/>
      <c r="S208" s="242"/>
      <c r="T208" s="243"/>
      <c r="U208" s="13"/>
      <c r="V208" s="13"/>
      <c r="W208" s="13"/>
      <c r="X208" s="13"/>
      <c r="Y208" s="13"/>
      <c r="Z208" s="13"/>
      <c r="AA208" s="13"/>
      <c r="AB208" s="13"/>
      <c r="AC208" s="13"/>
      <c r="AD208" s="13"/>
      <c r="AE208" s="13"/>
      <c r="AT208" s="244" t="s">
        <v>170</v>
      </c>
      <c r="AU208" s="244" t="s">
        <v>85</v>
      </c>
      <c r="AV208" s="13" t="s">
        <v>87</v>
      </c>
      <c r="AW208" s="13" t="s">
        <v>37</v>
      </c>
      <c r="AX208" s="13" t="s">
        <v>77</v>
      </c>
      <c r="AY208" s="244" t="s">
        <v>160</v>
      </c>
    </row>
    <row r="209" spans="1:51" s="15" customFormat="1" ht="12">
      <c r="A209" s="15"/>
      <c r="B209" s="255"/>
      <c r="C209" s="256"/>
      <c r="D209" s="229" t="s">
        <v>170</v>
      </c>
      <c r="E209" s="257" t="s">
        <v>19</v>
      </c>
      <c r="F209" s="258" t="s">
        <v>174</v>
      </c>
      <c r="G209" s="256"/>
      <c r="H209" s="259">
        <v>1.015</v>
      </c>
      <c r="I209" s="260"/>
      <c r="J209" s="256"/>
      <c r="K209" s="256"/>
      <c r="L209" s="261"/>
      <c r="M209" s="262"/>
      <c r="N209" s="263"/>
      <c r="O209" s="263"/>
      <c r="P209" s="263"/>
      <c r="Q209" s="263"/>
      <c r="R209" s="263"/>
      <c r="S209" s="263"/>
      <c r="T209" s="264"/>
      <c r="U209" s="15"/>
      <c r="V209" s="15"/>
      <c r="W209" s="15"/>
      <c r="X209" s="15"/>
      <c r="Y209" s="15"/>
      <c r="Z209" s="15"/>
      <c r="AA209" s="15"/>
      <c r="AB209" s="15"/>
      <c r="AC209" s="15"/>
      <c r="AD209" s="15"/>
      <c r="AE209" s="15"/>
      <c r="AT209" s="265" t="s">
        <v>170</v>
      </c>
      <c r="AU209" s="265" t="s">
        <v>85</v>
      </c>
      <c r="AV209" s="15" t="s">
        <v>166</v>
      </c>
      <c r="AW209" s="15" t="s">
        <v>37</v>
      </c>
      <c r="AX209" s="15" t="s">
        <v>85</v>
      </c>
      <c r="AY209" s="265" t="s">
        <v>160</v>
      </c>
    </row>
    <row r="210" spans="1:65" s="2" customFormat="1" ht="21.05" customHeight="1">
      <c r="A210" s="40"/>
      <c r="B210" s="41"/>
      <c r="C210" s="266" t="s">
        <v>532</v>
      </c>
      <c r="D210" s="266" t="s">
        <v>237</v>
      </c>
      <c r="E210" s="267" t="s">
        <v>1219</v>
      </c>
      <c r="F210" s="268" t="s">
        <v>1220</v>
      </c>
      <c r="G210" s="269" t="s">
        <v>295</v>
      </c>
      <c r="H210" s="270">
        <v>17.255</v>
      </c>
      <c r="I210" s="271"/>
      <c r="J210" s="272">
        <f>ROUND(I210*H210,2)</f>
        <v>0</v>
      </c>
      <c r="K210" s="273"/>
      <c r="L210" s="274"/>
      <c r="M210" s="275" t="s">
        <v>19</v>
      </c>
      <c r="N210" s="276" t="s">
        <v>48</v>
      </c>
      <c r="O210" s="86"/>
      <c r="P210" s="225">
        <f>O210*H210</f>
        <v>0</v>
      </c>
      <c r="Q210" s="225">
        <v>0</v>
      </c>
      <c r="R210" s="225">
        <f>Q210*H210</f>
        <v>0</v>
      </c>
      <c r="S210" s="225">
        <v>0</v>
      </c>
      <c r="T210" s="226">
        <f>S210*H210</f>
        <v>0</v>
      </c>
      <c r="U210" s="40"/>
      <c r="V210" s="40"/>
      <c r="W210" s="40"/>
      <c r="X210" s="40"/>
      <c r="Y210" s="40"/>
      <c r="Z210" s="40"/>
      <c r="AA210" s="40"/>
      <c r="AB210" s="40"/>
      <c r="AC210" s="40"/>
      <c r="AD210" s="40"/>
      <c r="AE210" s="40"/>
      <c r="AR210" s="227" t="s">
        <v>1177</v>
      </c>
      <c r="AT210" s="227" t="s">
        <v>237</v>
      </c>
      <c r="AU210" s="227" t="s">
        <v>85</v>
      </c>
      <c r="AY210" s="19" t="s">
        <v>160</v>
      </c>
      <c r="BE210" s="228">
        <f>IF(N210="základní",J210,0)</f>
        <v>0</v>
      </c>
      <c r="BF210" s="228">
        <f>IF(N210="snížená",J210,0)</f>
        <v>0</v>
      </c>
      <c r="BG210" s="228">
        <f>IF(N210="zákl. přenesená",J210,0)</f>
        <v>0</v>
      </c>
      <c r="BH210" s="228">
        <f>IF(N210="sníž. přenesená",J210,0)</f>
        <v>0</v>
      </c>
      <c r="BI210" s="228">
        <f>IF(N210="nulová",J210,0)</f>
        <v>0</v>
      </c>
      <c r="BJ210" s="19" t="s">
        <v>85</v>
      </c>
      <c r="BK210" s="228">
        <f>ROUND(I210*H210,2)</f>
        <v>0</v>
      </c>
      <c r="BL210" s="19" t="s">
        <v>557</v>
      </c>
      <c r="BM210" s="227" t="s">
        <v>1221</v>
      </c>
    </row>
    <row r="211" spans="1:51" s="13" customFormat="1" ht="12">
      <c r="A211" s="13"/>
      <c r="B211" s="234"/>
      <c r="C211" s="235"/>
      <c r="D211" s="229" t="s">
        <v>170</v>
      </c>
      <c r="E211" s="236" t="s">
        <v>19</v>
      </c>
      <c r="F211" s="237" t="s">
        <v>1222</v>
      </c>
      <c r="G211" s="235"/>
      <c r="H211" s="238">
        <v>17.255</v>
      </c>
      <c r="I211" s="239"/>
      <c r="J211" s="235"/>
      <c r="K211" s="235"/>
      <c r="L211" s="240"/>
      <c r="M211" s="241"/>
      <c r="N211" s="242"/>
      <c r="O211" s="242"/>
      <c r="P211" s="242"/>
      <c r="Q211" s="242"/>
      <c r="R211" s="242"/>
      <c r="S211" s="242"/>
      <c r="T211" s="243"/>
      <c r="U211" s="13"/>
      <c r="V211" s="13"/>
      <c r="W211" s="13"/>
      <c r="X211" s="13"/>
      <c r="Y211" s="13"/>
      <c r="Z211" s="13"/>
      <c r="AA211" s="13"/>
      <c r="AB211" s="13"/>
      <c r="AC211" s="13"/>
      <c r="AD211" s="13"/>
      <c r="AE211" s="13"/>
      <c r="AT211" s="244" t="s">
        <v>170</v>
      </c>
      <c r="AU211" s="244" t="s">
        <v>85</v>
      </c>
      <c r="AV211" s="13" t="s">
        <v>87</v>
      </c>
      <c r="AW211" s="13" t="s">
        <v>37</v>
      </c>
      <c r="AX211" s="13" t="s">
        <v>77</v>
      </c>
      <c r="AY211" s="244" t="s">
        <v>160</v>
      </c>
    </row>
    <row r="212" spans="1:51" s="15" customFormat="1" ht="12">
      <c r="A212" s="15"/>
      <c r="B212" s="255"/>
      <c r="C212" s="256"/>
      <c r="D212" s="229" t="s">
        <v>170</v>
      </c>
      <c r="E212" s="257" t="s">
        <v>19</v>
      </c>
      <c r="F212" s="258" t="s">
        <v>174</v>
      </c>
      <c r="G212" s="256"/>
      <c r="H212" s="259">
        <v>17.255</v>
      </c>
      <c r="I212" s="260"/>
      <c r="J212" s="256"/>
      <c r="K212" s="256"/>
      <c r="L212" s="261"/>
      <c r="M212" s="262"/>
      <c r="N212" s="263"/>
      <c r="O212" s="263"/>
      <c r="P212" s="263"/>
      <c r="Q212" s="263"/>
      <c r="R212" s="263"/>
      <c r="S212" s="263"/>
      <c r="T212" s="264"/>
      <c r="U212" s="15"/>
      <c r="V212" s="15"/>
      <c r="W212" s="15"/>
      <c r="X212" s="15"/>
      <c r="Y212" s="15"/>
      <c r="Z212" s="15"/>
      <c r="AA212" s="15"/>
      <c r="AB212" s="15"/>
      <c r="AC212" s="15"/>
      <c r="AD212" s="15"/>
      <c r="AE212" s="15"/>
      <c r="AT212" s="265" t="s">
        <v>170</v>
      </c>
      <c r="AU212" s="265" t="s">
        <v>85</v>
      </c>
      <c r="AV212" s="15" t="s">
        <v>166</v>
      </c>
      <c r="AW212" s="15" t="s">
        <v>37</v>
      </c>
      <c r="AX212" s="15" t="s">
        <v>85</v>
      </c>
      <c r="AY212" s="265" t="s">
        <v>160</v>
      </c>
    </row>
    <row r="213" spans="1:65" s="2" customFormat="1" ht="16.3" customHeight="1">
      <c r="A213" s="40"/>
      <c r="B213" s="41"/>
      <c r="C213" s="266" t="s">
        <v>537</v>
      </c>
      <c r="D213" s="266" t="s">
        <v>237</v>
      </c>
      <c r="E213" s="267" t="s">
        <v>1223</v>
      </c>
      <c r="F213" s="268" t="s">
        <v>1224</v>
      </c>
      <c r="G213" s="269" t="s">
        <v>295</v>
      </c>
      <c r="H213" s="270">
        <v>1</v>
      </c>
      <c r="I213" s="271"/>
      <c r="J213" s="272">
        <f>ROUND(I213*H213,2)</f>
        <v>0</v>
      </c>
      <c r="K213" s="273"/>
      <c r="L213" s="274"/>
      <c r="M213" s="275" t="s">
        <v>19</v>
      </c>
      <c r="N213" s="276" t="s">
        <v>48</v>
      </c>
      <c r="O213" s="86"/>
      <c r="P213" s="225">
        <f>O213*H213</f>
        <v>0</v>
      </c>
      <c r="Q213" s="225">
        <v>0</v>
      </c>
      <c r="R213" s="225">
        <f>Q213*H213</f>
        <v>0</v>
      </c>
      <c r="S213" s="225">
        <v>0</v>
      </c>
      <c r="T213" s="226">
        <f>S213*H213</f>
        <v>0</v>
      </c>
      <c r="U213" s="40"/>
      <c r="V213" s="40"/>
      <c r="W213" s="40"/>
      <c r="X213" s="40"/>
      <c r="Y213" s="40"/>
      <c r="Z213" s="40"/>
      <c r="AA213" s="40"/>
      <c r="AB213" s="40"/>
      <c r="AC213" s="40"/>
      <c r="AD213" s="40"/>
      <c r="AE213" s="40"/>
      <c r="AR213" s="227" t="s">
        <v>1177</v>
      </c>
      <c r="AT213" s="227" t="s">
        <v>237</v>
      </c>
      <c r="AU213" s="227" t="s">
        <v>85</v>
      </c>
      <c r="AY213" s="19" t="s">
        <v>160</v>
      </c>
      <c r="BE213" s="228">
        <f>IF(N213="základní",J213,0)</f>
        <v>0</v>
      </c>
      <c r="BF213" s="228">
        <f>IF(N213="snížená",J213,0)</f>
        <v>0</v>
      </c>
      <c r="BG213" s="228">
        <f>IF(N213="zákl. přenesená",J213,0)</f>
        <v>0</v>
      </c>
      <c r="BH213" s="228">
        <f>IF(N213="sníž. přenesená",J213,0)</f>
        <v>0</v>
      </c>
      <c r="BI213" s="228">
        <f>IF(N213="nulová",J213,0)</f>
        <v>0</v>
      </c>
      <c r="BJ213" s="19" t="s">
        <v>85</v>
      </c>
      <c r="BK213" s="228">
        <f>ROUND(I213*H213,2)</f>
        <v>0</v>
      </c>
      <c r="BL213" s="19" t="s">
        <v>557</v>
      </c>
      <c r="BM213" s="227" t="s">
        <v>1225</v>
      </c>
    </row>
    <row r="214" spans="1:65" s="2" customFormat="1" ht="16.3" customHeight="1">
      <c r="A214" s="40"/>
      <c r="B214" s="41"/>
      <c r="C214" s="266" t="s">
        <v>545</v>
      </c>
      <c r="D214" s="266" t="s">
        <v>237</v>
      </c>
      <c r="E214" s="267" t="s">
        <v>1226</v>
      </c>
      <c r="F214" s="268" t="s">
        <v>1227</v>
      </c>
      <c r="G214" s="269" t="s">
        <v>295</v>
      </c>
      <c r="H214" s="270">
        <v>17</v>
      </c>
      <c r="I214" s="271"/>
      <c r="J214" s="272">
        <f>ROUND(I214*H214,2)</f>
        <v>0</v>
      </c>
      <c r="K214" s="273"/>
      <c r="L214" s="274"/>
      <c r="M214" s="275" t="s">
        <v>19</v>
      </c>
      <c r="N214" s="276" t="s">
        <v>48</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1177</v>
      </c>
      <c r="AT214" s="227" t="s">
        <v>237</v>
      </c>
      <c r="AU214" s="227" t="s">
        <v>85</v>
      </c>
      <c r="AY214" s="19" t="s">
        <v>160</v>
      </c>
      <c r="BE214" s="228">
        <f>IF(N214="základní",J214,0)</f>
        <v>0</v>
      </c>
      <c r="BF214" s="228">
        <f>IF(N214="snížená",J214,0)</f>
        <v>0</v>
      </c>
      <c r="BG214" s="228">
        <f>IF(N214="zákl. přenesená",J214,0)</f>
        <v>0</v>
      </c>
      <c r="BH214" s="228">
        <f>IF(N214="sníž. přenesená",J214,0)</f>
        <v>0</v>
      </c>
      <c r="BI214" s="228">
        <f>IF(N214="nulová",J214,0)</f>
        <v>0</v>
      </c>
      <c r="BJ214" s="19" t="s">
        <v>85</v>
      </c>
      <c r="BK214" s="228">
        <f>ROUND(I214*H214,2)</f>
        <v>0</v>
      </c>
      <c r="BL214" s="19" t="s">
        <v>557</v>
      </c>
      <c r="BM214" s="227" t="s">
        <v>1228</v>
      </c>
    </row>
    <row r="215" spans="1:65" s="2" customFormat="1" ht="16.3" customHeight="1">
      <c r="A215" s="40"/>
      <c r="B215" s="41"/>
      <c r="C215" s="266" t="s">
        <v>551</v>
      </c>
      <c r="D215" s="266" t="s">
        <v>237</v>
      </c>
      <c r="E215" s="267" t="s">
        <v>1229</v>
      </c>
      <c r="F215" s="268" t="s">
        <v>1230</v>
      </c>
      <c r="G215" s="269" t="s">
        <v>295</v>
      </c>
      <c r="H215" s="270">
        <v>18</v>
      </c>
      <c r="I215" s="271"/>
      <c r="J215" s="272">
        <f>ROUND(I215*H215,2)</f>
        <v>0</v>
      </c>
      <c r="K215" s="273"/>
      <c r="L215" s="274"/>
      <c r="M215" s="275" t="s">
        <v>19</v>
      </c>
      <c r="N215" s="276" t="s">
        <v>48</v>
      </c>
      <c r="O215" s="86"/>
      <c r="P215" s="225">
        <f>O215*H215</f>
        <v>0</v>
      </c>
      <c r="Q215" s="225">
        <v>0</v>
      </c>
      <c r="R215" s="225">
        <f>Q215*H215</f>
        <v>0</v>
      </c>
      <c r="S215" s="225">
        <v>0</v>
      </c>
      <c r="T215" s="226">
        <f>S215*H215</f>
        <v>0</v>
      </c>
      <c r="U215" s="40"/>
      <c r="V215" s="40"/>
      <c r="W215" s="40"/>
      <c r="X215" s="40"/>
      <c r="Y215" s="40"/>
      <c r="Z215" s="40"/>
      <c r="AA215" s="40"/>
      <c r="AB215" s="40"/>
      <c r="AC215" s="40"/>
      <c r="AD215" s="40"/>
      <c r="AE215" s="40"/>
      <c r="AR215" s="227" t="s">
        <v>1177</v>
      </c>
      <c r="AT215" s="227" t="s">
        <v>237</v>
      </c>
      <c r="AU215" s="227" t="s">
        <v>85</v>
      </c>
      <c r="AY215" s="19" t="s">
        <v>160</v>
      </c>
      <c r="BE215" s="228">
        <f>IF(N215="základní",J215,0)</f>
        <v>0</v>
      </c>
      <c r="BF215" s="228">
        <f>IF(N215="snížená",J215,0)</f>
        <v>0</v>
      </c>
      <c r="BG215" s="228">
        <f>IF(N215="zákl. přenesená",J215,0)</f>
        <v>0</v>
      </c>
      <c r="BH215" s="228">
        <f>IF(N215="sníž. přenesená",J215,0)</f>
        <v>0</v>
      </c>
      <c r="BI215" s="228">
        <f>IF(N215="nulová",J215,0)</f>
        <v>0</v>
      </c>
      <c r="BJ215" s="19" t="s">
        <v>85</v>
      </c>
      <c r="BK215" s="228">
        <f>ROUND(I215*H215,2)</f>
        <v>0</v>
      </c>
      <c r="BL215" s="19" t="s">
        <v>557</v>
      </c>
      <c r="BM215" s="227" t="s">
        <v>1231</v>
      </c>
    </row>
    <row r="216" spans="1:65" s="2" customFormat="1" ht="21.05" customHeight="1">
      <c r="A216" s="40"/>
      <c r="B216" s="41"/>
      <c r="C216" s="266" t="s">
        <v>557</v>
      </c>
      <c r="D216" s="266" t="s">
        <v>237</v>
      </c>
      <c r="E216" s="267" t="s">
        <v>1232</v>
      </c>
      <c r="F216" s="268" t="s">
        <v>1233</v>
      </c>
      <c r="G216" s="269" t="s">
        <v>295</v>
      </c>
      <c r="H216" s="270">
        <v>1.015</v>
      </c>
      <c r="I216" s="271"/>
      <c r="J216" s="272">
        <f>ROUND(I216*H216,2)</f>
        <v>0</v>
      </c>
      <c r="K216" s="273"/>
      <c r="L216" s="274"/>
      <c r="M216" s="275" t="s">
        <v>19</v>
      </c>
      <c r="N216" s="276" t="s">
        <v>48</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1177</v>
      </c>
      <c r="AT216" s="227" t="s">
        <v>237</v>
      </c>
      <c r="AU216" s="227" t="s">
        <v>85</v>
      </c>
      <c r="AY216" s="19" t="s">
        <v>160</v>
      </c>
      <c r="BE216" s="228">
        <f>IF(N216="základní",J216,0)</f>
        <v>0</v>
      </c>
      <c r="BF216" s="228">
        <f>IF(N216="snížená",J216,0)</f>
        <v>0</v>
      </c>
      <c r="BG216" s="228">
        <f>IF(N216="zákl. přenesená",J216,0)</f>
        <v>0</v>
      </c>
      <c r="BH216" s="228">
        <f>IF(N216="sníž. přenesená",J216,0)</f>
        <v>0</v>
      </c>
      <c r="BI216" s="228">
        <f>IF(N216="nulová",J216,0)</f>
        <v>0</v>
      </c>
      <c r="BJ216" s="19" t="s">
        <v>85</v>
      </c>
      <c r="BK216" s="228">
        <f>ROUND(I216*H216,2)</f>
        <v>0</v>
      </c>
      <c r="BL216" s="19" t="s">
        <v>557</v>
      </c>
      <c r="BM216" s="227" t="s">
        <v>1234</v>
      </c>
    </row>
    <row r="217" spans="1:51" s="13" customFormat="1" ht="12">
      <c r="A217" s="13"/>
      <c r="B217" s="234"/>
      <c r="C217" s="235"/>
      <c r="D217" s="229" t="s">
        <v>170</v>
      </c>
      <c r="E217" s="236" t="s">
        <v>19</v>
      </c>
      <c r="F217" s="237" t="s">
        <v>896</v>
      </c>
      <c r="G217" s="235"/>
      <c r="H217" s="238">
        <v>1.015</v>
      </c>
      <c r="I217" s="239"/>
      <c r="J217" s="235"/>
      <c r="K217" s="235"/>
      <c r="L217" s="240"/>
      <c r="M217" s="241"/>
      <c r="N217" s="242"/>
      <c r="O217" s="242"/>
      <c r="P217" s="242"/>
      <c r="Q217" s="242"/>
      <c r="R217" s="242"/>
      <c r="S217" s="242"/>
      <c r="T217" s="243"/>
      <c r="U217" s="13"/>
      <c r="V217" s="13"/>
      <c r="W217" s="13"/>
      <c r="X217" s="13"/>
      <c r="Y217" s="13"/>
      <c r="Z217" s="13"/>
      <c r="AA217" s="13"/>
      <c r="AB217" s="13"/>
      <c r="AC217" s="13"/>
      <c r="AD217" s="13"/>
      <c r="AE217" s="13"/>
      <c r="AT217" s="244" t="s">
        <v>170</v>
      </c>
      <c r="AU217" s="244" t="s">
        <v>85</v>
      </c>
      <c r="AV217" s="13" t="s">
        <v>87</v>
      </c>
      <c r="AW217" s="13" t="s">
        <v>37</v>
      </c>
      <c r="AX217" s="13" t="s">
        <v>77</v>
      </c>
      <c r="AY217" s="244" t="s">
        <v>160</v>
      </c>
    </row>
    <row r="218" spans="1:51" s="15" customFormat="1" ht="12">
      <c r="A218" s="15"/>
      <c r="B218" s="255"/>
      <c r="C218" s="256"/>
      <c r="D218" s="229" t="s">
        <v>170</v>
      </c>
      <c r="E218" s="257" t="s">
        <v>19</v>
      </c>
      <c r="F218" s="258" t="s">
        <v>174</v>
      </c>
      <c r="G218" s="256"/>
      <c r="H218" s="259">
        <v>1.015</v>
      </c>
      <c r="I218" s="260"/>
      <c r="J218" s="256"/>
      <c r="K218" s="256"/>
      <c r="L218" s="261"/>
      <c r="M218" s="262"/>
      <c r="N218" s="263"/>
      <c r="O218" s="263"/>
      <c r="P218" s="263"/>
      <c r="Q218" s="263"/>
      <c r="R218" s="263"/>
      <c r="S218" s="263"/>
      <c r="T218" s="264"/>
      <c r="U218" s="15"/>
      <c r="V218" s="15"/>
      <c r="W218" s="15"/>
      <c r="X218" s="15"/>
      <c r="Y218" s="15"/>
      <c r="Z218" s="15"/>
      <c r="AA218" s="15"/>
      <c r="AB218" s="15"/>
      <c r="AC218" s="15"/>
      <c r="AD218" s="15"/>
      <c r="AE218" s="15"/>
      <c r="AT218" s="265" t="s">
        <v>170</v>
      </c>
      <c r="AU218" s="265" t="s">
        <v>85</v>
      </c>
      <c r="AV218" s="15" t="s">
        <v>166</v>
      </c>
      <c r="AW218" s="15" t="s">
        <v>37</v>
      </c>
      <c r="AX218" s="15" t="s">
        <v>85</v>
      </c>
      <c r="AY218" s="265" t="s">
        <v>160</v>
      </c>
    </row>
    <row r="219" spans="1:65" s="2" customFormat="1" ht="21.05" customHeight="1">
      <c r="A219" s="40"/>
      <c r="B219" s="41"/>
      <c r="C219" s="266" t="s">
        <v>562</v>
      </c>
      <c r="D219" s="266" t="s">
        <v>237</v>
      </c>
      <c r="E219" s="267" t="s">
        <v>1235</v>
      </c>
      <c r="F219" s="268" t="s">
        <v>1236</v>
      </c>
      <c r="G219" s="269" t="s">
        <v>295</v>
      </c>
      <c r="H219" s="270">
        <v>17.255</v>
      </c>
      <c r="I219" s="271"/>
      <c r="J219" s="272">
        <f>ROUND(I219*H219,2)</f>
        <v>0</v>
      </c>
      <c r="K219" s="273"/>
      <c r="L219" s="274"/>
      <c r="M219" s="275" t="s">
        <v>19</v>
      </c>
      <c r="N219" s="276" t="s">
        <v>48</v>
      </c>
      <c r="O219" s="86"/>
      <c r="P219" s="225">
        <f>O219*H219</f>
        <v>0</v>
      </c>
      <c r="Q219" s="225">
        <v>0</v>
      </c>
      <c r="R219" s="225">
        <f>Q219*H219</f>
        <v>0</v>
      </c>
      <c r="S219" s="225">
        <v>0</v>
      </c>
      <c r="T219" s="226">
        <f>S219*H219</f>
        <v>0</v>
      </c>
      <c r="U219" s="40"/>
      <c r="V219" s="40"/>
      <c r="W219" s="40"/>
      <c r="X219" s="40"/>
      <c r="Y219" s="40"/>
      <c r="Z219" s="40"/>
      <c r="AA219" s="40"/>
      <c r="AB219" s="40"/>
      <c r="AC219" s="40"/>
      <c r="AD219" s="40"/>
      <c r="AE219" s="40"/>
      <c r="AR219" s="227" t="s">
        <v>1177</v>
      </c>
      <c r="AT219" s="227" t="s">
        <v>237</v>
      </c>
      <c r="AU219" s="227" t="s">
        <v>85</v>
      </c>
      <c r="AY219" s="19" t="s">
        <v>160</v>
      </c>
      <c r="BE219" s="228">
        <f>IF(N219="základní",J219,0)</f>
        <v>0</v>
      </c>
      <c r="BF219" s="228">
        <f>IF(N219="snížená",J219,0)</f>
        <v>0</v>
      </c>
      <c r="BG219" s="228">
        <f>IF(N219="zákl. přenesená",J219,0)</f>
        <v>0</v>
      </c>
      <c r="BH219" s="228">
        <f>IF(N219="sníž. přenesená",J219,0)</f>
        <v>0</v>
      </c>
      <c r="BI219" s="228">
        <f>IF(N219="nulová",J219,0)</f>
        <v>0</v>
      </c>
      <c r="BJ219" s="19" t="s">
        <v>85</v>
      </c>
      <c r="BK219" s="228">
        <f>ROUND(I219*H219,2)</f>
        <v>0</v>
      </c>
      <c r="BL219" s="19" t="s">
        <v>557</v>
      </c>
      <c r="BM219" s="227" t="s">
        <v>1237</v>
      </c>
    </row>
    <row r="220" spans="1:51" s="13" customFormat="1" ht="12">
      <c r="A220" s="13"/>
      <c r="B220" s="234"/>
      <c r="C220" s="235"/>
      <c r="D220" s="229" t="s">
        <v>170</v>
      </c>
      <c r="E220" s="236" t="s">
        <v>19</v>
      </c>
      <c r="F220" s="237" t="s">
        <v>1222</v>
      </c>
      <c r="G220" s="235"/>
      <c r="H220" s="238">
        <v>17.255</v>
      </c>
      <c r="I220" s="239"/>
      <c r="J220" s="235"/>
      <c r="K220" s="235"/>
      <c r="L220" s="240"/>
      <c r="M220" s="241"/>
      <c r="N220" s="242"/>
      <c r="O220" s="242"/>
      <c r="P220" s="242"/>
      <c r="Q220" s="242"/>
      <c r="R220" s="242"/>
      <c r="S220" s="242"/>
      <c r="T220" s="243"/>
      <c r="U220" s="13"/>
      <c r="V220" s="13"/>
      <c r="W220" s="13"/>
      <c r="X220" s="13"/>
      <c r="Y220" s="13"/>
      <c r="Z220" s="13"/>
      <c r="AA220" s="13"/>
      <c r="AB220" s="13"/>
      <c r="AC220" s="13"/>
      <c r="AD220" s="13"/>
      <c r="AE220" s="13"/>
      <c r="AT220" s="244" t="s">
        <v>170</v>
      </c>
      <c r="AU220" s="244" t="s">
        <v>85</v>
      </c>
      <c r="AV220" s="13" t="s">
        <v>87</v>
      </c>
      <c r="AW220" s="13" t="s">
        <v>37</v>
      </c>
      <c r="AX220" s="13" t="s">
        <v>77</v>
      </c>
      <c r="AY220" s="244" t="s">
        <v>160</v>
      </c>
    </row>
    <row r="221" spans="1:51" s="15" customFormat="1" ht="12">
      <c r="A221" s="15"/>
      <c r="B221" s="255"/>
      <c r="C221" s="256"/>
      <c r="D221" s="229" t="s">
        <v>170</v>
      </c>
      <c r="E221" s="257" t="s">
        <v>19</v>
      </c>
      <c r="F221" s="258" t="s">
        <v>174</v>
      </c>
      <c r="G221" s="256"/>
      <c r="H221" s="259">
        <v>17.255</v>
      </c>
      <c r="I221" s="260"/>
      <c r="J221" s="256"/>
      <c r="K221" s="256"/>
      <c r="L221" s="261"/>
      <c r="M221" s="262"/>
      <c r="N221" s="263"/>
      <c r="O221" s="263"/>
      <c r="P221" s="263"/>
      <c r="Q221" s="263"/>
      <c r="R221" s="263"/>
      <c r="S221" s="263"/>
      <c r="T221" s="264"/>
      <c r="U221" s="15"/>
      <c r="V221" s="15"/>
      <c r="W221" s="15"/>
      <c r="X221" s="15"/>
      <c r="Y221" s="15"/>
      <c r="Z221" s="15"/>
      <c r="AA221" s="15"/>
      <c r="AB221" s="15"/>
      <c r="AC221" s="15"/>
      <c r="AD221" s="15"/>
      <c r="AE221" s="15"/>
      <c r="AT221" s="265" t="s">
        <v>170</v>
      </c>
      <c r="AU221" s="265" t="s">
        <v>85</v>
      </c>
      <c r="AV221" s="15" t="s">
        <v>166</v>
      </c>
      <c r="AW221" s="15" t="s">
        <v>37</v>
      </c>
      <c r="AX221" s="15" t="s">
        <v>85</v>
      </c>
      <c r="AY221" s="265" t="s">
        <v>160</v>
      </c>
    </row>
    <row r="222" spans="1:65" s="2" customFormat="1" ht="21.05" customHeight="1">
      <c r="A222" s="40"/>
      <c r="B222" s="41"/>
      <c r="C222" s="266" t="s">
        <v>814</v>
      </c>
      <c r="D222" s="266" t="s">
        <v>237</v>
      </c>
      <c r="E222" s="267" t="s">
        <v>1238</v>
      </c>
      <c r="F222" s="268" t="s">
        <v>1239</v>
      </c>
      <c r="G222" s="269" t="s">
        <v>295</v>
      </c>
      <c r="H222" s="270">
        <v>5.075</v>
      </c>
      <c r="I222" s="271"/>
      <c r="J222" s="272">
        <f>ROUND(I222*H222,2)</f>
        <v>0</v>
      </c>
      <c r="K222" s="273"/>
      <c r="L222" s="274"/>
      <c r="M222" s="275" t="s">
        <v>19</v>
      </c>
      <c r="N222" s="276" t="s">
        <v>48</v>
      </c>
      <c r="O222" s="86"/>
      <c r="P222" s="225">
        <f>O222*H222</f>
        <v>0</v>
      </c>
      <c r="Q222" s="225">
        <v>0</v>
      </c>
      <c r="R222" s="225">
        <f>Q222*H222</f>
        <v>0</v>
      </c>
      <c r="S222" s="225">
        <v>0</v>
      </c>
      <c r="T222" s="226">
        <f>S222*H222</f>
        <v>0</v>
      </c>
      <c r="U222" s="40"/>
      <c r="V222" s="40"/>
      <c r="W222" s="40"/>
      <c r="X222" s="40"/>
      <c r="Y222" s="40"/>
      <c r="Z222" s="40"/>
      <c r="AA222" s="40"/>
      <c r="AB222" s="40"/>
      <c r="AC222" s="40"/>
      <c r="AD222" s="40"/>
      <c r="AE222" s="40"/>
      <c r="AR222" s="227" t="s">
        <v>1177</v>
      </c>
      <c r="AT222" s="227" t="s">
        <v>237</v>
      </c>
      <c r="AU222" s="227" t="s">
        <v>85</v>
      </c>
      <c r="AY222" s="19" t="s">
        <v>160</v>
      </c>
      <c r="BE222" s="228">
        <f>IF(N222="základní",J222,0)</f>
        <v>0</v>
      </c>
      <c r="BF222" s="228">
        <f>IF(N222="snížená",J222,0)</f>
        <v>0</v>
      </c>
      <c r="BG222" s="228">
        <f>IF(N222="zákl. přenesená",J222,0)</f>
        <v>0</v>
      </c>
      <c r="BH222" s="228">
        <f>IF(N222="sníž. přenesená",J222,0)</f>
        <v>0</v>
      </c>
      <c r="BI222" s="228">
        <f>IF(N222="nulová",J222,0)</f>
        <v>0</v>
      </c>
      <c r="BJ222" s="19" t="s">
        <v>85</v>
      </c>
      <c r="BK222" s="228">
        <f>ROUND(I222*H222,2)</f>
        <v>0</v>
      </c>
      <c r="BL222" s="19" t="s">
        <v>557</v>
      </c>
      <c r="BM222" s="227" t="s">
        <v>1240</v>
      </c>
    </row>
    <row r="223" spans="1:51" s="13" customFormat="1" ht="12">
      <c r="A223" s="13"/>
      <c r="B223" s="234"/>
      <c r="C223" s="235"/>
      <c r="D223" s="229" t="s">
        <v>170</v>
      </c>
      <c r="E223" s="236" t="s">
        <v>19</v>
      </c>
      <c r="F223" s="237" t="s">
        <v>904</v>
      </c>
      <c r="G223" s="235"/>
      <c r="H223" s="238">
        <v>5.075</v>
      </c>
      <c r="I223" s="239"/>
      <c r="J223" s="235"/>
      <c r="K223" s="235"/>
      <c r="L223" s="240"/>
      <c r="M223" s="241"/>
      <c r="N223" s="242"/>
      <c r="O223" s="242"/>
      <c r="P223" s="242"/>
      <c r="Q223" s="242"/>
      <c r="R223" s="242"/>
      <c r="S223" s="242"/>
      <c r="T223" s="243"/>
      <c r="U223" s="13"/>
      <c r="V223" s="13"/>
      <c r="W223" s="13"/>
      <c r="X223" s="13"/>
      <c r="Y223" s="13"/>
      <c r="Z223" s="13"/>
      <c r="AA223" s="13"/>
      <c r="AB223" s="13"/>
      <c r="AC223" s="13"/>
      <c r="AD223" s="13"/>
      <c r="AE223" s="13"/>
      <c r="AT223" s="244" t="s">
        <v>170</v>
      </c>
      <c r="AU223" s="244" t="s">
        <v>85</v>
      </c>
      <c r="AV223" s="13" t="s">
        <v>87</v>
      </c>
      <c r="AW223" s="13" t="s">
        <v>37</v>
      </c>
      <c r="AX223" s="13" t="s">
        <v>77</v>
      </c>
      <c r="AY223" s="244" t="s">
        <v>160</v>
      </c>
    </row>
    <row r="224" spans="1:51" s="15" customFormat="1" ht="12">
      <c r="A224" s="15"/>
      <c r="B224" s="255"/>
      <c r="C224" s="256"/>
      <c r="D224" s="229" t="s">
        <v>170</v>
      </c>
      <c r="E224" s="257" t="s">
        <v>19</v>
      </c>
      <c r="F224" s="258" t="s">
        <v>174</v>
      </c>
      <c r="G224" s="256"/>
      <c r="H224" s="259">
        <v>5.075</v>
      </c>
      <c r="I224" s="260"/>
      <c r="J224" s="256"/>
      <c r="K224" s="256"/>
      <c r="L224" s="261"/>
      <c r="M224" s="262"/>
      <c r="N224" s="263"/>
      <c r="O224" s="263"/>
      <c r="P224" s="263"/>
      <c r="Q224" s="263"/>
      <c r="R224" s="263"/>
      <c r="S224" s="263"/>
      <c r="T224" s="264"/>
      <c r="U224" s="15"/>
      <c r="V224" s="15"/>
      <c r="W224" s="15"/>
      <c r="X224" s="15"/>
      <c r="Y224" s="15"/>
      <c r="Z224" s="15"/>
      <c r="AA224" s="15"/>
      <c r="AB224" s="15"/>
      <c r="AC224" s="15"/>
      <c r="AD224" s="15"/>
      <c r="AE224" s="15"/>
      <c r="AT224" s="265" t="s">
        <v>170</v>
      </c>
      <c r="AU224" s="265" t="s">
        <v>85</v>
      </c>
      <c r="AV224" s="15" t="s">
        <v>166</v>
      </c>
      <c r="AW224" s="15" t="s">
        <v>37</v>
      </c>
      <c r="AX224" s="15" t="s">
        <v>85</v>
      </c>
      <c r="AY224" s="265" t="s">
        <v>160</v>
      </c>
    </row>
    <row r="225" spans="1:65" s="2" customFormat="1" ht="31.9" customHeight="1">
      <c r="A225" s="40"/>
      <c r="B225" s="41"/>
      <c r="C225" s="266" t="s">
        <v>1241</v>
      </c>
      <c r="D225" s="266" t="s">
        <v>237</v>
      </c>
      <c r="E225" s="267" t="s">
        <v>1242</v>
      </c>
      <c r="F225" s="268" t="s">
        <v>1243</v>
      </c>
      <c r="G225" s="269" t="s">
        <v>295</v>
      </c>
      <c r="H225" s="270">
        <v>2.03</v>
      </c>
      <c r="I225" s="271"/>
      <c r="J225" s="272">
        <f>ROUND(I225*H225,2)</f>
        <v>0</v>
      </c>
      <c r="K225" s="273"/>
      <c r="L225" s="274"/>
      <c r="M225" s="275" t="s">
        <v>19</v>
      </c>
      <c r="N225" s="276" t="s">
        <v>48</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1177</v>
      </c>
      <c r="AT225" s="227" t="s">
        <v>237</v>
      </c>
      <c r="AU225" s="227" t="s">
        <v>85</v>
      </c>
      <c r="AY225" s="19" t="s">
        <v>160</v>
      </c>
      <c r="BE225" s="228">
        <f>IF(N225="základní",J225,0)</f>
        <v>0</v>
      </c>
      <c r="BF225" s="228">
        <f>IF(N225="snížená",J225,0)</f>
        <v>0</v>
      </c>
      <c r="BG225" s="228">
        <f>IF(N225="zákl. přenesená",J225,0)</f>
        <v>0</v>
      </c>
      <c r="BH225" s="228">
        <f>IF(N225="sníž. přenesená",J225,0)</f>
        <v>0</v>
      </c>
      <c r="BI225" s="228">
        <f>IF(N225="nulová",J225,0)</f>
        <v>0</v>
      </c>
      <c r="BJ225" s="19" t="s">
        <v>85</v>
      </c>
      <c r="BK225" s="228">
        <f>ROUND(I225*H225,2)</f>
        <v>0</v>
      </c>
      <c r="BL225" s="19" t="s">
        <v>557</v>
      </c>
      <c r="BM225" s="227" t="s">
        <v>1244</v>
      </c>
    </row>
    <row r="226" spans="1:51" s="13" customFormat="1" ht="12">
      <c r="A226" s="13"/>
      <c r="B226" s="234"/>
      <c r="C226" s="235"/>
      <c r="D226" s="229" t="s">
        <v>170</v>
      </c>
      <c r="E226" s="236" t="s">
        <v>19</v>
      </c>
      <c r="F226" s="237" t="s">
        <v>908</v>
      </c>
      <c r="G226" s="235"/>
      <c r="H226" s="238">
        <v>2.03</v>
      </c>
      <c r="I226" s="239"/>
      <c r="J226" s="235"/>
      <c r="K226" s="235"/>
      <c r="L226" s="240"/>
      <c r="M226" s="241"/>
      <c r="N226" s="242"/>
      <c r="O226" s="242"/>
      <c r="P226" s="242"/>
      <c r="Q226" s="242"/>
      <c r="R226" s="242"/>
      <c r="S226" s="242"/>
      <c r="T226" s="243"/>
      <c r="U226" s="13"/>
      <c r="V226" s="13"/>
      <c r="W226" s="13"/>
      <c r="X226" s="13"/>
      <c r="Y226" s="13"/>
      <c r="Z226" s="13"/>
      <c r="AA226" s="13"/>
      <c r="AB226" s="13"/>
      <c r="AC226" s="13"/>
      <c r="AD226" s="13"/>
      <c r="AE226" s="13"/>
      <c r="AT226" s="244" t="s">
        <v>170</v>
      </c>
      <c r="AU226" s="244" t="s">
        <v>85</v>
      </c>
      <c r="AV226" s="13" t="s">
        <v>87</v>
      </c>
      <c r="AW226" s="13" t="s">
        <v>37</v>
      </c>
      <c r="AX226" s="13" t="s">
        <v>77</v>
      </c>
      <c r="AY226" s="244" t="s">
        <v>160</v>
      </c>
    </row>
    <row r="227" spans="1:51" s="15" customFormat="1" ht="12">
      <c r="A227" s="15"/>
      <c r="B227" s="255"/>
      <c r="C227" s="256"/>
      <c r="D227" s="229" t="s">
        <v>170</v>
      </c>
      <c r="E227" s="257" t="s">
        <v>19</v>
      </c>
      <c r="F227" s="258" t="s">
        <v>174</v>
      </c>
      <c r="G227" s="256"/>
      <c r="H227" s="259">
        <v>2.03</v>
      </c>
      <c r="I227" s="260"/>
      <c r="J227" s="256"/>
      <c r="K227" s="256"/>
      <c r="L227" s="261"/>
      <c r="M227" s="262"/>
      <c r="N227" s="263"/>
      <c r="O227" s="263"/>
      <c r="P227" s="263"/>
      <c r="Q227" s="263"/>
      <c r="R227" s="263"/>
      <c r="S227" s="263"/>
      <c r="T227" s="264"/>
      <c r="U227" s="15"/>
      <c r="V227" s="15"/>
      <c r="W227" s="15"/>
      <c r="X227" s="15"/>
      <c r="Y227" s="15"/>
      <c r="Z227" s="15"/>
      <c r="AA227" s="15"/>
      <c r="AB227" s="15"/>
      <c r="AC227" s="15"/>
      <c r="AD227" s="15"/>
      <c r="AE227" s="15"/>
      <c r="AT227" s="265" t="s">
        <v>170</v>
      </c>
      <c r="AU227" s="265" t="s">
        <v>85</v>
      </c>
      <c r="AV227" s="15" t="s">
        <v>166</v>
      </c>
      <c r="AW227" s="15" t="s">
        <v>37</v>
      </c>
      <c r="AX227" s="15" t="s">
        <v>85</v>
      </c>
      <c r="AY227" s="265" t="s">
        <v>160</v>
      </c>
    </row>
    <row r="228" spans="1:65" s="2" customFormat="1" ht="31.9" customHeight="1">
      <c r="A228" s="40"/>
      <c r="B228" s="41"/>
      <c r="C228" s="266" t="s">
        <v>1034</v>
      </c>
      <c r="D228" s="266" t="s">
        <v>237</v>
      </c>
      <c r="E228" s="267" t="s">
        <v>1245</v>
      </c>
      <c r="F228" s="268" t="s">
        <v>1246</v>
      </c>
      <c r="G228" s="269" t="s">
        <v>295</v>
      </c>
      <c r="H228" s="270">
        <v>3.045</v>
      </c>
      <c r="I228" s="271"/>
      <c r="J228" s="272">
        <f>ROUND(I228*H228,2)</f>
        <v>0</v>
      </c>
      <c r="K228" s="273"/>
      <c r="L228" s="274"/>
      <c r="M228" s="275" t="s">
        <v>19</v>
      </c>
      <c r="N228" s="276" t="s">
        <v>48</v>
      </c>
      <c r="O228" s="86"/>
      <c r="P228" s="225">
        <f>O228*H228</f>
        <v>0</v>
      </c>
      <c r="Q228" s="225">
        <v>0</v>
      </c>
      <c r="R228" s="225">
        <f>Q228*H228</f>
        <v>0</v>
      </c>
      <c r="S228" s="225">
        <v>0</v>
      </c>
      <c r="T228" s="226">
        <f>S228*H228</f>
        <v>0</v>
      </c>
      <c r="U228" s="40"/>
      <c r="V228" s="40"/>
      <c r="W228" s="40"/>
      <c r="X228" s="40"/>
      <c r="Y228" s="40"/>
      <c r="Z228" s="40"/>
      <c r="AA228" s="40"/>
      <c r="AB228" s="40"/>
      <c r="AC228" s="40"/>
      <c r="AD228" s="40"/>
      <c r="AE228" s="40"/>
      <c r="AR228" s="227" t="s">
        <v>1177</v>
      </c>
      <c r="AT228" s="227" t="s">
        <v>237</v>
      </c>
      <c r="AU228" s="227" t="s">
        <v>85</v>
      </c>
      <c r="AY228" s="19" t="s">
        <v>160</v>
      </c>
      <c r="BE228" s="228">
        <f>IF(N228="základní",J228,0)</f>
        <v>0</v>
      </c>
      <c r="BF228" s="228">
        <f>IF(N228="snížená",J228,0)</f>
        <v>0</v>
      </c>
      <c r="BG228" s="228">
        <f>IF(N228="zákl. přenesená",J228,0)</f>
        <v>0</v>
      </c>
      <c r="BH228" s="228">
        <f>IF(N228="sníž. přenesená",J228,0)</f>
        <v>0</v>
      </c>
      <c r="BI228" s="228">
        <f>IF(N228="nulová",J228,0)</f>
        <v>0</v>
      </c>
      <c r="BJ228" s="19" t="s">
        <v>85</v>
      </c>
      <c r="BK228" s="228">
        <f>ROUND(I228*H228,2)</f>
        <v>0</v>
      </c>
      <c r="BL228" s="19" t="s">
        <v>557</v>
      </c>
      <c r="BM228" s="227" t="s">
        <v>1247</v>
      </c>
    </row>
    <row r="229" spans="1:51" s="13" customFormat="1" ht="12">
      <c r="A229" s="13"/>
      <c r="B229" s="234"/>
      <c r="C229" s="235"/>
      <c r="D229" s="229" t="s">
        <v>170</v>
      </c>
      <c r="E229" s="236" t="s">
        <v>19</v>
      </c>
      <c r="F229" s="237" t="s">
        <v>912</v>
      </c>
      <c r="G229" s="235"/>
      <c r="H229" s="238">
        <v>3.045</v>
      </c>
      <c r="I229" s="239"/>
      <c r="J229" s="235"/>
      <c r="K229" s="235"/>
      <c r="L229" s="240"/>
      <c r="M229" s="241"/>
      <c r="N229" s="242"/>
      <c r="O229" s="242"/>
      <c r="P229" s="242"/>
      <c r="Q229" s="242"/>
      <c r="R229" s="242"/>
      <c r="S229" s="242"/>
      <c r="T229" s="243"/>
      <c r="U229" s="13"/>
      <c r="V229" s="13"/>
      <c r="W229" s="13"/>
      <c r="X229" s="13"/>
      <c r="Y229" s="13"/>
      <c r="Z229" s="13"/>
      <c r="AA229" s="13"/>
      <c r="AB229" s="13"/>
      <c r="AC229" s="13"/>
      <c r="AD229" s="13"/>
      <c r="AE229" s="13"/>
      <c r="AT229" s="244" t="s">
        <v>170</v>
      </c>
      <c r="AU229" s="244" t="s">
        <v>85</v>
      </c>
      <c r="AV229" s="13" t="s">
        <v>87</v>
      </c>
      <c r="AW229" s="13" t="s">
        <v>37</v>
      </c>
      <c r="AX229" s="13" t="s">
        <v>77</v>
      </c>
      <c r="AY229" s="244" t="s">
        <v>160</v>
      </c>
    </row>
    <row r="230" spans="1:51" s="15" customFormat="1" ht="12">
      <c r="A230" s="15"/>
      <c r="B230" s="255"/>
      <c r="C230" s="256"/>
      <c r="D230" s="229" t="s">
        <v>170</v>
      </c>
      <c r="E230" s="257" t="s">
        <v>19</v>
      </c>
      <c r="F230" s="258" t="s">
        <v>174</v>
      </c>
      <c r="G230" s="256"/>
      <c r="H230" s="259">
        <v>3.045</v>
      </c>
      <c r="I230" s="260"/>
      <c r="J230" s="256"/>
      <c r="K230" s="256"/>
      <c r="L230" s="261"/>
      <c r="M230" s="262"/>
      <c r="N230" s="263"/>
      <c r="O230" s="263"/>
      <c r="P230" s="263"/>
      <c r="Q230" s="263"/>
      <c r="R230" s="263"/>
      <c r="S230" s="263"/>
      <c r="T230" s="264"/>
      <c r="U230" s="15"/>
      <c r="V230" s="15"/>
      <c r="W230" s="15"/>
      <c r="X230" s="15"/>
      <c r="Y230" s="15"/>
      <c r="Z230" s="15"/>
      <c r="AA230" s="15"/>
      <c r="AB230" s="15"/>
      <c r="AC230" s="15"/>
      <c r="AD230" s="15"/>
      <c r="AE230" s="15"/>
      <c r="AT230" s="265" t="s">
        <v>170</v>
      </c>
      <c r="AU230" s="265" t="s">
        <v>85</v>
      </c>
      <c r="AV230" s="15" t="s">
        <v>166</v>
      </c>
      <c r="AW230" s="15" t="s">
        <v>37</v>
      </c>
      <c r="AX230" s="15" t="s">
        <v>85</v>
      </c>
      <c r="AY230" s="265" t="s">
        <v>160</v>
      </c>
    </row>
    <row r="231" spans="1:65" s="2" customFormat="1" ht="16.3" customHeight="1">
      <c r="A231" s="40"/>
      <c r="B231" s="41"/>
      <c r="C231" s="266" t="s">
        <v>1248</v>
      </c>
      <c r="D231" s="266" t="s">
        <v>237</v>
      </c>
      <c r="E231" s="267" t="s">
        <v>1249</v>
      </c>
      <c r="F231" s="268" t="s">
        <v>1250</v>
      </c>
      <c r="G231" s="269" t="s">
        <v>295</v>
      </c>
      <c r="H231" s="270">
        <v>1</v>
      </c>
      <c r="I231" s="271"/>
      <c r="J231" s="272">
        <f>ROUND(I231*H231,2)</f>
        <v>0</v>
      </c>
      <c r="K231" s="273"/>
      <c r="L231" s="274"/>
      <c r="M231" s="275" t="s">
        <v>19</v>
      </c>
      <c r="N231" s="276" t="s">
        <v>48</v>
      </c>
      <c r="O231" s="86"/>
      <c r="P231" s="225">
        <f>O231*H231</f>
        <v>0</v>
      </c>
      <c r="Q231" s="225">
        <v>0</v>
      </c>
      <c r="R231" s="225">
        <f>Q231*H231</f>
        <v>0</v>
      </c>
      <c r="S231" s="225">
        <v>0</v>
      </c>
      <c r="T231" s="226">
        <f>S231*H231</f>
        <v>0</v>
      </c>
      <c r="U231" s="40"/>
      <c r="V231" s="40"/>
      <c r="W231" s="40"/>
      <c r="X231" s="40"/>
      <c r="Y231" s="40"/>
      <c r="Z231" s="40"/>
      <c r="AA231" s="40"/>
      <c r="AB231" s="40"/>
      <c r="AC231" s="40"/>
      <c r="AD231" s="40"/>
      <c r="AE231" s="40"/>
      <c r="AR231" s="227" t="s">
        <v>1177</v>
      </c>
      <c r="AT231" s="227" t="s">
        <v>237</v>
      </c>
      <c r="AU231" s="227" t="s">
        <v>85</v>
      </c>
      <c r="AY231" s="19" t="s">
        <v>160</v>
      </c>
      <c r="BE231" s="228">
        <f>IF(N231="základní",J231,0)</f>
        <v>0</v>
      </c>
      <c r="BF231" s="228">
        <f>IF(N231="snížená",J231,0)</f>
        <v>0</v>
      </c>
      <c r="BG231" s="228">
        <f>IF(N231="zákl. přenesená",J231,0)</f>
        <v>0</v>
      </c>
      <c r="BH231" s="228">
        <f>IF(N231="sníž. přenesená",J231,0)</f>
        <v>0</v>
      </c>
      <c r="BI231" s="228">
        <f>IF(N231="nulová",J231,0)</f>
        <v>0</v>
      </c>
      <c r="BJ231" s="19" t="s">
        <v>85</v>
      </c>
      <c r="BK231" s="228">
        <f>ROUND(I231*H231,2)</f>
        <v>0</v>
      </c>
      <c r="BL231" s="19" t="s">
        <v>557</v>
      </c>
      <c r="BM231" s="227" t="s">
        <v>1251</v>
      </c>
    </row>
    <row r="232" spans="1:65" s="2" customFormat="1" ht="16.3" customHeight="1">
      <c r="A232" s="40"/>
      <c r="B232" s="41"/>
      <c r="C232" s="266" t="s">
        <v>1037</v>
      </c>
      <c r="D232" s="266" t="s">
        <v>237</v>
      </c>
      <c r="E232" s="267" t="s">
        <v>1252</v>
      </c>
      <c r="F232" s="268" t="s">
        <v>1253</v>
      </c>
      <c r="G232" s="269" t="s">
        <v>295</v>
      </c>
      <c r="H232" s="270">
        <v>17</v>
      </c>
      <c r="I232" s="271"/>
      <c r="J232" s="272">
        <f>ROUND(I232*H232,2)</f>
        <v>0</v>
      </c>
      <c r="K232" s="273"/>
      <c r="L232" s="274"/>
      <c r="M232" s="275" t="s">
        <v>19</v>
      </c>
      <c r="N232" s="276" t="s">
        <v>48</v>
      </c>
      <c r="O232" s="86"/>
      <c r="P232" s="225">
        <f>O232*H232</f>
        <v>0</v>
      </c>
      <c r="Q232" s="225">
        <v>0</v>
      </c>
      <c r="R232" s="225">
        <f>Q232*H232</f>
        <v>0</v>
      </c>
      <c r="S232" s="225">
        <v>0</v>
      </c>
      <c r="T232" s="226">
        <f>S232*H232</f>
        <v>0</v>
      </c>
      <c r="U232" s="40"/>
      <c r="V232" s="40"/>
      <c r="W232" s="40"/>
      <c r="X232" s="40"/>
      <c r="Y232" s="40"/>
      <c r="Z232" s="40"/>
      <c r="AA232" s="40"/>
      <c r="AB232" s="40"/>
      <c r="AC232" s="40"/>
      <c r="AD232" s="40"/>
      <c r="AE232" s="40"/>
      <c r="AR232" s="227" t="s">
        <v>1177</v>
      </c>
      <c r="AT232" s="227" t="s">
        <v>237</v>
      </c>
      <c r="AU232" s="227" t="s">
        <v>85</v>
      </c>
      <c r="AY232" s="19" t="s">
        <v>160</v>
      </c>
      <c r="BE232" s="228">
        <f>IF(N232="základní",J232,0)</f>
        <v>0</v>
      </c>
      <c r="BF232" s="228">
        <f>IF(N232="snížená",J232,0)</f>
        <v>0</v>
      </c>
      <c r="BG232" s="228">
        <f>IF(N232="zákl. přenesená",J232,0)</f>
        <v>0</v>
      </c>
      <c r="BH232" s="228">
        <f>IF(N232="sníž. přenesená",J232,0)</f>
        <v>0</v>
      </c>
      <c r="BI232" s="228">
        <f>IF(N232="nulová",J232,0)</f>
        <v>0</v>
      </c>
      <c r="BJ232" s="19" t="s">
        <v>85</v>
      </c>
      <c r="BK232" s="228">
        <f>ROUND(I232*H232,2)</f>
        <v>0</v>
      </c>
      <c r="BL232" s="19" t="s">
        <v>557</v>
      </c>
      <c r="BM232" s="227" t="s">
        <v>1254</v>
      </c>
    </row>
    <row r="233" spans="1:65" s="2" customFormat="1" ht="16.3" customHeight="1">
      <c r="A233" s="40"/>
      <c r="B233" s="41"/>
      <c r="C233" s="266" t="s">
        <v>1255</v>
      </c>
      <c r="D233" s="266" t="s">
        <v>237</v>
      </c>
      <c r="E233" s="267" t="s">
        <v>1256</v>
      </c>
      <c r="F233" s="268" t="s">
        <v>1257</v>
      </c>
      <c r="G233" s="269" t="s">
        <v>295</v>
      </c>
      <c r="H233" s="270">
        <v>1</v>
      </c>
      <c r="I233" s="271"/>
      <c r="J233" s="272">
        <f>ROUND(I233*H233,2)</f>
        <v>0</v>
      </c>
      <c r="K233" s="273"/>
      <c r="L233" s="274"/>
      <c r="M233" s="275" t="s">
        <v>19</v>
      </c>
      <c r="N233" s="276" t="s">
        <v>48</v>
      </c>
      <c r="O233" s="86"/>
      <c r="P233" s="225">
        <f>O233*H233</f>
        <v>0</v>
      </c>
      <c r="Q233" s="225">
        <v>0</v>
      </c>
      <c r="R233" s="225">
        <f>Q233*H233</f>
        <v>0</v>
      </c>
      <c r="S233" s="225">
        <v>0</v>
      </c>
      <c r="T233" s="226">
        <f>S233*H233</f>
        <v>0</v>
      </c>
      <c r="U233" s="40"/>
      <c r="V233" s="40"/>
      <c r="W233" s="40"/>
      <c r="X233" s="40"/>
      <c r="Y233" s="40"/>
      <c r="Z233" s="40"/>
      <c r="AA233" s="40"/>
      <c r="AB233" s="40"/>
      <c r="AC233" s="40"/>
      <c r="AD233" s="40"/>
      <c r="AE233" s="40"/>
      <c r="AR233" s="227" t="s">
        <v>1177</v>
      </c>
      <c r="AT233" s="227" t="s">
        <v>237</v>
      </c>
      <c r="AU233" s="227" t="s">
        <v>85</v>
      </c>
      <c r="AY233" s="19" t="s">
        <v>160</v>
      </c>
      <c r="BE233" s="228">
        <f>IF(N233="základní",J233,0)</f>
        <v>0</v>
      </c>
      <c r="BF233" s="228">
        <f>IF(N233="snížená",J233,0)</f>
        <v>0</v>
      </c>
      <c r="BG233" s="228">
        <f>IF(N233="zákl. přenesená",J233,0)</f>
        <v>0</v>
      </c>
      <c r="BH233" s="228">
        <f>IF(N233="sníž. přenesená",J233,0)</f>
        <v>0</v>
      </c>
      <c r="BI233" s="228">
        <f>IF(N233="nulová",J233,0)</f>
        <v>0</v>
      </c>
      <c r="BJ233" s="19" t="s">
        <v>85</v>
      </c>
      <c r="BK233" s="228">
        <f>ROUND(I233*H233,2)</f>
        <v>0</v>
      </c>
      <c r="BL233" s="19" t="s">
        <v>557</v>
      </c>
      <c r="BM233" s="227" t="s">
        <v>1258</v>
      </c>
    </row>
    <row r="234" spans="1:65" s="2" customFormat="1" ht="16.3" customHeight="1">
      <c r="A234" s="40"/>
      <c r="B234" s="41"/>
      <c r="C234" s="266" t="s">
        <v>1040</v>
      </c>
      <c r="D234" s="266" t="s">
        <v>237</v>
      </c>
      <c r="E234" s="267" t="s">
        <v>1259</v>
      </c>
      <c r="F234" s="268" t="s">
        <v>1260</v>
      </c>
      <c r="G234" s="269" t="s">
        <v>295</v>
      </c>
      <c r="H234" s="270">
        <v>17</v>
      </c>
      <c r="I234" s="271"/>
      <c r="J234" s="272">
        <f>ROUND(I234*H234,2)</f>
        <v>0</v>
      </c>
      <c r="K234" s="273"/>
      <c r="L234" s="274"/>
      <c r="M234" s="275" t="s">
        <v>19</v>
      </c>
      <c r="N234" s="276" t="s">
        <v>48</v>
      </c>
      <c r="O234" s="86"/>
      <c r="P234" s="225">
        <f>O234*H234</f>
        <v>0</v>
      </c>
      <c r="Q234" s="225">
        <v>0</v>
      </c>
      <c r="R234" s="225">
        <f>Q234*H234</f>
        <v>0</v>
      </c>
      <c r="S234" s="225">
        <v>0</v>
      </c>
      <c r="T234" s="226">
        <f>S234*H234</f>
        <v>0</v>
      </c>
      <c r="U234" s="40"/>
      <c r="V234" s="40"/>
      <c r="W234" s="40"/>
      <c r="X234" s="40"/>
      <c r="Y234" s="40"/>
      <c r="Z234" s="40"/>
      <c r="AA234" s="40"/>
      <c r="AB234" s="40"/>
      <c r="AC234" s="40"/>
      <c r="AD234" s="40"/>
      <c r="AE234" s="40"/>
      <c r="AR234" s="227" t="s">
        <v>1177</v>
      </c>
      <c r="AT234" s="227" t="s">
        <v>237</v>
      </c>
      <c r="AU234" s="227" t="s">
        <v>85</v>
      </c>
      <c r="AY234" s="19" t="s">
        <v>160</v>
      </c>
      <c r="BE234" s="228">
        <f>IF(N234="základní",J234,0)</f>
        <v>0</v>
      </c>
      <c r="BF234" s="228">
        <f>IF(N234="snížená",J234,0)</f>
        <v>0</v>
      </c>
      <c r="BG234" s="228">
        <f>IF(N234="zákl. přenesená",J234,0)</f>
        <v>0</v>
      </c>
      <c r="BH234" s="228">
        <f>IF(N234="sníž. přenesená",J234,0)</f>
        <v>0</v>
      </c>
      <c r="BI234" s="228">
        <f>IF(N234="nulová",J234,0)</f>
        <v>0</v>
      </c>
      <c r="BJ234" s="19" t="s">
        <v>85</v>
      </c>
      <c r="BK234" s="228">
        <f>ROUND(I234*H234,2)</f>
        <v>0</v>
      </c>
      <c r="BL234" s="19" t="s">
        <v>557</v>
      </c>
      <c r="BM234" s="227" t="s">
        <v>1261</v>
      </c>
    </row>
    <row r="235" spans="1:65" s="2" customFormat="1" ht="16.3" customHeight="1">
      <c r="A235" s="40"/>
      <c r="B235" s="41"/>
      <c r="C235" s="266" t="s">
        <v>1262</v>
      </c>
      <c r="D235" s="266" t="s">
        <v>237</v>
      </c>
      <c r="E235" s="267" t="s">
        <v>1263</v>
      </c>
      <c r="F235" s="268" t="s">
        <v>1264</v>
      </c>
      <c r="G235" s="269" t="s">
        <v>326</v>
      </c>
      <c r="H235" s="270">
        <v>361.2</v>
      </c>
      <c r="I235" s="271"/>
      <c r="J235" s="272">
        <f>ROUND(I235*H235,2)</f>
        <v>0</v>
      </c>
      <c r="K235" s="273"/>
      <c r="L235" s="274"/>
      <c r="M235" s="275" t="s">
        <v>19</v>
      </c>
      <c r="N235" s="276" t="s">
        <v>48</v>
      </c>
      <c r="O235" s="86"/>
      <c r="P235" s="225">
        <f>O235*H235</f>
        <v>0</v>
      </c>
      <c r="Q235" s="225">
        <v>0</v>
      </c>
      <c r="R235" s="225">
        <f>Q235*H235</f>
        <v>0</v>
      </c>
      <c r="S235" s="225">
        <v>0</v>
      </c>
      <c r="T235" s="226">
        <f>S235*H235</f>
        <v>0</v>
      </c>
      <c r="U235" s="40"/>
      <c r="V235" s="40"/>
      <c r="W235" s="40"/>
      <c r="X235" s="40"/>
      <c r="Y235" s="40"/>
      <c r="Z235" s="40"/>
      <c r="AA235" s="40"/>
      <c r="AB235" s="40"/>
      <c r="AC235" s="40"/>
      <c r="AD235" s="40"/>
      <c r="AE235" s="40"/>
      <c r="AR235" s="227" t="s">
        <v>1177</v>
      </c>
      <c r="AT235" s="227" t="s">
        <v>237</v>
      </c>
      <c r="AU235" s="227" t="s">
        <v>85</v>
      </c>
      <c r="AY235" s="19" t="s">
        <v>160</v>
      </c>
      <c r="BE235" s="228">
        <f>IF(N235="základní",J235,0)</f>
        <v>0</v>
      </c>
      <c r="BF235" s="228">
        <f>IF(N235="snížená",J235,0)</f>
        <v>0</v>
      </c>
      <c r="BG235" s="228">
        <f>IF(N235="zákl. přenesená",J235,0)</f>
        <v>0</v>
      </c>
      <c r="BH235" s="228">
        <f>IF(N235="sníž. přenesená",J235,0)</f>
        <v>0</v>
      </c>
      <c r="BI235" s="228">
        <f>IF(N235="nulová",J235,0)</f>
        <v>0</v>
      </c>
      <c r="BJ235" s="19" t="s">
        <v>85</v>
      </c>
      <c r="BK235" s="228">
        <f>ROUND(I235*H235,2)</f>
        <v>0</v>
      </c>
      <c r="BL235" s="19" t="s">
        <v>557</v>
      </c>
      <c r="BM235" s="227" t="s">
        <v>1265</v>
      </c>
    </row>
    <row r="236" spans="1:63" s="12" customFormat="1" ht="25.9" customHeight="1">
      <c r="A236" s="12"/>
      <c r="B236" s="199"/>
      <c r="C236" s="200"/>
      <c r="D236" s="201" t="s">
        <v>76</v>
      </c>
      <c r="E236" s="202" t="s">
        <v>1266</v>
      </c>
      <c r="F236" s="202" t="s">
        <v>1267</v>
      </c>
      <c r="G236" s="200"/>
      <c r="H236" s="200"/>
      <c r="I236" s="203"/>
      <c r="J236" s="204">
        <f>BK236</f>
        <v>0</v>
      </c>
      <c r="K236" s="200"/>
      <c r="L236" s="205"/>
      <c r="M236" s="206"/>
      <c r="N236" s="207"/>
      <c r="O236" s="207"/>
      <c r="P236" s="208">
        <f>SUM(P237:P241)</f>
        <v>0</v>
      </c>
      <c r="Q236" s="207"/>
      <c r="R236" s="208">
        <f>SUM(R237:R241)</f>
        <v>0</v>
      </c>
      <c r="S236" s="207"/>
      <c r="T236" s="209">
        <f>SUM(T237:T241)</f>
        <v>0</v>
      </c>
      <c r="U236" s="12"/>
      <c r="V236" s="12"/>
      <c r="W236" s="12"/>
      <c r="X236" s="12"/>
      <c r="Y236" s="12"/>
      <c r="Z236" s="12"/>
      <c r="AA236" s="12"/>
      <c r="AB236" s="12"/>
      <c r="AC236" s="12"/>
      <c r="AD236" s="12"/>
      <c r="AE236" s="12"/>
      <c r="AR236" s="210" t="s">
        <v>85</v>
      </c>
      <c r="AT236" s="211" t="s">
        <v>76</v>
      </c>
      <c r="AU236" s="211" t="s">
        <v>77</v>
      </c>
      <c r="AY236" s="210" t="s">
        <v>160</v>
      </c>
      <c r="BK236" s="212">
        <f>SUM(BK237:BK241)</f>
        <v>0</v>
      </c>
    </row>
    <row r="237" spans="1:65" s="2" customFormat="1" ht="21.05" customHeight="1">
      <c r="A237" s="40"/>
      <c r="B237" s="41"/>
      <c r="C237" s="215" t="s">
        <v>1268</v>
      </c>
      <c r="D237" s="215" t="s">
        <v>162</v>
      </c>
      <c r="E237" s="216" t="s">
        <v>1269</v>
      </c>
      <c r="F237" s="217" t="s">
        <v>1270</v>
      </c>
      <c r="G237" s="218" t="s">
        <v>326</v>
      </c>
      <c r="H237" s="219">
        <v>29</v>
      </c>
      <c r="I237" s="220"/>
      <c r="J237" s="221">
        <f>ROUND(I237*H237,2)</f>
        <v>0</v>
      </c>
      <c r="K237" s="222"/>
      <c r="L237" s="46"/>
      <c r="M237" s="223" t="s">
        <v>19</v>
      </c>
      <c r="N237" s="224" t="s">
        <v>48</v>
      </c>
      <c r="O237" s="86"/>
      <c r="P237" s="225">
        <f>O237*H237</f>
        <v>0</v>
      </c>
      <c r="Q237" s="225">
        <v>0</v>
      </c>
      <c r="R237" s="225">
        <f>Q237*H237</f>
        <v>0</v>
      </c>
      <c r="S237" s="225">
        <v>0</v>
      </c>
      <c r="T237" s="226">
        <f>S237*H237</f>
        <v>0</v>
      </c>
      <c r="U237" s="40"/>
      <c r="V237" s="40"/>
      <c r="W237" s="40"/>
      <c r="X237" s="40"/>
      <c r="Y237" s="40"/>
      <c r="Z237" s="40"/>
      <c r="AA237" s="40"/>
      <c r="AB237" s="40"/>
      <c r="AC237" s="40"/>
      <c r="AD237" s="40"/>
      <c r="AE237" s="40"/>
      <c r="AR237" s="227" t="s">
        <v>557</v>
      </c>
      <c r="AT237" s="227" t="s">
        <v>162</v>
      </c>
      <c r="AU237" s="227" t="s">
        <v>85</v>
      </c>
      <c r="AY237" s="19" t="s">
        <v>160</v>
      </c>
      <c r="BE237" s="228">
        <f>IF(N237="základní",J237,0)</f>
        <v>0</v>
      </c>
      <c r="BF237" s="228">
        <f>IF(N237="snížená",J237,0)</f>
        <v>0</v>
      </c>
      <c r="BG237" s="228">
        <f>IF(N237="zákl. přenesená",J237,0)</f>
        <v>0</v>
      </c>
      <c r="BH237" s="228">
        <f>IF(N237="sníž. přenesená",J237,0)</f>
        <v>0</v>
      </c>
      <c r="BI237" s="228">
        <f>IF(N237="nulová",J237,0)</f>
        <v>0</v>
      </c>
      <c r="BJ237" s="19" t="s">
        <v>85</v>
      </c>
      <c r="BK237" s="228">
        <f>ROUND(I237*H237,2)</f>
        <v>0</v>
      </c>
      <c r="BL237" s="19" t="s">
        <v>557</v>
      </c>
      <c r="BM237" s="227" t="s">
        <v>1271</v>
      </c>
    </row>
    <row r="238" spans="1:65" s="2" customFormat="1" ht="16.3" customHeight="1">
      <c r="A238" s="40"/>
      <c r="B238" s="41"/>
      <c r="C238" s="266" t="s">
        <v>1272</v>
      </c>
      <c r="D238" s="266" t="s">
        <v>237</v>
      </c>
      <c r="E238" s="267" t="s">
        <v>1273</v>
      </c>
      <c r="F238" s="268" t="s">
        <v>1274</v>
      </c>
      <c r="G238" s="269" t="s">
        <v>326</v>
      </c>
      <c r="H238" s="270">
        <v>327</v>
      </c>
      <c r="I238" s="271"/>
      <c r="J238" s="272">
        <f>ROUND(I238*H238,2)</f>
        <v>0</v>
      </c>
      <c r="K238" s="273"/>
      <c r="L238" s="274"/>
      <c r="M238" s="275" t="s">
        <v>19</v>
      </c>
      <c r="N238" s="276" t="s">
        <v>48</v>
      </c>
      <c r="O238" s="86"/>
      <c r="P238" s="225">
        <f>O238*H238</f>
        <v>0</v>
      </c>
      <c r="Q238" s="225">
        <v>0</v>
      </c>
      <c r="R238" s="225">
        <f>Q238*H238</f>
        <v>0</v>
      </c>
      <c r="S238" s="225">
        <v>0</v>
      </c>
      <c r="T238" s="226">
        <f>S238*H238</f>
        <v>0</v>
      </c>
      <c r="U238" s="40"/>
      <c r="V238" s="40"/>
      <c r="W238" s="40"/>
      <c r="X238" s="40"/>
      <c r="Y238" s="40"/>
      <c r="Z238" s="40"/>
      <c r="AA238" s="40"/>
      <c r="AB238" s="40"/>
      <c r="AC238" s="40"/>
      <c r="AD238" s="40"/>
      <c r="AE238" s="40"/>
      <c r="AR238" s="227" t="s">
        <v>1177</v>
      </c>
      <c r="AT238" s="227" t="s">
        <v>237</v>
      </c>
      <c r="AU238" s="227" t="s">
        <v>85</v>
      </c>
      <c r="AY238" s="19" t="s">
        <v>160</v>
      </c>
      <c r="BE238" s="228">
        <f>IF(N238="základní",J238,0)</f>
        <v>0</v>
      </c>
      <c r="BF238" s="228">
        <f>IF(N238="snížená",J238,0)</f>
        <v>0</v>
      </c>
      <c r="BG238" s="228">
        <f>IF(N238="zákl. přenesená",J238,0)</f>
        <v>0</v>
      </c>
      <c r="BH238" s="228">
        <f>IF(N238="sníž. přenesená",J238,0)</f>
        <v>0</v>
      </c>
      <c r="BI238" s="228">
        <f>IF(N238="nulová",J238,0)</f>
        <v>0</v>
      </c>
      <c r="BJ238" s="19" t="s">
        <v>85</v>
      </c>
      <c r="BK238" s="228">
        <f>ROUND(I238*H238,2)</f>
        <v>0</v>
      </c>
      <c r="BL238" s="19" t="s">
        <v>557</v>
      </c>
      <c r="BM238" s="227" t="s">
        <v>1275</v>
      </c>
    </row>
    <row r="239" spans="1:51" s="13" customFormat="1" ht="12">
      <c r="A239" s="13"/>
      <c r="B239" s="234"/>
      <c r="C239" s="235"/>
      <c r="D239" s="229" t="s">
        <v>170</v>
      </c>
      <c r="E239" s="236" t="s">
        <v>19</v>
      </c>
      <c r="F239" s="237" t="s">
        <v>1276</v>
      </c>
      <c r="G239" s="235"/>
      <c r="H239" s="238">
        <v>327</v>
      </c>
      <c r="I239" s="239"/>
      <c r="J239" s="235"/>
      <c r="K239" s="235"/>
      <c r="L239" s="240"/>
      <c r="M239" s="241"/>
      <c r="N239" s="242"/>
      <c r="O239" s="242"/>
      <c r="P239" s="242"/>
      <c r="Q239" s="242"/>
      <c r="R239" s="242"/>
      <c r="S239" s="242"/>
      <c r="T239" s="243"/>
      <c r="U239" s="13"/>
      <c r="V239" s="13"/>
      <c r="W239" s="13"/>
      <c r="X239" s="13"/>
      <c r="Y239" s="13"/>
      <c r="Z239" s="13"/>
      <c r="AA239" s="13"/>
      <c r="AB239" s="13"/>
      <c r="AC239" s="13"/>
      <c r="AD239" s="13"/>
      <c r="AE239" s="13"/>
      <c r="AT239" s="244" t="s">
        <v>170</v>
      </c>
      <c r="AU239" s="244" t="s">
        <v>85</v>
      </c>
      <c r="AV239" s="13" t="s">
        <v>87</v>
      </c>
      <c r="AW239" s="13" t="s">
        <v>37</v>
      </c>
      <c r="AX239" s="13" t="s">
        <v>77</v>
      </c>
      <c r="AY239" s="244" t="s">
        <v>160</v>
      </c>
    </row>
    <row r="240" spans="1:51" s="15" customFormat="1" ht="12">
      <c r="A240" s="15"/>
      <c r="B240" s="255"/>
      <c r="C240" s="256"/>
      <c r="D240" s="229" t="s">
        <v>170</v>
      </c>
      <c r="E240" s="257" t="s">
        <v>19</v>
      </c>
      <c r="F240" s="258" t="s">
        <v>174</v>
      </c>
      <c r="G240" s="256"/>
      <c r="H240" s="259">
        <v>327</v>
      </c>
      <c r="I240" s="260"/>
      <c r="J240" s="256"/>
      <c r="K240" s="256"/>
      <c r="L240" s="261"/>
      <c r="M240" s="262"/>
      <c r="N240" s="263"/>
      <c r="O240" s="263"/>
      <c r="P240" s="263"/>
      <c r="Q240" s="263"/>
      <c r="R240" s="263"/>
      <c r="S240" s="263"/>
      <c r="T240" s="264"/>
      <c r="U240" s="15"/>
      <c r="V240" s="15"/>
      <c r="W240" s="15"/>
      <c r="X240" s="15"/>
      <c r="Y240" s="15"/>
      <c r="Z240" s="15"/>
      <c r="AA240" s="15"/>
      <c r="AB240" s="15"/>
      <c r="AC240" s="15"/>
      <c r="AD240" s="15"/>
      <c r="AE240" s="15"/>
      <c r="AT240" s="265" t="s">
        <v>170</v>
      </c>
      <c r="AU240" s="265" t="s">
        <v>85</v>
      </c>
      <c r="AV240" s="15" t="s">
        <v>166</v>
      </c>
      <c r="AW240" s="15" t="s">
        <v>37</v>
      </c>
      <c r="AX240" s="15" t="s">
        <v>85</v>
      </c>
      <c r="AY240" s="265" t="s">
        <v>160</v>
      </c>
    </row>
    <row r="241" spans="1:65" s="2" customFormat="1" ht="31.9" customHeight="1">
      <c r="A241" s="40"/>
      <c r="B241" s="41"/>
      <c r="C241" s="215" t="s">
        <v>1277</v>
      </c>
      <c r="D241" s="215" t="s">
        <v>162</v>
      </c>
      <c r="E241" s="216" t="s">
        <v>1278</v>
      </c>
      <c r="F241" s="217" t="s">
        <v>1279</v>
      </c>
      <c r="G241" s="218" t="s">
        <v>326</v>
      </c>
      <c r="H241" s="219">
        <v>29</v>
      </c>
      <c r="I241" s="220"/>
      <c r="J241" s="221">
        <f>ROUND(I241*H241,2)</f>
        <v>0</v>
      </c>
      <c r="K241" s="222"/>
      <c r="L241" s="46"/>
      <c r="M241" s="223" t="s">
        <v>19</v>
      </c>
      <c r="N241" s="224" t="s">
        <v>48</v>
      </c>
      <c r="O241" s="86"/>
      <c r="P241" s="225">
        <f>O241*H241</f>
        <v>0</v>
      </c>
      <c r="Q241" s="225">
        <v>0</v>
      </c>
      <c r="R241" s="225">
        <f>Q241*H241</f>
        <v>0</v>
      </c>
      <c r="S241" s="225">
        <v>0</v>
      </c>
      <c r="T241" s="226">
        <f>S241*H241</f>
        <v>0</v>
      </c>
      <c r="U241" s="40"/>
      <c r="V241" s="40"/>
      <c r="W241" s="40"/>
      <c r="X241" s="40"/>
      <c r="Y241" s="40"/>
      <c r="Z241" s="40"/>
      <c r="AA241" s="40"/>
      <c r="AB241" s="40"/>
      <c r="AC241" s="40"/>
      <c r="AD241" s="40"/>
      <c r="AE241" s="40"/>
      <c r="AR241" s="227" t="s">
        <v>557</v>
      </c>
      <c r="AT241" s="227" t="s">
        <v>162</v>
      </c>
      <c r="AU241" s="227" t="s">
        <v>85</v>
      </c>
      <c r="AY241" s="19" t="s">
        <v>160</v>
      </c>
      <c r="BE241" s="228">
        <f>IF(N241="základní",J241,0)</f>
        <v>0</v>
      </c>
      <c r="BF241" s="228">
        <f>IF(N241="snížená",J241,0)</f>
        <v>0</v>
      </c>
      <c r="BG241" s="228">
        <f>IF(N241="zákl. přenesená",J241,0)</f>
        <v>0</v>
      </c>
      <c r="BH241" s="228">
        <f>IF(N241="sníž. přenesená",J241,0)</f>
        <v>0</v>
      </c>
      <c r="BI241" s="228">
        <f>IF(N241="nulová",J241,0)</f>
        <v>0</v>
      </c>
      <c r="BJ241" s="19" t="s">
        <v>85</v>
      </c>
      <c r="BK241" s="228">
        <f>ROUND(I241*H241,2)</f>
        <v>0</v>
      </c>
      <c r="BL241" s="19" t="s">
        <v>557</v>
      </c>
      <c r="BM241" s="227" t="s">
        <v>1280</v>
      </c>
    </row>
    <row r="242" spans="1:63" s="12" customFormat="1" ht="25.9" customHeight="1">
      <c r="A242" s="12"/>
      <c r="B242" s="199"/>
      <c r="C242" s="200"/>
      <c r="D242" s="201" t="s">
        <v>76</v>
      </c>
      <c r="E242" s="202" t="s">
        <v>1281</v>
      </c>
      <c r="F242" s="202" t="s">
        <v>1282</v>
      </c>
      <c r="G242" s="200"/>
      <c r="H242" s="200"/>
      <c r="I242" s="203"/>
      <c r="J242" s="204">
        <f>BK242</f>
        <v>0</v>
      </c>
      <c r="K242" s="200"/>
      <c r="L242" s="205"/>
      <c r="M242" s="206"/>
      <c r="N242" s="207"/>
      <c r="O242" s="207"/>
      <c r="P242" s="208">
        <f>SUM(P243:P245)</f>
        <v>0</v>
      </c>
      <c r="Q242" s="207"/>
      <c r="R242" s="208">
        <f>SUM(R243:R245)</f>
        <v>0</v>
      </c>
      <c r="S242" s="207"/>
      <c r="T242" s="209">
        <f>SUM(T243:T245)</f>
        <v>0</v>
      </c>
      <c r="U242" s="12"/>
      <c r="V242" s="12"/>
      <c r="W242" s="12"/>
      <c r="X242" s="12"/>
      <c r="Y242" s="12"/>
      <c r="Z242" s="12"/>
      <c r="AA242" s="12"/>
      <c r="AB242" s="12"/>
      <c r="AC242" s="12"/>
      <c r="AD242" s="12"/>
      <c r="AE242" s="12"/>
      <c r="AR242" s="210" t="s">
        <v>85</v>
      </c>
      <c r="AT242" s="211" t="s">
        <v>76</v>
      </c>
      <c r="AU242" s="211" t="s">
        <v>77</v>
      </c>
      <c r="AY242" s="210" t="s">
        <v>160</v>
      </c>
      <c r="BK242" s="212">
        <f>SUM(BK243:BK245)</f>
        <v>0</v>
      </c>
    </row>
    <row r="243" spans="1:65" s="2" customFormat="1" ht="16.3" customHeight="1">
      <c r="A243" s="40"/>
      <c r="B243" s="41"/>
      <c r="C243" s="215" t="s">
        <v>1283</v>
      </c>
      <c r="D243" s="215" t="s">
        <v>162</v>
      </c>
      <c r="E243" s="216" t="s">
        <v>1284</v>
      </c>
      <c r="F243" s="217" t="s">
        <v>1285</v>
      </c>
      <c r="G243" s="218" t="s">
        <v>1286</v>
      </c>
      <c r="H243" s="219">
        <v>1</v>
      </c>
      <c r="I243" s="220"/>
      <c r="J243" s="221">
        <f>ROUND(I243*H243,2)</f>
        <v>0</v>
      </c>
      <c r="K243" s="222"/>
      <c r="L243" s="46"/>
      <c r="M243" s="223" t="s">
        <v>19</v>
      </c>
      <c r="N243" s="224" t="s">
        <v>48</v>
      </c>
      <c r="O243" s="86"/>
      <c r="P243" s="225">
        <f>O243*H243</f>
        <v>0</v>
      </c>
      <c r="Q243" s="225">
        <v>0</v>
      </c>
      <c r="R243" s="225">
        <f>Q243*H243</f>
        <v>0</v>
      </c>
      <c r="S243" s="225">
        <v>0</v>
      </c>
      <c r="T243" s="226">
        <f>S243*H243</f>
        <v>0</v>
      </c>
      <c r="U243" s="40"/>
      <c r="V243" s="40"/>
      <c r="W243" s="40"/>
      <c r="X243" s="40"/>
      <c r="Y243" s="40"/>
      <c r="Z243" s="40"/>
      <c r="AA243" s="40"/>
      <c r="AB243" s="40"/>
      <c r="AC243" s="40"/>
      <c r="AD243" s="40"/>
      <c r="AE243" s="40"/>
      <c r="AR243" s="227" t="s">
        <v>1031</v>
      </c>
      <c r="AT243" s="227" t="s">
        <v>162</v>
      </c>
      <c r="AU243" s="227" t="s">
        <v>85</v>
      </c>
      <c r="AY243" s="19" t="s">
        <v>160</v>
      </c>
      <c r="BE243" s="228">
        <f>IF(N243="základní",J243,0)</f>
        <v>0</v>
      </c>
      <c r="BF243" s="228">
        <f>IF(N243="snížená",J243,0)</f>
        <v>0</v>
      </c>
      <c r="BG243" s="228">
        <f>IF(N243="zákl. přenesená",J243,0)</f>
        <v>0</v>
      </c>
      <c r="BH243" s="228">
        <f>IF(N243="sníž. přenesená",J243,0)</f>
        <v>0</v>
      </c>
      <c r="BI243" s="228">
        <f>IF(N243="nulová",J243,0)</f>
        <v>0</v>
      </c>
      <c r="BJ243" s="19" t="s">
        <v>85</v>
      </c>
      <c r="BK243" s="228">
        <f>ROUND(I243*H243,2)</f>
        <v>0</v>
      </c>
      <c r="BL243" s="19" t="s">
        <v>1031</v>
      </c>
      <c r="BM243" s="227" t="s">
        <v>1287</v>
      </c>
    </row>
    <row r="244" spans="1:65" s="2" customFormat="1" ht="21.05" customHeight="1">
      <c r="A244" s="40"/>
      <c r="B244" s="41"/>
      <c r="C244" s="215" t="s">
        <v>1288</v>
      </c>
      <c r="D244" s="215" t="s">
        <v>162</v>
      </c>
      <c r="E244" s="216" t="s">
        <v>1289</v>
      </c>
      <c r="F244" s="217" t="s">
        <v>1290</v>
      </c>
      <c r="G244" s="218" t="s">
        <v>1286</v>
      </c>
      <c r="H244" s="219">
        <v>1</v>
      </c>
      <c r="I244" s="220"/>
      <c r="J244" s="221">
        <f>ROUND(I244*H244,2)</f>
        <v>0</v>
      </c>
      <c r="K244" s="222"/>
      <c r="L244" s="46"/>
      <c r="M244" s="223" t="s">
        <v>19</v>
      </c>
      <c r="N244" s="224" t="s">
        <v>48</v>
      </c>
      <c r="O244" s="86"/>
      <c r="P244" s="225">
        <f>O244*H244</f>
        <v>0</v>
      </c>
      <c r="Q244" s="225">
        <v>0</v>
      </c>
      <c r="R244" s="225">
        <f>Q244*H244</f>
        <v>0</v>
      </c>
      <c r="S244" s="225">
        <v>0</v>
      </c>
      <c r="T244" s="226">
        <f>S244*H244</f>
        <v>0</v>
      </c>
      <c r="U244" s="40"/>
      <c r="V244" s="40"/>
      <c r="W244" s="40"/>
      <c r="X244" s="40"/>
      <c r="Y244" s="40"/>
      <c r="Z244" s="40"/>
      <c r="AA244" s="40"/>
      <c r="AB244" s="40"/>
      <c r="AC244" s="40"/>
      <c r="AD244" s="40"/>
      <c r="AE244" s="40"/>
      <c r="AR244" s="227" t="s">
        <v>1031</v>
      </c>
      <c r="AT244" s="227" t="s">
        <v>162</v>
      </c>
      <c r="AU244" s="227" t="s">
        <v>85</v>
      </c>
      <c r="AY244" s="19" t="s">
        <v>160</v>
      </c>
      <c r="BE244" s="228">
        <f>IF(N244="základní",J244,0)</f>
        <v>0</v>
      </c>
      <c r="BF244" s="228">
        <f>IF(N244="snížená",J244,0)</f>
        <v>0</v>
      </c>
      <c r="BG244" s="228">
        <f>IF(N244="zákl. přenesená",J244,0)</f>
        <v>0</v>
      </c>
      <c r="BH244" s="228">
        <f>IF(N244="sníž. přenesená",J244,0)</f>
        <v>0</v>
      </c>
      <c r="BI244" s="228">
        <f>IF(N244="nulová",J244,0)</f>
        <v>0</v>
      </c>
      <c r="BJ244" s="19" t="s">
        <v>85</v>
      </c>
      <c r="BK244" s="228">
        <f>ROUND(I244*H244,2)</f>
        <v>0</v>
      </c>
      <c r="BL244" s="19" t="s">
        <v>1031</v>
      </c>
      <c r="BM244" s="227" t="s">
        <v>1291</v>
      </c>
    </row>
    <row r="245" spans="1:65" s="2" customFormat="1" ht="21.05" customHeight="1">
      <c r="A245" s="40"/>
      <c r="B245" s="41"/>
      <c r="C245" s="215" t="s">
        <v>1292</v>
      </c>
      <c r="D245" s="215" t="s">
        <v>162</v>
      </c>
      <c r="E245" s="216" t="s">
        <v>1293</v>
      </c>
      <c r="F245" s="217" t="s">
        <v>1294</v>
      </c>
      <c r="G245" s="218" t="s">
        <v>1286</v>
      </c>
      <c r="H245" s="219">
        <v>1</v>
      </c>
      <c r="I245" s="220"/>
      <c r="J245" s="221">
        <f>ROUND(I245*H245,2)</f>
        <v>0</v>
      </c>
      <c r="K245" s="222"/>
      <c r="L245" s="46"/>
      <c r="M245" s="291" t="s">
        <v>19</v>
      </c>
      <c r="N245" s="292" t="s">
        <v>48</v>
      </c>
      <c r="O245" s="293"/>
      <c r="P245" s="294">
        <f>O245*H245</f>
        <v>0</v>
      </c>
      <c r="Q245" s="294">
        <v>0</v>
      </c>
      <c r="R245" s="294">
        <f>Q245*H245</f>
        <v>0</v>
      </c>
      <c r="S245" s="294">
        <v>0</v>
      </c>
      <c r="T245" s="295">
        <f>S245*H245</f>
        <v>0</v>
      </c>
      <c r="U245" s="40"/>
      <c r="V245" s="40"/>
      <c r="W245" s="40"/>
      <c r="X245" s="40"/>
      <c r="Y245" s="40"/>
      <c r="Z245" s="40"/>
      <c r="AA245" s="40"/>
      <c r="AB245" s="40"/>
      <c r="AC245" s="40"/>
      <c r="AD245" s="40"/>
      <c r="AE245" s="40"/>
      <c r="AR245" s="227" t="s">
        <v>1031</v>
      </c>
      <c r="AT245" s="227" t="s">
        <v>162</v>
      </c>
      <c r="AU245" s="227" t="s">
        <v>85</v>
      </c>
      <c r="AY245" s="19" t="s">
        <v>160</v>
      </c>
      <c r="BE245" s="228">
        <f>IF(N245="základní",J245,0)</f>
        <v>0</v>
      </c>
      <c r="BF245" s="228">
        <f>IF(N245="snížená",J245,0)</f>
        <v>0</v>
      </c>
      <c r="BG245" s="228">
        <f>IF(N245="zákl. přenesená",J245,0)</f>
        <v>0</v>
      </c>
      <c r="BH245" s="228">
        <f>IF(N245="sníž. přenesená",J245,0)</f>
        <v>0</v>
      </c>
      <c r="BI245" s="228">
        <f>IF(N245="nulová",J245,0)</f>
        <v>0</v>
      </c>
      <c r="BJ245" s="19" t="s">
        <v>85</v>
      </c>
      <c r="BK245" s="228">
        <f>ROUND(I245*H245,2)</f>
        <v>0</v>
      </c>
      <c r="BL245" s="19" t="s">
        <v>1031</v>
      </c>
      <c r="BM245" s="227" t="s">
        <v>1295</v>
      </c>
    </row>
    <row r="246" spans="1:31" s="2" customFormat="1" ht="6.95" customHeight="1">
      <c r="A246" s="40"/>
      <c r="B246" s="61"/>
      <c r="C246" s="62"/>
      <c r="D246" s="62"/>
      <c r="E246" s="62"/>
      <c r="F246" s="62"/>
      <c r="G246" s="62"/>
      <c r="H246" s="62"/>
      <c r="I246" s="62"/>
      <c r="J246" s="62"/>
      <c r="K246" s="62"/>
      <c r="L246" s="46"/>
      <c r="M246" s="40"/>
      <c r="O246" s="40"/>
      <c r="P246" s="40"/>
      <c r="Q246" s="40"/>
      <c r="R246" s="40"/>
      <c r="S246" s="40"/>
      <c r="T246" s="40"/>
      <c r="U246" s="40"/>
      <c r="V246" s="40"/>
      <c r="W246" s="40"/>
      <c r="X246" s="40"/>
      <c r="Y246" s="40"/>
      <c r="Z246" s="40"/>
      <c r="AA246" s="40"/>
      <c r="AB246" s="40"/>
      <c r="AC246" s="40"/>
      <c r="AD246" s="40"/>
      <c r="AE246" s="40"/>
    </row>
  </sheetData>
  <sheetProtection password="CC35" sheet="1" objects="1" scenarios="1" formatColumns="0" formatRows="0" autoFilter="0"/>
  <autoFilter ref="C88:K245"/>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1:31" s="2" customFormat="1" ht="12" customHeight="1">
      <c r="A8" s="40"/>
      <c r="B8" s="46"/>
      <c r="C8" s="40"/>
      <c r="D8" s="144" t="s">
        <v>123</v>
      </c>
      <c r="E8" s="40"/>
      <c r="F8" s="40"/>
      <c r="G8" s="40"/>
      <c r="H8" s="40"/>
      <c r="I8" s="40"/>
      <c r="J8" s="40"/>
      <c r="K8" s="40"/>
      <c r="L8" s="146"/>
      <c r="S8" s="40"/>
      <c r="T8" s="40"/>
      <c r="U8" s="40"/>
      <c r="V8" s="40"/>
      <c r="W8" s="40"/>
      <c r="X8" s="40"/>
      <c r="Y8" s="40"/>
      <c r="Z8" s="40"/>
      <c r="AA8" s="40"/>
      <c r="AB8" s="40"/>
      <c r="AC8" s="40"/>
      <c r="AD8" s="40"/>
      <c r="AE8" s="40"/>
    </row>
    <row r="9" spans="1:31" s="2" customFormat="1" ht="16.3" customHeight="1">
      <c r="A9" s="40"/>
      <c r="B9" s="46"/>
      <c r="C9" s="40"/>
      <c r="D9" s="40"/>
      <c r="E9" s="147" t="s">
        <v>1296</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8. 12. 2020</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44" t="s">
        <v>29</v>
      </c>
      <c r="J15" s="135" t="s">
        <v>30</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31</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29</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33</v>
      </c>
      <c r="E20" s="40"/>
      <c r="F20" s="40"/>
      <c r="G20" s="40"/>
      <c r="H20" s="40"/>
      <c r="I20" s="144" t="s">
        <v>26</v>
      </c>
      <c r="J20" s="135" t="s">
        <v>34</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35</v>
      </c>
      <c r="F21" s="40"/>
      <c r="G21" s="40"/>
      <c r="H21" s="40"/>
      <c r="I21" s="144" t="s">
        <v>29</v>
      </c>
      <c r="J21" s="135" t="s">
        <v>36</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38</v>
      </c>
      <c r="E23" s="40"/>
      <c r="F23" s="40"/>
      <c r="G23" s="40"/>
      <c r="H23" s="40"/>
      <c r="I23" s="144" t="s">
        <v>26</v>
      </c>
      <c r="J23" s="135" t="s">
        <v>39</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40</v>
      </c>
      <c r="F24" s="40"/>
      <c r="G24" s="40"/>
      <c r="H24" s="40"/>
      <c r="I24" s="144" t="s">
        <v>29</v>
      </c>
      <c r="J24" s="135" t="s">
        <v>19</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41</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3"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43</v>
      </c>
      <c r="E30" s="40"/>
      <c r="F30" s="40"/>
      <c r="G30" s="40"/>
      <c r="H30" s="40"/>
      <c r="I30" s="40"/>
      <c r="J30" s="155">
        <f>ROUND(J86,2)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45</v>
      </c>
      <c r="G32" s="40"/>
      <c r="H32" s="40"/>
      <c r="I32" s="156" t="s">
        <v>44</v>
      </c>
      <c r="J32" s="156" t="s">
        <v>46</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47</v>
      </c>
      <c r="E33" s="144" t="s">
        <v>48</v>
      </c>
      <c r="F33" s="158">
        <f>ROUND((SUM(BE86:BE123)),2)</f>
        <v>0</v>
      </c>
      <c r="G33" s="40"/>
      <c r="H33" s="40"/>
      <c r="I33" s="159">
        <v>0.21</v>
      </c>
      <c r="J33" s="158">
        <f>ROUND(((SUM(BE86:BE123))*I33),2)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49</v>
      </c>
      <c r="F34" s="158">
        <f>ROUND((SUM(BF86:BF123)),2)</f>
        <v>0</v>
      </c>
      <c r="G34" s="40"/>
      <c r="H34" s="40"/>
      <c r="I34" s="159">
        <v>0.15</v>
      </c>
      <c r="J34" s="158">
        <f>ROUND(((SUM(BF86:BF123))*I34),2)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50</v>
      </c>
      <c r="F35" s="158">
        <f>ROUND((SUM(BG86:BG123)),2)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51</v>
      </c>
      <c r="F36" s="158">
        <f>ROUND((SUM(BH86:BH123)),2)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52</v>
      </c>
      <c r="F37" s="158">
        <f>ROUND((SUM(BI86:BI123)),2)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53</v>
      </c>
      <c r="E39" s="162"/>
      <c r="F39" s="162"/>
      <c r="G39" s="163" t="s">
        <v>54</v>
      </c>
      <c r="H39" s="164" t="s">
        <v>55</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125</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3" customHeight="1">
      <c r="A48" s="40"/>
      <c r="B48" s="41"/>
      <c r="C48" s="42"/>
      <c r="D48" s="42"/>
      <c r="E48" s="171" t="str">
        <f>E7</f>
        <v>NÁDRAŽNÍ,MĚSTSKÁ TŘÍDA - ČÁST I</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123</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71" t="str">
        <f>E9</f>
        <v>SO 801 - Vegetační úpravy</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Žďár nas Sázavou</v>
      </c>
      <c r="G52" s="42"/>
      <c r="H52" s="42"/>
      <c r="I52" s="34" t="s">
        <v>23</v>
      </c>
      <c r="J52" s="74" t="str">
        <f>IF(J12="","",J12)</f>
        <v>8. 12. 2020</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3" customHeight="1">
      <c r="A54" s="40"/>
      <c r="B54" s="41"/>
      <c r="C54" s="34" t="s">
        <v>25</v>
      </c>
      <c r="D54" s="42"/>
      <c r="E54" s="42"/>
      <c r="F54" s="29" t="str">
        <f>E15</f>
        <v>Město Žďár nad Sázavou</v>
      </c>
      <c r="G54" s="42"/>
      <c r="H54" s="42"/>
      <c r="I54" s="34" t="s">
        <v>33</v>
      </c>
      <c r="J54" s="38" t="str">
        <f>E21</f>
        <v>GRIMM Architekti</v>
      </c>
      <c r="K54" s="42"/>
      <c r="L54" s="146"/>
      <c r="S54" s="40"/>
      <c r="T54" s="40"/>
      <c r="U54" s="40"/>
      <c r="V54" s="40"/>
      <c r="W54" s="40"/>
      <c r="X54" s="40"/>
      <c r="Y54" s="40"/>
      <c r="Z54" s="40"/>
      <c r="AA54" s="40"/>
      <c r="AB54" s="40"/>
      <c r="AC54" s="40"/>
      <c r="AD54" s="40"/>
      <c r="AE54" s="40"/>
    </row>
    <row r="55" spans="1:31" s="2" customFormat="1" ht="15.3" customHeight="1">
      <c r="A55" s="40"/>
      <c r="B55" s="41"/>
      <c r="C55" s="34" t="s">
        <v>31</v>
      </c>
      <c r="D55" s="42"/>
      <c r="E55" s="42"/>
      <c r="F55" s="29" t="str">
        <f>IF(E18="","",E18)</f>
        <v>Vyplň údaj</v>
      </c>
      <c r="G55" s="42"/>
      <c r="H55" s="42"/>
      <c r="I55" s="34" t="s">
        <v>38</v>
      </c>
      <c r="J55" s="38" t="str">
        <f>E24</f>
        <v>Ivan Mezera</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126</v>
      </c>
      <c r="D57" s="173"/>
      <c r="E57" s="173"/>
      <c r="F57" s="173"/>
      <c r="G57" s="173"/>
      <c r="H57" s="173"/>
      <c r="I57" s="173"/>
      <c r="J57" s="174" t="s">
        <v>127</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75</v>
      </c>
      <c r="D59" s="42"/>
      <c r="E59" s="42"/>
      <c r="F59" s="42"/>
      <c r="G59" s="42"/>
      <c r="H59" s="42"/>
      <c r="I59" s="42"/>
      <c r="J59" s="104">
        <f>J86</f>
        <v>0</v>
      </c>
      <c r="K59" s="42"/>
      <c r="L59" s="146"/>
      <c r="S59" s="40"/>
      <c r="T59" s="40"/>
      <c r="U59" s="40"/>
      <c r="V59" s="40"/>
      <c r="W59" s="40"/>
      <c r="X59" s="40"/>
      <c r="Y59" s="40"/>
      <c r="Z59" s="40"/>
      <c r="AA59" s="40"/>
      <c r="AB59" s="40"/>
      <c r="AC59" s="40"/>
      <c r="AD59" s="40"/>
      <c r="AE59" s="40"/>
      <c r="AU59" s="19" t="s">
        <v>128</v>
      </c>
    </row>
    <row r="60" spans="1:31" s="9" customFormat="1" ht="24.95" customHeight="1">
      <c r="A60" s="9"/>
      <c r="B60" s="176"/>
      <c r="C60" s="177"/>
      <c r="D60" s="178" t="s">
        <v>129</v>
      </c>
      <c r="E60" s="179"/>
      <c r="F60" s="179"/>
      <c r="G60" s="179"/>
      <c r="H60" s="179"/>
      <c r="I60" s="179"/>
      <c r="J60" s="180">
        <f>J87</f>
        <v>0</v>
      </c>
      <c r="K60" s="177"/>
      <c r="L60" s="181"/>
      <c r="S60" s="9"/>
      <c r="T60" s="9"/>
      <c r="U60" s="9"/>
      <c r="V60" s="9"/>
      <c r="W60" s="9"/>
      <c r="X60" s="9"/>
      <c r="Y60" s="9"/>
      <c r="Z60" s="9"/>
      <c r="AA60" s="9"/>
      <c r="AB60" s="9"/>
      <c r="AC60" s="9"/>
      <c r="AD60" s="9"/>
      <c r="AE60" s="9"/>
    </row>
    <row r="61" spans="1:31" s="10" customFormat="1" ht="19.9" customHeight="1">
      <c r="A61" s="10"/>
      <c r="B61" s="182"/>
      <c r="C61" s="127"/>
      <c r="D61" s="183" t="s">
        <v>130</v>
      </c>
      <c r="E61" s="184"/>
      <c r="F61" s="184"/>
      <c r="G61" s="184"/>
      <c r="H61" s="184"/>
      <c r="I61" s="184"/>
      <c r="J61" s="185">
        <f>J88</f>
        <v>0</v>
      </c>
      <c r="K61" s="127"/>
      <c r="L61" s="186"/>
      <c r="S61" s="10"/>
      <c r="T61" s="10"/>
      <c r="U61" s="10"/>
      <c r="V61" s="10"/>
      <c r="W61" s="10"/>
      <c r="X61" s="10"/>
      <c r="Y61" s="10"/>
      <c r="Z61" s="10"/>
      <c r="AA61" s="10"/>
      <c r="AB61" s="10"/>
      <c r="AC61" s="10"/>
      <c r="AD61" s="10"/>
      <c r="AE61" s="10"/>
    </row>
    <row r="62" spans="1:31" s="10" customFormat="1" ht="19.9" customHeight="1">
      <c r="A62" s="10"/>
      <c r="B62" s="182"/>
      <c r="C62" s="127"/>
      <c r="D62" s="183" t="s">
        <v>1297</v>
      </c>
      <c r="E62" s="184"/>
      <c r="F62" s="184"/>
      <c r="G62" s="184"/>
      <c r="H62" s="184"/>
      <c r="I62" s="184"/>
      <c r="J62" s="185">
        <f>J106</f>
        <v>0</v>
      </c>
      <c r="K62" s="127"/>
      <c r="L62" s="186"/>
      <c r="S62" s="10"/>
      <c r="T62" s="10"/>
      <c r="U62" s="10"/>
      <c r="V62" s="10"/>
      <c r="W62" s="10"/>
      <c r="X62" s="10"/>
      <c r="Y62" s="10"/>
      <c r="Z62" s="10"/>
      <c r="AA62" s="10"/>
      <c r="AB62" s="10"/>
      <c r="AC62" s="10"/>
      <c r="AD62" s="10"/>
      <c r="AE62" s="10"/>
    </row>
    <row r="63" spans="1:31" s="10" customFormat="1" ht="19.9" customHeight="1">
      <c r="A63" s="10"/>
      <c r="B63" s="182"/>
      <c r="C63" s="127"/>
      <c r="D63" s="183" t="s">
        <v>131</v>
      </c>
      <c r="E63" s="184"/>
      <c r="F63" s="184"/>
      <c r="G63" s="184"/>
      <c r="H63" s="184"/>
      <c r="I63" s="184"/>
      <c r="J63" s="185">
        <f>J115</f>
        <v>0</v>
      </c>
      <c r="K63" s="127"/>
      <c r="L63" s="186"/>
      <c r="S63" s="10"/>
      <c r="T63" s="10"/>
      <c r="U63" s="10"/>
      <c r="V63" s="10"/>
      <c r="W63" s="10"/>
      <c r="X63" s="10"/>
      <c r="Y63" s="10"/>
      <c r="Z63" s="10"/>
      <c r="AA63" s="10"/>
      <c r="AB63" s="10"/>
      <c r="AC63" s="10"/>
      <c r="AD63" s="10"/>
      <c r="AE63" s="10"/>
    </row>
    <row r="64" spans="1:31" s="10" customFormat="1" ht="19.9" customHeight="1">
      <c r="A64" s="10"/>
      <c r="B64" s="182"/>
      <c r="C64" s="127"/>
      <c r="D64" s="183" t="s">
        <v>133</v>
      </c>
      <c r="E64" s="184"/>
      <c r="F64" s="184"/>
      <c r="G64" s="184"/>
      <c r="H64" s="184"/>
      <c r="I64" s="184"/>
      <c r="J64" s="185">
        <f>J118</f>
        <v>0</v>
      </c>
      <c r="K64" s="127"/>
      <c r="L64" s="186"/>
      <c r="S64" s="10"/>
      <c r="T64" s="10"/>
      <c r="U64" s="10"/>
      <c r="V64" s="10"/>
      <c r="W64" s="10"/>
      <c r="X64" s="10"/>
      <c r="Y64" s="10"/>
      <c r="Z64" s="10"/>
      <c r="AA64" s="10"/>
      <c r="AB64" s="10"/>
      <c r="AC64" s="10"/>
      <c r="AD64" s="10"/>
      <c r="AE64" s="10"/>
    </row>
    <row r="65" spans="1:31" s="10" customFormat="1" ht="19.9" customHeight="1">
      <c r="A65" s="10"/>
      <c r="B65" s="182"/>
      <c r="C65" s="127"/>
      <c r="D65" s="183" t="s">
        <v>134</v>
      </c>
      <c r="E65" s="184"/>
      <c r="F65" s="184"/>
      <c r="G65" s="184"/>
      <c r="H65" s="184"/>
      <c r="I65" s="184"/>
      <c r="J65" s="185">
        <f>J120</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137</v>
      </c>
      <c r="E66" s="184"/>
      <c r="F66" s="184"/>
      <c r="G66" s="184"/>
      <c r="H66" s="184"/>
      <c r="I66" s="184"/>
      <c r="J66" s="185">
        <f>J122</f>
        <v>0</v>
      </c>
      <c r="K66" s="127"/>
      <c r="L66" s="186"/>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42"/>
      <c r="J67" s="42"/>
      <c r="K67" s="42"/>
      <c r="L67" s="14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6"/>
      <c r="S72" s="40"/>
      <c r="T72" s="40"/>
      <c r="U72" s="40"/>
      <c r="V72" s="40"/>
      <c r="W72" s="40"/>
      <c r="X72" s="40"/>
      <c r="Y72" s="40"/>
      <c r="Z72" s="40"/>
      <c r="AA72" s="40"/>
      <c r="AB72" s="40"/>
      <c r="AC72" s="40"/>
      <c r="AD72" s="40"/>
      <c r="AE72" s="40"/>
    </row>
    <row r="73" spans="1:31" s="2" customFormat="1" ht="24.95" customHeight="1">
      <c r="A73" s="40"/>
      <c r="B73" s="41"/>
      <c r="C73" s="25" t="s">
        <v>145</v>
      </c>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6.3" customHeight="1">
      <c r="A76" s="40"/>
      <c r="B76" s="41"/>
      <c r="C76" s="42"/>
      <c r="D76" s="42"/>
      <c r="E76" s="171" t="str">
        <f>E7</f>
        <v>NÁDRAŽNÍ,MĚSTSKÁ TŘÍDA - ČÁST I</v>
      </c>
      <c r="F76" s="34"/>
      <c r="G76" s="34"/>
      <c r="H76" s="34"/>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123</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3" customHeight="1">
      <c r="A78" s="40"/>
      <c r="B78" s="41"/>
      <c r="C78" s="42"/>
      <c r="D78" s="42"/>
      <c r="E78" s="71" t="str">
        <f>E9</f>
        <v>SO 801 - Vegetační úpravy</v>
      </c>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Žďár nas Sázavou</v>
      </c>
      <c r="G80" s="42"/>
      <c r="H80" s="42"/>
      <c r="I80" s="34" t="s">
        <v>23</v>
      </c>
      <c r="J80" s="74" t="str">
        <f>IF(J12="","",J12)</f>
        <v>8. 12. 2020</v>
      </c>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5.3" customHeight="1">
      <c r="A82" s="40"/>
      <c r="B82" s="41"/>
      <c r="C82" s="34" t="s">
        <v>25</v>
      </c>
      <c r="D82" s="42"/>
      <c r="E82" s="42"/>
      <c r="F82" s="29" t="str">
        <f>E15</f>
        <v>Město Žďár nad Sázavou</v>
      </c>
      <c r="G82" s="42"/>
      <c r="H82" s="42"/>
      <c r="I82" s="34" t="s">
        <v>33</v>
      </c>
      <c r="J82" s="38" t="str">
        <f>E21</f>
        <v>GRIMM Architekti</v>
      </c>
      <c r="K82" s="42"/>
      <c r="L82" s="146"/>
      <c r="S82" s="40"/>
      <c r="T82" s="40"/>
      <c r="U82" s="40"/>
      <c r="V82" s="40"/>
      <c r="W82" s="40"/>
      <c r="X82" s="40"/>
      <c r="Y82" s="40"/>
      <c r="Z82" s="40"/>
      <c r="AA82" s="40"/>
      <c r="AB82" s="40"/>
      <c r="AC82" s="40"/>
      <c r="AD82" s="40"/>
      <c r="AE82" s="40"/>
    </row>
    <row r="83" spans="1:31" s="2" customFormat="1" ht="15.3" customHeight="1">
      <c r="A83" s="40"/>
      <c r="B83" s="41"/>
      <c r="C83" s="34" t="s">
        <v>31</v>
      </c>
      <c r="D83" s="42"/>
      <c r="E83" s="42"/>
      <c r="F83" s="29" t="str">
        <f>IF(E18="","",E18)</f>
        <v>Vyplň údaj</v>
      </c>
      <c r="G83" s="42"/>
      <c r="H83" s="42"/>
      <c r="I83" s="34" t="s">
        <v>38</v>
      </c>
      <c r="J83" s="38" t="str">
        <f>E24</f>
        <v>Ivan Mezera</v>
      </c>
      <c r="K83" s="42"/>
      <c r="L83" s="14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11" customFormat="1" ht="29.25" customHeight="1">
      <c r="A85" s="187"/>
      <c r="B85" s="188"/>
      <c r="C85" s="189" t="s">
        <v>146</v>
      </c>
      <c r="D85" s="190" t="s">
        <v>62</v>
      </c>
      <c r="E85" s="190" t="s">
        <v>58</v>
      </c>
      <c r="F85" s="190" t="s">
        <v>59</v>
      </c>
      <c r="G85" s="190" t="s">
        <v>147</v>
      </c>
      <c r="H85" s="190" t="s">
        <v>148</v>
      </c>
      <c r="I85" s="190" t="s">
        <v>149</v>
      </c>
      <c r="J85" s="191" t="s">
        <v>127</v>
      </c>
      <c r="K85" s="192" t="s">
        <v>150</v>
      </c>
      <c r="L85" s="193"/>
      <c r="M85" s="94" t="s">
        <v>19</v>
      </c>
      <c r="N85" s="95" t="s">
        <v>47</v>
      </c>
      <c r="O85" s="95" t="s">
        <v>151</v>
      </c>
      <c r="P85" s="95" t="s">
        <v>152</v>
      </c>
      <c r="Q85" s="95" t="s">
        <v>153</v>
      </c>
      <c r="R85" s="95" t="s">
        <v>154</v>
      </c>
      <c r="S85" s="95" t="s">
        <v>155</v>
      </c>
      <c r="T85" s="96" t="s">
        <v>156</v>
      </c>
      <c r="U85" s="187"/>
      <c r="V85" s="187"/>
      <c r="W85" s="187"/>
      <c r="X85" s="187"/>
      <c r="Y85" s="187"/>
      <c r="Z85" s="187"/>
      <c r="AA85" s="187"/>
      <c r="AB85" s="187"/>
      <c r="AC85" s="187"/>
      <c r="AD85" s="187"/>
      <c r="AE85" s="187"/>
    </row>
    <row r="86" spans="1:63" s="2" customFormat="1" ht="22.8" customHeight="1">
      <c r="A86" s="40"/>
      <c r="B86" s="41"/>
      <c r="C86" s="101" t="s">
        <v>157</v>
      </c>
      <c r="D86" s="42"/>
      <c r="E86" s="42"/>
      <c r="F86" s="42"/>
      <c r="G86" s="42"/>
      <c r="H86" s="42"/>
      <c r="I86" s="42"/>
      <c r="J86" s="194">
        <f>BK86</f>
        <v>0</v>
      </c>
      <c r="K86" s="42"/>
      <c r="L86" s="46"/>
      <c r="M86" s="97"/>
      <c r="N86" s="195"/>
      <c r="O86" s="98"/>
      <c r="P86" s="196">
        <f>P87</f>
        <v>0</v>
      </c>
      <c r="Q86" s="98"/>
      <c r="R86" s="196">
        <f>R87</f>
        <v>100.17762598000002</v>
      </c>
      <c r="S86" s="98"/>
      <c r="T86" s="197">
        <f>T87</f>
        <v>0</v>
      </c>
      <c r="U86" s="40"/>
      <c r="V86" s="40"/>
      <c r="W86" s="40"/>
      <c r="X86" s="40"/>
      <c r="Y86" s="40"/>
      <c r="Z86" s="40"/>
      <c r="AA86" s="40"/>
      <c r="AB86" s="40"/>
      <c r="AC86" s="40"/>
      <c r="AD86" s="40"/>
      <c r="AE86" s="40"/>
      <c r="AT86" s="19" t="s">
        <v>76</v>
      </c>
      <c r="AU86" s="19" t="s">
        <v>128</v>
      </c>
      <c r="BK86" s="198">
        <f>BK87</f>
        <v>0</v>
      </c>
    </row>
    <row r="87" spans="1:63" s="12" customFormat="1" ht="25.9" customHeight="1">
      <c r="A87" s="12"/>
      <c r="B87" s="199"/>
      <c r="C87" s="200"/>
      <c r="D87" s="201" t="s">
        <v>76</v>
      </c>
      <c r="E87" s="202" t="s">
        <v>158</v>
      </c>
      <c r="F87" s="202" t="s">
        <v>159</v>
      </c>
      <c r="G87" s="200"/>
      <c r="H87" s="200"/>
      <c r="I87" s="203"/>
      <c r="J87" s="204">
        <f>BK87</f>
        <v>0</v>
      </c>
      <c r="K87" s="200"/>
      <c r="L87" s="205"/>
      <c r="M87" s="206"/>
      <c r="N87" s="207"/>
      <c r="O87" s="207"/>
      <c r="P87" s="208">
        <f>P88+P106+P115+P118+P120+P122</f>
        <v>0</v>
      </c>
      <c r="Q87" s="207"/>
      <c r="R87" s="208">
        <f>R88+R106+R115+R118+R120+R122</f>
        <v>100.17762598000002</v>
      </c>
      <c r="S87" s="207"/>
      <c r="T87" s="209">
        <f>T88+T106+T115+T118+T120+T122</f>
        <v>0</v>
      </c>
      <c r="U87" s="12"/>
      <c r="V87" s="12"/>
      <c r="W87" s="12"/>
      <c r="X87" s="12"/>
      <c r="Y87" s="12"/>
      <c r="Z87" s="12"/>
      <c r="AA87" s="12"/>
      <c r="AB87" s="12"/>
      <c r="AC87" s="12"/>
      <c r="AD87" s="12"/>
      <c r="AE87" s="12"/>
      <c r="AR87" s="210" t="s">
        <v>85</v>
      </c>
      <c r="AT87" s="211" t="s">
        <v>76</v>
      </c>
      <c r="AU87" s="211" t="s">
        <v>77</v>
      </c>
      <c r="AY87" s="210" t="s">
        <v>160</v>
      </c>
      <c r="BK87" s="212">
        <f>BK88+BK106+BK115+BK118+BK120+BK122</f>
        <v>0</v>
      </c>
    </row>
    <row r="88" spans="1:63" s="12" customFormat="1" ht="22.8" customHeight="1">
      <c r="A88" s="12"/>
      <c r="B88" s="199"/>
      <c r="C88" s="200"/>
      <c r="D88" s="201" t="s">
        <v>76</v>
      </c>
      <c r="E88" s="213" t="s">
        <v>85</v>
      </c>
      <c r="F88" s="213" t="s">
        <v>161</v>
      </c>
      <c r="G88" s="200"/>
      <c r="H88" s="200"/>
      <c r="I88" s="203"/>
      <c r="J88" s="214">
        <f>BK88</f>
        <v>0</v>
      </c>
      <c r="K88" s="200"/>
      <c r="L88" s="205"/>
      <c r="M88" s="206"/>
      <c r="N88" s="207"/>
      <c r="O88" s="207"/>
      <c r="P88" s="208">
        <f>SUM(P89:P105)</f>
        <v>0</v>
      </c>
      <c r="Q88" s="207"/>
      <c r="R88" s="208">
        <f>SUM(R89:R105)</f>
        <v>47.004340000000006</v>
      </c>
      <c r="S88" s="207"/>
      <c r="T88" s="209">
        <f>SUM(T89:T105)</f>
        <v>0</v>
      </c>
      <c r="U88" s="12"/>
      <c r="V88" s="12"/>
      <c r="W88" s="12"/>
      <c r="X88" s="12"/>
      <c r="Y88" s="12"/>
      <c r="Z88" s="12"/>
      <c r="AA88" s="12"/>
      <c r="AB88" s="12"/>
      <c r="AC88" s="12"/>
      <c r="AD88" s="12"/>
      <c r="AE88" s="12"/>
      <c r="AR88" s="210" t="s">
        <v>85</v>
      </c>
      <c r="AT88" s="211" t="s">
        <v>76</v>
      </c>
      <c r="AU88" s="211" t="s">
        <v>85</v>
      </c>
      <c r="AY88" s="210" t="s">
        <v>160</v>
      </c>
      <c r="BK88" s="212">
        <f>SUM(BK89:BK105)</f>
        <v>0</v>
      </c>
    </row>
    <row r="89" spans="1:65" s="2" customFormat="1" ht="42.75" customHeight="1">
      <c r="A89" s="40"/>
      <c r="B89" s="41"/>
      <c r="C89" s="215" t="s">
        <v>85</v>
      </c>
      <c r="D89" s="215" t="s">
        <v>162</v>
      </c>
      <c r="E89" s="216" t="s">
        <v>1298</v>
      </c>
      <c r="F89" s="217" t="s">
        <v>1299</v>
      </c>
      <c r="G89" s="218" t="s">
        <v>165</v>
      </c>
      <c r="H89" s="219">
        <v>213.097</v>
      </c>
      <c r="I89" s="220"/>
      <c r="J89" s="221">
        <f>ROUND(I89*H89,2)</f>
        <v>0</v>
      </c>
      <c r="K89" s="222"/>
      <c r="L89" s="46"/>
      <c r="M89" s="223" t="s">
        <v>19</v>
      </c>
      <c r="N89" s="224" t="s">
        <v>48</v>
      </c>
      <c r="O89" s="86"/>
      <c r="P89" s="225">
        <f>O89*H89</f>
        <v>0</v>
      </c>
      <c r="Q89" s="225">
        <v>0</v>
      </c>
      <c r="R89" s="225">
        <f>Q89*H89</f>
        <v>0</v>
      </c>
      <c r="S89" s="225">
        <v>0</v>
      </c>
      <c r="T89" s="226">
        <f>S89*H89</f>
        <v>0</v>
      </c>
      <c r="U89" s="40"/>
      <c r="V89" s="40"/>
      <c r="W89" s="40"/>
      <c r="X89" s="40"/>
      <c r="Y89" s="40"/>
      <c r="Z89" s="40"/>
      <c r="AA89" s="40"/>
      <c r="AB89" s="40"/>
      <c r="AC89" s="40"/>
      <c r="AD89" s="40"/>
      <c r="AE89" s="40"/>
      <c r="AR89" s="227" t="s">
        <v>166</v>
      </c>
      <c r="AT89" s="227" t="s">
        <v>162</v>
      </c>
      <c r="AU89" s="227" t="s">
        <v>87</v>
      </c>
      <c r="AY89" s="19" t="s">
        <v>160</v>
      </c>
      <c r="BE89" s="228">
        <f>IF(N89="základní",J89,0)</f>
        <v>0</v>
      </c>
      <c r="BF89" s="228">
        <f>IF(N89="snížená",J89,0)</f>
        <v>0</v>
      </c>
      <c r="BG89" s="228">
        <f>IF(N89="zákl. přenesená",J89,0)</f>
        <v>0</v>
      </c>
      <c r="BH89" s="228">
        <f>IF(N89="sníž. přenesená",J89,0)</f>
        <v>0</v>
      </c>
      <c r="BI89" s="228">
        <f>IF(N89="nulová",J89,0)</f>
        <v>0</v>
      </c>
      <c r="BJ89" s="19" t="s">
        <v>85</v>
      </c>
      <c r="BK89" s="228">
        <f>ROUND(I89*H89,2)</f>
        <v>0</v>
      </c>
      <c r="BL89" s="19" t="s">
        <v>166</v>
      </c>
      <c r="BM89" s="227" t="s">
        <v>1300</v>
      </c>
    </row>
    <row r="90" spans="1:51" s="13" customFormat="1" ht="12">
      <c r="A90" s="13"/>
      <c r="B90" s="234"/>
      <c r="C90" s="235"/>
      <c r="D90" s="229" t="s">
        <v>170</v>
      </c>
      <c r="E90" s="236" t="s">
        <v>19</v>
      </c>
      <c r="F90" s="237" t="s">
        <v>1301</v>
      </c>
      <c r="G90" s="235"/>
      <c r="H90" s="238">
        <v>213.097</v>
      </c>
      <c r="I90" s="239"/>
      <c r="J90" s="235"/>
      <c r="K90" s="235"/>
      <c r="L90" s="240"/>
      <c r="M90" s="241"/>
      <c r="N90" s="242"/>
      <c r="O90" s="242"/>
      <c r="P90" s="242"/>
      <c r="Q90" s="242"/>
      <c r="R90" s="242"/>
      <c r="S90" s="242"/>
      <c r="T90" s="243"/>
      <c r="U90" s="13"/>
      <c r="V90" s="13"/>
      <c r="W90" s="13"/>
      <c r="X90" s="13"/>
      <c r="Y90" s="13"/>
      <c r="Z90" s="13"/>
      <c r="AA90" s="13"/>
      <c r="AB90" s="13"/>
      <c r="AC90" s="13"/>
      <c r="AD90" s="13"/>
      <c r="AE90" s="13"/>
      <c r="AT90" s="244" t="s">
        <v>170</v>
      </c>
      <c r="AU90" s="244" t="s">
        <v>87</v>
      </c>
      <c r="AV90" s="13" t="s">
        <v>87</v>
      </c>
      <c r="AW90" s="13" t="s">
        <v>37</v>
      </c>
      <c r="AX90" s="13" t="s">
        <v>85</v>
      </c>
      <c r="AY90" s="244" t="s">
        <v>160</v>
      </c>
    </row>
    <row r="91" spans="1:65" s="2" customFormat="1" ht="16.3" customHeight="1">
      <c r="A91" s="40"/>
      <c r="B91" s="41"/>
      <c r="C91" s="266" t="s">
        <v>87</v>
      </c>
      <c r="D91" s="266" t="s">
        <v>237</v>
      </c>
      <c r="E91" s="267" t="s">
        <v>1302</v>
      </c>
      <c r="F91" s="268" t="s">
        <v>1303</v>
      </c>
      <c r="G91" s="269" t="s">
        <v>165</v>
      </c>
      <c r="H91" s="270">
        <v>197.097</v>
      </c>
      <c r="I91" s="271"/>
      <c r="J91" s="272">
        <f>ROUND(I91*H91,2)</f>
        <v>0</v>
      </c>
      <c r="K91" s="273"/>
      <c r="L91" s="274"/>
      <c r="M91" s="275" t="s">
        <v>19</v>
      </c>
      <c r="N91" s="276" t="s">
        <v>48</v>
      </c>
      <c r="O91" s="86"/>
      <c r="P91" s="225">
        <f>O91*H91</f>
        <v>0</v>
      </c>
      <c r="Q91" s="225">
        <v>0.22</v>
      </c>
      <c r="R91" s="225">
        <f>Q91*H91</f>
        <v>43.361340000000006</v>
      </c>
      <c r="S91" s="225">
        <v>0</v>
      </c>
      <c r="T91" s="226">
        <f>S91*H91</f>
        <v>0</v>
      </c>
      <c r="U91" s="40"/>
      <c r="V91" s="40"/>
      <c r="W91" s="40"/>
      <c r="X91" s="40"/>
      <c r="Y91" s="40"/>
      <c r="Z91" s="40"/>
      <c r="AA91" s="40"/>
      <c r="AB91" s="40"/>
      <c r="AC91" s="40"/>
      <c r="AD91" s="40"/>
      <c r="AE91" s="40"/>
      <c r="AR91" s="227" t="s">
        <v>210</v>
      </c>
      <c r="AT91" s="227" t="s">
        <v>237</v>
      </c>
      <c r="AU91" s="227" t="s">
        <v>87</v>
      </c>
      <c r="AY91" s="19" t="s">
        <v>160</v>
      </c>
      <c r="BE91" s="228">
        <f>IF(N91="základní",J91,0)</f>
        <v>0</v>
      </c>
      <c r="BF91" s="228">
        <f>IF(N91="snížená",J91,0)</f>
        <v>0</v>
      </c>
      <c r="BG91" s="228">
        <f>IF(N91="zákl. přenesená",J91,0)</f>
        <v>0</v>
      </c>
      <c r="BH91" s="228">
        <f>IF(N91="sníž. přenesená",J91,0)</f>
        <v>0</v>
      </c>
      <c r="BI91" s="228">
        <f>IF(N91="nulová",J91,0)</f>
        <v>0</v>
      </c>
      <c r="BJ91" s="19" t="s">
        <v>85</v>
      </c>
      <c r="BK91" s="228">
        <f>ROUND(I91*H91,2)</f>
        <v>0</v>
      </c>
      <c r="BL91" s="19" t="s">
        <v>166</v>
      </c>
      <c r="BM91" s="227" t="s">
        <v>1304</v>
      </c>
    </row>
    <row r="92" spans="1:47" s="2" customFormat="1" ht="12">
      <c r="A92" s="40"/>
      <c r="B92" s="41"/>
      <c r="C92" s="42"/>
      <c r="D92" s="229" t="s">
        <v>168</v>
      </c>
      <c r="E92" s="42"/>
      <c r="F92" s="230" t="s">
        <v>1305</v>
      </c>
      <c r="G92" s="42"/>
      <c r="H92" s="42"/>
      <c r="I92" s="231"/>
      <c r="J92" s="42"/>
      <c r="K92" s="42"/>
      <c r="L92" s="46"/>
      <c r="M92" s="232"/>
      <c r="N92" s="233"/>
      <c r="O92" s="86"/>
      <c r="P92" s="86"/>
      <c r="Q92" s="86"/>
      <c r="R92" s="86"/>
      <c r="S92" s="86"/>
      <c r="T92" s="87"/>
      <c r="U92" s="40"/>
      <c r="V92" s="40"/>
      <c r="W92" s="40"/>
      <c r="X92" s="40"/>
      <c r="Y92" s="40"/>
      <c r="Z92" s="40"/>
      <c r="AA92" s="40"/>
      <c r="AB92" s="40"/>
      <c r="AC92" s="40"/>
      <c r="AD92" s="40"/>
      <c r="AE92" s="40"/>
      <c r="AT92" s="19" t="s">
        <v>168</v>
      </c>
      <c r="AU92" s="19" t="s">
        <v>87</v>
      </c>
    </row>
    <row r="93" spans="1:51" s="13" customFormat="1" ht="12">
      <c r="A93" s="13"/>
      <c r="B93" s="234"/>
      <c r="C93" s="235"/>
      <c r="D93" s="229" t="s">
        <v>170</v>
      </c>
      <c r="E93" s="236" t="s">
        <v>19</v>
      </c>
      <c r="F93" s="237" t="s">
        <v>1306</v>
      </c>
      <c r="G93" s="235"/>
      <c r="H93" s="238">
        <v>197.097</v>
      </c>
      <c r="I93" s="239"/>
      <c r="J93" s="235"/>
      <c r="K93" s="235"/>
      <c r="L93" s="240"/>
      <c r="M93" s="241"/>
      <c r="N93" s="242"/>
      <c r="O93" s="242"/>
      <c r="P93" s="242"/>
      <c r="Q93" s="242"/>
      <c r="R93" s="242"/>
      <c r="S93" s="242"/>
      <c r="T93" s="243"/>
      <c r="U93" s="13"/>
      <c r="V93" s="13"/>
      <c r="W93" s="13"/>
      <c r="X93" s="13"/>
      <c r="Y93" s="13"/>
      <c r="Z93" s="13"/>
      <c r="AA93" s="13"/>
      <c r="AB93" s="13"/>
      <c r="AC93" s="13"/>
      <c r="AD93" s="13"/>
      <c r="AE93" s="13"/>
      <c r="AT93" s="244" t="s">
        <v>170</v>
      </c>
      <c r="AU93" s="244" t="s">
        <v>87</v>
      </c>
      <c r="AV93" s="13" t="s">
        <v>87</v>
      </c>
      <c r="AW93" s="13" t="s">
        <v>37</v>
      </c>
      <c r="AX93" s="13" t="s">
        <v>85</v>
      </c>
      <c r="AY93" s="244" t="s">
        <v>160</v>
      </c>
    </row>
    <row r="94" spans="1:65" s="2" customFormat="1" ht="16.3" customHeight="1">
      <c r="A94" s="40"/>
      <c r="B94" s="41"/>
      <c r="C94" s="266" t="s">
        <v>180</v>
      </c>
      <c r="D94" s="266" t="s">
        <v>237</v>
      </c>
      <c r="E94" s="267" t="s">
        <v>1307</v>
      </c>
      <c r="F94" s="268" t="s">
        <v>1308</v>
      </c>
      <c r="G94" s="269" t="s">
        <v>165</v>
      </c>
      <c r="H94" s="270">
        <v>16</v>
      </c>
      <c r="I94" s="271"/>
      <c r="J94" s="272">
        <f>ROUND(I94*H94,2)</f>
        <v>0</v>
      </c>
      <c r="K94" s="273"/>
      <c r="L94" s="274"/>
      <c r="M94" s="275" t="s">
        <v>19</v>
      </c>
      <c r="N94" s="276" t="s">
        <v>48</v>
      </c>
      <c r="O94" s="86"/>
      <c r="P94" s="225">
        <f>O94*H94</f>
        <v>0</v>
      </c>
      <c r="Q94" s="225">
        <v>0.22</v>
      </c>
      <c r="R94" s="225">
        <f>Q94*H94</f>
        <v>3.52</v>
      </c>
      <c r="S94" s="225">
        <v>0</v>
      </c>
      <c r="T94" s="226">
        <f>S94*H94</f>
        <v>0</v>
      </c>
      <c r="U94" s="40"/>
      <c r="V94" s="40"/>
      <c r="W94" s="40"/>
      <c r="X94" s="40"/>
      <c r="Y94" s="40"/>
      <c r="Z94" s="40"/>
      <c r="AA94" s="40"/>
      <c r="AB94" s="40"/>
      <c r="AC94" s="40"/>
      <c r="AD94" s="40"/>
      <c r="AE94" s="40"/>
      <c r="AR94" s="227" t="s">
        <v>210</v>
      </c>
      <c r="AT94" s="227" t="s">
        <v>237</v>
      </c>
      <c r="AU94" s="227" t="s">
        <v>87</v>
      </c>
      <c r="AY94" s="19" t="s">
        <v>160</v>
      </c>
      <c r="BE94" s="228">
        <f>IF(N94="základní",J94,0)</f>
        <v>0</v>
      </c>
      <c r="BF94" s="228">
        <f>IF(N94="snížená",J94,0)</f>
        <v>0</v>
      </c>
      <c r="BG94" s="228">
        <f>IF(N94="zákl. přenesená",J94,0)</f>
        <v>0</v>
      </c>
      <c r="BH94" s="228">
        <f>IF(N94="sníž. přenesená",J94,0)</f>
        <v>0</v>
      </c>
      <c r="BI94" s="228">
        <f>IF(N94="nulová",J94,0)</f>
        <v>0</v>
      </c>
      <c r="BJ94" s="19" t="s">
        <v>85</v>
      </c>
      <c r="BK94" s="228">
        <f>ROUND(I94*H94,2)</f>
        <v>0</v>
      </c>
      <c r="BL94" s="19" t="s">
        <v>166</v>
      </c>
      <c r="BM94" s="227" t="s">
        <v>1309</v>
      </c>
    </row>
    <row r="95" spans="1:47" s="2" customFormat="1" ht="12">
      <c r="A95" s="40"/>
      <c r="B95" s="41"/>
      <c r="C95" s="42"/>
      <c r="D95" s="229" t="s">
        <v>168</v>
      </c>
      <c r="E95" s="42"/>
      <c r="F95" s="230" t="s">
        <v>1305</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168</v>
      </c>
      <c r="AU95" s="19" t="s">
        <v>87</v>
      </c>
    </row>
    <row r="96" spans="1:51" s="13" customFormat="1" ht="12">
      <c r="A96" s="13"/>
      <c r="B96" s="234"/>
      <c r="C96" s="235"/>
      <c r="D96" s="229" t="s">
        <v>170</v>
      </c>
      <c r="E96" s="236" t="s">
        <v>19</v>
      </c>
      <c r="F96" s="237" t="s">
        <v>259</v>
      </c>
      <c r="G96" s="235"/>
      <c r="H96" s="238">
        <v>16</v>
      </c>
      <c r="I96" s="239"/>
      <c r="J96" s="235"/>
      <c r="K96" s="235"/>
      <c r="L96" s="240"/>
      <c r="M96" s="241"/>
      <c r="N96" s="242"/>
      <c r="O96" s="242"/>
      <c r="P96" s="242"/>
      <c r="Q96" s="242"/>
      <c r="R96" s="242"/>
      <c r="S96" s="242"/>
      <c r="T96" s="243"/>
      <c r="U96" s="13"/>
      <c r="V96" s="13"/>
      <c r="W96" s="13"/>
      <c r="X96" s="13"/>
      <c r="Y96" s="13"/>
      <c r="Z96" s="13"/>
      <c r="AA96" s="13"/>
      <c r="AB96" s="13"/>
      <c r="AC96" s="13"/>
      <c r="AD96" s="13"/>
      <c r="AE96" s="13"/>
      <c r="AT96" s="244" t="s">
        <v>170</v>
      </c>
      <c r="AU96" s="244" t="s">
        <v>87</v>
      </c>
      <c r="AV96" s="13" t="s">
        <v>87</v>
      </c>
      <c r="AW96" s="13" t="s">
        <v>37</v>
      </c>
      <c r="AX96" s="13" t="s">
        <v>85</v>
      </c>
      <c r="AY96" s="244" t="s">
        <v>160</v>
      </c>
    </row>
    <row r="97" spans="1:65" s="2" customFormat="1" ht="31.9" customHeight="1">
      <c r="A97" s="40"/>
      <c r="B97" s="41"/>
      <c r="C97" s="215" t="s">
        <v>166</v>
      </c>
      <c r="D97" s="215" t="s">
        <v>162</v>
      </c>
      <c r="E97" s="216" t="s">
        <v>1310</v>
      </c>
      <c r="F97" s="217" t="s">
        <v>1311</v>
      </c>
      <c r="G97" s="218" t="s">
        <v>295</v>
      </c>
      <c r="H97" s="219">
        <v>10</v>
      </c>
      <c r="I97" s="220"/>
      <c r="J97" s="221">
        <f>ROUND(I97*H97,2)</f>
        <v>0</v>
      </c>
      <c r="K97" s="222"/>
      <c r="L97" s="46"/>
      <c r="M97" s="223" t="s">
        <v>19</v>
      </c>
      <c r="N97" s="224" t="s">
        <v>48</v>
      </c>
      <c r="O97" s="86"/>
      <c r="P97" s="225">
        <f>O97*H97</f>
        <v>0</v>
      </c>
      <c r="Q97" s="225">
        <v>0</v>
      </c>
      <c r="R97" s="225">
        <f>Q97*H97</f>
        <v>0</v>
      </c>
      <c r="S97" s="225">
        <v>0</v>
      </c>
      <c r="T97" s="226">
        <f>S97*H97</f>
        <v>0</v>
      </c>
      <c r="U97" s="40"/>
      <c r="V97" s="40"/>
      <c r="W97" s="40"/>
      <c r="X97" s="40"/>
      <c r="Y97" s="40"/>
      <c r="Z97" s="40"/>
      <c r="AA97" s="40"/>
      <c r="AB97" s="40"/>
      <c r="AC97" s="40"/>
      <c r="AD97" s="40"/>
      <c r="AE97" s="40"/>
      <c r="AR97" s="227" t="s">
        <v>166</v>
      </c>
      <c r="AT97" s="227" t="s">
        <v>162</v>
      </c>
      <c r="AU97" s="227" t="s">
        <v>87</v>
      </c>
      <c r="AY97" s="19" t="s">
        <v>160</v>
      </c>
      <c r="BE97" s="228">
        <f>IF(N97="základní",J97,0)</f>
        <v>0</v>
      </c>
      <c r="BF97" s="228">
        <f>IF(N97="snížená",J97,0)</f>
        <v>0</v>
      </c>
      <c r="BG97" s="228">
        <f>IF(N97="zákl. přenesená",J97,0)</f>
        <v>0</v>
      </c>
      <c r="BH97" s="228">
        <f>IF(N97="sníž. přenesená",J97,0)</f>
        <v>0</v>
      </c>
      <c r="BI97" s="228">
        <f>IF(N97="nulová",J97,0)</f>
        <v>0</v>
      </c>
      <c r="BJ97" s="19" t="s">
        <v>85</v>
      </c>
      <c r="BK97" s="228">
        <f>ROUND(I97*H97,2)</f>
        <v>0</v>
      </c>
      <c r="BL97" s="19" t="s">
        <v>166</v>
      </c>
      <c r="BM97" s="227" t="s">
        <v>1312</v>
      </c>
    </row>
    <row r="98" spans="1:65" s="2" customFormat="1" ht="16.3" customHeight="1">
      <c r="A98" s="40"/>
      <c r="B98" s="41"/>
      <c r="C98" s="266" t="s">
        <v>193</v>
      </c>
      <c r="D98" s="266" t="s">
        <v>237</v>
      </c>
      <c r="E98" s="267" t="s">
        <v>1313</v>
      </c>
      <c r="F98" s="268" t="s">
        <v>1314</v>
      </c>
      <c r="G98" s="269" t="s">
        <v>295</v>
      </c>
      <c r="H98" s="270">
        <v>10</v>
      </c>
      <c r="I98" s="271"/>
      <c r="J98" s="272">
        <f>ROUND(I98*H98,2)</f>
        <v>0</v>
      </c>
      <c r="K98" s="273"/>
      <c r="L98" s="274"/>
      <c r="M98" s="275" t="s">
        <v>19</v>
      </c>
      <c r="N98" s="276" t="s">
        <v>48</v>
      </c>
      <c r="O98" s="86"/>
      <c r="P98" s="225">
        <f>O98*H98</f>
        <v>0</v>
      </c>
      <c r="Q98" s="225">
        <v>0.0023</v>
      </c>
      <c r="R98" s="225">
        <f>Q98*H98</f>
        <v>0.023</v>
      </c>
      <c r="S98" s="225">
        <v>0</v>
      </c>
      <c r="T98" s="226">
        <f>S98*H98</f>
        <v>0</v>
      </c>
      <c r="U98" s="40"/>
      <c r="V98" s="40"/>
      <c r="W98" s="40"/>
      <c r="X98" s="40"/>
      <c r="Y98" s="40"/>
      <c r="Z98" s="40"/>
      <c r="AA98" s="40"/>
      <c r="AB98" s="40"/>
      <c r="AC98" s="40"/>
      <c r="AD98" s="40"/>
      <c r="AE98" s="40"/>
      <c r="AR98" s="227" t="s">
        <v>210</v>
      </c>
      <c r="AT98" s="227" t="s">
        <v>237</v>
      </c>
      <c r="AU98" s="227" t="s">
        <v>87</v>
      </c>
      <c r="AY98" s="19" t="s">
        <v>160</v>
      </c>
      <c r="BE98" s="228">
        <f>IF(N98="základní",J98,0)</f>
        <v>0</v>
      </c>
      <c r="BF98" s="228">
        <f>IF(N98="snížená",J98,0)</f>
        <v>0</v>
      </c>
      <c r="BG98" s="228">
        <f>IF(N98="zákl. přenesená",J98,0)</f>
        <v>0</v>
      </c>
      <c r="BH98" s="228">
        <f>IF(N98="sníž. přenesená",J98,0)</f>
        <v>0</v>
      </c>
      <c r="BI98" s="228">
        <f>IF(N98="nulová",J98,0)</f>
        <v>0</v>
      </c>
      <c r="BJ98" s="19" t="s">
        <v>85</v>
      </c>
      <c r="BK98" s="228">
        <f>ROUND(I98*H98,2)</f>
        <v>0</v>
      </c>
      <c r="BL98" s="19" t="s">
        <v>166</v>
      </c>
      <c r="BM98" s="227" t="s">
        <v>1315</v>
      </c>
    </row>
    <row r="99" spans="1:65" s="2" customFormat="1" ht="42.75" customHeight="1">
      <c r="A99" s="40"/>
      <c r="B99" s="41"/>
      <c r="C99" s="215" t="s">
        <v>200</v>
      </c>
      <c r="D99" s="215" t="s">
        <v>162</v>
      </c>
      <c r="E99" s="216" t="s">
        <v>1316</v>
      </c>
      <c r="F99" s="217" t="s">
        <v>1317</v>
      </c>
      <c r="G99" s="218" t="s">
        <v>295</v>
      </c>
      <c r="H99" s="219">
        <v>10</v>
      </c>
      <c r="I99" s="220"/>
      <c r="J99" s="221">
        <f>ROUND(I99*H99,2)</f>
        <v>0</v>
      </c>
      <c r="K99" s="222"/>
      <c r="L99" s="46"/>
      <c r="M99" s="223" t="s">
        <v>19</v>
      </c>
      <c r="N99" s="224" t="s">
        <v>48</v>
      </c>
      <c r="O99" s="86"/>
      <c r="P99" s="225">
        <f>O99*H99</f>
        <v>0</v>
      </c>
      <c r="Q99" s="225">
        <v>0</v>
      </c>
      <c r="R99" s="225">
        <f>Q99*H99</f>
        <v>0</v>
      </c>
      <c r="S99" s="225">
        <v>0</v>
      </c>
      <c r="T99" s="226">
        <f>S99*H99</f>
        <v>0</v>
      </c>
      <c r="U99" s="40"/>
      <c r="V99" s="40"/>
      <c r="W99" s="40"/>
      <c r="X99" s="40"/>
      <c r="Y99" s="40"/>
      <c r="Z99" s="40"/>
      <c r="AA99" s="40"/>
      <c r="AB99" s="40"/>
      <c r="AC99" s="40"/>
      <c r="AD99" s="40"/>
      <c r="AE99" s="40"/>
      <c r="AR99" s="227" t="s">
        <v>166</v>
      </c>
      <c r="AT99" s="227" t="s">
        <v>162</v>
      </c>
      <c r="AU99" s="227" t="s">
        <v>87</v>
      </c>
      <c r="AY99" s="19" t="s">
        <v>160</v>
      </c>
      <c r="BE99" s="228">
        <f>IF(N99="základní",J99,0)</f>
        <v>0</v>
      </c>
      <c r="BF99" s="228">
        <f>IF(N99="snížená",J99,0)</f>
        <v>0</v>
      </c>
      <c r="BG99" s="228">
        <f>IF(N99="zákl. přenesená",J99,0)</f>
        <v>0</v>
      </c>
      <c r="BH99" s="228">
        <f>IF(N99="sníž. přenesená",J99,0)</f>
        <v>0</v>
      </c>
      <c r="BI99" s="228">
        <f>IF(N99="nulová",J99,0)</f>
        <v>0</v>
      </c>
      <c r="BJ99" s="19" t="s">
        <v>85</v>
      </c>
      <c r="BK99" s="228">
        <f>ROUND(I99*H99,2)</f>
        <v>0</v>
      </c>
      <c r="BL99" s="19" t="s">
        <v>166</v>
      </c>
      <c r="BM99" s="227" t="s">
        <v>1318</v>
      </c>
    </row>
    <row r="100" spans="1:65" s="2" customFormat="1" ht="21.05" customHeight="1">
      <c r="A100" s="40"/>
      <c r="B100" s="41"/>
      <c r="C100" s="215" t="s">
        <v>206</v>
      </c>
      <c r="D100" s="215" t="s">
        <v>162</v>
      </c>
      <c r="E100" s="216" t="s">
        <v>1319</v>
      </c>
      <c r="F100" s="217" t="s">
        <v>1320</v>
      </c>
      <c r="G100" s="218" t="s">
        <v>183</v>
      </c>
      <c r="H100" s="219">
        <v>0.1</v>
      </c>
      <c r="I100" s="220"/>
      <c r="J100" s="221">
        <f>ROUND(I100*H100,2)</f>
        <v>0</v>
      </c>
      <c r="K100" s="222"/>
      <c r="L100" s="46"/>
      <c r="M100" s="223" t="s">
        <v>19</v>
      </c>
      <c r="N100" s="224" t="s">
        <v>48</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166</v>
      </c>
      <c r="AT100" s="227" t="s">
        <v>162</v>
      </c>
      <c r="AU100" s="227" t="s">
        <v>87</v>
      </c>
      <c r="AY100" s="19" t="s">
        <v>160</v>
      </c>
      <c r="BE100" s="228">
        <f>IF(N100="základní",J100,0)</f>
        <v>0</v>
      </c>
      <c r="BF100" s="228">
        <f>IF(N100="snížená",J100,0)</f>
        <v>0</v>
      </c>
      <c r="BG100" s="228">
        <f>IF(N100="zákl. přenesená",J100,0)</f>
        <v>0</v>
      </c>
      <c r="BH100" s="228">
        <f>IF(N100="sníž. přenesená",J100,0)</f>
        <v>0</v>
      </c>
      <c r="BI100" s="228">
        <f>IF(N100="nulová",J100,0)</f>
        <v>0</v>
      </c>
      <c r="BJ100" s="19" t="s">
        <v>85</v>
      </c>
      <c r="BK100" s="228">
        <f>ROUND(I100*H100,2)</f>
        <v>0</v>
      </c>
      <c r="BL100" s="19" t="s">
        <v>166</v>
      </c>
      <c r="BM100" s="227" t="s">
        <v>1321</v>
      </c>
    </row>
    <row r="101" spans="1:51" s="13" customFormat="1" ht="12">
      <c r="A101" s="13"/>
      <c r="B101" s="234"/>
      <c r="C101" s="235"/>
      <c r="D101" s="229" t="s">
        <v>170</v>
      </c>
      <c r="E101" s="236" t="s">
        <v>19</v>
      </c>
      <c r="F101" s="237" t="s">
        <v>1322</v>
      </c>
      <c r="G101" s="235"/>
      <c r="H101" s="238">
        <v>0.1</v>
      </c>
      <c r="I101" s="239"/>
      <c r="J101" s="235"/>
      <c r="K101" s="235"/>
      <c r="L101" s="240"/>
      <c r="M101" s="241"/>
      <c r="N101" s="242"/>
      <c r="O101" s="242"/>
      <c r="P101" s="242"/>
      <c r="Q101" s="242"/>
      <c r="R101" s="242"/>
      <c r="S101" s="242"/>
      <c r="T101" s="243"/>
      <c r="U101" s="13"/>
      <c r="V101" s="13"/>
      <c r="W101" s="13"/>
      <c r="X101" s="13"/>
      <c r="Y101" s="13"/>
      <c r="Z101" s="13"/>
      <c r="AA101" s="13"/>
      <c r="AB101" s="13"/>
      <c r="AC101" s="13"/>
      <c r="AD101" s="13"/>
      <c r="AE101" s="13"/>
      <c r="AT101" s="244" t="s">
        <v>170</v>
      </c>
      <c r="AU101" s="244" t="s">
        <v>87</v>
      </c>
      <c r="AV101" s="13" t="s">
        <v>87</v>
      </c>
      <c r="AW101" s="13" t="s">
        <v>37</v>
      </c>
      <c r="AX101" s="13" t="s">
        <v>85</v>
      </c>
      <c r="AY101" s="244" t="s">
        <v>160</v>
      </c>
    </row>
    <row r="102" spans="1:65" s="2" customFormat="1" ht="16.3" customHeight="1">
      <c r="A102" s="40"/>
      <c r="B102" s="41"/>
      <c r="C102" s="266" t="s">
        <v>210</v>
      </c>
      <c r="D102" s="266" t="s">
        <v>237</v>
      </c>
      <c r="E102" s="267" t="s">
        <v>1323</v>
      </c>
      <c r="F102" s="268" t="s">
        <v>1324</v>
      </c>
      <c r="G102" s="269" t="s">
        <v>1325</v>
      </c>
      <c r="H102" s="270">
        <v>100</v>
      </c>
      <c r="I102" s="271"/>
      <c r="J102" s="272">
        <f>ROUND(I102*H102,2)</f>
        <v>0</v>
      </c>
      <c r="K102" s="273"/>
      <c r="L102" s="274"/>
      <c r="M102" s="275" t="s">
        <v>19</v>
      </c>
      <c r="N102" s="276" t="s">
        <v>48</v>
      </c>
      <c r="O102" s="86"/>
      <c r="P102" s="225">
        <f>O102*H102</f>
        <v>0</v>
      </c>
      <c r="Q102" s="225">
        <v>0.001</v>
      </c>
      <c r="R102" s="225">
        <f>Q102*H102</f>
        <v>0.1</v>
      </c>
      <c r="S102" s="225">
        <v>0</v>
      </c>
      <c r="T102" s="226">
        <f>S102*H102</f>
        <v>0</v>
      </c>
      <c r="U102" s="40"/>
      <c r="V102" s="40"/>
      <c r="W102" s="40"/>
      <c r="X102" s="40"/>
      <c r="Y102" s="40"/>
      <c r="Z102" s="40"/>
      <c r="AA102" s="40"/>
      <c r="AB102" s="40"/>
      <c r="AC102" s="40"/>
      <c r="AD102" s="40"/>
      <c r="AE102" s="40"/>
      <c r="AR102" s="227" t="s">
        <v>210</v>
      </c>
      <c r="AT102" s="227" t="s">
        <v>237</v>
      </c>
      <c r="AU102" s="227" t="s">
        <v>87</v>
      </c>
      <c r="AY102" s="19" t="s">
        <v>160</v>
      </c>
      <c r="BE102" s="228">
        <f>IF(N102="základní",J102,0)</f>
        <v>0</v>
      </c>
      <c r="BF102" s="228">
        <f>IF(N102="snížená",J102,0)</f>
        <v>0</v>
      </c>
      <c r="BG102" s="228">
        <f>IF(N102="zákl. přenesená",J102,0)</f>
        <v>0</v>
      </c>
      <c r="BH102" s="228">
        <f>IF(N102="sníž. přenesená",J102,0)</f>
        <v>0</v>
      </c>
      <c r="BI102" s="228">
        <f>IF(N102="nulová",J102,0)</f>
        <v>0</v>
      </c>
      <c r="BJ102" s="19" t="s">
        <v>85</v>
      </c>
      <c r="BK102" s="228">
        <f>ROUND(I102*H102,2)</f>
        <v>0</v>
      </c>
      <c r="BL102" s="19" t="s">
        <v>166</v>
      </c>
      <c r="BM102" s="227" t="s">
        <v>1326</v>
      </c>
    </row>
    <row r="103" spans="1:65" s="2" customFormat="1" ht="21.05" customHeight="1">
      <c r="A103" s="40"/>
      <c r="B103" s="41"/>
      <c r="C103" s="215" t="s">
        <v>216</v>
      </c>
      <c r="D103" s="215" t="s">
        <v>162</v>
      </c>
      <c r="E103" s="216" t="s">
        <v>1327</v>
      </c>
      <c r="F103" s="217" t="s">
        <v>1328</v>
      </c>
      <c r="G103" s="218" t="s">
        <v>165</v>
      </c>
      <c r="H103" s="219">
        <v>3</v>
      </c>
      <c r="I103" s="220"/>
      <c r="J103" s="221">
        <f>ROUND(I103*H103,2)</f>
        <v>0</v>
      </c>
      <c r="K103" s="222"/>
      <c r="L103" s="46"/>
      <c r="M103" s="223" t="s">
        <v>19</v>
      </c>
      <c r="N103" s="224" t="s">
        <v>48</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166</v>
      </c>
      <c r="AT103" s="227" t="s">
        <v>162</v>
      </c>
      <c r="AU103" s="227" t="s">
        <v>87</v>
      </c>
      <c r="AY103" s="19" t="s">
        <v>160</v>
      </c>
      <c r="BE103" s="228">
        <f>IF(N103="základní",J103,0)</f>
        <v>0</v>
      </c>
      <c r="BF103" s="228">
        <f>IF(N103="snížená",J103,0)</f>
        <v>0</v>
      </c>
      <c r="BG103" s="228">
        <f>IF(N103="zákl. přenesená",J103,0)</f>
        <v>0</v>
      </c>
      <c r="BH103" s="228">
        <f>IF(N103="sníž. přenesená",J103,0)</f>
        <v>0</v>
      </c>
      <c r="BI103" s="228">
        <f>IF(N103="nulová",J103,0)</f>
        <v>0</v>
      </c>
      <c r="BJ103" s="19" t="s">
        <v>85</v>
      </c>
      <c r="BK103" s="228">
        <f>ROUND(I103*H103,2)</f>
        <v>0</v>
      </c>
      <c r="BL103" s="19" t="s">
        <v>166</v>
      </c>
      <c r="BM103" s="227" t="s">
        <v>1329</v>
      </c>
    </row>
    <row r="104" spans="1:51" s="13" customFormat="1" ht="12">
      <c r="A104" s="13"/>
      <c r="B104" s="234"/>
      <c r="C104" s="235"/>
      <c r="D104" s="229" t="s">
        <v>170</v>
      </c>
      <c r="E104" s="236" t="s">
        <v>19</v>
      </c>
      <c r="F104" s="237" t="s">
        <v>1330</v>
      </c>
      <c r="G104" s="235"/>
      <c r="H104" s="238">
        <v>3</v>
      </c>
      <c r="I104" s="239"/>
      <c r="J104" s="235"/>
      <c r="K104" s="235"/>
      <c r="L104" s="240"/>
      <c r="M104" s="241"/>
      <c r="N104" s="242"/>
      <c r="O104" s="242"/>
      <c r="P104" s="242"/>
      <c r="Q104" s="242"/>
      <c r="R104" s="242"/>
      <c r="S104" s="242"/>
      <c r="T104" s="243"/>
      <c r="U104" s="13"/>
      <c r="V104" s="13"/>
      <c r="W104" s="13"/>
      <c r="X104" s="13"/>
      <c r="Y104" s="13"/>
      <c r="Z104" s="13"/>
      <c r="AA104" s="13"/>
      <c r="AB104" s="13"/>
      <c r="AC104" s="13"/>
      <c r="AD104" s="13"/>
      <c r="AE104" s="13"/>
      <c r="AT104" s="244" t="s">
        <v>170</v>
      </c>
      <c r="AU104" s="244" t="s">
        <v>87</v>
      </c>
      <c r="AV104" s="13" t="s">
        <v>87</v>
      </c>
      <c r="AW104" s="13" t="s">
        <v>37</v>
      </c>
      <c r="AX104" s="13" t="s">
        <v>77</v>
      </c>
      <c r="AY104" s="244" t="s">
        <v>160</v>
      </c>
    </row>
    <row r="105" spans="1:51" s="15" customFormat="1" ht="12">
      <c r="A105" s="15"/>
      <c r="B105" s="255"/>
      <c r="C105" s="256"/>
      <c r="D105" s="229" t="s">
        <v>170</v>
      </c>
      <c r="E105" s="257" t="s">
        <v>19</v>
      </c>
      <c r="F105" s="258" t="s">
        <v>174</v>
      </c>
      <c r="G105" s="256"/>
      <c r="H105" s="259">
        <v>3</v>
      </c>
      <c r="I105" s="260"/>
      <c r="J105" s="256"/>
      <c r="K105" s="256"/>
      <c r="L105" s="261"/>
      <c r="M105" s="262"/>
      <c r="N105" s="263"/>
      <c r="O105" s="263"/>
      <c r="P105" s="263"/>
      <c r="Q105" s="263"/>
      <c r="R105" s="263"/>
      <c r="S105" s="263"/>
      <c r="T105" s="264"/>
      <c r="U105" s="15"/>
      <c r="V105" s="15"/>
      <c r="W105" s="15"/>
      <c r="X105" s="15"/>
      <c r="Y105" s="15"/>
      <c r="Z105" s="15"/>
      <c r="AA105" s="15"/>
      <c r="AB105" s="15"/>
      <c r="AC105" s="15"/>
      <c r="AD105" s="15"/>
      <c r="AE105" s="15"/>
      <c r="AT105" s="265" t="s">
        <v>170</v>
      </c>
      <c r="AU105" s="265" t="s">
        <v>87</v>
      </c>
      <c r="AV105" s="15" t="s">
        <v>166</v>
      </c>
      <c r="AW105" s="15" t="s">
        <v>37</v>
      </c>
      <c r="AX105" s="15" t="s">
        <v>85</v>
      </c>
      <c r="AY105" s="265" t="s">
        <v>160</v>
      </c>
    </row>
    <row r="106" spans="1:63" s="12" customFormat="1" ht="22.8" customHeight="1">
      <c r="A106" s="12"/>
      <c r="B106" s="199"/>
      <c r="C106" s="200"/>
      <c r="D106" s="201" t="s">
        <v>76</v>
      </c>
      <c r="E106" s="213" t="s">
        <v>87</v>
      </c>
      <c r="F106" s="213" t="s">
        <v>1331</v>
      </c>
      <c r="G106" s="200"/>
      <c r="H106" s="200"/>
      <c r="I106" s="203"/>
      <c r="J106" s="214">
        <f>BK106</f>
        <v>0</v>
      </c>
      <c r="K106" s="200"/>
      <c r="L106" s="205"/>
      <c r="M106" s="206"/>
      <c r="N106" s="207"/>
      <c r="O106" s="207"/>
      <c r="P106" s="208">
        <f>SUM(P107:P114)</f>
        <v>0</v>
      </c>
      <c r="Q106" s="207"/>
      <c r="R106" s="208">
        <f>SUM(R107:R114)</f>
        <v>52.484205980000006</v>
      </c>
      <c r="S106" s="207"/>
      <c r="T106" s="209">
        <f>SUM(T107:T114)</f>
        <v>0</v>
      </c>
      <c r="U106" s="12"/>
      <c r="V106" s="12"/>
      <c r="W106" s="12"/>
      <c r="X106" s="12"/>
      <c r="Y106" s="12"/>
      <c r="Z106" s="12"/>
      <c r="AA106" s="12"/>
      <c r="AB106" s="12"/>
      <c r="AC106" s="12"/>
      <c r="AD106" s="12"/>
      <c r="AE106" s="12"/>
      <c r="AR106" s="210" t="s">
        <v>85</v>
      </c>
      <c r="AT106" s="211" t="s">
        <v>76</v>
      </c>
      <c r="AU106" s="211" t="s">
        <v>85</v>
      </c>
      <c r="AY106" s="210" t="s">
        <v>160</v>
      </c>
      <c r="BK106" s="212">
        <f>SUM(BK107:BK114)</f>
        <v>0</v>
      </c>
    </row>
    <row r="107" spans="1:65" s="2" customFormat="1" ht="16.3" customHeight="1">
      <c r="A107" s="40"/>
      <c r="B107" s="41"/>
      <c r="C107" s="215" t="s">
        <v>223</v>
      </c>
      <c r="D107" s="215" t="s">
        <v>162</v>
      </c>
      <c r="E107" s="216" t="s">
        <v>1332</v>
      </c>
      <c r="F107" s="217" t="s">
        <v>1333</v>
      </c>
      <c r="G107" s="218" t="s">
        <v>188</v>
      </c>
      <c r="H107" s="219">
        <v>40</v>
      </c>
      <c r="I107" s="220"/>
      <c r="J107" s="221">
        <f>ROUND(I107*H107,2)</f>
        <v>0</v>
      </c>
      <c r="K107" s="222"/>
      <c r="L107" s="46"/>
      <c r="M107" s="223" t="s">
        <v>19</v>
      </c>
      <c r="N107" s="224" t="s">
        <v>48</v>
      </c>
      <c r="O107" s="86"/>
      <c r="P107" s="225">
        <f>O107*H107</f>
        <v>0</v>
      </c>
      <c r="Q107" s="225">
        <v>0.01075</v>
      </c>
      <c r="R107" s="225">
        <f>Q107*H107</f>
        <v>0.42999999999999994</v>
      </c>
      <c r="S107" s="225">
        <v>0</v>
      </c>
      <c r="T107" s="226">
        <f>S107*H107</f>
        <v>0</v>
      </c>
      <c r="U107" s="40"/>
      <c r="V107" s="40"/>
      <c r="W107" s="40"/>
      <c r="X107" s="40"/>
      <c r="Y107" s="40"/>
      <c r="Z107" s="40"/>
      <c r="AA107" s="40"/>
      <c r="AB107" s="40"/>
      <c r="AC107" s="40"/>
      <c r="AD107" s="40"/>
      <c r="AE107" s="40"/>
      <c r="AR107" s="227" t="s">
        <v>166</v>
      </c>
      <c r="AT107" s="227" t="s">
        <v>162</v>
      </c>
      <c r="AU107" s="227" t="s">
        <v>87</v>
      </c>
      <c r="AY107" s="19" t="s">
        <v>160</v>
      </c>
      <c r="BE107" s="228">
        <f>IF(N107="základní",J107,0)</f>
        <v>0</v>
      </c>
      <c r="BF107" s="228">
        <f>IF(N107="snížená",J107,0)</f>
        <v>0</v>
      </c>
      <c r="BG107" s="228">
        <f>IF(N107="zákl. přenesená",J107,0)</f>
        <v>0</v>
      </c>
      <c r="BH107" s="228">
        <f>IF(N107="sníž. přenesená",J107,0)</f>
        <v>0</v>
      </c>
      <c r="BI107" s="228">
        <f>IF(N107="nulová",J107,0)</f>
        <v>0</v>
      </c>
      <c r="BJ107" s="19" t="s">
        <v>85</v>
      </c>
      <c r="BK107" s="228">
        <f>ROUND(I107*H107,2)</f>
        <v>0</v>
      </c>
      <c r="BL107" s="19" t="s">
        <v>166</v>
      </c>
      <c r="BM107" s="227" t="s">
        <v>1334</v>
      </c>
    </row>
    <row r="108" spans="1:51" s="13" customFormat="1" ht="12">
      <c r="A108" s="13"/>
      <c r="B108" s="234"/>
      <c r="C108" s="235"/>
      <c r="D108" s="229" t="s">
        <v>170</v>
      </c>
      <c r="E108" s="236" t="s">
        <v>19</v>
      </c>
      <c r="F108" s="237" t="s">
        <v>1335</v>
      </c>
      <c r="G108" s="235"/>
      <c r="H108" s="238">
        <v>40</v>
      </c>
      <c r="I108" s="239"/>
      <c r="J108" s="235"/>
      <c r="K108" s="235"/>
      <c r="L108" s="240"/>
      <c r="M108" s="241"/>
      <c r="N108" s="242"/>
      <c r="O108" s="242"/>
      <c r="P108" s="242"/>
      <c r="Q108" s="242"/>
      <c r="R108" s="242"/>
      <c r="S108" s="242"/>
      <c r="T108" s="243"/>
      <c r="U108" s="13"/>
      <c r="V108" s="13"/>
      <c r="W108" s="13"/>
      <c r="X108" s="13"/>
      <c r="Y108" s="13"/>
      <c r="Z108" s="13"/>
      <c r="AA108" s="13"/>
      <c r="AB108" s="13"/>
      <c r="AC108" s="13"/>
      <c r="AD108" s="13"/>
      <c r="AE108" s="13"/>
      <c r="AT108" s="244" t="s">
        <v>170</v>
      </c>
      <c r="AU108" s="244" t="s">
        <v>87</v>
      </c>
      <c r="AV108" s="13" t="s">
        <v>87</v>
      </c>
      <c r="AW108" s="13" t="s">
        <v>37</v>
      </c>
      <c r="AX108" s="13" t="s">
        <v>85</v>
      </c>
      <c r="AY108" s="244" t="s">
        <v>160</v>
      </c>
    </row>
    <row r="109" spans="1:65" s="2" customFormat="1" ht="31.9" customHeight="1">
      <c r="A109" s="40"/>
      <c r="B109" s="41"/>
      <c r="C109" s="215" t="s">
        <v>230</v>
      </c>
      <c r="D109" s="215" t="s">
        <v>162</v>
      </c>
      <c r="E109" s="216" t="s">
        <v>1336</v>
      </c>
      <c r="F109" s="217" t="s">
        <v>1337</v>
      </c>
      <c r="G109" s="218" t="s">
        <v>188</v>
      </c>
      <c r="H109" s="219">
        <v>154.464</v>
      </c>
      <c r="I109" s="220"/>
      <c r="J109" s="221">
        <f>ROUND(I109*H109,2)</f>
        <v>0</v>
      </c>
      <c r="K109" s="222"/>
      <c r="L109" s="46"/>
      <c r="M109" s="223" t="s">
        <v>19</v>
      </c>
      <c r="N109" s="224" t="s">
        <v>48</v>
      </c>
      <c r="O109" s="86"/>
      <c r="P109" s="225">
        <f>O109*H109</f>
        <v>0</v>
      </c>
      <c r="Q109" s="225">
        <v>0.00017</v>
      </c>
      <c r="R109" s="225">
        <f>Q109*H109</f>
        <v>0.026258880000000002</v>
      </c>
      <c r="S109" s="225">
        <v>0</v>
      </c>
      <c r="T109" s="226">
        <f>S109*H109</f>
        <v>0</v>
      </c>
      <c r="U109" s="40"/>
      <c r="V109" s="40"/>
      <c r="W109" s="40"/>
      <c r="X109" s="40"/>
      <c r="Y109" s="40"/>
      <c r="Z109" s="40"/>
      <c r="AA109" s="40"/>
      <c r="AB109" s="40"/>
      <c r="AC109" s="40"/>
      <c r="AD109" s="40"/>
      <c r="AE109" s="40"/>
      <c r="AR109" s="227" t="s">
        <v>166</v>
      </c>
      <c r="AT109" s="227" t="s">
        <v>162</v>
      </c>
      <c r="AU109" s="227" t="s">
        <v>87</v>
      </c>
      <c r="AY109" s="19" t="s">
        <v>160</v>
      </c>
      <c r="BE109" s="228">
        <f>IF(N109="základní",J109,0)</f>
        <v>0</v>
      </c>
      <c r="BF109" s="228">
        <f>IF(N109="snížená",J109,0)</f>
        <v>0</v>
      </c>
      <c r="BG109" s="228">
        <f>IF(N109="zákl. přenesená",J109,0)</f>
        <v>0</v>
      </c>
      <c r="BH109" s="228">
        <f>IF(N109="sníž. přenesená",J109,0)</f>
        <v>0</v>
      </c>
      <c r="BI109" s="228">
        <f>IF(N109="nulová",J109,0)</f>
        <v>0</v>
      </c>
      <c r="BJ109" s="19" t="s">
        <v>85</v>
      </c>
      <c r="BK109" s="228">
        <f>ROUND(I109*H109,2)</f>
        <v>0</v>
      </c>
      <c r="BL109" s="19" t="s">
        <v>166</v>
      </c>
      <c r="BM109" s="227" t="s">
        <v>1338</v>
      </c>
    </row>
    <row r="110" spans="1:51" s="13" customFormat="1" ht="12">
      <c r="A110" s="13"/>
      <c r="B110" s="234"/>
      <c r="C110" s="235"/>
      <c r="D110" s="229" t="s">
        <v>170</v>
      </c>
      <c r="E110" s="236" t="s">
        <v>19</v>
      </c>
      <c r="F110" s="237" t="s">
        <v>1339</v>
      </c>
      <c r="G110" s="235"/>
      <c r="H110" s="238">
        <v>154.464</v>
      </c>
      <c r="I110" s="239"/>
      <c r="J110" s="235"/>
      <c r="K110" s="235"/>
      <c r="L110" s="240"/>
      <c r="M110" s="241"/>
      <c r="N110" s="242"/>
      <c r="O110" s="242"/>
      <c r="P110" s="242"/>
      <c r="Q110" s="242"/>
      <c r="R110" s="242"/>
      <c r="S110" s="242"/>
      <c r="T110" s="243"/>
      <c r="U110" s="13"/>
      <c r="V110" s="13"/>
      <c r="W110" s="13"/>
      <c r="X110" s="13"/>
      <c r="Y110" s="13"/>
      <c r="Z110" s="13"/>
      <c r="AA110" s="13"/>
      <c r="AB110" s="13"/>
      <c r="AC110" s="13"/>
      <c r="AD110" s="13"/>
      <c r="AE110" s="13"/>
      <c r="AT110" s="244" t="s">
        <v>170</v>
      </c>
      <c r="AU110" s="244" t="s">
        <v>87</v>
      </c>
      <c r="AV110" s="13" t="s">
        <v>87</v>
      </c>
      <c r="AW110" s="13" t="s">
        <v>37</v>
      </c>
      <c r="AX110" s="13" t="s">
        <v>85</v>
      </c>
      <c r="AY110" s="244" t="s">
        <v>160</v>
      </c>
    </row>
    <row r="111" spans="1:65" s="2" customFormat="1" ht="16.3" customHeight="1">
      <c r="A111" s="40"/>
      <c r="B111" s="41"/>
      <c r="C111" s="266" t="s">
        <v>236</v>
      </c>
      <c r="D111" s="266" t="s">
        <v>237</v>
      </c>
      <c r="E111" s="267" t="s">
        <v>1340</v>
      </c>
      <c r="F111" s="268" t="s">
        <v>1341</v>
      </c>
      <c r="G111" s="269" t="s">
        <v>188</v>
      </c>
      <c r="H111" s="270">
        <v>185.357</v>
      </c>
      <c r="I111" s="271"/>
      <c r="J111" s="272">
        <f>ROUND(I111*H111,2)</f>
        <v>0</v>
      </c>
      <c r="K111" s="273"/>
      <c r="L111" s="274"/>
      <c r="M111" s="275" t="s">
        <v>19</v>
      </c>
      <c r="N111" s="276" t="s">
        <v>48</v>
      </c>
      <c r="O111" s="86"/>
      <c r="P111" s="225">
        <f>O111*H111</f>
        <v>0</v>
      </c>
      <c r="Q111" s="225">
        <v>0.0003</v>
      </c>
      <c r="R111" s="225">
        <f>Q111*H111</f>
        <v>0.05560709999999999</v>
      </c>
      <c r="S111" s="225">
        <v>0</v>
      </c>
      <c r="T111" s="226">
        <f>S111*H111</f>
        <v>0</v>
      </c>
      <c r="U111" s="40"/>
      <c r="V111" s="40"/>
      <c r="W111" s="40"/>
      <c r="X111" s="40"/>
      <c r="Y111" s="40"/>
      <c r="Z111" s="40"/>
      <c r="AA111" s="40"/>
      <c r="AB111" s="40"/>
      <c r="AC111" s="40"/>
      <c r="AD111" s="40"/>
      <c r="AE111" s="40"/>
      <c r="AR111" s="227" t="s">
        <v>210</v>
      </c>
      <c r="AT111" s="227" t="s">
        <v>237</v>
      </c>
      <c r="AU111" s="227" t="s">
        <v>87</v>
      </c>
      <c r="AY111" s="19" t="s">
        <v>160</v>
      </c>
      <c r="BE111" s="228">
        <f>IF(N111="základní",J111,0)</f>
        <v>0</v>
      </c>
      <c r="BF111" s="228">
        <f>IF(N111="snížená",J111,0)</f>
        <v>0</v>
      </c>
      <c r="BG111" s="228">
        <f>IF(N111="zákl. přenesená",J111,0)</f>
        <v>0</v>
      </c>
      <c r="BH111" s="228">
        <f>IF(N111="sníž. přenesená",J111,0)</f>
        <v>0</v>
      </c>
      <c r="BI111" s="228">
        <f>IF(N111="nulová",J111,0)</f>
        <v>0</v>
      </c>
      <c r="BJ111" s="19" t="s">
        <v>85</v>
      </c>
      <c r="BK111" s="228">
        <f>ROUND(I111*H111,2)</f>
        <v>0</v>
      </c>
      <c r="BL111" s="19" t="s">
        <v>166</v>
      </c>
      <c r="BM111" s="227" t="s">
        <v>1342</v>
      </c>
    </row>
    <row r="112" spans="1:51" s="13" customFormat="1" ht="12">
      <c r="A112" s="13"/>
      <c r="B112" s="234"/>
      <c r="C112" s="235"/>
      <c r="D112" s="229" t="s">
        <v>170</v>
      </c>
      <c r="E112" s="235"/>
      <c r="F112" s="237" t="s">
        <v>1343</v>
      </c>
      <c r="G112" s="235"/>
      <c r="H112" s="238">
        <v>185.357</v>
      </c>
      <c r="I112" s="239"/>
      <c r="J112" s="235"/>
      <c r="K112" s="235"/>
      <c r="L112" s="240"/>
      <c r="M112" s="241"/>
      <c r="N112" s="242"/>
      <c r="O112" s="242"/>
      <c r="P112" s="242"/>
      <c r="Q112" s="242"/>
      <c r="R112" s="242"/>
      <c r="S112" s="242"/>
      <c r="T112" s="243"/>
      <c r="U112" s="13"/>
      <c r="V112" s="13"/>
      <c r="W112" s="13"/>
      <c r="X112" s="13"/>
      <c r="Y112" s="13"/>
      <c r="Z112" s="13"/>
      <c r="AA112" s="13"/>
      <c r="AB112" s="13"/>
      <c r="AC112" s="13"/>
      <c r="AD112" s="13"/>
      <c r="AE112" s="13"/>
      <c r="AT112" s="244" t="s">
        <v>170</v>
      </c>
      <c r="AU112" s="244" t="s">
        <v>87</v>
      </c>
      <c r="AV112" s="13" t="s">
        <v>87</v>
      </c>
      <c r="AW112" s="13" t="s">
        <v>4</v>
      </c>
      <c r="AX112" s="13" t="s">
        <v>85</v>
      </c>
      <c r="AY112" s="244" t="s">
        <v>160</v>
      </c>
    </row>
    <row r="113" spans="1:65" s="2" customFormat="1" ht="53.65" customHeight="1">
      <c r="A113" s="40"/>
      <c r="B113" s="41"/>
      <c r="C113" s="215" t="s">
        <v>243</v>
      </c>
      <c r="D113" s="215" t="s">
        <v>162</v>
      </c>
      <c r="E113" s="216" t="s">
        <v>1344</v>
      </c>
      <c r="F113" s="217" t="s">
        <v>1345</v>
      </c>
      <c r="G113" s="218" t="s">
        <v>326</v>
      </c>
      <c r="H113" s="219">
        <v>181</v>
      </c>
      <c r="I113" s="220"/>
      <c r="J113" s="221">
        <f>ROUND(I113*H113,2)</f>
        <v>0</v>
      </c>
      <c r="K113" s="222"/>
      <c r="L113" s="46"/>
      <c r="M113" s="223" t="s">
        <v>19</v>
      </c>
      <c r="N113" s="224" t="s">
        <v>48</v>
      </c>
      <c r="O113" s="86"/>
      <c r="P113" s="225">
        <f>O113*H113</f>
        <v>0</v>
      </c>
      <c r="Q113" s="225">
        <v>0.28714</v>
      </c>
      <c r="R113" s="225">
        <f>Q113*H113</f>
        <v>51.97234</v>
      </c>
      <c r="S113" s="225">
        <v>0</v>
      </c>
      <c r="T113" s="226">
        <f>S113*H113</f>
        <v>0</v>
      </c>
      <c r="U113" s="40"/>
      <c r="V113" s="40"/>
      <c r="W113" s="40"/>
      <c r="X113" s="40"/>
      <c r="Y113" s="40"/>
      <c r="Z113" s="40"/>
      <c r="AA113" s="40"/>
      <c r="AB113" s="40"/>
      <c r="AC113" s="40"/>
      <c r="AD113" s="40"/>
      <c r="AE113" s="40"/>
      <c r="AR113" s="227" t="s">
        <v>166</v>
      </c>
      <c r="AT113" s="227" t="s">
        <v>162</v>
      </c>
      <c r="AU113" s="227" t="s">
        <v>87</v>
      </c>
      <c r="AY113" s="19" t="s">
        <v>160</v>
      </c>
      <c r="BE113" s="228">
        <f>IF(N113="základní",J113,0)</f>
        <v>0</v>
      </c>
      <c r="BF113" s="228">
        <f>IF(N113="snížená",J113,0)</f>
        <v>0</v>
      </c>
      <c r="BG113" s="228">
        <f>IF(N113="zákl. přenesená",J113,0)</f>
        <v>0</v>
      </c>
      <c r="BH113" s="228">
        <f>IF(N113="sníž. přenesená",J113,0)</f>
        <v>0</v>
      </c>
      <c r="BI113" s="228">
        <f>IF(N113="nulová",J113,0)</f>
        <v>0</v>
      </c>
      <c r="BJ113" s="19" t="s">
        <v>85</v>
      </c>
      <c r="BK113" s="228">
        <f>ROUND(I113*H113,2)</f>
        <v>0</v>
      </c>
      <c r="BL113" s="19" t="s">
        <v>166</v>
      </c>
      <c r="BM113" s="227" t="s">
        <v>1346</v>
      </c>
    </row>
    <row r="114" spans="1:51" s="13" customFormat="1" ht="12">
      <c r="A114" s="13"/>
      <c r="B114" s="234"/>
      <c r="C114" s="235"/>
      <c r="D114" s="229" t="s">
        <v>170</v>
      </c>
      <c r="E114" s="236" t="s">
        <v>19</v>
      </c>
      <c r="F114" s="237" t="s">
        <v>1347</v>
      </c>
      <c r="G114" s="235"/>
      <c r="H114" s="238">
        <v>181</v>
      </c>
      <c r="I114" s="239"/>
      <c r="J114" s="235"/>
      <c r="K114" s="235"/>
      <c r="L114" s="240"/>
      <c r="M114" s="241"/>
      <c r="N114" s="242"/>
      <c r="O114" s="242"/>
      <c r="P114" s="242"/>
      <c r="Q114" s="242"/>
      <c r="R114" s="242"/>
      <c r="S114" s="242"/>
      <c r="T114" s="243"/>
      <c r="U114" s="13"/>
      <c r="V114" s="13"/>
      <c r="W114" s="13"/>
      <c r="X114" s="13"/>
      <c r="Y114" s="13"/>
      <c r="Z114" s="13"/>
      <c r="AA114" s="13"/>
      <c r="AB114" s="13"/>
      <c r="AC114" s="13"/>
      <c r="AD114" s="13"/>
      <c r="AE114" s="13"/>
      <c r="AT114" s="244" t="s">
        <v>170</v>
      </c>
      <c r="AU114" s="244" t="s">
        <v>87</v>
      </c>
      <c r="AV114" s="13" t="s">
        <v>87</v>
      </c>
      <c r="AW114" s="13" t="s">
        <v>37</v>
      </c>
      <c r="AX114" s="13" t="s">
        <v>85</v>
      </c>
      <c r="AY114" s="244" t="s">
        <v>160</v>
      </c>
    </row>
    <row r="115" spans="1:63" s="12" customFormat="1" ht="22.8" customHeight="1">
      <c r="A115" s="12"/>
      <c r="B115" s="199"/>
      <c r="C115" s="200"/>
      <c r="D115" s="201" t="s">
        <v>76</v>
      </c>
      <c r="E115" s="213" t="s">
        <v>166</v>
      </c>
      <c r="F115" s="213" t="s">
        <v>192</v>
      </c>
      <c r="G115" s="200"/>
      <c r="H115" s="200"/>
      <c r="I115" s="203"/>
      <c r="J115" s="214">
        <f>BK115</f>
        <v>0</v>
      </c>
      <c r="K115" s="200"/>
      <c r="L115" s="205"/>
      <c r="M115" s="206"/>
      <c r="N115" s="207"/>
      <c r="O115" s="207"/>
      <c r="P115" s="208">
        <f>SUM(P116:P117)</f>
        <v>0</v>
      </c>
      <c r="Q115" s="207"/>
      <c r="R115" s="208">
        <f>SUM(R116:R117)</f>
        <v>0.6345000000000001</v>
      </c>
      <c r="S115" s="207"/>
      <c r="T115" s="209">
        <f>SUM(T116:T117)</f>
        <v>0</v>
      </c>
      <c r="U115" s="12"/>
      <c r="V115" s="12"/>
      <c r="W115" s="12"/>
      <c r="X115" s="12"/>
      <c r="Y115" s="12"/>
      <c r="Z115" s="12"/>
      <c r="AA115" s="12"/>
      <c r="AB115" s="12"/>
      <c r="AC115" s="12"/>
      <c r="AD115" s="12"/>
      <c r="AE115" s="12"/>
      <c r="AR115" s="210" t="s">
        <v>85</v>
      </c>
      <c r="AT115" s="211" t="s">
        <v>76</v>
      </c>
      <c r="AU115" s="211" t="s">
        <v>85</v>
      </c>
      <c r="AY115" s="210" t="s">
        <v>160</v>
      </c>
      <c r="BK115" s="212">
        <f>SUM(BK116:BK117)</f>
        <v>0</v>
      </c>
    </row>
    <row r="116" spans="1:65" s="2" customFormat="1" ht="31.9" customHeight="1">
      <c r="A116" s="40"/>
      <c r="B116" s="41"/>
      <c r="C116" s="215" t="s">
        <v>247</v>
      </c>
      <c r="D116" s="215" t="s">
        <v>162</v>
      </c>
      <c r="E116" s="216" t="s">
        <v>1348</v>
      </c>
      <c r="F116" s="217" t="s">
        <v>1349</v>
      </c>
      <c r="G116" s="218" t="s">
        <v>165</v>
      </c>
      <c r="H116" s="219">
        <v>4</v>
      </c>
      <c r="I116" s="220"/>
      <c r="J116" s="221">
        <f>ROUND(I116*H116,2)</f>
        <v>0</v>
      </c>
      <c r="K116" s="222"/>
      <c r="L116" s="46"/>
      <c r="M116" s="223" t="s">
        <v>19</v>
      </c>
      <c r="N116" s="224" t="s">
        <v>48</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166</v>
      </c>
      <c r="AT116" s="227" t="s">
        <v>162</v>
      </c>
      <c r="AU116" s="227" t="s">
        <v>87</v>
      </c>
      <c r="AY116" s="19" t="s">
        <v>160</v>
      </c>
      <c r="BE116" s="228">
        <f>IF(N116="základní",J116,0)</f>
        <v>0</v>
      </c>
      <c r="BF116" s="228">
        <f>IF(N116="snížená",J116,0)</f>
        <v>0</v>
      </c>
      <c r="BG116" s="228">
        <f>IF(N116="zákl. přenesená",J116,0)</f>
        <v>0</v>
      </c>
      <c r="BH116" s="228">
        <f>IF(N116="sníž. přenesená",J116,0)</f>
        <v>0</v>
      </c>
      <c r="BI116" s="228">
        <f>IF(N116="nulová",J116,0)</f>
        <v>0</v>
      </c>
      <c r="BJ116" s="19" t="s">
        <v>85</v>
      </c>
      <c r="BK116" s="228">
        <f>ROUND(I116*H116,2)</f>
        <v>0</v>
      </c>
      <c r="BL116" s="19" t="s">
        <v>166</v>
      </c>
      <c r="BM116" s="227" t="s">
        <v>1350</v>
      </c>
    </row>
    <row r="117" spans="1:65" s="2" customFormat="1" ht="42.75" customHeight="1">
      <c r="A117" s="40"/>
      <c r="B117" s="41"/>
      <c r="C117" s="215" t="s">
        <v>8</v>
      </c>
      <c r="D117" s="215" t="s">
        <v>162</v>
      </c>
      <c r="E117" s="216" t="s">
        <v>1351</v>
      </c>
      <c r="F117" s="217" t="s">
        <v>1352</v>
      </c>
      <c r="G117" s="218" t="s">
        <v>188</v>
      </c>
      <c r="H117" s="219">
        <v>270</v>
      </c>
      <c r="I117" s="220"/>
      <c r="J117" s="221">
        <f>ROUND(I117*H117,2)</f>
        <v>0</v>
      </c>
      <c r="K117" s="222"/>
      <c r="L117" s="46"/>
      <c r="M117" s="223" t="s">
        <v>19</v>
      </c>
      <c r="N117" s="224" t="s">
        <v>48</v>
      </c>
      <c r="O117" s="86"/>
      <c r="P117" s="225">
        <f>O117*H117</f>
        <v>0</v>
      </c>
      <c r="Q117" s="225">
        <v>0.00235</v>
      </c>
      <c r="R117" s="225">
        <f>Q117*H117</f>
        <v>0.6345000000000001</v>
      </c>
      <c r="S117" s="225">
        <v>0</v>
      </c>
      <c r="T117" s="226">
        <f>S117*H117</f>
        <v>0</v>
      </c>
      <c r="U117" s="40"/>
      <c r="V117" s="40"/>
      <c r="W117" s="40"/>
      <c r="X117" s="40"/>
      <c r="Y117" s="40"/>
      <c r="Z117" s="40"/>
      <c r="AA117" s="40"/>
      <c r="AB117" s="40"/>
      <c r="AC117" s="40"/>
      <c r="AD117" s="40"/>
      <c r="AE117" s="40"/>
      <c r="AR117" s="227" t="s">
        <v>166</v>
      </c>
      <c r="AT117" s="227" t="s">
        <v>162</v>
      </c>
      <c r="AU117" s="227" t="s">
        <v>87</v>
      </c>
      <c r="AY117" s="19" t="s">
        <v>160</v>
      </c>
      <c r="BE117" s="228">
        <f>IF(N117="základní",J117,0)</f>
        <v>0</v>
      </c>
      <c r="BF117" s="228">
        <f>IF(N117="snížená",J117,0)</f>
        <v>0</v>
      </c>
      <c r="BG117" s="228">
        <f>IF(N117="zákl. přenesená",J117,0)</f>
        <v>0</v>
      </c>
      <c r="BH117" s="228">
        <f>IF(N117="sníž. přenesená",J117,0)</f>
        <v>0</v>
      </c>
      <c r="BI117" s="228">
        <f>IF(N117="nulová",J117,0)</f>
        <v>0</v>
      </c>
      <c r="BJ117" s="19" t="s">
        <v>85</v>
      </c>
      <c r="BK117" s="228">
        <f>ROUND(I117*H117,2)</f>
        <v>0</v>
      </c>
      <c r="BL117" s="19" t="s">
        <v>166</v>
      </c>
      <c r="BM117" s="227" t="s">
        <v>1353</v>
      </c>
    </row>
    <row r="118" spans="1:63" s="12" customFormat="1" ht="22.8" customHeight="1">
      <c r="A118" s="12"/>
      <c r="B118" s="199"/>
      <c r="C118" s="200"/>
      <c r="D118" s="201" t="s">
        <v>76</v>
      </c>
      <c r="E118" s="213" t="s">
        <v>210</v>
      </c>
      <c r="F118" s="213" t="s">
        <v>292</v>
      </c>
      <c r="G118" s="200"/>
      <c r="H118" s="200"/>
      <c r="I118" s="203"/>
      <c r="J118" s="214">
        <f>BK118</f>
        <v>0</v>
      </c>
      <c r="K118" s="200"/>
      <c r="L118" s="205"/>
      <c r="M118" s="206"/>
      <c r="N118" s="207"/>
      <c r="O118" s="207"/>
      <c r="P118" s="208">
        <f>P119</f>
        <v>0</v>
      </c>
      <c r="Q118" s="207"/>
      <c r="R118" s="208">
        <f>R119</f>
        <v>0.05278</v>
      </c>
      <c r="S118" s="207"/>
      <c r="T118" s="209">
        <f>T119</f>
        <v>0</v>
      </c>
      <c r="U118" s="12"/>
      <c r="V118" s="12"/>
      <c r="W118" s="12"/>
      <c r="X118" s="12"/>
      <c r="Y118" s="12"/>
      <c r="Z118" s="12"/>
      <c r="AA118" s="12"/>
      <c r="AB118" s="12"/>
      <c r="AC118" s="12"/>
      <c r="AD118" s="12"/>
      <c r="AE118" s="12"/>
      <c r="AR118" s="210" t="s">
        <v>85</v>
      </c>
      <c r="AT118" s="211" t="s">
        <v>76</v>
      </c>
      <c r="AU118" s="211" t="s">
        <v>85</v>
      </c>
      <c r="AY118" s="210" t="s">
        <v>160</v>
      </c>
      <c r="BK118" s="212">
        <f>BK119</f>
        <v>0</v>
      </c>
    </row>
    <row r="119" spans="1:65" s="2" customFormat="1" ht="21.05" customHeight="1">
      <c r="A119" s="40"/>
      <c r="B119" s="41"/>
      <c r="C119" s="215" t="s">
        <v>259</v>
      </c>
      <c r="D119" s="215" t="s">
        <v>162</v>
      </c>
      <c r="E119" s="216" t="s">
        <v>1354</v>
      </c>
      <c r="F119" s="217" t="s">
        <v>1355</v>
      </c>
      <c r="G119" s="218" t="s">
        <v>295</v>
      </c>
      <c r="H119" s="219">
        <v>2</v>
      </c>
      <c r="I119" s="220"/>
      <c r="J119" s="221">
        <f>ROUND(I119*H119,2)</f>
        <v>0</v>
      </c>
      <c r="K119" s="222"/>
      <c r="L119" s="46"/>
      <c r="M119" s="223" t="s">
        <v>19</v>
      </c>
      <c r="N119" s="224" t="s">
        <v>48</v>
      </c>
      <c r="O119" s="86"/>
      <c r="P119" s="225">
        <f>O119*H119</f>
        <v>0</v>
      </c>
      <c r="Q119" s="225">
        <v>0.02639</v>
      </c>
      <c r="R119" s="225">
        <f>Q119*H119</f>
        <v>0.05278</v>
      </c>
      <c r="S119" s="225">
        <v>0</v>
      </c>
      <c r="T119" s="226">
        <f>S119*H119</f>
        <v>0</v>
      </c>
      <c r="U119" s="40"/>
      <c r="V119" s="40"/>
      <c r="W119" s="40"/>
      <c r="X119" s="40"/>
      <c r="Y119" s="40"/>
      <c r="Z119" s="40"/>
      <c r="AA119" s="40"/>
      <c r="AB119" s="40"/>
      <c r="AC119" s="40"/>
      <c r="AD119" s="40"/>
      <c r="AE119" s="40"/>
      <c r="AR119" s="227" t="s">
        <v>166</v>
      </c>
      <c r="AT119" s="227" t="s">
        <v>162</v>
      </c>
      <c r="AU119" s="227" t="s">
        <v>87</v>
      </c>
      <c r="AY119" s="19" t="s">
        <v>160</v>
      </c>
      <c r="BE119" s="228">
        <f>IF(N119="základní",J119,0)</f>
        <v>0</v>
      </c>
      <c r="BF119" s="228">
        <f>IF(N119="snížená",J119,0)</f>
        <v>0</v>
      </c>
      <c r="BG119" s="228">
        <f>IF(N119="zákl. přenesená",J119,0)</f>
        <v>0</v>
      </c>
      <c r="BH119" s="228">
        <f>IF(N119="sníž. přenesená",J119,0)</f>
        <v>0</v>
      </c>
      <c r="BI119" s="228">
        <f>IF(N119="nulová",J119,0)</f>
        <v>0</v>
      </c>
      <c r="BJ119" s="19" t="s">
        <v>85</v>
      </c>
      <c r="BK119" s="228">
        <f>ROUND(I119*H119,2)</f>
        <v>0</v>
      </c>
      <c r="BL119" s="19" t="s">
        <v>166</v>
      </c>
      <c r="BM119" s="227" t="s">
        <v>1356</v>
      </c>
    </row>
    <row r="120" spans="1:63" s="12" customFormat="1" ht="22.8" customHeight="1">
      <c r="A120" s="12"/>
      <c r="B120" s="199"/>
      <c r="C120" s="200"/>
      <c r="D120" s="201" t="s">
        <v>76</v>
      </c>
      <c r="E120" s="213" t="s">
        <v>216</v>
      </c>
      <c r="F120" s="213" t="s">
        <v>301</v>
      </c>
      <c r="G120" s="200"/>
      <c r="H120" s="200"/>
      <c r="I120" s="203"/>
      <c r="J120" s="214">
        <f>BK120</f>
        <v>0</v>
      </c>
      <c r="K120" s="200"/>
      <c r="L120" s="205"/>
      <c r="M120" s="206"/>
      <c r="N120" s="207"/>
      <c r="O120" s="207"/>
      <c r="P120" s="208">
        <f>P121</f>
        <v>0</v>
      </c>
      <c r="Q120" s="207"/>
      <c r="R120" s="208">
        <f>R121</f>
        <v>0.0018000000000000002</v>
      </c>
      <c r="S120" s="207"/>
      <c r="T120" s="209">
        <f>T121</f>
        <v>0</v>
      </c>
      <c r="U120" s="12"/>
      <c r="V120" s="12"/>
      <c r="W120" s="12"/>
      <c r="X120" s="12"/>
      <c r="Y120" s="12"/>
      <c r="Z120" s="12"/>
      <c r="AA120" s="12"/>
      <c r="AB120" s="12"/>
      <c r="AC120" s="12"/>
      <c r="AD120" s="12"/>
      <c r="AE120" s="12"/>
      <c r="AR120" s="210" t="s">
        <v>85</v>
      </c>
      <c r="AT120" s="211" t="s">
        <v>76</v>
      </c>
      <c r="AU120" s="211" t="s">
        <v>85</v>
      </c>
      <c r="AY120" s="210" t="s">
        <v>160</v>
      </c>
      <c r="BK120" s="212">
        <f>BK121</f>
        <v>0</v>
      </c>
    </row>
    <row r="121" spans="1:65" s="2" customFormat="1" ht="21.05" customHeight="1">
      <c r="A121" s="40"/>
      <c r="B121" s="41"/>
      <c r="C121" s="215" t="s">
        <v>266</v>
      </c>
      <c r="D121" s="215" t="s">
        <v>162</v>
      </c>
      <c r="E121" s="216" t="s">
        <v>1357</v>
      </c>
      <c r="F121" s="217" t="s">
        <v>1358</v>
      </c>
      <c r="G121" s="218" t="s">
        <v>295</v>
      </c>
      <c r="H121" s="219">
        <v>10</v>
      </c>
      <c r="I121" s="220"/>
      <c r="J121" s="221">
        <f>ROUND(I121*H121,2)</f>
        <v>0</v>
      </c>
      <c r="K121" s="222"/>
      <c r="L121" s="46"/>
      <c r="M121" s="223" t="s">
        <v>19</v>
      </c>
      <c r="N121" s="224" t="s">
        <v>48</v>
      </c>
      <c r="O121" s="86"/>
      <c r="P121" s="225">
        <f>O121*H121</f>
        <v>0</v>
      </c>
      <c r="Q121" s="225">
        <v>0.00018</v>
      </c>
      <c r="R121" s="225">
        <f>Q121*H121</f>
        <v>0.0018000000000000002</v>
      </c>
      <c r="S121" s="225">
        <v>0</v>
      </c>
      <c r="T121" s="226">
        <f>S121*H121</f>
        <v>0</v>
      </c>
      <c r="U121" s="40"/>
      <c r="V121" s="40"/>
      <c r="W121" s="40"/>
      <c r="X121" s="40"/>
      <c r="Y121" s="40"/>
      <c r="Z121" s="40"/>
      <c r="AA121" s="40"/>
      <c r="AB121" s="40"/>
      <c r="AC121" s="40"/>
      <c r="AD121" s="40"/>
      <c r="AE121" s="40"/>
      <c r="AR121" s="227" t="s">
        <v>166</v>
      </c>
      <c r="AT121" s="227" t="s">
        <v>162</v>
      </c>
      <c r="AU121" s="227" t="s">
        <v>87</v>
      </c>
      <c r="AY121" s="19" t="s">
        <v>160</v>
      </c>
      <c r="BE121" s="228">
        <f>IF(N121="základní",J121,0)</f>
        <v>0</v>
      </c>
      <c r="BF121" s="228">
        <f>IF(N121="snížená",J121,0)</f>
        <v>0</v>
      </c>
      <c r="BG121" s="228">
        <f>IF(N121="zákl. přenesená",J121,0)</f>
        <v>0</v>
      </c>
      <c r="BH121" s="228">
        <f>IF(N121="sníž. přenesená",J121,0)</f>
        <v>0</v>
      </c>
      <c r="BI121" s="228">
        <f>IF(N121="nulová",J121,0)</f>
        <v>0</v>
      </c>
      <c r="BJ121" s="19" t="s">
        <v>85</v>
      </c>
      <c r="BK121" s="228">
        <f>ROUND(I121*H121,2)</f>
        <v>0</v>
      </c>
      <c r="BL121" s="19" t="s">
        <v>166</v>
      </c>
      <c r="BM121" s="227" t="s">
        <v>1359</v>
      </c>
    </row>
    <row r="122" spans="1:63" s="12" customFormat="1" ht="22.8" customHeight="1">
      <c r="A122" s="12"/>
      <c r="B122" s="199"/>
      <c r="C122" s="200"/>
      <c r="D122" s="201" t="s">
        <v>76</v>
      </c>
      <c r="E122" s="213" t="s">
        <v>500</v>
      </c>
      <c r="F122" s="213" t="s">
        <v>501</v>
      </c>
      <c r="G122" s="200"/>
      <c r="H122" s="200"/>
      <c r="I122" s="203"/>
      <c r="J122" s="214">
        <f>BK122</f>
        <v>0</v>
      </c>
      <c r="K122" s="200"/>
      <c r="L122" s="205"/>
      <c r="M122" s="206"/>
      <c r="N122" s="207"/>
      <c r="O122" s="207"/>
      <c r="P122" s="208">
        <f>P123</f>
        <v>0</v>
      </c>
      <c r="Q122" s="207"/>
      <c r="R122" s="208">
        <f>R123</f>
        <v>0</v>
      </c>
      <c r="S122" s="207"/>
      <c r="T122" s="209">
        <f>T123</f>
        <v>0</v>
      </c>
      <c r="U122" s="12"/>
      <c r="V122" s="12"/>
      <c r="W122" s="12"/>
      <c r="X122" s="12"/>
      <c r="Y122" s="12"/>
      <c r="Z122" s="12"/>
      <c r="AA122" s="12"/>
      <c r="AB122" s="12"/>
      <c r="AC122" s="12"/>
      <c r="AD122" s="12"/>
      <c r="AE122" s="12"/>
      <c r="AR122" s="210" t="s">
        <v>85</v>
      </c>
      <c r="AT122" s="211" t="s">
        <v>76</v>
      </c>
      <c r="AU122" s="211" t="s">
        <v>85</v>
      </c>
      <c r="AY122" s="210" t="s">
        <v>160</v>
      </c>
      <c r="BK122" s="212">
        <f>BK123</f>
        <v>0</v>
      </c>
    </row>
    <row r="123" spans="1:65" s="2" customFormat="1" ht="21.05" customHeight="1">
      <c r="A123" s="40"/>
      <c r="B123" s="41"/>
      <c r="C123" s="215" t="s">
        <v>272</v>
      </c>
      <c r="D123" s="215" t="s">
        <v>162</v>
      </c>
      <c r="E123" s="216" t="s">
        <v>1360</v>
      </c>
      <c r="F123" s="217" t="s">
        <v>1361</v>
      </c>
      <c r="G123" s="218" t="s">
        <v>183</v>
      </c>
      <c r="H123" s="219">
        <v>100.178</v>
      </c>
      <c r="I123" s="220"/>
      <c r="J123" s="221">
        <f>ROUND(I123*H123,2)</f>
        <v>0</v>
      </c>
      <c r="K123" s="222"/>
      <c r="L123" s="46"/>
      <c r="M123" s="291" t="s">
        <v>19</v>
      </c>
      <c r="N123" s="292" t="s">
        <v>48</v>
      </c>
      <c r="O123" s="293"/>
      <c r="P123" s="294">
        <f>O123*H123</f>
        <v>0</v>
      </c>
      <c r="Q123" s="294">
        <v>0</v>
      </c>
      <c r="R123" s="294">
        <f>Q123*H123</f>
        <v>0</v>
      </c>
      <c r="S123" s="294">
        <v>0</v>
      </c>
      <c r="T123" s="295">
        <f>S123*H123</f>
        <v>0</v>
      </c>
      <c r="U123" s="40"/>
      <c r="V123" s="40"/>
      <c r="W123" s="40"/>
      <c r="X123" s="40"/>
      <c r="Y123" s="40"/>
      <c r="Z123" s="40"/>
      <c r="AA123" s="40"/>
      <c r="AB123" s="40"/>
      <c r="AC123" s="40"/>
      <c r="AD123" s="40"/>
      <c r="AE123" s="40"/>
      <c r="AR123" s="227" t="s">
        <v>166</v>
      </c>
      <c r="AT123" s="227" t="s">
        <v>162</v>
      </c>
      <c r="AU123" s="227" t="s">
        <v>87</v>
      </c>
      <c r="AY123" s="19" t="s">
        <v>160</v>
      </c>
      <c r="BE123" s="228">
        <f>IF(N123="základní",J123,0)</f>
        <v>0</v>
      </c>
      <c r="BF123" s="228">
        <f>IF(N123="snížená",J123,0)</f>
        <v>0</v>
      </c>
      <c r="BG123" s="228">
        <f>IF(N123="zákl. přenesená",J123,0)</f>
        <v>0</v>
      </c>
      <c r="BH123" s="228">
        <f>IF(N123="sníž. přenesená",J123,0)</f>
        <v>0</v>
      </c>
      <c r="BI123" s="228">
        <f>IF(N123="nulová",J123,0)</f>
        <v>0</v>
      </c>
      <c r="BJ123" s="19" t="s">
        <v>85</v>
      </c>
      <c r="BK123" s="228">
        <f>ROUND(I123*H123,2)</f>
        <v>0</v>
      </c>
      <c r="BL123" s="19" t="s">
        <v>166</v>
      </c>
      <c r="BM123" s="227" t="s">
        <v>1362</v>
      </c>
    </row>
    <row r="124" spans="1:31" s="2" customFormat="1" ht="6.95" customHeight="1">
      <c r="A124" s="40"/>
      <c r="B124" s="61"/>
      <c r="C124" s="62"/>
      <c r="D124" s="62"/>
      <c r="E124" s="62"/>
      <c r="F124" s="62"/>
      <c r="G124" s="62"/>
      <c r="H124" s="62"/>
      <c r="I124" s="62"/>
      <c r="J124" s="62"/>
      <c r="K124" s="62"/>
      <c r="L124" s="46"/>
      <c r="M124" s="40"/>
      <c r="O124" s="40"/>
      <c r="P124" s="40"/>
      <c r="Q124" s="40"/>
      <c r="R124" s="40"/>
      <c r="S124" s="40"/>
      <c r="T124" s="40"/>
      <c r="U124" s="40"/>
      <c r="V124" s="40"/>
      <c r="W124" s="40"/>
      <c r="X124" s="40"/>
      <c r="Y124" s="40"/>
      <c r="Z124" s="40"/>
      <c r="AA124" s="40"/>
      <c r="AB124" s="40"/>
      <c r="AC124" s="40"/>
      <c r="AD124" s="40"/>
      <c r="AE124" s="40"/>
    </row>
  </sheetData>
  <sheetProtection password="CC35" sheet="1" objects="1" scenarios="1" formatColumns="0" formatRows="0" autoFilter="0"/>
  <autoFilter ref="C85:K12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1:31" s="2" customFormat="1" ht="12" customHeight="1">
      <c r="A8" s="40"/>
      <c r="B8" s="46"/>
      <c r="C8" s="40"/>
      <c r="D8" s="144" t="s">
        <v>123</v>
      </c>
      <c r="E8" s="40"/>
      <c r="F8" s="40"/>
      <c r="G8" s="40"/>
      <c r="H8" s="40"/>
      <c r="I8" s="40"/>
      <c r="J8" s="40"/>
      <c r="K8" s="40"/>
      <c r="L8" s="146"/>
      <c r="S8" s="40"/>
      <c r="T8" s="40"/>
      <c r="U8" s="40"/>
      <c r="V8" s="40"/>
      <c r="W8" s="40"/>
      <c r="X8" s="40"/>
      <c r="Y8" s="40"/>
      <c r="Z8" s="40"/>
      <c r="AA8" s="40"/>
      <c r="AB8" s="40"/>
      <c r="AC8" s="40"/>
      <c r="AD8" s="40"/>
      <c r="AE8" s="40"/>
    </row>
    <row r="9" spans="1:31" s="2" customFormat="1" ht="16.3" customHeight="1">
      <c r="A9" s="40"/>
      <c r="B9" s="46"/>
      <c r="C9" s="40"/>
      <c r="D9" s="40"/>
      <c r="E9" s="147" t="s">
        <v>1363</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8. 12. 2020</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44" t="s">
        <v>29</v>
      </c>
      <c r="J15" s="135" t="s">
        <v>30</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31</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29</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33</v>
      </c>
      <c r="E20" s="40"/>
      <c r="F20" s="40"/>
      <c r="G20" s="40"/>
      <c r="H20" s="40"/>
      <c r="I20" s="144" t="s">
        <v>26</v>
      </c>
      <c r="J20" s="135" t="s">
        <v>34</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35</v>
      </c>
      <c r="F21" s="40"/>
      <c r="G21" s="40"/>
      <c r="H21" s="40"/>
      <c r="I21" s="144" t="s">
        <v>29</v>
      </c>
      <c r="J21" s="135" t="s">
        <v>36</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38</v>
      </c>
      <c r="E23" s="40"/>
      <c r="F23" s="40"/>
      <c r="G23" s="40"/>
      <c r="H23" s="40"/>
      <c r="I23" s="144" t="s">
        <v>26</v>
      </c>
      <c r="J23" s="135" t="s">
        <v>39</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40</v>
      </c>
      <c r="F24" s="40"/>
      <c r="G24" s="40"/>
      <c r="H24" s="40"/>
      <c r="I24" s="144" t="s">
        <v>29</v>
      </c>
      <c r="J24" s="135" t="s">
        <v>19</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41</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3"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43</v>
      </c>
      <c r="E30" s="40"/>
      <c r="F30" s="40"/>
      <c r="G30" s="40"/>
      <c r="H30" s="40"/>
      <c r="I30" s="40"/>
      <c r="J30" s="155">
        <f>ROUND(J87,2)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45</v>
      </c>
      <c r="G32" s="40"/>
      <c r="H32" s="40"/>
      <c r="I32" s="156" t="s">
        <v>44</v>
      </c>
      <c r="J32" s="156" t="s">
        <v>46</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47</v>
      </c>
      <c r="E33" s="144" t="s">
        <v>48</v>
      </c>
      <c r="F33" s="158">
        <f>ROUND((SUM(BE87:BE151)),2)</f>
        <v>0</v>
      </c>
      <c r="G33" s="40"/>
      <c r="H33" s="40"/>
      <c r="I33" s="159">
        <v>0.21</v>
      </c>
      <c r="J33" s="158">
        <f>ROUND(((SUM(BE87:BE151))*I33),2)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49</v>
      </c>
      <c r="F34" s="158">
        <f>ROUND((SUM(BF87:BF151)),2)</f>
        <v>0</v>
      </c>
      <c r="G34" s="40"/>
      <c r="H34" s="40"/>
      <c r="I34" s="159">
        <v>0.15</v>
      </c>
      <c r="J34" s="158">
        <f>ROUND(((SUM(BF87:BF151))*I34),2)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50</v>
      </c>
      <c r="F35" s="158">
        <f>ROUND((SUM(BG87:BG151)),2)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51</v>
      </c>
      <c r="F36" s="158">
        <f>ROUND((SUM(BH87:BH151)),2)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52</v>
      </c>
      <c r="F37" s="158">
        <f>ROUND((SUM(BI87:BI151)),2)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53</v>
      </c>
      <c r="E39" s="162"/>
      <c r="F39" s="162"/>
      <c r="G39" s="163" t="s">
        <v>54</v>
      </c>
      <c r="H39" s="164" t="s">
        <v>55</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125</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3" customHeight="1">
      <c r="A48" s="40"/>
      <c r="B48" s="41"/>
      <c r="C48" s="42"/>
      <c r="D48" s="42"/>
      <c r="E48" s="171" t="str">
        <f>E7</f>
        <v>NÁDRAŽNÍ,MĚSTSKÁ TŘÍDA - ČÁST I</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123</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71" t="str">
        <f>E9</f>
        <v>SO 802 - Mobiliář</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Žďár nas Sázavou</v>
      </c>
      <c r="G52" s="42"/>
      <c r="H52" s="42"/>
      <c r="I52" s="34" t="s">
        <v>23</v>
      </c>
      <c r="J52" s="74" t="str">
        <f>IF(J12="","",J12)</f>
        <v>8. 12. 2020</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3" customHeight="1">
      <c r="A54" s="40"/>
      <c r="B54" s="41"/>
      <c r="C54" s="34" t="s">
        <v>25</v>
      </c>
      <c r="D54" s="42"/>
      <c r="E54" s="42"/>
      <c r="F54" s="29" t="str">
        <f>E15</f>
        <v>Město Žďár nad Sázavou</v>
      </c>
      <c r="G54" s="42"/>
      <c r="H54" s="42"/>
      <c r="I54" s="34" t="s">
        <v>33</v>
      </c>
      <c r="J54" s="38" t="str">
        <f>E21</f>
        <v>GRIMM Architekti</v>
      </c>
      <c r="K54" s="42"/>
      <c r="L54" s="146"/>
      <c r="S54" s="40"/>
      <c r="T54" s="40"/>
      <c r="U54" s="40"/>
      <c r="V54" s="40"/>
      <c r="W54" s="40"/>
      <c r="X54" s="40"/>
      <c r="Y54" s="40"/>
      <c r="Z54" s="40"/>
      <c r="AA54" s="40"/>
      <c r="AB54" s="40"/>
      <c r="AC54" s="40"/>
      <c r="AD54" s="40"/>
      <c r="AE54" s="40"/>
    </row>
    <row r="55" spans="1:31" s="2" customFormat="1" ht="15.3" customHeight="1">
      <c r="A55" s="40"/>
      <c r="B55" s="41"/>
      <c r="C55" s="34" t="s">
        <v>31</v>
      </c>
      <c r="D55" s="42"/>
      <c r="E55" s="42"/>
      <c r="F55" s="29" t="str">
        <f>IF(E18="","",E18)</f>
        <v>Vyplň údaj</v>
      </c>
      <c r="G55" s="42"/>
      <c r="H55" s="42"/>
      <c r="I55" s="34" t="s">
        <v>38</v>
      </c>
      <c r="J55" s="38" t="str">
        <f>E24</f>
        <v>Ivan Mezera</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126</v>
      </c>
      <c r="D57" s="173"/>
      <c r="E57" s="173"/>
      <c r="F57" s="173"/>
      <c r="G57" s="173"/>
      <c r="H57" s="173"/>
      <c r="I57" s="173"/>
      <c r="J57" s="174" t="s">
        <v>127</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75</v>
      </c>
      <c r="D59" s="42"/>
      <c r="E59" s="42"/>
      <c r="F59" s="42"/>
      <c r="G59" s="42"/>
      <c r="H59" s="42"/>
      <c r="I59" s="42"/>
      <c r="J59" s="104">
        <f>J87</f>
        <v>0</v>
      </c>
      <c r="K59" s="42"/>
      <c r="L59" s="146"/>
      <c r="S59" s="40"/>
      <c r="T59" s="40"/>
      <c r="U59" s="40"/>
      <c r="V59" s="40"/>
      <c r="W59" s="40"/>
      <c r="X59" s="40"/>
      <c r="Y59" s="40"/>
      <c r="Z59" s="40"/>
      <c r="AA59" s="40"/>
      <c r="AB59" s="40"/>
      <c r="AC59" s="40"/>
      <c r="AD59" s="40"/>
      <c r="AE59" s="40"/>
      <c r="AU59" s="19" t="s">
        <v>128</v>
      </c>
    </row>
    <row r="60" spans="1:31" s="9" customFormat="1" ht="24.95" customHeight="1">
      <c r="A60" s="9"/>
      <c r="B60" s="176"/>
      <c r="C60" s="177"/>
      <c r="D60" s="178" t="s">
        <v>129</v>
      </c>
      <c r="E60" s="179"/>
      <c r="F60" s="179"/>
      <c r="G60" s="179"/>
      <c r="H60" s="179"/>
      <c r="I60" s="179"/>
      <c r="J60" s="180">
        <f>J88</f>
        <v>0</v>
      </c>
      <c r="K60" s="177"/>
      <c r="L60" s="181"/>
      <c r="S60" s="9"/>
      <c r="T60" s="9"/>
      <c r="U60" s="9"/>
      <c r="V60" s="9"/>
      <c r="W60" s="9"/>
      <c r="X60" s="9"/>
      <c r="Y60" s="9"/>
      <c r="Z60" s="9"/>
      <c r="AA60" s="9"/>
      <c r="AB60" s="9"/>
      <c r="AC60" s="9"/>
      <c r="AD60" s="9"/>
      <c r="AE60" s="9"/>
    </row>
    <row r="61" spans="1:31" s="10" customFormat="1" ht="19.9" customHeight="1">
      <c r="A61" s="10"/>
      <c r="B61" s="182"/>
      <c r="C61" s="127"/>
      <c r="D61" s="183" t="s">
        <v>130</v>
      </c>
      <c r="E61" s="184"/>
      <c r="F61" s="184"/>
      <c r="G61" s="184"/>
      <c r="H61" s="184"/>
      <c r="I61" s="184"/>
      <c r="J61" s="185">
        <f>J89</f>
        <v>0</v>
      </c>
      <c r="K61" s="127"/>
      <c r="L61" s="186"/>
      <c r="S61" s="10"/>
      <c r="T61" s="10"/>
      <c r="U61" s="10"/>
      <c r="V61" s="10"/>
      <c r="W61" s="10"/>
      <c r="X61" s="10"/>
      <c r="Y61" s="10"/>
      <c r="Z61" s="10"/>
      <c r="AA61" s="10"/>
      <c r="AB61" s="10"/>
      <c r="AC61" s="10"/>
      <c r="AD61" s="10"/>
      <c r="AE61" s="10"/>
    </row>
    <row r="62" spans="1:31" s="10" customFormat="1" ht="19.9" customHeight="1">
      <c r="A62" s="10"/>
      <c r="B62" s="182"/>
      <c r="C62" s="127"/>
      <c r="D62" s="183" t="s">
        <v>132</v>
      </c>
      <c r="E62" s="184"/>
      <c r="F62" s="184"/>
      <c r="G62" s="184"/>
      <c r="H62" s="184"/>
      <c r="I62" s="184"/>
      <c r="J62" s="185">
        <f>J126</f>
        <v>0</v>
      </c>
      <c r="K62" s="127"/>
      <c r="L62" s="186"/>
      <c r="S62" s="10"/>
      <c r="T62" s="10"/>
      <c r="U62" s="10"/>
      <c r="V62" s="10"/>
      <c r="W62" s="10"/>
      <c r="X62" s="10"/>
      <c r="Y62" s="10"/>
      <c r="Z62" s="10"/>
      <c r="AA62" s="10"/>
      <c r="AB62" s="10"/>
      <c r="AC62" s="10"/>
      <c r="AD62" s="10"/>
      <c r="AE62" s="10"/>
    </row>
    <row r="63" spans="1:31" s="10" customFormat="1" ht="19.9" customHeight="1">
      <c r="A63" s="10"/>
      <c r="B63" s="182"/>
      <c r="C63" s="127"/>
      <c r="D63" s="183" t="s">
        <v>133</v>
      </c>
      <c r="E63" s="184"/>
      <c r="F63" s="184"/>
      <c r="G63" s="184"/>
      <c r="H63" s="184"/>
      <c r="I63" s="184"/>
      <c r="J63" s="185">
        <f>J131</f>
        <v>0</v>
      </c>
      <c r="K63" s="127"/>
      <c r="L63" s="186"/>
      <c r="S63" s="10"/>
      <c r="T63" s="10"/>
      <c r="U63" s="10"/>
      <c r="V63" s="10"/>
      <c r="W63" s="10"/>
      <c r="X63" s="10"/>
      <c r="Y63" s="10"/>
      <c r="Z63" s="10"/>
      <c r="AA63" s="10"/>
      <c r="AB63" s="10"/>
      <c r="AC63" s="10"/>
      <c r="AD63" s="10"/>
      <c r="AE63" s="10"/>
    </row>
    <row r="64" spans="1:31" s="10" customFormat="1" ht="19.9" customHeight="1">
      <c r="A64" s="10"/>
      <c r="B64" s="182"/>
      <c r="C64" s="127"/>
      <c r="D64" s="183" t="s">
        <v>134</v>
      </c>
      <c r="E64" s="184"/>
      <c r="F64" s="184"/>
      <c r="G64" s="184"/>
      <c r="H64" s="184"/>
      <c r="I64" s="184"/>
      <c r="J64" s="185">
        <f>J134</f>
        <v>0</v>
      </c>
      <c r="K64" s="127"/>
      <c r="L64" s="186"/>
      <c r="S64" s="10"/>
      <c r="T64" s="10"/>
      <c r="U64" s="10"/>
      <c r="V64" s="10"/>
      <c r="W64" s="10"/>
      <c r="X64" s="10"/>
      <c r="Y64" s="10"/>
      <c r="Z64" s="10"/>
      <c r="AA64" s="10"/>
      <c r="AB64" s="10"/>
      <c r="AC64" s="10"/>
      <c r="AD64" s="10"/>
      <c r="AE64" s="10"/>
    </row>
    <row r="65" spans="1:31" s="10" customFormat="1" ht="19.9" customHeight="1">
      <c r="A65" s="10"/>
      <c r="B65" s="182"/>
      <c r="C65" s="127"/>
      <c r="D65" s="183" t="s">
        <v>137</v>
      </c>
      <c r="E65" s="184"/>
      <c r="F65" s="184"/>
      <c r="G65" s="184"/>
      <c r="H65" s="184"/>
      <c r="I65" s="184"/>
      <c r="J65" s="185">
        <f>J147</f>
        <v>0</v>
      </c>
      <c r="K65" s="127"/>
      <c r="L65" s="186"/>
      <c r="S65" s="10"/>
      <c r="T65" s="10"/>
      <c r="U65" s="10"/>
      <c r="V65" s="10"/>
      <c r="W65" s="10"/>
      <c r="X65" s="10"/>
      <c r="Y65" s="10"/>
      <c r="Z65" s="10"/>
      <c r="AA65" s="10"/>
      <c r="AB65" s="10"/>
      <c r="AC65" s="10"/>
      <c r="AD65" s="10"/>
      <c r="AE65" s="10"/>
    </row>
    <row r="66" spans="1:31" s="9" customFormat="1" ht="24.95" customHeight="1">
      <c r="A66" s="9"/>
      <c r="B66" s="176"/>
      <c r="C66" s="177"/>
      <c r="D66" s="178" t="s">
        <v>1364</v>
      </c>
      <c r="E66" s="179"/>
      <c r="F66" s="179"/>
      <c r="G66" s="179"/>
      <c r="H66" s="179"/>
      <c r="I66" s="179"/>
      <c r="J66" s="180">
        <f>J149</f>
        <v>0</v>
      </c>
      <c r="K66" s="177"/>
      <c r="L66" s="181"/>
      <c r="S66" s="9"/>
      <c r="T66" s="9"/>
      <c r="U66" s="9"/>
      <c r="V66" s="9"/>
      <c r="W66" s="9"/>
      <c r="X66" s="9"/>
      <c r="Y66" s="9"/>
      <c r="Z66" s="9"/>
      <c r="AA66" s="9"/>
      <c r="AB66" s="9"/>
      <c r="AC66" s="9"/>
      <c r="AD66" s="9"/>
      <c r="AE66" s="9"/>
    </row>
    <row r="67" spans="1:31" s="10" customFormat="1" ht="19.9" customHeight="1">
      <c r="A67" s="10"/>
      <c r="B67" s="182"/>
      <c r="C67" s="127"/>
      <c r="D67" s="183" t="s">
        <v>1365</v>
      </c>
      <c r="E67" s="184"/>
      <c r="F67" s="184"/>
      <c r="G67" s="184"/>
      <c r="H67" s="184"/>
      <c r="I67" s="184"/>
      <c r="J67" s="185">
        <f>J150</f>
        <v>0</v>
      </c>
      <c r="K67" s="127"/>
      <c r="L67" s="186"/>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145</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3" customHeight="1">
      <c r="A77" s="40"/>
      <c r="B77" s="41"/>
      <c r="C77" s="42"/>
      <c r="D77" s="42"/>
      <c r="E77" s="171" t="str">
        <f>E7</f>
        <v>NÁDRAŽNÍ,MĚSTSKÁ TŘÍDA - ČÁST I</v>
      </c>
      <c r="F77" s="34"/>
      <c r="G77" s="34"/>
      <c r="H77" s="34"/>
      <c r="I77" s="42"/>
      <c r="J77" s="42"/>
      <c r="K77" s="42"/>
      <c r="L77" s="146"/>
      <c r="S77" s="40"/>
      <c r="T77" s="40"/>
      <c r="U77" s="40"/>
      <c r="V77" s="40"/>
      <c r="W77" s="40"/>
      <c r="X77" s="40"/>
      <c r="Y77" s="40"/>
      <c r="Z77" s="40"/>
      <c r="AA77" s="40"/>
      <c r="AB77" s="40"/>
      <c r="AC77" s="40"/>
      <c r="AD77" s="40"/>
      <c r="AE77" s="40"/>
    </row>
    <row r="78" spans="1:31" s="2" customFormat="1" ht="12" customHeight="1">
      <c r="A78" s="40"/>
      <c r="B78" s="41"/>
      <c r="C78" s="34" t="s">
        <v>123</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6.3" customHeight="1">
      <c r="A79" s="40"/>
      <c r="B79" s="41"/>
      <c r="C79" s="42"/>
      <c r="D79" s="42"/>
      <c r="E79" s="71" t="str">
        <f>E9</f>
        <v>SO 802 - Mobiliář</v>
      </c>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Žďár nas Sázavou</v>
      </c>
      <c r="G81" s="42"/>
      <c r="H81" s="42"/>
      <c r="I81" s="34" t="s">
        <v>23</v>
      </c>
      <c r="J81" s="74" t="str">
        <f>IF(J12="","",J12)</f>
        <v>8. 12. 2020</v>
      </c>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5.3" customHeight="1">
      <c r="A83" s="40"/>
      <c r="B83" s="41"/>
      <c r="C83" s="34" t="s">
        <v>25</v>
      </c>
      <c r="D83" s="42"/>
      <c r="E83" s="42"/>
      <c r="F83" s="29" t="str">
        <f>E15</f>
        <v>Město Žďár nad Sázavou</v>
      </c>
      <c r="G83" s="42"/>
      <c r="H83" s="42"/>
      <c r="I83" s="34" t="s">
        <v>33</v>
      </c>
      <c r="J83" s="38" t="str">
        <f>E21</f>
        <v>GRIMM Architekti</v>
      </c>
      <c r="K83" s="42"/>
      <c r="L83" s="146"/>
      <c r="S83" s="40"/>
      <c r="T83" s="40"/>
      <c r="U83" s="40"/>
      <c r="V83" s="40"/>
      <c r="W83" s="40"/>
      <c r="X83" s="40"/>
      <c r="Y83" s="40"/>
      <c r="Z83" s="40"/>
      <c r="AA83" s="40"/>
      <c r="AB83" s="40"/>
      <c r="AC83" s="40"/>
      <c r="AD83" s="40"/>
      <c r="AE83" s="40"/>
    </row>
    <row r="84" spans="1:31" s="2" customFormat="1" ht="15.3" customHeight="1">
      <c r="A84" s="40"/>
      <c r="B84" s="41"/>
      <c r="C84" s="34" t="s">
        <v>31</v>
      </c>
      <c r="D84" s="42"/>
      <c r="E84" s="42"/>
      <c r="F84" s="29" t="str">
        <f>IF(E18="","",E18)</f>
        <v>Vyplň údaj</v>
      </c>
      <c r="G84" s="42"/>
      <c r="H84" s="42"/>
      <c r="I84" s="34" t="s">
        <v>38</v>
      </c>
      <c r="J84" s="38" t="str">
        <f>E24</f>
        <v>Ivan Mezera</v>
      </c>
      <c r="K84" s="42"/>
      <c r="L84" s="146"/>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11" customFormat="1" ht="29.25" customHeight="1">
      <c r="A86" s="187"/>
      <c r="B86" s="188"/>
      <c r="C86" s="189" t="s">
        <v>146</v>
      </c>
      <c r="D86" s="190" t="s">
        <v>62</v>
      </c>
      <c r="E86" s="190" t="s">
        <v>58</v>
      </c>
      <c r="F86" s="190" t="s">
        <v>59</v>
      </c>
      <c r="G86" s="190" t="s">
        <v>147</v>
      </c>
      <c r="H86" s="190" t="s">
        <v>148</v>
      </c>
      <c r="I86" s="190" t="s">
        <v>149</v>
      </c>
      <c r="J86" s="191" t="s">
        <v>127</v>
      </c>
      <c r="K86" s="192" t="s">
        <v>150</v>
      </c>
      <c r="L86" s="193"/>
      <c r="M86" s="94" t="s">
        <v>19</v>
      </c>
      <c r="N86" s="95" t="s">
        <v>47</v>
      </c>
      <c r="O86" s="95" t="s">
        <v>151</v>
      </c>
      <c r="P86" s="95" t="s">
        <v>152</v>
      </c>
      <c r="Q86" s="95" t="s">
        <v>153</v>
      </c>
      <c r="R86" s="95" t="s">
        <v>154</v>
      </c>
      <c r="S86" s="95" t="s">
        <v>155</v>
      </c>
      <c r="T86" s="96" t="s">
        <v>156</v>
      </c>
      <c r="U86" s="187"/>
      <c r="V86" s="187"/>
      <c r="W86" s="187"/>
      <c r="X86" s="187"/>
      <c r="Y86" s="187"/>
      <c r="Z86" s="187"/>
      <c r="AA86" s="187"/>
      <c r="AB86" s="187"/>
      <c r="AC86" s="187"/>
      <c r="AD86" s="187"/>
      <c r="AE86" s="187"/>
    </row>
    <row r="87" spans="1:63" s="2" customFormat="1" ht="22.8" customHeight="1">
      <c r="A87" s="40"/>
      <c r="B87" s="41"/>
      <c r="C87" s="101" t="s">
        <v>157</v>
      </c>
      <c r="D87" s="42"/>
      <c r="E87" s="42"/>
      <c r="F87" s="42"/>
      <c r="G87" s="42"/>
      <c r="H87" s="42"/>
      <c r="I87" s="42"/>
      <c r="J87" s="194">
        <f>BK87</f>
        <v>0</v>
      </c>
      <c r="K87" s="42"/>
      <c r="L87" s="46"/>
      <c r="M87" s="97"/>
      <c r="N87" s="195"/>
      <c r="O87" s="98"/>
      <c r="P87" s="196">
        <f>P88+P149</f>
        <v>0</v>
      </c>
      <c r="Q87" s="98"/>
      <c r="R87" s="196">
        <f>R88+R149</f>
        <v>7.4737964</v>
      </c>
      <c r="S87" s="98"/>
      <c r="T87" s="197">
        <f>T88+T149</f>
        <v>0</v>
      </c>
      <c r="U87" s="40"/>
      <c r="V87" s="40"/>
      <c r="W87" s="40"/>
      <c r="X87" s="40"/>
      <c r="Y87" s="40"/>
      <c r="Z87" s="40"/>
      <c r="AA87" s="40"/>
      <c r="AB87" s="40"/>
      <c r="AC87" s="40"/>
      <c r="AD87" s="40"/>
      <c r="AE87" s="40"/>
      <c r="AT87" s="19" t="s">
        <v>76</v>
      </c>
      <c r="AU87" s="19" t="s">
        <v>128</v>
      </c>
      <c r="BK87" s="198">
        <f>BK88+BK149</f>
        <v>0</v>
      </c>
    </row>
    <row r="88" spans="1:63" s="12" customFormat="1" ht="25.9" customHeight="1">
      <c r="A88" s="12"/>
      <c r="B88" s="199"/>
      <c r="C88" s="200"/>
      <c r="D88" s="201" t="s">
        <v>76</v>
      </c>
      <c r="E88" s="202" t="s">
        <v>158</v>
      </c>
      <c r="F88" s="202" t="s">
        <v>159</v>
      </c>
      <c r="G88" s="200"/>
      <c r="H88" s="200"/>
      <c r="I88" s="203"/>
      <c r="J88" s="204">
        <f>BK88</f>
        <v>0</v>
      </c>
      <c r="K88" s="200"/>
      <c r="L88" s="205"/>
      <c r="M88" s="206"/>
      <c r="N88" s="207"/>
      <c r="O88" s="207"/>
      <c r="P88" s="208">
        <f>P89+P126+P131+P134+P147</f>
        <v>0</v>
      </c>
      <c r="Q88" s="207"/>
      <c r="R88" s="208">
        <f>R89+R126+R131+R134+R147</f>
        <v>7.4737964</v>
      </c>
      <c r="S88" s="207"/>
      <c r="T88" s="209">
        <f>T89+T126+T131+T134+T147</f>
        <v>0</v>
      </c>
      <c r="U88" s="12"/>
      <c r="V88" s="12"/>
      <c r="W88" s="12"/>
      <c r="X88" s="12"/>
      <c r="Y88" s="12"/>
      <c r="Z88" s="12"/>
      <c r="AA88" s="12"/>
      <c r="AB88" s="12"/>
      <c r="AC88" s="12"/>
      <c r="AD88" s="12"/>
      <c r="AE88" s="12"/>
      <c r="AR88" s="210" t="s">
        <v>85</v>
      </c>
      <c r="AT88" s="211" t="s">
        <v>76</v>
      </c>
      <c r="AU88" s="211" t="s">
        <v>77</v>
      </c>
      <c r="AY88" s="210" t="s">
        <v>160</v>
      </c>
      <c r="BK88" s="212">
        <f>BK89+BK126+BK131+BK134+BK147</f>
        <v>0</v>
      </c>
    </row>
    <row r="89" spans="1:63" s="12" customFormat="1" ht="22.8" customHeight="1">
      <c r="A89" s="12"/>
      <c r="B89" s="199"/>
      <c r="C89" s="200"/>
      <c r="D89" s="201" t="s">
        <v>76</v>
      </c>
      <c r="E89" s="213" t="s">
        <v>85</v>
      </c>
      <c r="F89" s="213" t="s">
        <v>161</v>
      </c>
      <c r="G89" s="200"/>
      <c r="H89" s="200"/>
      <c r="I89" s="203"/>
      <c r="J89" s="214">
        <f>BK89</f>
        <v>0</v>
      </c>
      <c r="K89" s="200"/>
      <c r="L89" s="205"/>
      <c r="M89" s="206"/>
      <c r="N89" s="207"/>
      <c r="O89" s="207"/>
      <c r="P89" s="208">
        <f>SUM(P90:P125)</f>
        <v>0</v>
      </c>
      <c r="Q89" s="207"/>
      <c r="R89" s="208">
        <f>SUM(R90:R125)</f>
        <v>0</v>
      </c>
      <c r="S89" s="207"/>
      <c r="T89" s="209">
        <f>SUM(T90:T125)</f>
        <v>0</v>
      </c>
      <c r="U89" s="12"/>
      <c r="V89" s="12"/>
      <c r="W89" s="12"/>
      <c r="X89" s="12"/>
      <c r="Y89" s="12"/>
      <c r="Z89" s="12"/>
      <c r="AA89" s="12"/>
      <c r="AB89" s="12"/>
      <c r="AC89" s="12"/>
      <c r="AD89" s="12"/>
      <c r="AE89" s="12"/>
      <c r="AR89" s="210" t="s">
        <v>85</v>
      </c>
      <c r="AT89" s="211" t="s">
        <v>76</v>
      </c>
      <c r="AU89" s="211" t="s">
        <v>85</v>
      </c>
      <c r="AY89" s="210" t="s">
        <v>160</v>
      </c>
      <c r="BK89" s="212">
        <f>SUM(BK90:BK125)</f>
        <v>0</v>
      </c>
    </row>
    <row r="90" spans="1:65" s="2" customFormat="1" ht="21.05" customHeight="1">
      <c r="A90" s="40"/>
      <c r="B90" s="41"/>
      <c r="C90" s="215" t="s">
        <v>85</v>
      </c>
      <c r="D90" s="215" t="s">
        <v>162</v>
      </c>
      <c r="E90" s="216" t="s">
        <v>1366</v>
      </c>
      <c r="F90" s="217" t="s">
        <v>1367</v>
      </c>
      <c r="G90" s="218" t="s">
        <v>165</v>
      </c>
      <c r="H90" s="219">
        <v>9.68</v>
      </c>
      <c r="I90" s="220"/>
      <c r="J90" s="221">
        <f>ROUND(I90*H90,2)</f>
        <v>0</v>
      </c>
      <c r="K90" s="222"/>
      <c r="L90" s="46"/>
      <c r="M90" s="223" t="s">
        <v>19</v>
      </c>
      <c r="N90" s="224" t="s">
        <v>48</v>
      </c>
      <c r="O90" s="86"/>
      <c r="P90" s="225">
        <f>O90*H90</f>
        <v>0</v>
      </c>
      <c r="Q90" s="225">
        <v>0</v>
      </c>
      <c r="R90" s="225">
        <f>Q90*H90</f>
        <v>0</v>
      </c>
      <c r="S90" s="225">
        <v>0</v>
      </c>
      <c r="T90" s="226">
        <f>S90*H90</f>
        <v>0</v>
      </c>
      <c r="U90" s="40"/>
      <c r="V90" s="40"/>
      <c r="W90" s="40"/>
      <c r="X90" s="40"/>
      <c r="Y90" s="40"/>
      <c r="Z90" s="40"/>
      <c r="AA90" s="40"/>
      <c r="AB90" s="40"/>
      <c r="AC90" s="40"/>
      <c r="AD90" s="40"/>
      <c r="AE90" s="40"/>
      <c r="AR90" s="227" t="s">
        <v>166</v>
      </c>
      <c r="AT90" s="227" t="s">
        <v>162</v>
      </c>
      <c r="AU90" s="227" t="s">
        <v>87</v>
      </c>
      <c r="AY90" s="19" t="s">
        <v>160</v>
      </c>
      <c r="BE90" s="228">
        <f>IF(N90="základní",J90,0)</f>
        <v>0</v>
      </c>
      <c r="BF90" s="228">
        <f>IF(N90="snížená",J90,0)</f>
        <v>0</v>
      </c>
      <c r="BG90" s="228">
        <f>IF(N90="zákl. přenesená",J90,0)</f>
        <v>0</v>
      </c>
      <c r="BH90" s="228">
        <f>IF(N90="sníž. přenesená",J90,0)</f>
        <v>0</v>
      </c>
      <c r="BI90" s="228">
        <f>IF(N90="nulová",J90,0)</f>
        <v>0</v>
      </c>
      <c r="BJ90" s="19" t="s">
        <v>85</v>
      </c>
      <c r="BK90" s="228">
        <f>ROUND(I90*H90,2)</f>
        <v>0</v>
      </c>
      <c r="BL90" s="19" t="s">
        <v>166</v>
      </c>
      <c r="BM90" s="227" t="s">
        <v>1368</v>
      </c>
    </row>
    <row r="91" spans="1:51" s="14" customFormat="1" ht="12">
      <c r="A91" s="14"/>
      <c r="B91" s="245"/>
      <c r="C91" s="246"/>
      <c r="D91" s="229" t="s">
        <v>170</v>
      </c>
      <c r="E91" s="247" t="s">
        <v>19</v>
      </c>
      <c r="F91" s="248" t="s">
        <v>1369</v>
      </c>
      <c r="G91" s="246"/>
      <c r="H91" s="247" t="s">
        <v>19</v>
      </c>
      <c r="I91" s="249"/>
      <c r="J91" s="246"/>
      <c r="K91" s="246"/>
      <c r="L91" s="250"/>
      <c r="M91" s="251"/>
      <c r="N91" s="252"/>
      <c r="O91" s="252"/>
      <c r="P91" s="252"/>
      <c r="Q91" s="252"/>
      <c r="R91" s="252"/>
      <c r="S91" s="252"/>
      <c r="T91" s="253"/>
      <c r="U91" s="14"/>
      <c r="V91" s="14"/>
      <c r="W91" s="14"/>
      <c r="X91" s="14"/>
      <c r="Y91" s="14"/>
      <c r="Z91" s="14"/>
      <c r="AA91" s="14"/>
      <c r="AB91" s="14"/>
      <c r="AC91" s="14"/>
      <c r="AD91" s="14"/>
      <c r="AE91" s="14"/>
      <c r="AT91" s="254" t="s">
        <v>170</v>
      </c>
      <c r="AU91" s="254" t="s">
        <v>87</v>
      </c>
      <c r="AV91" s="14" t="s">
        <v>85</v>
      </c>
      <c r="AW91" s="14" t="s">
        <v>37</v>
      </c>
      <c r="AX91" s="14" t="s">
        <v>77</v>
      </c>
      <c r="AY91" s="254" t="s">
        <v>160</v>
      </c>
    </row>
    <row r="92" spans="1:51" s="13" customFormat="1" ht="12">
      <c r="A92" s="13"/>
      <c r="B92" s="234"/>
      <c r="C92" s="235"/>
      <c r="D92" s="229" t="s">
        <v>170</v>
      </c>
      <c r="E92" s="236" t="s">
        <v>19</v>
      </c>
      <c r="F92" s="237" t="s">
        <v>1370</v>
      </c>
      <c r="G92" s="235"/>
      <c r="H92" s="238">
        <v>9.68</v>
      </c>
      <c r="I92" s="239"/>
      <c r="J92" s="235"/>
      <c r="K92" s="235"/>
      <c r="L92" s="240"/>
      <c r="M92" s="241"/>
      <c r="N92" s="242"/>
      <c r="O92" s="242"/>
      <c r="P92" s="242"/>
      <c r="Q92" s="242"/>
      <c r="R92" s="242"/>
      <c r="S92" s="242"/>
      <c r="T92" s="243"/>
      <c r="U92" s="13"/>
      <c r="V92" s="13"/>
      <c r="W92" s="13"/>
      <c r="X92" s="13"/>
      <c r="Y92" s="13"/>
      <c r="Z92" s="13"/>
      <c r="AA92" s="13"/>
      <c r="AB92" s="13"/>
      <c r="AC92" s="13"/>
      <c r="AD92" s="13"/>
      <c r="AE92" s="13"/>
      <c r="AT92" s="244" t="s">
        <v>170</v>
      </c>
      <c r="AU92" s="244" t="s">
        <v>87</v>
      </c>
      <c r="AV92" s="13" t="s">
        <v>87</v>
      </c>
      <c r="AW92" s="13" t="s">
        <v>37</v>
      </c>
      <c r="AX92" s="13" t="s">
        <v>77</v>
      </c>
      <c r="AY92" s="244" t="s">
        <v>160</v>
      </c>
    </row>
    <row r="93" spans="1:51" s="15" customFormat="1" ht="12">
      <c r="A93" s="15"/>
      <c r="B93" s="255"/>
      <c r="C93" s="256"/>
      <c r="D93" s="229" t="s">
        <v>170</v>
      </c>
      <c r="E93" s="257" t="s">
        <v>19</v>
      </c>
      <c r="F93" s="258" t="s">
        <v>174</v>
      </c>
      <c r="G93" s="256"/>
      <c r="H93" s="259">
        <v>9.68</v>
      </c>
      <c r="I93" s="260"/>
      <c r="J93" s="256"/>
      <c r="K93" s="256"/>
      <c r="L93" s="261"/>
      <c r="M93" s="262"/>
      <c r="N93" s="263"/>
      <c r="O93" s="263"/>
      <c r="P93" s="263"/>
      <c r="Q93" s="263"/>
      <c r="R93" s="263"/>
      <c r="S93" s="263"/>
      <c r="T93" s="264"/>
      <c r="U93" s="15"/>
      <c r="V93" s="15"/>
      <c r="W93" s="15"/>
      <c r="X93" s="15"/>
      <c r="Y93" s="15"/>
      <c r="Z93" s="15"/>
      <c r="AA93" s="15"/>
      <c r="AB93" s="15"/>
      <c r="AC93" s="15"/>
      <c r="AD93" s="15"/>
      <c r="AE93" s="15"/>
      <c r="AT93" s="265" t="s">
        <v>170</v>
      </c>
      <c r="AU93" s="265" t="s">
        <v>87</v>
      </c>
      <c r="AV93" s="15" t="s">
        <v>166</v>
      </c>
      <c r="AW93" s="15" t="s">
        <v>37</v>
      </c>
      <c r="AX93" s="15" t="s">
        <v>85</v>
      </c>
      <c r="AY93" s="265" t="s">
        <v>160</v>
      </c>
    </row>
    <row r="94" spans="1:65" s="2" customFormat="1" ht="42.75" customHeight="1">
      <c r="A94" s="40"/>
      <c r="B94" s="41"/>
      <c r="C94" s="215" t="s">
        <v>87</v>
      </c>
      <c r="D94" s="215" t="s">
        <v>162</v>
      </c>
      <c r="E94" s="216" t="s">
        <v>1371</v>
      </c>
      <c r="F94" s="217" t="s">
        <v>1372</v>
      </c>
      <c r="G94" s="218" t="s">
        <v>165</v>
      </c>
      <c r="H94" s="219">
        <v>4.417</v>
      </c>
      <c r="I94" s="220"/>
      <c r="J94" s="221">
        <f>ROUND(I94*H94,2)</f>
        <v>0</v>
      </c>
      <c r="K94" s="222"/>
      <c r="L94" s="46"/>
      <c r="M94" s="223" t="s">
        <v>19</v>
      </c>
      <c r="N94" s="224" t="s">
        <v>48</v>
      </c>
      <c r="O94" s="86"/>
      <c r="P94" s="225">
        <f>O94*H94</f>
        <v>0</v>
      </c>
      <c r="Q94" s="225">
        <v>0</v>
      </c>
      <c r="R94" s="225">
        <f>Q94*H94</f>
        <v>0</v>
      </c>
      <c r="S94" s="225">
        <v>0</v>
      </c>
      <c r="T94" s="226">
        <f>S94*H94</f>
        <v>0</v>
      </c>
      <c r="U94" s="40"/>
      <c r="V94" s="40"/>
      <c r="W94" s="40"/>
      <c r="X94" s="40"/>
      <c r="Y94" s="40"/>
      <c r="Z94" s="40"/>
      <c r="AA94" s="40"/>
      <c r="AB94" s="40"/>
      <c r="AC94" s="40"/>
      <c r="AD94" s="40"/>
      <c r="AE94" s="40"/>
      <c r="AR94" s="227" t="s">
        <v>166</v>
      </c>
      <c r="AT94" s="227" t="s">
        <v>162</v>
      </c>
      <c r="AU94" s="227" t="s">
        <v>87</v>
      </c>
      <c r="AY94" s="19" t="s">
        <v>160</v>
      </c>
      <c r="BE94" s="228">
        <f>IF(N94="základní",J94,0)</f>
        <v>0</v>
      </c>
      <c r="BF94" s="228">
        <f>IF(N94="snížená",J94,0)</f>
        <v>0</v>
      </c>
      <c r="BG94" s="228">
        <f>IF(N94="zákl. přenesená",J94,0)</f>
        <v>0</v>
      </c>
      <c r="BH94" s="228">
        <f>IF(N94="sníž. přenesená",J94,0)</f>
        <v>0</v>
      </c>
      <c r="BI94" s="228">
        <f>IF(N94="nulová",J94,0)</f>
        <v>0</v>
      </c>
      <c r="BJ94" s="19" t="s">
        <v>85</v>
      </c>
      <c r="BK94" s="228">
        <f>ROUND(I94*H94,2)</f>
        <v>0</v>
      </c>
      <c r="BL94" s="19" t="s">
        <v>166</v>
      </c>
      <c r="BM94" s="227" t="s">
        <v>1373</v>
      </c>
    </row>
    <row r="95" spans="1:51" s="14" customFormat="1" ht="12">
      <c r="A95" s="14"/>
      <c r="B95" s="245"/>
      <c r="C95" s="246"/>
      <c r="D95" s="229" t="s">
        <v>170</v>
      </c>
      <c r="E95" s="247" t="s">
        <v>19</v>
      </c>
      <c r="F95" s="248" t="s">
        <v>1374</v>
      </c>
      <c r="G95" s="246"/>
      <c r="H95" s="247" t="s">
        <v>19</v>
      </c>
      <c r="I95" s="249"/>
      <c r="J95" s="246"/>
      <c r="K95" s="246"/>
      <c r="L95" s="250"/>
      <c r="M95" s="251"/>
      <c r="N95" s="252"/>
      <c r="O95" s="252"/>
      <c r="P95" s="252"/>
      <c r="Q95" s="252"/>
      <c r="R95" s="252"/>
      <c r="S95" s="252"/>
      <c r="T95" s="253"/>
      <c r="U95" s="14"/>
      <c r="V95" s="14"/>
      <c r="W95" s="14"/>
      <c r="X95" s="14"/>
      <c r="Y95" s="14"/>
      <c r="Z95" s="14"/>
      <c r="AA95" s="14"/>
      <c r="AB95" s="14"/>
      <c r="AC95" s="14"/>
      <c r="AD95" s="14"/>
      <c r="AE95" s="14"/>
      <c r="AT95" s="254" t="s">
        <v>170</v>
      </c>
      <c r="AU95" s="254" t="s">
        <v>87</v>
      </c>
      <c r="AV95" s="14" t="s">
        <v>85</v>
      </c>
      <c r="AW95" s="14" t="s">
        <v>37</v>
      </c>
      <c r="AX95" s="14" t="s">
        <v>77</v>
      </c>
      <c r="AY95" s="254" t="s">
        <v>160</v>
      </c>
    </row>
    <row r="96" spans="1:51" s="13" customFormat="1" ht="12">
      <c r="A96" s="13"/>
      <c r="B96" s="234"/>
      <c r="C96" s="235"/>
      <c r="D96" s="229" t="s">
        <v>170</v>
      </c>
      <c r="E96" s="236" t="s">
        <v>19</v>
      </c>
      <c r="F96" s="237" t="s">
        <v>1375</v>
      </c>
      <c r="G96" s="235"/>
      <c r="H96" s="238">
        <v>1.44</v>
      </c>
      <c r="I96" s="239"/>
      <c r="J96" s="235"/>
      <c r="K96" s="235"/>
      <c r="L96" s="240"/>
      <c r="M96" s="241"/>
      <c r="N96" s="242"/>
      <c r="O96" s="242"/>
      <c r="P96" s="242"/>
      <c r="Q96" s="242"/>
      <c r="R96" s="242"/>
      <c r="S96" s="242"/>
      <c r="T96" s="243"/>
      <c r="U96" s="13"/>
      <c r="V96" s="13"/>
      <c r="W96" s="13"/>
      <c r="X96" s="13"/>
      <c r="Y96" s="13"/>
      <c r="Z96" s="13"/>
      <c r="AA96" s="13"/>
      <c r="AB96" s="13"/>
      <c r="AC96" s="13"/>
      <c r="AD96" s="13"/>
      <c r="AE96" s="13"/>
      <c r="AT96" s="244" t="s">
        <v>170</v>
      </c>
      <c r="AU96" s="244" t="s">
        <v>87</v>
      </c>
      <c r="AV96" s="13" t="s">
        <v>87</v>
      </c>
      <c r="AW96" s="13" t="s">
        <v>37</v>
      </c>
      <c r="AX96" s="13" t="s">
        <v>77</v>
      </c>
      <c r="AY96" s="244" t="s">
        <v>160</v>
      </c>
    </row>
    <row r="97" spans="1:51" s="14" customFormat="1" ht="12">
      <c r="A97" s="14"/>
      <c r="B97" s="245"/>
      <c r="C97" s="246"/>
      <c r="D97" s="229" t="s">
        <v>170</v>
      </c>
      <c r="E97" s="247" t="s">
        <v>19</v>
      </c>
      <c r="F97" s="248" t="s">
        <v>1376</v>
      </c>
      <c r="G97" s="246"/>
      <c r="H97" s="247" t="s">
        <v>19</v>
      </c>
      <c r="I97" s="249"/>
      <c r="J97" s="246"/>
      <c r="K97" s="246"/>
      <c r="L97" s="250"/>
      <c r="M97" s="251"/>
      <c r="N97" s="252"/>
      <c r="O97" s="252"/>
      <c r="P97" s="252"/>
      <c r="Q97" s="252"/>
      <c r="R97" s="252"/>
      <c r="S97" s="252"/>
      <c r="T97" s="253"/>
      <c r="U97" s="14"/>
      <c r="V97" s="14"/>
      <c r="W97" s="14"/>
      <c r="X97" s="14"/>
      <c r="Y97" s="14"/>
      <c r="Z97" s="14"/>
      <c r="AA97" s="14"/>
      <c r="AB97" s="14"/>
      <c r="AC97" s="14"/>
      <c r="AD97" s="14"/>
      <c r="AE97" s="14"/>
      <c r="AT97" s="254" t="s">
        <v>170</v>
      </c>
      <c r="AU97" s="254" t="s">
        <v>87</v>
      </c>
      <c r="AV97" s="14" t="s">
        <v>85</v>
      </c>
      <c r="AW97" s="14" t="s">
        <v>37</v>
      </c>
      <c r="AX97" s="14" t="s">
        <v>77</v>
      </c>
      <c r="AY97" s="254" t="s">
        <v>160</v>
      </c>
    </row>
    <row r="98" spans="1:51" s="13" customFormat="1" ht="12">
      <c r="A98" s="13"/>
      <c r="B98" s="234"/>
      <c r="C98" s="235"/>
      <c r="D98" s="229" t="s">
        <v>170</v>
      </c>
      <c r="E98" s="236" t="s">
        <v>19</v>
      </c>
      <c r="F98" s="237" t="s">
        <v>1377</v>
      </c>
      <c r="G98" s="235"/>
      <c r="H98" s="238">
        <v>0.772</v>
      </c>
      <c r="I98" s="239"/>
      <c r="J98" s="235"/>
      <c r="K98" s="235"/>
      <c r="L98" s="240"/>
      <c r="M98" s="241"/>
      <c r="N98" s="242"/>
      <c r="O98" s="242"/>
      <c r="P98" s="242"/>
      <c r="Q98" s="242"/>
      <c r="R98" s="242"/>
      <c r="S98" s="242"/>
      <c r="T98" s="243"/>
      <c r="U98" s="13"/>
      <c r="V98" s="13"/>
      <c r="W98" s="13"/>
      <c r="X98" s="13"/>
      <c r="Y98" s="13"/>
      <c r="Z98" s="13"/>
      <c r="AA98" s="13"/>
      <c r="AB98" s="13"/>
      <c r="AC98" s="13"/>
      <c r="AD98" s="13"/>
      <c r="AE98" s="13"/>
      <c r="AT98" s="244" t="s">
        <v>170</v>
      </c>
      <c r="AU98" s="244" t="s">
        <v>87</v>
      </c>
      <c r="AV98" s="13" t="s">
        <v>87</v>
      </c>
      <c r="AW98" s="13" t="s">
        <v>37</v>
      </c>
      <c r="AX98" s="13" t="s">
        <v>77</v>
      </c>
      <c r="AY98" s="244" t="s">
        <v>160</v>
      </c>
    </row>
    <row r="99" spans="1:51" s="14" customFormat="1" ht="12">
      <c r="A99" s="14"/>
      <c r="B99" s="245"/>
      <c r="C99" s="246"/>
      <c r="D99" s="229" t="s">
        <v>170</v>
      </c>
      <c r="E99" s="247" t="s">
        <v>19</v>
      </c>
      <c r="F99" s="248" t="s">
        <v>1378</v>
      </c>
      <c r="G99" s="246"/>
      <c r="H99" s="247" t="s">
        <v>19</v>
      </c>
      <c r="I99" s="249"/>
      <c r="J99" s="246"/>
      <c r="K99" s="246"/>
      <c r="L99" s="250"/>
      <c r="M99" s="251"/>
      <c r="N99" s="252"/>
      <c r="O99" s="252"/>
      <c r="P99" s="252"/>
      <c r="Q99" s="252"/>
      <c r="R99" s="252"/>
      <c r="S99" s="252"/>
      <c r="T99" s="253"/>
      <c r="U99" s="14"/>
      <c r="V99" s="14"/>
      <c r="W99" s="14"/>
      <c r="X99" s="14"/>
      <c r="Y99" s="14"/>
      <c r="Z99" s="14"/>
      <c r="AA99" s="14"/>
      <c r="AB99" s="14"/>
      <c r="AC99" s="14"/>
      <c r="AD99" s="14"/>
      <c r="AE99" s="14"/>
      <c r="AT99" s="254" t="s">
        <v>170</v>
      </c>
      <c r="AU99" s="254" t="s">
        <v>87</v>
      </c>
      <c r="AV99" s="14" t="s">
        <v>85</v>
      </c>
      <c r="AW99" s="14" t="s">
        <v>37</v>
      </c>
      <c r="AX99" s="14" t="s">
        <v>77</v>
      </c>
      <c r="AY99" s="254" t="s">
        <v>160</v>
      </c>
    </row>
    <row r="100" spans="1:51" s="13" customFormat="1" ht="12">
      <c r="A100" s="13"/>
      <c r="B100" s="234"/>
      <c r="C100" s="235"/>
      <c r="D100" s="229" t="s">
        <v>170</v>
      </c>
      <c r="E100" s="236" t="s">
        <v>19</v>
      </c>
      <c r="F100" s="237" t="s">
        <v>1379</v>
      </c>
      <c r="G100" s="235"/>
      <c r="H100" s="238">
        <v>2.205</v>
      </c>
      <c r="I100" s="239"/>
      <c r="J100" s="235"/>
      <c r="K100" s="235"/>
      <c r="L100" s="240"/>
      <c r="M100" s="241"/>
      <c r="N100" s="242"/>
      <c r="O100" s="242"/>
      <c r="P100" s="242"/>
      <c r="Q100" s="242"/>
      <c r="R100" s="242"/>
      <c r="S100" s="242"/>
      <c r="T100" s="243"/>
      <c r="U100" s="13"/>
      <c r="V100" s="13"/>
      <c r="W100" s="13"/>
      <c r="X100" s="13"/>
      <c r="Y100" s="13"/>
      <c r="Z100" s="13"/>
      <c r="AA100" s="13"/>
      <c r="AB100" s="13"/>
      <c r="AC100" s="13"/>
      <c r="AD100" s="13"/>
      <c r="AE100" s="13"/>
      <c r="AT100" s="244" t="s">
        <v>170</v>
      </c>
      <c r="AU100" s="244" t="s">
        <v>87</v>
      </c>
      <c r="AV100" s="13" t="s">
        <v>87</v>
      </c>
      <c r="AW100" s="13" t="s">
        <v>37</v>
      </c>
      <c r="AX100" s="13" t="s">
        <v>77</v>
      </c>
      <c r="AY100" s="244" t="s">
        <v>160</v>
      </c>
    </row>
    <row r="101" spans="1:51" s="15" customFormat="1" ht="12">
      <c r="A101" s="15"/>
      <c r="B101" s="255"/>
      <c r="C101" s="256"/>
      <c r="D101" s="229" t="s">
        <v>170</v>
      </c>
      <c r="E101" s="257" t="s">
        <v>19</v>
      </c>
      <c r="F101" s="258" t="s">
        <v>174</v>
      </c>
      <c r="G101" s="256"/>
      <c r="H101" s="259">
        <v>4.417</v>
      </c>
      <c r="I101" s="260"/>
      <c r="J101" s="256"/>
      <c r="K101" s="256"/>
      <c r="L101" s="261"/>
      <c r="M101" s="262"/>
      <c r="N101" s="263"/>
      <c r="O101" s="263"/>
      <c r="P101" s="263"/>
      <c r="Q101" s="263"/>
      <c r="R101" s="263"/>
      <c r="S101" s="263"/>
      <c r="T101" s="264"/>
      <c r="U101" s="15"/>
      <c r="V101" s="15"/>
      <c r="W101" s="15"/>
      <c r="X101" s="15"/>
      <c r="Y101" s="15"/>
      <c r="Z101" s="15"/>
      <c r="AA101" s="15"/>
      <c r="AB101" s="15"/>
      <c r="AC101" s="15"/>
      <c r="AD101" s="15"/>
      <c r="AE101" s="15"/>
      <c r="AT101" s="265" t="s">
        <v>170</v>
      </c>
      <c r="AU101" s="265" t="s">
        <v>87</v>
      </c>
      <c r="AV101" s="15" t="s">
        <v>166</v>
      </c>
      <c r="AW101" s="15" t="s">
        <v>37</v>
      </c>
      <c r="AX101" s="15" t="s">
        <v>85</v>
      </c>
      <c r="AY101" s="265" t="s">
        <v>160</v>
      </c>
    </row>
    <row r="102" spans="1:65" s="2" customFormat="1" ht="53.65" customHeight="1">
      <c r="A102" s="40"/>
      <c r="B102" s="41"/>
      <c r="C102" s="215" t="s">
        <v>180</v>
      </c>
      <c r="D102" s="215" t="s">
        <v>162</v>
      </c>
      <c r="E102" s="216" t="s">
        <v>1380</v>
      </c>
      <c r="F102" s="217" t="s">
        <v>1381</v>
      </c>
      <c r="G102" s="218" t="s">
        <v>165</v>
      </c>
      <c r="H102" s="219">
        <v>14.097</v>
      </c>
      <c r="I102" s="220"/>
      <c r="J102" s="221">
        <f>ROUND(I102*H102,2)</f>
        <v>0</v>
      </c>
      <c r="K102" s="222"/>
      <c r="L102" s="46"/>
      <c r="M102" s="223" t="s">
        <v>19</v>
      </c>
      <c r="N102" s="224" t="s">
        <v>48</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166</v>
      </c>
      <c r="AT102" s="227" t="s">
        <v>162</v>
      </c>
      <c r="AU102" s="227" t="s">
        <v>87</v>
      </c>
      <c r="AY102" s="19" t="s">
        <v>160</v>
      </c>
      <c r="BE102" s="228">
        <f>IF(N102="základní",J102,0)</f>
        <v>0</v>
      </c>
      <c r="BF102" s="228">
        <f>IF(N102="snížená",J102,0)</f>
        <v>0</v>
      </c>
      <c r="BG102" s="228">
        <f>IF(N102="zákl. přenesená",J102,0)</f>
        <v>0</v>
      </c>
      <c r="BH102" s="228">
        <f>IF(N102="sníž. přenesená",J102,0)</f>
        <v>0</v>
      </c>
      <c r="BI102" s="228">
        <f>IF(N102="nulová",J102,0)</f>
        <v>0</v>
      </c>
      <c r="BJ102" s="19" t="s">
        <v>85</v>
      </c>
      <c r="BK102" s="228">
        <f>ROUND(I102*H102,2)</f>
        <v>0</v>
      </c>
      <c r="BL102" s="19" t="s">
        <v>166</v>
      </c>
      <c r="BM102" s="227" t="s">
        <v>1382</v>
      </c>
    </row>
    <row r="103" spans="1:51" s="14" customFormat="1" ht="12">
      <c r="A103" s="14"/>
      <c r="B103" s="245"/>
      <c r="C103" s="246"/>
      <c r="D103" s="229" t="s">
        <v>170</v>
      </c>
      <c r="E103" s="247" t="s">
        <v>19</v>
      </c>
      <c r="F103" s="248" t="s">
        <v>1369</v>
      </c>
      <c r="G103" s="246"/>
      <c r="H103" s="247" t="s">
        <v>19</v>
      </c>
      <c r="I103" s="249"/>
      <c r="J103" s="246"/>
      <c r="K103" s="246"/>
      <c r="L103" s="250"/>
      <c r="M103" s="251"/>
      <c r="N103" s="252"/>
      <c r="O103" s="252"/>
      <c r="P103" s="252"/>
      <c r="Q103" s="252"/>
      <c r="R103" s="252"/>
      <c r="S103" s="252"/>
      <c r="T103" s="253"/>
      <c r="U103" s="14"/>
      <c r="V103" s="14"/>
      <c r="W103" s="14"/>
      <c r="X103" s="14"/>
      <c r="Y103" s="14"/>
      <c r="Z103" s="14"/>
      <c r="AA103" s="14"/>
      <c r="AB103" s="14"/>
      <c r="AC103" s="14"/>
      <c r="AD103" s="14"/>
      <c r="AE103" s="14"/>
      <c r="AT103" s="254" t="s">
        <v>170</v>
      </c>
      <c r="AU103" s="254" t="s">
        <v>87</v>
      </c>
      <c r="AV103" s="14" t="s">
        <v>85</v>
      </c>
      <c r="AW103" s="14" t="s">
        <v>37</v>
      </c>
      <c r="AX103" s="14" t="s">
        <v>77</v>
      </c>
      <c r="AY103" s="254" t="s">
        <v>160</v>
      </c>
    </row>
    <row r="104" spans="1:51" s="13" customFormat="1" ht="12">
      <c r="A104" s="13"/>
      <c r="B104" s="234"/>
      <c r="C104" s="235"/>
      <c r="D104" s="229" t="s">
        <v>170</v>
      </c>
      <c r="E104" s="236" t="s">
        <v>19</v>
      </c>
      <c r="F104" s="237" t="s">
        <v>1370</v>
      </c>
      <c r="G104" s="235"/>
      <c r="H104" s="238">
        <v>9.68</v>
      </c>
      <c r="I104" s="239"/>
      <c r="J104" s="235"/>
      <c r="K104" s="235"/>
      <c r="L104" s="240"/>
      <c r="M104" s="241"/>
      <c r="N104" s="242"/>
      <c r="O104" s="242"/>
      <c r="P104" s="242"/>
      <c r="Q104" s="242"/>
      <c r="R104" s="242"/>
      <c r="S104" s="242"/>
      <c r="T104" s="243"/>
      <c r="U104" s="13"/>
      <c r="V104" s="13"/>
      <c r="W104" s="13"/>
      <c r="X104" s="13"/>
      <c r="Y104" s="13"/>
      <c r="Z104" s="13"/>
      <c r="AA104" s="13"/>
      <c r="AB104" s="13"/>
      <c r="AC104" s="13"/>
      <c r="AD104" s="13"/>
      <c r="AE104" s="13"/>
      <c r="AT104" s="244" t="s">
        <v>170</v>
      </c>
      <c r="AU104" s="244" t="s">
        <v>87</v>
      </c>
      <c r="AV104" s="13" t="s">
        <v>87</v>
      </c>
      <c r="AW104" s="13" t="s">
        <v>37</v>
      </c>
      <c r="AX104" s="13" t="s">
        <v>77</v>
      </c>
      <c r="AY104" s="244" t="s">
        <v>160</v>
      </c>
    </row>
    <row r="105" spans="1:51" s="14" customFormat="1" ht="12">
      <c r="A105" s="14"/>
      <c r="B105" s="245"/>
      <c r="C105" s="246"/>
      <c r="D105" s="229" t="s">
        <v>170</v>
      </c>
      <c r="E105" s="247" t="s">
        <v>19</v>
      </c>
      <c r="F105" s="248" t="s">
        <v>1374</v>
      </c>
      <c r="G105" s="246"/>
      <c r="H105" s="247" t="s">
        <v>19</v>
      </c>
      <c r="I105" s="249"/>
      <c r="J105" s="246"/>
      <c r="K105" s="246"/>
      <c r="L105" s="250"/>
      <c r="M105" s="251"/>
      <c r="N105" s="252"/>
      <c r="O105" s="252"/>
      <c r="P105" s="252"/>
      <c r="Q105" s="252"/>
      <c r="R105" s="252"/>
      <c r="S105" s="252"/>
      <c r="T105" s="253"/>
      <c r="U105" s="14"/>
      <c r="V105" s="14"/>
      <c r="W105" s="14"/>
      <c r="X105" s="14"/>
      <c r="Y105" s="14"/>
      <c r="Z105" s="14"/>
      <c r="AA105" s="14"/>
      <c r="AB105" s="14"/>
      <c r="AC105" s="14"/>
      <c r="AD105" s="14"/>
      <c r="AE105" s="14"/>
      <c r="AT105" s="254" t="s">
        <v>170</v>
      </c>
      <c r="AU105" s="254" t="s">
        <v>87</v>
      </c>
      <c r="AV105" s="14" t="s">
        <v>85</v>
      </c>
      <c r="AW105" s="14" t="s">
        <v>37</v>
      </c>
      <c r="AX105" s="14" t="s">
        <v>77</v>
      </c>
      <c r="AY105" s="254" t="s">
        <v>160</v>
      </c>
    </row>
    <row r="106" spans="1:51" s="13" customFormat="1" ht="12">
      <c r="A106" s="13"/>
      <c r="B106" s="234"/>
      <c r="C106" s="235"/>
      <c r="D106" s="229" t="s">
        <v>170</v>
      </c>
      <c r="E106" s="236" t="s">
        <v>19</v>
      </c>
      <c r="F106" s="237" t="s">
        <v>1375</v>
      </c>
      <c r="G106" s="235"/>
      <c r="H106" s="238">
        <v>1.44</v>
      </c>
      <c r="I106" s="239"/>
      <c r="J106" s="235"/>
      <c r="K106" s="235"/>
      <c r="L106" s="240"/>
      <c r="M106" s="241"/>
      <c r="N106" s="242"/>
      <c r="O106" s="242"/>
      <c r="P106" s="242"/>
      <c r="Q106" s="242"/>
      <c r="R106" s="242"/>
      <c r="S106" s="242"/>
      <c r="T106" s="243"/>
      <c r="U106" s="13"/>
      <c r="V106" s="13"/>
      <c r="W106" s="13"/>
      <c r="X106" s="13"/>
      <c r="Y106" s="13"/>
      <c r="Z106" s="13"/>
      <c r="AA106" s="13"/>
      <c r="AB106" s="13"/>
      <c r="AC106" s="13"/>
      <c r="AD106" s="13"/>
      <c r="AE106" s="13"/>
      <c r="AT106" s="244" t="s">
        <v>170</v>
      </c>
      <c r="AU106" s="244" t="s">
        <v>87</v>
      </c>
      <c r="AV106" s="13" t="s">
        <v>87</v>
      </c>
      <c r="AW106" s="13" t="s">
        <v>37</v>
      </c>
      <c r="AX106" s="13" t="s">
        <v>77</v>
      </c>
      <c r="AY106" s="244" t="s">
        <v>160</v>
      </c>
    </row>
    <row r="107" spans="1:51" s="14" customFormat="1" ht="12">
      <c r="A107" s="14"/>
      <c r="B107" s="245"/>
      <c r="C107" s="246"/>
      <c r="D107" s="229" t="s">
        <v>170</v>
      </c>
      <c r="E107" s="247" t="s">
        <v>19</v>
      </c>
      <c r="F107" s="248" t="s">
        <v>1376</v>
      </c>
      <c r="G107" s="246"/>
      <c r="H107" s="247" t="s">
        <v>19</v>
      </c>
      <c r="I107" s="249"/>
      <c r="J107" s="246"/>
      <c r="K107" s="246"/>
      <c r="L107" s="250"/>
      <c r="M107" s="251"/>
      <c r="N107" s="252"/>
      <c r="O107" s="252"/>
      <c r="P107" s="252"/>
      <c r="Q107" s="252"/>
      <c r="R107" s="252"/>
      <c r="S107" s="252"/>
      <c r="T107" s="253"/>
      <c r="U107" s="14"/>
      <c r="V107" s="14"/>
      <c r="W107" s="14"/>
      <c r="X107" s="14"/>
      <c r="Y107" s="14"/>
      <c r="Z107" s="14"/>
      <c r="AA107" s="14"/>
      <c r="AB107" s="14"/>
      <c r="AC107" s="14"/>
      <c r="AD107" s="14"/>
      <c r="AE107" s="14"/>
      <c r="AT107" s="254" t="s">
        <v>170</v>
      </c>
      <c r="AU107" s="254" t="s">
        <v>87</v>
      </c>
      <c r="AV107" s="14" t="s">
        <v>85</v>
      </c>
      <c r="AW107" s="14" t="s">
        <v>37</v>
      </c>
      <c r="AX107" s="14" t="s">
        <v>77</v>
      </c>
      <c r="AY107" s="254" t="s">
        <v>160</v>
      </c>
    </row>
    <row r="108" spans="1:51" s="13" customFormat="1" ht="12">
      <c r="A108" s="13"/>
      <c r="B108" s="234"/>
      <c r="C108" s="235"/>
      <c r="D108" s="229" t="s">
        <v>170</v>
      </c>
      <c r="E108" s="236" t="s">
        <v>19</v>
      </c>
      <c r="F108" s="237" t="s">
        <v>1377</v>
      </c>
      <c r="G108" s="235"/>
      <c r="H108" s="238">
        <v>0.772</v>
      </c>
      <c r="I108" s="239"/>
      <c r="J108" s="235"/>
      <c r="K108" s="235"/>
      <c r="L108" s="240"/>
      <c r="M108" s="241"/>
      <c r="N108" s="242"/>
      <c r="O108" s="242"/>
      <c r="P108" s="242"/>
      <c r="Q108" s="242"/>
      <c r="R108" s="242"/>
      <c r="S108" s="242"/>
      <c r="T108" s="243"/>
      <c r="U108" s="13"/>
      <c r="V108" s="13"/>
      <c r="W108" s="13"/>
      <c r="X108" s="13"/>
      <c r="Y108" s="13"/>
      <c r="Z108" s="13"/>
      <c r="AA108" s="13"/>
      <c r="AB108" s="13"/>
      <c r="AC108" s="13"/>
      <c r="AD108" s="13"/>
      <c r="AE108" s="13"/>
      <c r="AT108" s="244" t="s">
        <v>170</v>
      </c>
      <c r="AU108" s="244" t="s">
        <v>87</v>
      </c>
      <c r="AV108" s="13" t="s">
        <v>87</v>
      </c>
      <c r="AW108" s="13" t="s">
        <v>37</v>
      </c>
      <c r="AX108" s="13" t="s">
        <v>77</v>
      </c>
      <c r="AY108" s="244" t="s">
        <v>160</v>
      </c>
    </row>
    <row r="109" spans="1:51" s="14" customFormat="1" ht="12">
      <c r="A109" s="14"/>
      <c r="B109" s="245"/>
      <c r="C109" s="246"/>
      <c r="D109" s="229" t="s">
        <v>170</v>
      </c>
      <c r="E109" s="247" t="s">
        <v>19</v>
      </c>
      <c r="F109" s="248" t="s">
        <v>1378</v>
      </c>
      <c r="G109" s="246"/>
      <c r="H109" s="247" t="s">
        <v>19</v>
      </c>
      <c r="I109" s="249"/>
      <c r="J109" s="246"/>
      <c r="K109" s="246"/>
      <c r="L109" s="250"/>
      <c r="M109" s="251"/>
      <c r="N109" s="252"/>
      <c r="O109" s="252"/>
      <c r="P109" s="252"/>
      <c r="Q109" s="252"/>
      <c r="R109" s="252"/>
      <c r="S109" s="252"/>
      <c r="T109" s="253"/>
      <c r="U109" s="14"/>
      <c r="V109" s="14"/>
      <c r="W109" s="14"/>
      <c r="X109" s="14"/>
      <c r="Y109" s="14"/>
      <c r="Z109" s="14"/>
      <c r="AA109" s="14"/>
      <c r="AB109" s="14"/>
      <c r="AC109" s="14"/>
      <c r="AD109" s="14"/>
      <c r="AE109" s="14"/>
      <c r="AT109" s="254" t="s">
        <v>170</v>
      </c>
      <c r="AU109" s="254" t="s">
        <v>87</v>
      </c>
      <c r="AV109" s="14" t="s">
        <v>85</v>
      </c>
      <c r="AW109" s="14" t="s">
        <v>37</v>
      </c>
      <c r="AX109" s="14" t="s">
        <v>77</v>
      </c>
      <c r="AY109" s="254" t="s">
        <v>160</v>
      </c>
    </row>
    <row r="110" spans="1:51" s="13" customFormat="1" ht="12">
      <c r="A110" s="13"/>
      <c r="B110" s="234"/>
      <c r="C110" s="235"/>
      <c r="D110" s="229" t="s">
        <v>170</v>
      </c>
      <c r="E110" s="236" t="s">
        <v>19</v>
      </c>
      <c r="F110" s="237" t="s">
        <v>1379</v>
      </c>
      <c r="G110" s="235"/>
      <c r="H110" s="238">
        <v>2.205</v>
      </c>
      <c r="I110" s="239"/>
      <c r="J110" s="235"/>
      <c r="K110" s="235"/>
      <c r="L110" s="240"/>
      <c r="M110" s="241"/>
      <c r="N110" s="242"/>
      <c r="O110" s="242"/>
      <c r="P110" s="242"/>
      <c r="Q110" s="242"/>
      <c r="R110" s="242"/>
      <c r="S110" s="242"/>
      <c r="T110" s="243"/>
      <c r="U110" s="13"/>
      <c r="V110" s="13"/>
      <c r="W110" s="13"/>
      <c r="X110" s="13"/>
      <c r="Y110" s="13"/>
      <c r="Z110" s="13"/>
      <c r="AA110" s="13"/>
      <c r="AB110" s="13"/>
      <c r="AC110" s="13"/>
      <c r="AD110" s="13"/>
      <c r="AE110" s="13"/>
      <c r="AT110" s="244" t="s">
        <v>170</v>
      </c>
      <c r="AU110" s="244" t="s">
        <v>87</v>
      </c>
      <c r="AV110" s="13" t="s">
        <v>87</v>
      </c>
      <c r="AW110" s="13" t="s">
        <v>37</v>
      </c>
      <c r="AX110" s="13" t="s">
        <v>77</v>
      </c>
      <c r="AY110" s="244" t="s">
        <v>160</v>
      </c>
    </row>
    <row r="111" spans="1:51" s="15" customFormat="1" ht="12">
      <c r="A111" s="15"/>
      <c r="B111" s="255"/>
      <c r="C111" s="256"/>
      <c r="D111" s="229" t="s">
        <v>170</v>
      </c>
      <c r="E111" s="257" t="s">
        <v>19</v>
      </c>
      <c r="F111" s="258" t="s">
        <v>174</v>
      </c>
      <c r="G111" s="256"/>
      <c r="H111" s="259">
        <v>14.097</v>
      </c>
      <c r="I111" s="260"/>
      <c r="J111" s="256"/>
      <c r="K111" s="256"/>
      <c r="L111" s="261"/>
      <c r="M111" s="262"/>
      <c r="N111" s="263"/>
      <c r="O111" s="263"/>
      <c r="P111" s="263"/>
      <c r="Q111" s="263"/>
      <c r="R111" s="263"/>
      <c r="S111" s="263"/>
      <c r="T111" s="264"/>
      <c r="U111" s="15"/>
      <c r="V111" s="15"/>
      <c r="W111" s="15"/>
      <c r="X111" s="15"/>
      <c r="Y111" s="15"/>
      <c r="Z111" s="15"/>
      <c r="AA111" s="15"/>
      <c r="AB111" s="15"/>
      <c r="AC111" s="15"/>
      <c r="AD111" s="15"/>
      <c r="AE111" s="15"/>
      <c r="AT111" s="265" t="s">
        <v>170</v>
      </c>
      <c r="AU111" s="265" t="s">
        <v>87</v>
      </c>
      <c r="AV111" s="15" t="s">
        <v>166</v>
      </c>
      <c r="AW111" s="15" t="s">
        <v>37</v>
      </c>
      <c r="AX111" s="15" t="s">
        <v>85</v>
      </c>
      <c r="AY111" s="265" t="s">
        <v>160</v>
      </c>
    </row>
    <row r="112" spans="1:65" s="2" customFormat="1" ht="64.5" customHeight="1">
      <c r="A112" s="40"/>
      <c r="B112" s="41"/>
      <c r="C112" s="215" t="s">
        <v>166</v>
      </c>
      <c r="D112" s="215" t="s">
        <v>162</v>
      </c>
      <c r="E112" s="216" t="s">
        <v>1383</v>
      </c>
      <c r="F112" s="217" t="s">
        <v>1384</v>
      </c>
      <c r="G112" s="218" t="s">
        <v>165</v>
      </c>
      <c r="H112" s="219">
        <v>112.776</v>
      </c>
      <c r="I112" s="220"/>
      <c r="J112" s="221">
        <f>ROUND(I112*H112,2)</f>
        <v>0</v>
      </c>
      <c r="K112" s="222"/>
      <c r="L112" s="46"/>
      <c r="M112" s="223" t="s">
        <v>19</v>
      </c>
      <c r="N112" s="224" t="s">
        <v>48</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166</v>
      </c>
      <c r="AT112" s="227" t="s">
        <v>162</v>
      </c>
      <c r="AU112" s="227" t="s">
        <v>87</v>
      </c>
      <c r="AY112" s="19" t="s">
        <v>160</v>
      </c>
      <c r="BE112" s="228">
        <f>IF(N112="základní",J112,0)</f>
        <v>0</v>
      </c>
      <c r="BF112" s="228">
        <f>IF(N112="snížená",J112,0)</f>
        <v>0</v>
      </c>
      <c r="BG112" s="228">
        <f>IF(N112="zákl. přenesená",J112,0)</f>
        <v>0</v>
      </c>
      <c r="BH112" s="228">
        <f>IF(N112="sníž. přenesená",J112,0)</f>
        <v>0</v>
      </c>
      <c r="BI112" s="228">
        <f>IF(N112="nulová",J112,0)</f>
        <v>0</v>
      </c>
      <c r="BJ112" s="19" t="s">
        <v>85</v>
      </c>
      <c r="BK112" s="228">
        <f>ROUND(I112*H112,2)</f>
        <v>0</v>
      </c>
      <c r="BL112" s="19" t="s">
        <v>166</v>
      </c>
      <c r="BM112" s="227" t="s">
        <v>1385</v>
      </c>
    </row>
    <row r="113" spans="1:51" s="13" customFormat="1" ht="12">
      <c r="A113" s="13"/>
      <c r="B113" s="234"/>
      <c r="C113" s="235"/>
      <c r="D113" s="229" t="s">
        <v>170</v>
      </c>
      <c r="E113" s="236" t="s">
        <v>19</v>
      </c>
      <c r="F113" s="237" t="s">
        <v>1386</v>
      </c>
      <c r="G113" s="235"/>
      <c r="H113" s="238">
        <v>112.776</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170</v>
      </c>
      <c r="AU113" s="244" t="s">
        <v>87</v>
      </c>
      <c r="AV113" s="13" t="s">
        <v>87</v>
      </c>
      <c r="AW113" s="13" t="s">
        <v>37</v>
      </c>
      <c r="AX113" s="13" t="s">
        <v>85</v>
      </c>
      <c r="AY113" s="244" t="s">
        <v>160</v>
      </c>
    </row>
    <row r="114" spans="1:65" s="2" customFormat="1" ht="42.75" customHeight="1">
      <c r="A114" s="40"/>
      <c r="B114" s="41"/>
      <c r="C114" s="215" t="s">
        <v>193</v>
      </c>
      <c r="D114" s="215" t="s">
        <v>162</v>
      </c>
      <c r="E114" s="216" t="s">
        <v>181</v>
      </c>
      <c r="F114" s="217" t="s">
        <v>182</v>
      </c>
      <c r="G114" s="218" t="s">
        <v>183</v>
      </c>
      <c r="H114" s="219">
        <v>26.784</v>
      </c>
      <c r="I114" s="220"/>
      <c r="J114" s="221">
        <f>ROUND(I114*H114,2)</f>
        <v>0</v>
      </c>
      <c r="K114" s="222"/>
      <c r="L114" s="46"/>
      <c r="M114" s="223" t="s">
        <v>19</v>
      </c>
      <c r="N114" s="224" t="s">
        <v>48</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166</v>
      </c>
      <c r="AT114" s="227" t="s">
        <v>162</v>
      </c>
      <c r="AU114" s="227" t="s">
        <v>87</v>
      </c>
      <c r="AY114" s="19" t="s">
        <v>160</v>
      </c>
      <c r="BE114" s="228">
        <f>IF(N114="základní",J114,0)</f>
        <v>0</v>
      </c>
      <c r="BF114" s="228">
        <f>IF(N114="snížená",J114,0)</f>
        <v>0</v>
      </c>
      <c r="BG114" s="228">
        <f>IF(N114="zákl. přenesená",J114,0)</f>
        <v>0</v>
      </c>
      <c r="BH114" s="228">
        <f>IF(N114="sníž. přenesená",J114,0)</f>
        <v>0</v>
      </c>
      <c r="BI114" s="228">
        <f>IF(N114="nulová",J114,0)</f>
        <v>0</v>
      </c>
      <c r="BJ114" s="19" t="s">
        <v>85</v>
      </c>
      <c r="BK114" s="228">
        <f>ROUND(I114*H114,2)</f>
        <v>0</v>
      </c>
      <c r="BL114" s="19" t="s">
        <v>166</v>
      </c>
      <c r="BM114" s="227" t="s">
        <v>1387</v>
      </c>
    </row>
    <row r="115" spans="1:51" s="13" customFormat="1" ht="12">
      <c r="A115" s="13"/>
      <c r="B115" s="234"/>
      <c r="C115" s="235"/>
      <c r="D115" s="229" t="s">
        <v>170</v>
      </c>
      <c r="E115" s="235"/>
      <c r="F115" s="237" t="s">
        <v>1388</v>
      </c>
      <c r="G115" s="235"/>
      <c r="H115" s="238">
        <v>26.784</v>
      </c>
      <c r="I115" s="239"/>
      <c r="J115" s="235"/>
      <c r="K115" s="235"/>
      <c r="L115" s="240"/>
      <c r="M115" s="241"/>
      <c r="N115" s="242"/>
      <c r="O115" s="242"/>
      <c r="P115" s="242"/>
      <c r="Q115" s="242"/>
      <c r="R115" s="242"/>
      <c r="S115" s="242"/>
      <c r="T115" s="243"/>
      <c r="U115" s="13"/>
      <c r="V115" s="13"/>
      <c r="W115" s="13"/>
      <c r="X115" s="13"/>
      <c r="Y115" s="13"/>
      <c r="Z115" s="13"/>
      <c r="AA115" s="13"/>
      <c r="AB115" s="13"/>
      <c r="AC115" s="13"/>
      <c r="AD115" s="13"/>
      <c r="AE115" s="13"/>
      <c r="AT115" s="244" t="s">
        <v>170</v>
      </c>
      <c r="AU115" s="244" t="s">
        <v>87</v>
      </c>
      <c r="AV115" s="13" t="s">
        <v>87</v>
      </c>
      <c r="AW115" s="13" t="s">
        <v>4</v>
      </c>
      <c r="AX115" s="13" t="s">
        <v>85</v>
      </c>
      <c r="AY115" s="244" t="s">
        <v>160</v>
      </c>
    </row>
    <row r="116" spans="1:65" s="2" customFormat="1" ht="31.9" customHeight="1">
      <c r="A116" s="40"/>
      <c r="B116" s="41"/>
      <c r="C116" s="215" t="s">
        <v>200</v>
      </c>
      <c r="D116" s="215" t="s">
        <v>162</v>
      </c>
      <c r="E116" s="216" t="s">
        <v>1389</v>
      </c>
      <c r="F116" s="217" t="s">
        <v>1390</v>
      </c>
      <c r="G116" s="218" t="s">
        <v>165</v>
      </c>
      <c r="H116" s="219">
        <v>14.097</v>
      </c>
      <c r="I116" s="220"/>
      <c r="J116" s="221">
        <f>ROUND(I116*H116,2)</f>
        <v>0</v>
      </c>
      <c r="K116" s="222"/>
      <c r="L116" s="46"/>
      <c r="M116" s="223" t="s">
        <v>19</v>
      </c>
      <c r="N116" s="224" t="s">
        <v>48</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166</v>
      </c>
      <c r="AT116" s="227" t="s">
        <v>162</v>
      </c>
      <c r="AU116" s="227" t="s">
        <v>87</v>
      </c>
      <c r="AY116" s="19" t="s">
        <v>160</v>
      </c>
      <c r="BE116" s="228">
        <f>IF(N116="základní",J116,0)</f>
        <v>0</v>
      </c>
      <c r="BF116" s="228">
        <f>IF(N116="snížená",J116,0)</f>
        <v>0</v>
      </c>
      <c r="BG116" s="228">
        <f>IF(N116="zákl. přenesená",J116,0)</f>
        <v>0</v>
      </c>
      <c r="BH116" s="228">
        <f>IF(N116="sníž. přenesená",J116,0)</f>
        <v>0</v>
      </c>
      <c r="BI116" s="228">
        <f>IF(N116="nulová",J116,0)</f>
        <v>0</v>
      </c>
      <c r="BJ116" s="19" t="s">
        <v>85</v>
      </c>
      <c r="BK116" s="228">
        <f>ROUND(I116*H116,2)</f>
        <v>0</v>
      </c>
      <c r="BL116" s="19" t="s">
        <v>166</v>
      </c>
      <c r="BM116" s="227" t="s">
        <v>1391</v>
      </c>
    </row>
    <row r="117" spans="1:51" s="14" customFormat="1" ht="12">
      <c r="A117" s="14"/>
      <c r="B117" s="245"/>
      <c r="C117" s="246"/>
      <c r="D117" s="229" t="s">
        <v>170</v>
      </c>
      <c r="E117" s="247" t="s">
        <v>19</v>
      </c>
      <c r="F117" s="248" t="s">
        <v>1369</v>
      </c>
      <c r="G117" s="246"/>
      <c r="H117" s="247" t="s">
        <v>19</v>
      </c>
      <c r="I117" s="249"/>
      <c r="J117" s="246"/>
      <c r="K117" s="246"/>
      <c r="L117" s="250"/>
      <c r="M117" s="251"/>
      <c r="N117" s="252"/>
      <c r="O117" s="252"/>
      <c r="P117" s="252"/>
      <c r="Q117" s="252"/>
      <c r="R117" s="252"/>
      <c r="S117" s="252"/>
      <c r="T117" s="253"/>
      <c r="U117" s="14"/>
      <c r="V117" s="14"/>
      <c r="W117" s="14"/>
      <c r="X117" s="14"/>
      <c r="Y117" s="14"/>
      <c r="Z117" s="14"/>
      <c r="AA117" s="14"/>
      <c r="AB117" s="14"/>
      <c r="AC117" s="14"/>
      <c r="AD117" s="14"/>
      <c r="AE117" s="14"/>
      <c r="AT117" s="254" t="s">
        <v>170</v>
      </c>
      <c r="AU117" s="254" t="s">
        <v>87</v>
      </c>
      <c r="AV117" s="14" t="s">
        <v>85</v>
      </c>
      <c r="AW117" s="14" t="s">
        <v>37</v>
      </c>
      <c r="AX117" s="14" t="s">
        <v>77</v>
      </c>
      <c r="AY117" s="254" t="s">
        <v>160</v>
      </c>
    </row>
    <row r="118" spans="1:51" s="13" customFormat="1" ht="12">
      <c r="A118" s="13"/>
      <c r="B118" s="234"/>
      <c r="C118" s="235"/>
      <c r="D118" s="229" t="s">
        <v>170</v>
      </c>
      <c r="E118" s="236" t="s">
        <v>19</v>
      </c>
      <c r="F118" s="237" t="s">
        <v>1370</v>
      </c>
      <c r="G118" s="235"/>
      <c r="H118" s="238">
        <v>9.68</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170</v>
      </c>
      <c r="AU118" s="244" t="s">
        <v>87</v>
      </c>
      <c r="AV118" s="13" t="s">
        <v>87</v>
      </c>
      <c r="AW118" s="13" t="s">
        <v>37</v>
      </c>
      <c r="AX118" s="13" t="s">
        <v>77</v>
      </c>
      <c r="AY118" s="244" t="s">
        <v>160</v>
      </c>
    </row>
    <row r="119" spans="1:51" s="14" customFormat="1" ht="12">
      <c r="A119" s="14"/>
      <c r="B119" s="245"/>
      <c r="C119" s="246"/>
      <c r="D119" s="229" t="s">
        <v>170</v>
      </c>
      <c r="E119" s="247" t="s">
        <v>19</v>
      </c>
      <c r="F119" s="248" t="s">
        <v>1374</v>
      </c>
      <c r="G119" s="246"/>
      <c r="H119" s="247" t="s">
        <v>19</v>
      </c>
      <c r="I119" s="249"/>
      <c r="J119" s="246"/>
      <c r="K119" s="246"/>
      <c r="L119" s="250"/>
      <c r="M119" s="251"/>
      <c r="N119" s="252"/>
      <c r="O119" s="252"/>
      <c r="P119" s="252"/>
      <c r="Q119" s="252"/>
      <c r="R119" s="252"/>
      <c r="S119" s="252"/>
      <c r="T119" s="253"/>
      <c r="U119" s="14"/>
      <c r="V119" s="14"/>
      <c r="W119" s="14"/>
      <c r="X119" s="14"/>
      <c r="Y119" s="14"/>
      <c r="Z119" s="14"/>
      <c r="AA119" s="14"/>
      <c r="AB119" s="14"/>
      <c r="AC119" s="14"/>
      <c r="AD119" s="14"/>
      <c r="AE119" s="14"/>
      <c r="AT119" s="254" t="s">
        <v>170</v>
      </c>
      <c r="AU119" s="254" t="s">
        <v>87</v>
      </c>
      <c r="AV119" s="14" t="s">
        <v>85</v>
      </c>
      <c r="AW119" s="14" t="s">
        <v>37</v>
      </c>
      <c r="AX119" s="14" t="s">
        <v>77</v>
      </c>
      <c r="AY119" s="254" t="s">
        <v>160</v>
      </c>
    </row>
    <row r="120" spans="1:51" s="13" customFormat="1" ht="12">
      <c r="A120" s="13"/>
      <c r="B120" s="234"/>
      <c r="C120" s="235"/>
      <c r="D120" s="229" t="s">
        <v>170</v>
      </c>
      <c r="E120" s="236" t="s">
        <v>19</v>
      </c>
      <c r="F120" s="237" t="s">
        <v>1375</v>
      </c>
      <c r="G120" s="235"/>
      <c r="H120" s="238">
        <v>1.44</v>
      </c>
      <c r="I120" s="239"/>
      <c r="J120" s="235"/>
      <c r="K120" s="235"/>
      <c r="L120" s="240"/>
      <c r="M120" s="241"/>
      <c r="N120" s="242"/>
      <c r="O120" s="242"/>
      <c r="P120" s="242"/>
      <c r="Q120" s="242"/>
      <c r="R120" s="242"/>
      <c r="S120" s="242"/>
      <c r="T120" s="243"/>
      <c r="U120" s="13"/>
      <c r="V120" s="13"/>
      <c r="W120" s="13"/>
      <c r="X120" s="13"/>
      <c r="Y120" s="13"/>
      <c r="Z120" s="13"/>
      <c r="AA120" s="13"/>
      <c r="AB120" s="13"/>
      <c r="AC120" s="13"/>
      <c r="AD120" s="13"/>
      <c r="AE120" s="13"/>
      <c r="AT120" s="244" t="s">
        <v>170</v>
      </c>
      <c r="AU120" s="244" t="s">
        <v>87</v>
      </c>
      <c r="AV120" s="13" t="s">
        <v>87</v>
      </c>
      <c r="AW120" s="13" t="s">
        <v>37</v>
      </c>
      <c r="AX120" s="13" t="s">
        <v>77</v>
      </c>
      <c r="AY120" s="244" t="s">
        <v>160</v>
      </c>
    </row>
    <row r="121" spans="1:51" s="14" customFormat="1" ht="12">
      <c r="A121" s="14"/>
      <c r="B121" s="245"/>
      <c r="C121" s="246"/>
      <c r="D121" s="229" t="s">
        <v>170</v>
      </c>
      <c r="E121" s="247" t="s">
        <v>19</v>
      </c>
      <c r="F121" s="248" t="s">
        <v>1376</v>
      </c>
      <c r="G121" s="246"/>
      <c r="H121" s="247" t="s">
        <v>19</v>
      </c>
      <c r="I121" s="249"/>
      <c r="J121" s="246"/>
      <c r="K121" s="246"/>
      <c r="L121" s="250"/>
      <c r="M121" s="251"/>
      <c r="N121" s="252"/>
      <c r="O121" s="252"/>
      <c r="P121" s="252"/>
      <c r="Q121" s="252"/>
      <c r="R121" s="252"/>
      <c r="S121" s="252"/>
      <c r="T121" s="253"/>
      <c r="U121" s="14"/>
      <c r="V121" s="14"/>
      <c r="W121" s="14"/>
      <c r="X121" s="14"/>
      <c r="Y121" s="14"/>
      <c r="Z121" s="14"/>
      <c r="AA121" s="14"/>
      <c r="AB121" s="14"/>
      <c r="AC121" s="14"/>
      <c r="AD121" s="14"/>
      <c r="AE121" s="14"/>
      <c r="AT121" s="254" t="s">
        <v>170</v>
      </c>
      <c r="AU121" s="254" t="s">
        <v>87</v>
      </c>
      <c r="AV121" s="14" t="s">
        <v>85</v>
      </c>
      <c r="AW121" s="14" t="s">
        <v>37</v>
      </c>
      <c r="AX121" s="14" t="s">
        <v>77</v>
      </c>
      <c r="AY121" s="254" t="s">
        <v>160</v>
      </c>
    </row>
    <row r="122" spans="1:51" s="13" customFormat="1" ht="12">
      <c r="A122" s="13"/>
      <c r="B122" s="234"/>
      <c r="C122" s="235"/>
      <c r="D122" s="229" t="s">
        <v>170</v>
      </c>
      <c r="E122" s="236" t="s">
        <v>19</v>
      </c>
      <c r="F122" s="237" t="s">
        <v>1377</v>
      </c>
      <c r="G122" s="235"/>
      <c r="H122" s="238">
        <v>0.772</v>
      </c>
      <c r="I122" s="239"/>
      <c r="J122" s="235"/>
      <c r="K122" s="235"/>
      <c r="L122" s="240"/>
      <c r="M122" s="241"/>
      <c r="N122" s="242"/>
      <c r="O122" s="242"/>
      <c r="P122" s="242"/>
      <c r="Q122" s="242"/>
      <c r="R122" s="242"/>
      <c r="S122" s="242"/>
      <c r="T122" s="243"/>
      <c r="U122" s="13"/>
      <c r="V122" s="13"/>
      <c r="W122" s="13"/>
      <c r="X122" s="13"/>
      <c r="Y122" s="13"/>
      <c r="Z122" s="13"/>
      <c r="AA122" s="13"/>
      <c r="AB122" s="13"/>
      <c r="AC122" s="13"/>
      <c r="AD122" s="13"/>
      <c r="AE122" s="13"/>
      <c r="AT122" s="244" t="s">
        <v>170</v>
      </c>
      <c r="AU122" s="244" t="s">
        <v>87</v>
      </c>
      <c r="AV122" s="13" t="s">
        <v>87</v>
      </c>
      <c r="AW122" s="13" t="s">
        <v>37</v>
      </c>
      <c r="AX122" s="13" t="s">
        <v>77</v>
      </c>
      <c r="AY122" s="244" t="s">
        <v>160</v>
      </c>
    </row>
    <row r="123" spans="1:51" s="14" customFormat="1" ht="12">
      <c r="A123" s="14"/>
      <c r="B123" s="245"/>
      <c r="C123" s="246"/>
      <c r="D123" s="229" t="s">
        <v>170</v>
      </c>
      <c r="E123" s="247" t="s">
        <v>19</v>
      </c>
      <c r="F123" s="248" t="s">
        <v>1378</v>
      </c>
      <c r="G123" s="246"/>
      <c r="H123" s="247" t="s">
        <v>19</v>
      </c>
      <c r="I123" s="249"/>
      <c r="J123" s="246"/>
      <c r="K123" s="246"/>
      <c r="L123" s="250"/>
      <c r="M123" s="251"/>
      <c r="N123" s="252"/>
      <c r="O123" s="252"/>
      <c r="P123" s="252"/>
      <c r="Q123" s="252"/>
      <c r="R123" s="252"/>
      <c r="S123" s="252"/>
      <c r="T123" s="253"/>
      <c r="U123" s="14"/>
      <c r="V123" s="14"/>
      <c r="W123" s="14"/>
      <c r="X123" s="14"/>
      <c r="Y123" s="14"/>
      <c r="Z123" s="14"/>
      <c r="AA123" s="14"/>
      <c r="AB123" s="14"/>
      <c r="AC123" s="14"/>
      <c r="AD123" s="14"/>
      <c r="AE123" s="14"/>
      <c r="AT123" s="254" t="s">
        <v>170</v>
      </c>
      <c r="AU123" s="254" t="s">
        <v>87</v>
      </c>
      <c r="AV123" s="14" t="s">
        <v>85</v>
      </c>
      <c r="AW123" s="14" t="s">
        <v>37</v>
      </c>
      <c r="AX123" s="14" t="s">
        <v>77</v>
      </c>
      <c r="AY123" s="254" t="s">
        <v>160</v>
      </c>
    </row>
    <row r="124" spans="1:51" s="13" customFormat="1" ht="12">
      <c r="A124" s="13"/>
      <c r="B124" s="234"/>
      <c r="C124" s="235"/>
      <c r="D124" s="229" t="s">
        <v>170</v>
      </c>
      <c r="E124" s="236" t="s">
        <v>19</v>
      </c>
      <c r="F124" s="237" t="s">
        <v>1379</v>
      </c>
      <c r="G124" s="235"/>
      <c r="H124" s="238">
        <v>2.205</v>
      </c>
      <c r="I124" s="239"/>
      <c r="J124" s="235"/>
      <c r="K124" s="235"/>
      <c r="L124" s="240"/>
      <c r="M124" s="241"/>
      <c r="N124" s="242"/>
      <c r="O124" s="242"/>
      <c r="P124" s="242"/>
      <c r="Q124" s="242"/>
      <c r="R124" s="242"/>
      <c r="S124" s="242"/>
      <c r="T124" s="243"/>
      <c r="U124" s="13"/>
      <c r="V124" s="13"/>
      <c r="W124" s="13"/>
      <c r="X124" s="13"/>
      <c r="Y124" s="13"/>
      <c r="Z124" s="13"/>
      <c r="AA124" s="13"/>
      <c r="AB124" s="13"/>
      <c r="AC124" s="13"/>
      <c r="AD124" s="13"/>
      <c r="AE124" s="13"/>
      <c r="AT124" s="244" t="s">
        <v>170</v>
      </c>
      <c r="AU124" s="244" t="s">
        <v>87</v>
      </c>
      <c r="AV124" s="13" t="s">
        <v>87</v>
      </c>
      <c r="AW124" s="13" t="s">
        <v>37</v>
      </c>
      <c r="AX124" s="13" t="s">
        <v>77</v>
      </c>
      <c r="AY124" s="244" t="s">
        <v>160</v>
      </c>
    </row>
    <row r="125" spans="1:51" s="15" customFormat="1" ht="12">
      <c r="A125" s="15"/>
      <c r="B125" s="255"/>
      <c r="C125" s="256"/>
      <c r="D125" s="229" t="s">
        <v>170</v>
      </c>
      <c r="E125" s="257" t="s">
        <v>19</v>
      </c>
      <c r="F125" s="258" t="s">
        <v>174</v>
      </c>
      <c r="G125" s="256"/>
      <c r="H125" s="259">
        <v>14.097</v>
      </c>
      <c r="I125" s="260"/>
      <c r="J125" s="256"/>
      <c r="K125" s="256"/>
      <c r="L125" s="261"/>
      <c r="M125" s="262"/>
      <c r="N125" s="263"/>
      <c r="O125" s="263"/>
      <c r="P125" s="263"/>
      <c r="Q125" s="263"/>
      <c r="R125" s="263"/>
      <c r="S125" s="263"/>
      <c r="T125" s="264"/>
      <c r="U125" s="15"/>
      <c r="V125" s="15"/>
      <c r="W125" s="15"/>
      <c r="X125" s="15"/>
      <c r="Y125" s="15"/>
      <c r="Z125" s="15"/>
      <c r="AA125" s="15"/>
      <c r="AB125" s="15"/>
      <c r="AC125" s="15"/>
      <c r="AD125" s="15"/>
      <c r="AE125" s="15"/>
      <c r="AT125" s="265" t="s">
        <v>170</v>
      </c>
      <c r="AU125" s="265" t="s">
        <v>87</v>
      </c>
      <c r="AV125" s="15" t="s">
        <v>166</v>
      </c>
      <c r="AW125" s="15" t="s">
        <v>37</v>
      </c>
      <c r="AX125" s="15" t="s">
        <v>85</v>
      </c>
      <c r="AY125" s="265" t="s">
        <v>160</v>
      </c>
    </row>
    <row r="126" spans="1:63" s="12" customFormat="1" ht="22.8" customHeight="1">
      <c r="A126" s="12"/>
      <c r="B126" s="199"/>
      <c r="C126" s="200"/>
      <c r="D126" s="201" t="s">
        <v>76</v>
      </c>
      <c r="E126" s="213" t="s">
        <v>193</v>
      </c>
      <c r="F126" s="213" t="s">
        <v>199</v>
      </c>
      <c r="G126" s="200"/>
      <c r="H126" s="200"/>
      <c r="I126" s="203"/>
      <c r="J126" s="214">
        <f>BK126</f>
        <v>0</v>
      </c>
      <c r="K126" s="200"/>
      <c r="L126" s="205"/>
      <c r="M126" s="206"/>
      <c r="N126" s="207"/>
      <c r="O126" s="207"/>
      <c r="P126" s="208">
        <f>SUM(P127:P130)</f>
        <v>0</v>
      </c>
      <c r="Q126" s="207"/>
      <c r="R126" s="208">
        <f>SUM(R127:R130)</f>
        <v>0.22781640000000003</v>
      </c>
      <c r="S126" s="207"/>
      <c r="T126" s="209">
        <f>SUM(T127:T130)</f>
        <v>0</v>
      </c>
      <c r="U126" s="12"/>
      <c r="V126" s="12"/>
      <c r="W126" s="12"/>
      <c r="X126" s="12"/>
      <c r="Y126" s="12"/>
      <c r="Z126" s="12"/>
      <c r="AA126" s="12"/>
      <c r="AB126" s="12"/>
      <c r="AC126" s="12"/>
      <c r="AD126" s="12"/>
      <c r="AE126" s="12"/>
      <c r="AR126" s="210" t="s">
        <v>85</v>
      </c>
      <c r="AT126" s="211" t="s">
        <v>76</v>
      </c>
      <c r="AU126" s="211" t="s">
        <v>85</v>
      </c>
      <c r="AY126" s="210" t="s">
        <v>160</v>
      </c>
      <c r="BK126" s="212">
        <f>SUM(BK127:BK130)</f>
        <v>0</v>
      </c>
    </row>
    <row r="127" spans="1:65" s="2" customFormat="1" ht="53.65" customHeight="1">
      <c r="A127" s="40"/>
      <c r="B127" s="41"/>
      <c r="C127" s="215" t="s">
        <v>206</v>
      </c>
      <c r="D127" s="215" t="s">
        <v>162</v>
      </c>
      <c r="E127" s="216" t="s">
        <v>1392</v>
      </c>
      <c r="F127" s="217" t="s">
        <v>1393</v>
      </c>
      <c r="G127" s="218" t="s">
        <v>188</v>
      </c>
      <c r="H127" s="219">
        <v>0.54</v>
      </c>
      <c r="I127" s="220"/>
      <c r="J127" s="221">
        <f>ROUND(I127*H127,2)</f>
        <v>0</v>
      </c>
      <c r="K127" s="222"/>
      <c r="L127" s="46"/>
      <c r="M127" s="223" t="s">
        <v>19</v>
      </c>
      <c r="N127" s="224" t="s">
        <v>48</v>
      </c>
      <c r="O127" s="86"/>
      <c r="P127" s="225">
        <f>O127*H127</f>
        <v>0</v>
      </c>
      <c r="Q127" s="225">
        <v>0.19536</v>
      </c>
      <c r="R127" s="225">
        <f>Q127*H127</f>
        <v>0.10549440000000002</v>
      </c>
      <c r="S127" s="225">
        <v>0</v>
      </c>
      <c r="T127" s="226">
        <f>S127*H127</f>
        <v>0</v>
      </c>
      <c r="U127" s="40"/>
      <c r="V127" s="40"/>
      <c r="W127" s="40"/>
      <c r="X127" s="40"/>
      <c r="Y127" s="40"/>
      <c r="Z127" s="40"/>
      <c r="AA127" s="40"/>
      <c r="AB127" s="40"/>
      <c r="AC127" s="40"/>
      <c r="AD127" s="40"/>
      <c r="AE127" s="40"/>
      <c r="AR127" s="227" t="s">
        <v>166</v>
      </c>
      <c r="AT127" s="227" t="s">
        <v>162</v>
      </c>
      <c r="AU127" s="227" t="s">
        <v>87</v>
      </c>
      <c r="AY127" s="19" t="s">
        <v>160</v>
      </c>
      <c r="BE127" s="228">
        <f>IF(N127="základní",J127,0)</f>
        <v>0</v>
      </c>
      <c r="BF127" s="228">
        <f>IF(N127="snížená",J127,0)</f>
        <v>0</v>
      </c>
      <c r="BG127" s="228">
        <f>IF(N127="zákl. přenesená",J127,0)</f>
        <v>0</v>
      </c>
      <c r="BH127" s="228">
        <f>IF(N127="sníž. přenesená",J127,0)</f>
        <v>0</v>
      </c>
      <c r="BI127" s="228">
        <f>IF(N127="nulová",J127,0)</f>
        <v>0</v>
      </c>
      <c r="BJ127" s="19" t="s">
        <v>85</v>
      </c>
      <c r="BK127" s="228">
        <f>ROUND(I127*H127,2)</f>
        <v>0</v>
      </c>
      <c r="BL127" s="19" t="s">
        <v>166</v>
      </c>
      <c r="BM127" s="227" t="s">
        <v>1394</v>
      </c>
    </row>
    <row r="128" spans="1:51" s="13" customFormat="1" ht="12">
      <c r="A128" s="13"/>
      <c r="B128" s="234"/>
      <c r="C128" s="235"/>
      <c r="D128" s="229" t="s">
        <v>170</v>
      </c>
      <c r="E128" s="236" t="s">
        <v>19</v>
      </c>
      <c r="F128" s="237" t="s">
        <v>1395</v>
      </c>
      <c r="G128" s="235"/>
      <c r="H128" s="238">
        <v>0.54</v>
      </c>
      <c r="I128" s="239"/>
      <c r="J128" s="235"/>
      <c r="K128" s="235"/>
      <c r="L128" s="240"/>
      <c r="M128" s="241"/>
      <c r="N128" s="242"/>
      <c r="O128" s="242"/>
      <c r="P128" s="242"/>
      <c r="Q128" s="242"/>
      <c r="R128" s="242"/>
      <c r="S128" s="242"/>
      <c r="T128" s="243"/>
      <c r="U128" s="13"/>
      <c r="V128" s="13"/>
      <c r="W128" s="13"/>
      <c r="X128" s="13"/>
      <c r="Y128" s="13"/>
      <c r="Z128" s="13"/>
      <c r="AA128" s="13"/>
      <c r="AB128" s="13"/>
      <c r="AC128" s="13"/>
      <c r="AD128" s="13"/>
      <c r="AE128" s="13"/>
      <c r="AT128" s="244" t="s">
        <v>170</v>
      </c>
      <c r="AU128" s="244" t="s">
        <v>87</v>
      </c>
      <c r="AV128" s="13" t="s">
        <v>87</v>
      </c>
      <c r="AW128" s="13" t="s">
        <v>37</v>
      </c>
      <c r="AX128" s="13" t="s">
        <v>85</v>
      </c>
      <c r="AY128" s="244" t="s">
        <v>160</v>
      </c>
    </row>
    <row r="129" spans="1:65" s="2" customFormat="1" ht="16.3" customHeight="1">
      <c r="A129" s="40"/>
      <c r="B129" s="41"/>
      <c r="C129" s="266" t="s">
        <v>210</v>
      </c>
      <c r="D129" s="266" t="s">
        <v>237</v>
      </c>
      <c r="E129" s="267" t="s">
        <v>238</v>
      </c>
      <c r="F129" s="268" t="s">
        <v>239</v>
      </c>
      <c r="G129" s="269" t="s">
        <v>188</v>
      </c>
      <c r="H129" s="270">
        <v>0.551</v>
      </c>
      <c r="I129" s="271"/>
      <c r="J129" s="272">
        <f>ROUND(I129*H129,2)</f>
        <v>0</v>
      </c>
      <c r="K129" s="273"/>
      <c r="L129" s="274"/>
      <c r="M129" s="275" t="s">
        <v>19</v>
      </c>
      <c r="N129" s="276" t="s">
        <v>48</v>
      </c>
      <c r="O129" s="86"/>
      <c r="P129" s="225">
        <f>O129*H129</f>
        <v>0</v>
      </c>
      <c r="Q129" s="225">
        <v>0.222</v>
      </c>
      <c r="R129" s="225">
        <f>Q129*H129</f>
        <v>0.12232200000000001</v>
      </c>
      <c r="S129" s="225">
        <v>0</v>
      </c>
      <c r="T129" s="226">
        <f>S129*H129</f>
        <v>0</v>
      </c>
      <c r="U129" s="40"/>
      <c r="V129" s="40"/>
      <c r="W129" s="40"/>
      <c r="X129" s="40"/>
      <c r="Y129" s="40"/>
      <c r="Z129" s="40"/>
      <c r="AA129" s="40"/>
      <c r="AB129" s="40"/>
      <c r="AC129" s="40"/>
      <c r="AD129" s="40"/>
      <c r="AE129" s="40"/>
      <c r="AR129" s="227" t="s">
        <v>210</v>
      </c>
      <c r="AT129" s="227" t="s">
        <v>237</v>
      </c>
      <c r="AU129" s="227" t="s">
        <v>87</v>
      </c>
      <c r="AY129" s="19" t="s">
        <v>160</v>
      </c>
      <c r="BE129" s="228">
        <f>IF(N129="základní",J129,0)</f>
        <v>0</v>
      </c>
      <c r="BF129" s="228">
        <f>IF(N129="snížená",J129,0)</f>
        <v>0</v>
      </c>
      <c r="BG129" s="228">
        <f>IF(N129="zákl. přenesená",J129,0)</f>
        <v>0</v>
      </c>
      <c r="BH129" s="228">
        <f>IF(N129="sníž. přenesená",J129,0)</f>
        <v>0</v>
      </c>
      <c r="BI129" s="228">
        <f>IF(N129="nulová",J129,0)</f>
        <v>0</v>
      </c>
      <c r="BJ129" s="19" t="s">
        <v>85</v>
      </c>
      <c r="BK129" s="228">
        <f>ROUND(I129*H129,2)</f>
        <v>0</v>
      </c>
      <c r="BL129" s="19" t="s">
        <v>166</v>
      </c>
      <c r="BM129" s="227" t="s">
        <v>1396</v>
      </c>
    </row>
    <row r="130" spans="1:51" s="13" customFormat="1" ht="12">
      <c r="A130" s="13"/>
      <c r="B130" s="234"/>
      <c r="C130" s="235"/>
      <c r="D130" s="229" t="s">
        <v>170</v>
      </c>
      <c r="E130" s="235"/>
      <c r="F130" s="237" t="s">
        <v>1397</v>
      </c>
      <c r="G130" s="235"/>
      <c r="H130" s="238">
        <v>0.551</v>
      </c>
      <c r="I130" s="239"/>
      <c r="J130" s="235"/>
      <c r="K130" s="235"/>
      <c r="L130" s="240"/>
      <c r="M130" s="241"/>
      <c r="N130" s="242"/>
      <c r="O130" s="242"/>
      <c r="P130" s="242"/>
      <c r="Q130" s="242"/>
      <c r="R130" s="242"/>
      <c r="S130" s="242"/>
      <c r="T130" s="243"/>
      <c r="U130" s="13"/>
      <c r="V130" s="13"/>
      <c r="W130" s="13"/>
      <c r="X130" s="13"/>
      <c r="Y130" s="13"/>
      <c r="Z130" s="13"/>
      <c r="AA130" s="13"/>
      <c r="AB130" s="13"/>
      <c r="AC130" s="13"/>
      <c r="AD130" s="13"/>
      <c r="AE130" s="13"/>
      <c r="AT130" s="244" t="s">
        <v>170</v>
      </c>
      <c r="AU130" s="244" t="s">
        <v>87</v>
      </c>
      <c r="AV130" s="13" t="s">
        <v>87</v>
      </c>
      <c r="AW130" s="13" t="s">
        <v>4</v>
      </c>
      <c r="AX130" s="13" t="s">
        <v>85</v>
      </c>
      <c r="AY130" s="244" t="s">
        <v>160</v>
      </c>
    </row>
    <row r="131" spans="1:63" s="12" customFormat="1" ht="22.8" customHeight="1">
      <c r="A131" s="12"/>
      <c r="B131" s="199"/>
      <c r="C131" s="200"/>
      <c r="D131" s="201" t="s">
        <v>76</v>
      </c>
      <c r="E131" s="213" t="s">
        <v>210</v>
      </c>
      <c r="F131" s="213" t="s">
        <v>292</v>
      </c>
      <c r="G131" s="200"/>
      <c r="H131" s="200"/>
      <c r="I131" s="203"/>
      <c r="J131" s="214">
        <f>BK131</f>
        <v>0</v>
      </c>
      <c r="K131" s="200"/>
      <c r="L131" s="205"/>
      <c r="M131" s="206"/>
      <c r="N131" s="207"/>
      <c r="O131" s="207"/>
      <c r="P131" s="208">
        <f>SUM(P132:P133)</f>
        <v>0</v>
      </c>
      <c r="Q131" s="207"/>
      <c r="R131" s="208">
        <f>SUM(R132:R133)</f>
        <v>0</v>
      </c>
      <c r="S131" s="207"/>
      <c r="T131" s="209">
        <f>SUM(T132:T133)</f>
        <v>0</v>
      </c>
      <c r="U131" s="12"/>
      <c r="V131" s="12"/>
      <c r="W131" s="12"/>
      <c r="X131" s="12"/>
      <c r="Y131" s="12"/>
      <c r="Z131" s="12"/>
      <c r="AA131" s="12"/>
      <c r="AB131" s="12"/>
      <c r="AC131" s="12"/>
      <c r="AD131" s="12"/>
      <c r="AE131" s="12"/>
      <c r="AR131" s="210" t="s">
        <v>85</v>
      </c>
      <c r="AT131" s="211" t="s">
        <v>76</v>
      </c>
      <c r="AU131" s="211" t="s">
        <v>85</v>
      </c>
      <c r="AY131" s="210" t="s">
        <v>160</v>
      </c>
      <c r="BK131" s="212">
        <f>SUM(BK132:BK133)</f>
        <v>0</v>
      </c>
    </row>
    <row r="132" spans="1:65" s="2" customFormat="1" ht="31.9" customHeight="1">
      <c r="A132" s="40"/>
      <c r="B132" s="41"/>
      <c r="C132" s="215" t="s">
        <v>216</v>
      </c>
      <c r="D132" s="215" t="s">
        <v>162</v>
      </c>
      <c r="E132" s="216" t="s">
        <v>1398</v>
      </c>
      <c r="F132" s="217" t="s">
        <v>1399</v>
      </c>
      <c r="G132" s="218" t="s">
        <v>295</v>
      </c>
      <c r="H132" s="219">
        <v>1</v>
      </c>
      <c r="I132" s="220"/>
      <c r="J132" s="221">
        <f>ROUND(I132*H132,2)</f>
        <v>0</v>
      </c>
      <c r="K132" s="222"/>
      <c r="L132" s="46"/>
      <c r="M132" s="223" t="s">
        <v>19</v>
      </c>
      <c r="N132" s="224" t="s">
        <v>48</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166</v>
      </c>
      <c r="AT132" s="227" t="s">
        <v>162</v>
      </c>
      <c r="AU132" s="227" t="s">
        <v>87</v>
      </c>
      <c r="AY132" s="19" t="s">
        <v>160</v>
      </c>
      <c r="BE132" s="228">
        <f>IF(N132="základní",J132,0)</f>
        <v>0</v>
      </c>
      <c r="BF132" s="228">
        <f>IF(N132="snížená",J132,0)</f>
        <v>0</v>
      </c>
      <c r="BG132" s="228">
        <f>IF(N132="zákl. přenesená",J132,0)</f>
        <v>0</v>
      </c>
      <c r="BH132" s="228">
        <f>IF(N132="sníž. přenesená",J132,0)</f>
        <v>0</v>
      </c>
      <c r="BI132" s="228">
        <f>IF(N132="nulová",J132,0)</f>
        <v>0</v>
      </c>
      <c r="BJ132" s="19" t="s">
        <v>85</v>
      </c>
      <c r="BK132" s="228">
        <f>ROUND(I132*H132,2)</f>
        <v>0</v>
      </c>
      <c r="BL132" s="19" t="s">
        <v>166</v>
      </c>
      <c r="BM132" s="227" t="s">
        <v>1400</v>
      </c>
    </row>
    <row r="133" spans="1:65" s="2" customFormat="1" ht="21.05" customHeight="1">
      <c r="A133" s="40"/>
      <c r="B133" s="41"/>
      <c r="C133" s="266" t="s">
        <v>223</v>
      </c>
      <c r="D133" s="266" t="s">
        <v>237</v>
      </c>
      <c r="E133" s="267" t="s">
        <v>1401</v>
      </c>
      <c r="F133" s="268" t="s">
        <v>1402</v>
      </c>
      <c r="G133" s="269" t="s">
        <v>295</v>
      </c>
      <c r="H133" s="270">
        <v>1</v>
      </c>
      <c r="I133" s="271"/>
      <c r="J133" s="272">
        <f>ROUND(I133*H133,2)</f>
        <v>0</v>
      </c>
      <c r="K133" s="273"/>
      <c r="L133" s="274"/>
      <c r="M133" s="275" t="s">
        <v>19</v>
      </c>
      <c r="N133" s="276" t="s">
        <v>48</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210</v>
      </c>
      <c r="AT133" s="227" t="s">
        <v>237</v>
      </c>
      <c r="AU133" s="227" t="s">
        <v>87</v>
      </c>
      <c r="AY133" s="19" t="s">
        <v>160</v>
      </c>
      <c r="BE133" s="228">
        <f>IF(N133="základní",J133,0)</f>
        <v>0</v>
      </c>
      <c r="BF133" s="228">
        <f>IF(N133="snížená",J133,0)</f>
        <v>0</v>
      </c>
      <c r="BG133" s="228">
        <f>IF(N133="zákl. přenesená",J133,0)</f>
        <v>0</v>
      </c>
      <c r="BH133" s="228">
        <f>IF(N133="sníž. přenesená",J133,0)</f>
        <v>0</v>
      </c>
      <c r="BI133" s="228">
        <f>IF(N133="nulová",J133,0)</f>
        <v>0</v>
      </c>
      <c r="BJ133" s="19" t="s">
        <v>85</v>
      </c>
      <c r="BK133" s="228">
        <f>ROUND(I133*H133,2)</f>
        <v>0</v>
      </c>
      <c r="BL133" s="19" t="s">
        <v>166</v>
      </c>
      <c r="BM133" s="227" t="s">
        <v>1403</v>
      </c>
    </row>
    <row r="134" spans="1:63" s="12" customFormat="1" ht="22.8" customHeight="1">
      <c r="A134" s="12"/>
      <c r="B134" s="199"/>
      <c r="C134" s="200"/>
      <c r="D134" s="201" t="s">
        <v>76</v>
      </c>
      <c r="E134" s="213" t="s">
        <v>216</v>
      </c>
      <c r="F134" s="213" t="s">
        <v>301</v>
      </c>
      <c r="G134" s="200"/>
      <c r="H134" s="200"/>
      <c r="I134" s="203"/>
      <c r="J134" s="214">
        <f>BK134</f>
        <v>0</v>
      </c>
      <c r="K134" s="200"/>
      <c r="L134" s="205"/>
      <c r="M134" s="206"/>
      <c r="N134" s="207"/>
      <c r="O134" s="207"/>
      <c r="P134" s="208">
        <f>SUM(P135:P146)</f>
        <v>0</v>
      </c>
      <c r="Q134" s="207"/>
      <c r="R134" s="208">
        <f>SUM(R135:R146)</f>
        <v>7.24598</v>
      </c>
      <c r="S134" s="207"/>
      <c r="T134" s="209">
        <f>SUM(T135:T146)</f>
        <v>0</v>
      </c>
      <c r="U134" s="12"/>
      <c r="V134" s="12"/>
      <c r="W134" s="12"/>
      <c r="X134" s="12"/>
      <c r="Y134" s="12"/>
      <c r="Z134" s="12"/>
      <c r="AA134" s="12"/>
      <c r="AB134" s="12"/>
      <c r="AC134" s="12"/>
      <c r="AD134" s="12"/>
      <c r="AE134" s="12"/>
      <c r="AR134" s="210" t="s">
        <v>85</v>
      </c>
      <c r="AT134" s="211" t="s">
        <v>76</v>
      </c>
      <c r="AU134" s="211" t="s">
        <v>85</v>
      </c>
      <c r="AY134" s="210" t="s">
        <v>160</v>
      </c>
      <c r="BK134" s="212">
        <f>SUM(BK135:BK146)</f>
        <v>0</v>
      </c>
    </row>
    <row r="135" spans="1:65" s="2" customFormat="1" ht="42.75" customHeight="1">
      <c r="A135" s="40"/>
      <c r="B135" s="41"/>
      <c r="C135" s="215" t="s">
        <v>230</v>
      </c>
      <c r="D135" s="215" t="s">
        <v>162</v>
      </c>
      <c r="E135" s="216" t="s">
        <v>1404</v>
      </c>
      <c r="F135" s="217" t="s">
        <v>1405</v>
      </c>
      <c r="G135" s="218" t="s">
        <v>295</v>
      </c>
      <c r="H135" s="219">
        <v>10</v>
      </c>
      <c r="I135" s="220"/>
      <c r="J135" s="221">
        <f>ROUND(I135*H135,2)</f>
        <v>0</v>
      </c>
      <c r="K135" s="222"/>
      <c r="L135" s="46"/>
      <c r="M135" s="223" t="s">
        <v>19</v>
      </c>
      <c r="N135" s="224" t="s">
        <v>48</v>
      </c>
      <c r="O135" s="86"/>
      <c r="P135" s="225">
        <f>O135*H135</f>
        <v>0</v>
      </c>
      <c r="Q135" s="225">
        <v>0.09716</v>
      </c>
      <c r="R135" s="225">
        <f>Q135*H135</f>
        <v>0.9716</v>
      </c>
      <c r="S135" s="225">
        <v>0</v>
      </c>
      <c r="T135" s="226">
        <f>S135*H135</f>
        <v>0</v>
      </c>
      <c r="U135" s="40"/>
      <c r="V135" s="40"/>
      <c r="W135" s="40"/>
      <c r="X135" s="40"/>
      <c r="Y135" s="40"/>
      <c r="Z135" s="40"/>
      <c r="AA135" s="40"/>
      <c r="AB135" s="40"/>
      <c r="AC135" s="40"/>
      <c r="AD135" s="40"/>
      <c r="AE135" s="40"/>
      <c r="AR135" s="227" t="s">
        <v>166</v>
      </c>
      <c r="AT135" s="227" t="s">
        <v>162</v>
      </c>
      <c r="AU135" s="227" t="s">
        <v>87</v>
      </c>
      <c r="AY135" s="19" t="s">
        <v>160</v>
      </c>
      <c r="BE135" s="228">
        <f>IF(N135="základní",J135,0)</f>
        <v>0</v>
      </c>
      <c r="BF135" s="228">
        <f>IF(N135="snížená",J135,0)</f>
        <v>0</v>
      </c>
      <c r="BG135" s="228">
        <f>IF(N135="zákl. přenesená",J135,0)</f>
        <v>0</v>
      </c>
      <c r="BH135" s="228">
        <f>IF(N135="sníž. přenesená",J135,0)</f>
        <v>0</v>
      </c>
      <c r="BI135" s="228">
        <f>IF(N135="nulová",J135,0)</f>
        <v>0</v>
      </c>
      <c r="BJ135" s="19" t="s">
        <v>85</v>
      </c>
      <c r="BK135" s="228">
        <f>ROUND(I135*H135,2)</f>
        <v>0</v>
      </c>
      <c r="BL135" s="19" t="s">
        <v>166</v>
      </c>
      <c r="BM135" s="227" t="s">
        <v>1406</v>
      </c>
    </row>
    <row r="136" spans="1:65" s="2" customFormat="1" ht="16.3" customHeight="1">
      <c r="A136" s="40"/>
      <c r="B136" s="41"/>
      <c r="C136" s="266" t="s">
        <v>236</v>
      </c>
      <c r="D136" s="266" t="s">
        <v>237</v>
      </c>
      <c r="E136" s="267" t="s">
        <v>1407</v>
      </c>
      <c r="F136" s="268" t="s">
        <v>1408</v>
      </c>
      <c r="G136" s="269" t="s">
        <v>295</v>
      </c>
      <c r="H136" s="270">
        <v>10</v>
      </c>
      <c r="I136" s="271"/>
      <c r="J136" s="272">
        <f>ROUND(I136*H136,2)</f>
        <v>0</v>
      </c>
      <c r="K136" s="273"/>
      <c r="L136" s="274"/>
      <c r="M136" s="275" t="s">
        <v>19</v>
      </c>
      <c r="N136" s="276" t="s">
        <v>48</v>
      </c>
      <c r="O136" s="86"/>
      <c r="P136" s="225">
        <f>O136*H136</f>
        <v>0</v>
      </c>
      <c r="Q136" s="225">
        <v>0.2085</v>
      </c>
      <c r="R136" s="225">
        <f>Q136*H136</f>
        <v>2.085</v>
      </c>
      <c r="S136" s="225">
        <v>0</v>
      </c>
      <c r="T136" s="226">
        <f>S136*H136</f>
        <v>0</v>
      </c>
      <c r="U136" s="40"/>
      <c r="V136" s="40"/>
      <c r="W136" s="40"/>
      <c r="X136" s="40"/>
      <c r="Y136" s="40"/>
      <c r="Z136" s="40"/>
      <c r="AA136" s="40"/>
      <c r="AB136" s="40"/>
      <c r="AC136" s="40"/>
      <c r="AD136" s="40"/>
      <c r="AE136" s="40"/>
      <c r="AR136" s="227" t="s">
        <v>210</v>
      </c>
      <c r="AT136" s="227" t="s">
        <v>237</v>
      </c>
      <c r="AU136" s="227" t="s">
        <v>87</v>
      </c>
      <c r="AY136" s="19" t="s">
        <v>160</v>
      </c>
      <c r="BE136" s="228">
        <f>IF(N136="základní",J136,0)</f>
        <v>0</v>
      </c>
      <c r="BF136" s="228">
        <f>IF(N136="snížená",J136,0)</f>
        <v>0</v>
      </c>
      <c r="BG136" s="228">
        <f>IF(N136="zákl. přenesená",J136,0)</f>
        <v>0</v>
      </c>
      <c r="BH136" s="228">
        <f>IF(N136="sníž. přenesená",J136,0)</f>
        <v>0</v>
      </c>
      <c r="BI136" s="228">
        <f>IF(N136="nulová",J136,0)</f>
        <v>0</v>
      </c>
      <c r="BJ136" s="19" t="s">
        <v>85</v>
      </c>
      <c r="BK136" s="228">
        <f>ROUND(I136*H136,2)</f>
        <v>0</v>
      </c>
      <c r="BL136" s="19" t="s">
        <v>166</v>
      </c>
      <c r="BM136" s="227" t="s">
        <v>1409</v>
      </c>
    </row>
    <row r="137" spans="1:47" s="2" customFormat="1" ht="12">
      <c r="A137" s="40"/>
      <c r="B137" s="41"/>
      <c r="C137" s="42"/>
      <c r="D137" s="229" t="s">
        <v>168</v>
      </c>
      <c r="E137" s="42"/>
      <c r="F137" s="230" t="s">
        <v>1410</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168</v>
      </c>
      <c r="AU137" s="19" t="s">
        <v>87</v>
      </c>
    </row>
    <row r="138" spans="1:65" s="2" customFormat="1" ht="16.3" customHeight="1">
      <c r="A138" s="40"/>
      <c r="B138" s="41"/>
      <c r="C138" s="215" t="s">
        <v>243</v>
      </c>
      <c r="D138" s="215" t="s">
        <v>162</v>
      </c>
      <c r="E138" s="216" t="s">
        <v>1411</v>
      </c>
      <c r="F138" s="217" t="s">
        <v>1412</v>
      </c>
      <c r="G138" s="218" t="s">
        <v>295</v>
      </c>
      <c r="H138" s="219">
        <v>6</v>
      </c>
      <c r="I138" s="220"/>
      <c r="J138" s="221">
        <f>ROUND(I138*H138,2)</f>
        <v>0</v>
      </c>
      <c r="K138" s="222"/>
      <c r="L138" s="46"/>
      <c r="M138" s="223" t="s">
        <v>19</v>
      </c>
      <c r="N138" s="224" t="s">
        <v>48</v>
      </c>
      <c r="O138" s="86"/>
      <c r="P138" s="225">
        <f>O138*H138</f>
        <v>0</v>
      </c>
      <c r="Q138" s="225">
        <v>0.07287</v>
      </c>
      <c r="R138" s="225">
        <f>Q138*H138</f>
        <v>0.43722000000000005</v>
      </c>
      <c r="S138" s="225">
        <v>0</v>
      </c>
      <c r="T138" s="226">
        <f>S138*H138</f>
        <v>0</v>
      </c>
      <c r="U138" s="40"/>
      <c r="V138" s="40"/>
      <c r="W138" s="40"/>
      <c r="X138" s="40"/>
      <c r="Y138" s="40"/>
      <c r="Z138" s="40"/>
      <c r="AA138" s="40"/>
      <c r="AB138" s="40"/>
      <c r="AC138" s="40"/>
      <c r="AD138" s="40"/>
      <c r="AE138" s="40"/>
      <c r="AR138" s="227" t="s">
        <v>166</v>
      </c>
      <c r="AT138" s="227" t="s">
        <v>162</v>
      </c>
      <c r="AU138" s="227" t="s">
        <v>87</v>
      </c>
      <c r="AY138" s="19" t="s">
        <v>160</v>
      </c>
      <c r="BE138" s="228">
        <f>IF(N138="základní",J138,0)</f>
        <v>0</v>
      </c>
      <c r="BF138" s="228">
        <f>IF(N138="snížená",J138,0)</f>
        <v>0</v>
      </c>
      <c r="BG138" s="228">
        <f>IF(N138="zákl. přenesená",J138,0)</f>
        <v>0</v>
      </c>
      <c r="BH138" s="228">
        <f>IF(N138="sníž. přenesená",J138,0)</f>
        <v>0</v>
      </c>
      <c r="BI138" s="228">
        <f>IF(N138="nulová",J138,0)</f>
        <v>0</v>
      </c>
      <c r="BJ138" s="19" t="s">
        <v>85</v>
      </c>
      <c r="BK138" s="228">
        <f>ROUND(I138*H138,2)</f>
        <v>0</v>
      </c>
      <c r="BL138" s="19" t="s">
        <v>166</v>
      </c>
      <c r="BM138" s="227" t="s">
        <v>1413</v>
      </c>
    </row>
    <row r="139" spans="1:65" s="2" customFormat="1" ht="16.3" customHeight="1">
      <c r="A139" s="40"/>
      <c r="B139" s="41"/>
      <c r="C139" s="266" t="s">
        <v>247</v>
      </c>
      <c r="D139" s="266" t="s">
        <v>237</v>
      </c>
      <c r="E139" s="267" t="s">
        <v>1414</v>
      </c>
      <c r="F139" s="268" t="s">
        <v>1415</v>
      </c>
      <c r="G139" s="269" t="s">
        <v>295</v>
      </c>
      <c r="H139" s="270">
        <v>6</v>
      </c>
      <c r="I139" s="271"/>
      <c r="J139" s="272">
        <f>ROUND(I139*H139,2)</f>
        <v>0</v>
      </c>
      <c r="K139" s="273"/>
      <c r="L139" s="274"/>
      <c r="M139" s="275" t="s">
        <v>19</v>
      </c>
      <c r="N139" s="276" t="s">
        <v>48</v>
      </c>
      <c r="O139" s="86"/>
      <c r="P139" s="225">
        <f>O139*H139</f>
        <v>0</v>
      </c>
      <c r="Q139" s="225">
        <v>0.031</v>
      </c>
      <c r="R139" s="225">
        <f>Q139*H139</f>
        <v>0.186</v>
      </c>
      <c r="S139" s="225">
        <v>0</v>
      </c>
      <c r="T139" s="226">
        <f>S139*H139</f>
        <v>0</v>
      </c>
      <c r="U139" s="40"/>
      <c r="V139" s="40"/>
      <c r="W139" s="40"/>
      <c r="X139" s="40"/>
      <c r="Y139" s="40"/>
      <c r="Z139" s="40"/>
      <c r="AA139" s="40"/>
      <c r="AB139" s="40"/>
      <c r="AC139" s="40"/>
      <c r="AD139" s="40"/>
      <c r="AE139" s="40"/>
      <c r="AR139" s="227" t="s">
        <v>210</v>
      </c>
      <c r="AT139" s="227" t="s">
        <v>237</v>
      </c>
      <c r="AU139" s="227" t="s">
        <v>87</v>
      </c>
      <c r="AY139" s="19" t="s">
        <v>160</v>
      </c>
      <c r="BE139" s="228">
        <f>IF(N139="základní",J139,0)</f>
        <v>0</v>
      </c>
      <c r="BF139" s="228">
        <f>IF(N139="snížená",J139,0)</f>
        <v>0</v>
      </c>
      <c r="BG139" s="228">
        <f>IF(N139="zákl. přenesená",J139,0)</f>
        <v>0</v>
      </c>
      <c r="BH139" s="228">
        <f>IF(N139="sníž. přenesená",J139,0)</f>
        <v>0</v>
      </c>
      <c r="BI139" s="228">
        <f>IF(N139="nulová",J139,0)</f>
        <v>0</v>
      </c>
      <c r="BJ139" s="19" t="s">
        <v>85</v>
      </c>
      <c r="BK139" s="228">
        <f>ROUND(I139*H139,2)</f>
        <v>0</v>
      </c>
      <c r="BL139" s="19" t="s">
        <v>166</v>
      </c>
      <c r="BM139" s="227" t="s">
        <v>1416</v>
      </c>
    </row>
    <row r="140" spans="1:47" s="2" customFormat="1" ht="12">
      <c r="A140" s="40"/>
      <c r="B140" s="41"/>
      <c r="C140" s="42"/>
      <c r="D140" s="229" t="s">
        <v>168</v>
      </c>
      <c r="E140" s="42"/>
      <c r="F140" s="230" t="s">
        <v>1417</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168</v>
      </c>
      <c r="AU140" s="19" t="s">
        <v>87</v>
      </c>
    </row>
    <row r="141" spans="1:65" s="2" customFormat="1" ht="21.05" customHeight="1">
      <c r="A141" s="40"/>
      <c r="B141" s="41"/>
      <c r="C141" s="215" t="s">
        <v>8</v>
      </c>
      <c r="D141" s="215" t="s">
        <v>162</v>
      </c>
      <c r="E141" s="216" t="s">
        <v>1418</v>
      </c>
      <c r="F141" s="217" t="s">
        <v>1419</v>
      </c>
      <c r="G141" s="218" t="s">
        <v>295</v>
      </c>
      <c r="H141" s="219">
        <v>9</v>
      </c>
      <c r="I141" s="220"/>
      <c r="J141" s="221">
        <f>ROUND(I141*H141,2)</f>
        <v>0</v>
      </c>
      <c r="K141" s="222"/>
      <c r="L141" s="46"/>
      <c r="M141" s="223" t="s">
        <v>19</v>
      </c>
      <c r="N141" s="224" t="s">
        <v>48</v>
      </c>
      <c r="O141" s="86"/>
      <c r="P141" s="225">
        <f>O141*H141</f>
        <v>0</v>
      </c>
      <c r="Q141" s="225">
        <v>0.35744</v>
      </c>
      <c r="R141" s="225">
        <f>Q141*H141</f>
        <v>3.21696</v>
      </c>
      <c r="S141" s="225">
        <v>0</v>
      </c>
      <c r="T141" s="226">
        <f>S141*H141</f>
        <v>0</v>
      </c>
      <c r="U141" s="40"/>
      <c r="V141" s="40"/>
      <c r="W141" s="40"/>
      <c r="X141" s="40"/>
      <c r="Y141" s="40"/>
      <c r="Z141" s="40"/>
      <c r="AA141" s="40"/>
      <c r="AB141" s="40"/>
      <c r="AC141" s="40"/>
      <c r="AD141" s="40"/>
      <c r="AE141" s="40"/>
      <c r="AR141" s="227" t="s">
        <v>166</v>
      </c>
      <c r="AT141" s="227" t="s">
        <v>162</v>
      </c>
      <c r="AU141" s="227" t="s">
        <v>87</v>
      </c>
      <c r="AY141" s="19" t="s">
        <v>160</v>
      </c>
      <c r="BE141" s="228">
        <f>IF(N141="základní",J141,0)</f>
        <v>0</v>
      </c>
      <c r="BF141" s="228">
        <f>IF(N141="snížená",J141,0)</f>
        <v>0</v>
      </c>
      <c r="BG141" s="228">
        <f>IF(N141="zákl. přenesená",J141,0)</f>
        <v>0</v>
      </c>
      <c r="BH141" s="228">
        <f>IF(N141="sníž. přenesená",J141,0)</f>
        <v>0</v>
      </c>
      <c r="BI141" s="228">
        <f>IF(N141="nulová",J141,0)</f>
        <v>0</v>
      </c>
      <c r="BJ141" s="19" t="s">
        <v>85</v>
      </c>
      <c r="BK141" s="228">
        <f>ROUND(I141*H141,2)</f>
        <v>0</v>
      </c>
      <c r="BL141" s="19" t="s">
        <v>166</v>
      </c>
      <c r="BM141" s="227" t="s">
        <v>1420</v>
      </c>
    </row>
    <row r="142" spans="1:65" s="2" customFormat="1" ht="16.3" customHeight="1">
      <c r="A142" s="40"/>
      <c r="B142" s="41"/>
      <c r="C142" s="266" t="s">
        <v>259</v>
      </c>
      <c r="D142" s="266" t="s">
        <v>237</v>
      </c>
      <c r="E142" s="267" t="s">
        <v>1421</v>
      </c>
      <c r="F142" s="268" t="s">
        <v>1422</v>
      </c>
      <c r="G142" s="269" t="s">
        <v>295</v>
      </c>
      <c r="H142" s="270">
        <v>9</v>
      </c>
      <c r="I142" s="271"/>
      <c r="J142" s="272">
        <f>ROUND(I142*H142,2)</f>
        <v>0</v>
      </c>
      <c r="K142" s="273"/>
      <c r="L142" s="274"/>
      <c r="M142" s="275" t="s">
        <v>19</v>
      </c>
      <c r="N142" s="276" t="s">
        <v>48</v>
      </c>
      <c r="O142" s="86"/>
      <c r="P142" s="225">
        <f>O142*H142</f>
        <v>0</v>
      </c>
      <c r="Q142" s="225">
        <v>0.032</v>
      </c>
      <c r="R142" s="225">
        <f>Q142*H142</f>
        <v>0.28800000000000003</v>
      </c>
      <c r="S142" s="225">
        <v>0</v>
      </c>
      <c r="T142" s="226">
        <f>S142*H142</f>
        <v>0</v>
      </c>
      <c r="U142" s="40"/>
      <c r="V142" s="40"/>
      <c r="W142" s="40"/>
      <c r="X142" s="40"/>
      <c r="Y142" s="40"/>
      <c r="Z142" s="40"/>
      <c r="AA142" s="40"/>
      <c r="AB142" s="40"/>
      <c r="AC142" s="40"/>
      <c r="AD142" s="40"/>
      <c r="AE142" s="40"/>
      <c r="AR142" s="227" t="s">
        <v>210</v>
      </c>
      <c r="AT142" s="227" t="s">
        <v>237</v>
      </c>
      <c r="AU142" s="227" t="s">
        <v>87</v>
      </c>
      <c r="AY142" s="19" t="s">
        <v>160</v>
      </c>
      <c r="BE142" s="228">
        <f>IF(N142="základní",J142,0)</f>
        <v>0</v>
      </c>
      <c r="BF142" s="228">
        <f>IF(N142="snížená",J142,0)</f>
        <v>0</v>
      </c>
      <c r="BG142" s="228">
        <f>IF(N142="zákl. přenesená",J142,0)</f>
        <v>0</v>
      </c>
      <c r="BH142" s="228">
        <f>IF(N142="sníž. přenesená",J142,0)</f>
        <v>0</v>
      </c>
      <c r="BI142" s="228">
        <f>IF(N142="nulová",J142,0)</f>
        <v>0</v>
      </c>
      <c r="BJ142" s="19" t="s">
        <v>85</v>
      </c>
      <c r="BK142" s="228">
        <f>ROUND(I142*H142,2)</f>
        <v>0</v>
      </c>
      <c r="BL142" s="19" t="s">
        <v>166</v>
      </c>
      <c r="BM142" s="227" t="s">
        <v>1423</v>
      </c>
    </row>
    <row r="143" spans="1:47" s="2" customFormat="1" ht="12">
      <c r="A143" s="40"/>
      <c r="B143" s="41"/>
      <c r="C143" s="42"/>
      <c r="D143" s="229" t="s">
        <v>168</v>
      </c>
      <c r="E143" s="42"/>
      <c r="F143" s="230" t="s">
        <v>1424</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168</v>
      </c>
      <c r="AU143" s="19" t="s">
        <v>87</v>
      </c>
    </row>
    <row r="144" spans="1:65" s="2" customFormat="1" ht="21.05" customHeight="1">
      <c r="A144" s="40"/>
      <c r="B144" s="41"/>
      <c r="C144" s="215" t="s">
        <v>266</v>
      </c>
      <c r="D144" s="215" t="s">
        <v>162</v>
      </c>
      <c r="E144" s="216" t="s">
        <v>1425</v>
      </c>
      <c r="F144" s="217" t="s">
        <v>1426</v>
      </c>
      <c r="G144" s="218" t="s">
        <v>295</v>
      </c>
      <c r="H144" s="219">
        <v>9</v>
      </c>
      <c r="I144" s="220"/>
      <c r="J144" s="221">
        <f>ROUND(I144*H144,2)</f>
        <v>0</v>
      </c>
      <c r="K144" s="222"/>
      <c r="L144" s="46"/>
      <c r="M144" s="223" t="s">
        <v>19</v>
      </c>
      <c r="N144" s="224" t="s">
        <v>48</v>
      </c>
      <c r="O144" s="86"/>
      <c r="P144" s="225">
        <f>O144*H144</f>
        <v>0</v>
      </c>
      <c r="Q144" s="225">
        <v>0.0008</v>
      </c>
      <c r="R144" s="225">
        <f>Q144*H144</f>
        <v>0.007200000000000001</v>
      </c>
      <c r="S144" s="225">
        <v>0</v>
      </c>
      <c r="T144" s="226">
        <f>S144*H144</f>
        <v>0</v>
      </c>
      <c r="U144" s="40"/>
      <c r="V144" s="40"/>
      <c r="W144" s="40"/>
      <c r="X144" s="40"/>
      <c r="Y144" s="40"/>
      <c r="Z144" s="40"/>
      <c r="AA144" s="40"/>
      <c r="AB144" s="40"/>
      <c r="AC144" s="40"/>
      <c r="AD144" s="40"/>
      <c r="AE144" s="40"/>
      <c r="AR144" s="227" t="s">
        <v>166</v>
      </c>
      <c r="AT144" s="227" t="s">
        <v>162</v>
      </c>
      <c r="AU144" s="227" t="s">
        <v>87</v>
      </c>
      <c r="AY144" s="19" t="s">
        <v>160</v>
      </c>
      <c r="BE144" s="228">
        <f>IF(N144="základní",J144,0)</f>
        <v>0</v>
      </c>
      <c r="BF144" s="228">
        <f>IF(N144="snížená",J144,0)</f>
        <v>0</v>
      </c>
      <c r="BG144" s="228">
        <f>IF(N144="zákl. přenesená",J144,0)</f>
        <v>0</v>
      </c>
      <c r="BH144" s="228">
        <f>IF(N144="sníž. přenesená",J144,0)</f>
        <v>0</v>
      </c>
      <c r="BI144" s="228">
        <f>IF(N144="nulová",J144,0)</f>
        <v>0</v>
      </c>
      <c r="BJ144" s="19" t="s">
        <v>85</v>
      </c>
      <c r="BK144" s="228">
        <f>ROUND(I144*H144,2)</f>
        <v>0</v>
      </c>
      <c r="BL144" s="19" t="s">
        <v>166</v>
      </c>
      <c r="BM144" s="227" t="s">
        <v>1427</v>
      </c>
    </row>
    <row r="145" spans="1:65" s="2" customFormat="1" ht="16.3" customHeight="1">
      <c r="A145" s="40"/>
      <c r="B145" s="41"/>
      <c r="C145" s="266" t="s">
        <v>272</v>
      </c>
      <c r="D145" s="266" t="s">
        <v>237</v>
      </c>
      <c r="E145" s="267" t="s">
        <v>1428</v>
      </c>
      <c r="F145" s="268" t="s">
        <v>1429</v>
      </c>
      <c r="G145" s="269" t="s">
        <v>295</v>
      </c>
      <c r="H145" s="270">
        <v>9</v>
      </c>
      <c r="I145" s="271"/>
      <c r="J145" s="272">
        <f>ROUND(I145*H145,2)</f>
        <v>0</v>
      </c>
      <c r="K145" s="273"/>
      <c r="L145" s="274"/>
      <c r="M145" s="275" t="s">
        <v>19</v>
      </c>
      <c r="N145" s="276" t="s">
        <v>48</v>
      </c>
      <c r="O145" s="86"/>
      <c r="P145" s="225">
        <f>O145*H145</f>
        <v>0</v>
      </c>
      <c r="Q145" s="225">
        <v>0.006</v>
      </c>
      <c r="R145" s="225">
        <f>Q145*H145</f>
        <v>0.054</v>
      </c>
      <c r="S145" s="225">
        <v>0</v>
      </c>
      <c r="T145" s="226">
        <f>S145*H145</f>
        <v>0</v>
      </c>
      <c r="U145" s="40"/>
      <c r="V145" s="40"/>
      <c r="W145" s="40"/>
      <c r="X145" s="40"/>
      <c r="Y145" s="40"/>
      <c r="Z145" s="40"/>
      <c r="AA145" s="40"/>
      <c r="AB145" s="40"/>
      <c r="AC145" s="40"/>
      <c r="AD145" s="40"/>
      <c r="AE145" s="40"/>
      <c r="AR145" s="227" t="s">
        <v>210</v>
      </c>
      <c r="AT145" s="227" t="s">
        <v>237</v>
      </c>
      <c r="AU145" s="227" t="s">
        <v>87</v>
      </c>
      <c r="AY145" s="19" t="s">
        <v>160</v>
      </c>
      <c r="BE145" s="228">
        <f>IF(N145="základní",J145,0)</f>
        <v>0</v>
      </c>
      <c r="BF145" s="228">
        <f>IF(N145="snížená",J145,0)</f>
        <v>0</v>
      </c>
      <c r="BG145" s="228">
        <f>IF(N145="zákl. přenesená",J145,0)</f>
        <v>0</v>
      </c>
      <c r="BH145" s="228">
        <f>IF(N145="sníž. přenesená",J145,0)</f>
        <v>0</v>
      </c>
      <c r="BI145" s="228">
        <f>IF(N145="nulová",J145,0)</f>
        <v>0</v>
      </c>
      <c r="BJ145" s="19" t="s">
        <v>85</v>
      </c>
      <c r="BK145" s="228">
        <f>ROUND(I145*H145,2)</f>
        <v>0</v>
      </c>
      <c r="BL145" s="19" t="s">
        <v>166</v>
      </c>
      <c r="BM145" s="227" t="s">
        <v>1430</v>
      </c>
    </row>
    <row r="146" spans="1:47" s="2" customFormat="1" ht="12">
      <c r="A146" s="40"/>
      <c r="B146" s="41"/>
      <c r="C146" s="42"/>
      <c r="D146" s="229" t="s">
        <v>168</v>
      </c>
      <c r="E146" s="42"/>
      <c r="F146" s="230" t="s">
        <v>1431</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168</v>
      </c>
      <c r="AU146" s="19" t="s">
        <v>87</v>
      </c>
    </row>
    <row r="147" spans="1:63" s="12" customFormat="1" ht="22.8" customHeight="1">
      <c r="A147" s="12"/>
      <c r="B147" s="199"/>
      <c r="C147" s="200"/>
      <c r="D147" s="201" t="s">
        <v>76</v>
      </c>
      <c r="E147" s="213" t="s">
        <v>500</v>
      </c>
      <c r="F147" s="213" t="s">
        <v>501</v>
      </c>
      <c r="G147" s="200"/>
      <c r="H147" s="200"/>
      <c r="I147" s="203"/>
      <c r="J147" s="214">
        <f>BK147</f>
        <v>0</v>
      </c>
      <c r="K147" s="200"/>
      <c r="L147" s="205"/>
      <c r="M147" s="206"/>
      <c r="N147" s="207"/>
      <c r="O147" s="207"/>
      <c r="P147" s="208">
        <f>P148</f>
        <v>0</v>
      </c>
      <c r="Q147" s="207"/>
      <c r="R147" s="208">
        <f>R148</f>
        <v>0</v>
      </c>
      <c r="S147" s="207"/>
      <c r="T147" s="209">
        <f>T148</f>
        <v>0</v>
      </c>
      <c r="U147" s="12"/>
      <c r="V147" s="12"/>
      <c r="W147" s="12"/>
      <c r="X147" s="12"/>
      <c r="Y147" s="12"/>
      <c r="Z147" s="12"/>
      <c r="AA147" s="12"/>
      <c r="AB147" s="12"/>
      <c r="AC147" s="12"/>
      <c r="AD147" s="12"/>
      <c r="AE147" s="12"/>
      <c r="AR147" s="210" t="s">
        <v>85</v>
      </c>
      <c r="AT147" s="211" t="s">
        <v>76</v>
      </c>
      <c r="AU147" s="211" t="s">
        <v>85</v>
      </c>
      <c r="AY147" s="210" t="s">
        <v>160</v>
      </c>
      <c r="BK147" s="212">
        <f>BK148</f>
        <v>0</v>
      </c>
    </row>
    <row r="148" spans="1:65" s="2" customFormat="1" ht="21.05" customHeight="1">
      <c r="A148" s="40"/>
      <c r="B148" s="41"/>
      <c r="C148" s="215" t="s">
        <v>278</v>
      </c>
      <c r="D148" s="215" t="s">
        <v>162</v>
      </c>
      <c r="E148" s="216" t="s">
        <v>1360</v>
      </c>
      <c r="F148" s="217" t="s">
        <v>1361</v>
      </c>
      <c r="G148" s="218" t="s">
        <v>183</v>
      </c>
      <c r="H148" s="219">
        <v>7.474</v>
      </c>
      <c r="I148" s="220"/>
      <c r="J148" s="221">
        <f>ROUND(I148*H148,2)</f>
        <v>0</v>
      </c>
      <c r="K148" s="222"/>
      <c r="L148" s="46"/>
      <c r="M148" s="223" t="s">
        <v>19</v>
      </c>
      <c r="N148" s="224" t="s">
        <v>48</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166</v>
      </c>
      <c r="AT148" s="227" t="s">
        <v>162</v>
      </c>
      <c r="AU148" s="227" t="s">
        <v>87</v>
      </c>
      <c r="AY148" s="19" t="s">
        <v>160</v>
      </c>
      <c r="BE148" s="228">
        <f>IF(N148="základní",J148,0)</f>
        <v>0</v>
      </c>
      <c r="BF148" s="228">
        <f>IF(N148="snížená",J148,0)</f>
        <v>0</v>
      </c>
      <c r="BG148" s="228">
        <f>IF(N148="zákl. přenesená",J148,0)</f>
        <v>0</v>
      </c>
      <c r="BH148" s="228">
        <f>IF(N148="sníž. přenesená",J148,0)</f>
        <v>0</v>
      </c>
      <c r="BI148" s="228">
        <f>IF(N148="nulová",J148,0)</f>
        <v>0</v>
      </c>
      <c r="BJ148" s="19" t="s">
        <v>85</v>
      </c>
      <c r="BK148" s="228">
        <f>ROUND(I148*H148,2)</f>
        <v>0</v>
      </c>
      <c r="BL148" s="19" t="s">
        <v>166</v>
      </c>
      <c r="BM148" s="227" t="s">
        <v>1432</v>
      </c>
    </row>
    <row r="149" spans="1:63" s="12" customFormat="1" ht="25.9" customHeight="1">
      <c r="A149" s="12"/>
      <c r="B149" s="199"/>
      <c r="C149" s="200"/>
      <c r="D149" s="201" t="s">
        <v>76</v>
      </c>
      <c r="E149" s="202" t="s">
        <v>237</v>
      </c>
      <c r="F149" s="202" t="s">
        <v>1433</v>
      </c>
      <c r="G149" s="200"/>
      <c r="H149" s="200"/>
      <c r="I149" s="203"/>
      <c r="J149" s="204">
        <f>BK149</f>
        <v>0</v>
      </c>
      <c r="K149" s="200"/>
      <c r="L149" s="205"/>
      <c r="M149" s="206"/>
      <c r="N149" s="207"/>
      <c r="O149" s="207"/>
      <c r="P149" s="208">
        <f>P150</f>
        <v>0</v>
      </c>
      <c r="Q149" s="207"/>
      <c r="R149" s="208">
        <f>R150</f>
        <v>0</v>
      </c>
      <c r="S149" s="207"/>
      <c r="T149" s="209">
        <f>T150</f>
        <v>0</v>
      </c>
      <c r="U149" s="12"/>
      <c r="V149" s="12"/>
      <c r="W149" s="12"/>
      <c r="X149" s="12"/>
      <c r="Y149" s="12"/>
      <c r="Z149" s="12"/>
      <c r="AA149" s="12"/>
      <c r="AB149" s="12"/>
      <c r="AC149" s="12"/>
      <c r="AD149" s="12"/>
      <c r="AE149" s="12"/>
      <c r="AR149" s="210" t="s">
        <v>180</v>
      </c>
      <c r="AT149" s="211" t="s">
        <v>76</v>
      </c>
      <c r="AU149" s="211" t="s">
        <v>77</v>
      </c>
      <c r="AY149" s="210" t="s">
        <v>160</v>
      </c>
      <c r="BK149" s="212">
        <f>BK150</f>
        <v>0</v>
      </c>
    </row>
    <row r="150" spans="1:63" s="12" customFormat="1" ht="22.8" customHeight="1">
      <c r="A150" s="12"/>
      <c r="B150" s="199"/>
      <c r="C150" s="200"/>
      <c r="D150" s="201" t="s">
        <v>76</v>
      </c>
      <c r="E150" s="213" t="s">
        <v>1434</v>
      </c>
      <c r="F150" s="213" t="s">
        <v>1117</v>
      </c>
      <c r="G150" s="200"/>
      <c r="H150" s="200"/>
      <c r="I150" s="203"/>
      <c r="J150" s="214">
        <f>BK150</f>
        <v>0</v>
      </c>
      <c r="K150" s="200"/>
      <c r="L150" s="205"/>
      <c r="M150" s="206"/>
      <c r="N150" s="207"/>
      <c r="O150" s="207"/>
      <c r="P150" s="208">
        <f>P151</f>
        <v>0</v>
      </c>
      <c r="Q150" s="207"/>
      <c r="R150" s="208">
        <f>R151</f>
        <v>0</v>
      </c>
      <c r="S150" s="207"/>
      <c r="T150" s="209">
        <f>T151</f>
        <v>0</v>
      </c>
      <c r="U150" s="12"/>
      <c r="V150" s="12"/>
      <c r="W150" s="12"/>
      <c r="X150" s="12"/>
      <c r="Y150" s="12"/>
      <c r="Z150" s="12"/>
      <c r="AA150" s="12"/>
      <c r="AB150" s="12"/>
      <c r="AC150" s="12"/>
      <c r="AD150" s="12"/>
      <c r="AE150" s="12"/>
      <c r="AR150" s="210" t="s">
        <v>180</v>
      </c>
      <c r="AT150" s="211" t="s">
        <v>76</v>
      </c>
      <c r="AU150" s="211" t="s">
        <v>85</v>
      </c>
      <c r="AY150" s="210" t="s">
        <v>160</v>
      </c>
      <c r="BK150" s="212">
        <f>BK151</f>
        <v>0</v>
      </c>
    </row>
    <row r="151" spans="1:65" s="2" customFormat="1" ht="16.3" customHeight="1">
      <c r="A151" s="40"/>
      <c r="B151" s="41"/>
      <c r="C151" s="215" t="s">
        <v>283</v>
      </c>
      <c r="D151" s="215" t="s">
        <v>162</v>
      </c>
      <c r="E151" s="216" t="s">
        <v>1435</v>
      </c>
      <c r="F151" s="217" t="s">
        <v>1436</v>
      </c>
      <c r="G151" s="218" t="s">
        <v>295</v>
      </c>
      <c r="H151" s="219">
        <v>1</v>
      </c>
      <c r="I151" s="220"/>
      <c r="J151" s="221">
        <f>ROUND(I151*H151,2)</f>
        <v>0</v>
      </c>
      <c r="K151" s="222"/>
      <c r="L151" s="46"/>
      <c r="M151" s="291" t="s">
        <v>19</v>
      </c>
      <c r="N151" s="292" t="s">
        <v>48</v>
      </c>
      <c r="O151" s="293"/>
      <c r="P151" s="294">
        <f>O151*H151</f>
        <v>0</v>
      </c>
      <c r="Q151" s="294">
        <v>0</v>
      </c>
      <c r="R151" s="294">
        <f>Q151*H151</f>
        <v>0</v>
      </c>
      <c r="S151" s="294">
        <v>0</v>
      </c>
      <c r="T151" s="295">
        <f>S151*H151</f>
        <v>0</v>
      </c>
      <c r="U151" s="40"/>
      <c r="V151" s="40"/>
      <c r="W151" s="40"/>
      <c r="X151" s="40"/>
      <c r="Y151" s="40"/>
      <c r="Z151" s="40"/>
      <c r="AA151" s="40"/>
      <c r="AB151" s="40"/>
      <c r="AC151" s="40"/>
      <c r="AD151" s="40"/>
      <c r="AE151" s="40"/>
      <c r="AR151" s="227" t="s">
        <v>557</v>
      </c>
      <c r="AT151" s="227" t="s">
        <v>162</v>
      </c>
      <c r="AU151" s="227" t="s">
        <v>87</v>
      </c>
      <c r="AY151" s="19" t="s">
        <v>160</v>
      </c>
      <c r="BE151" s="228">
        <f>IF(N151="základní",J151,0)</f>
        <v>0</v>
      </c>
      <c r="BF151" s="228">
        <f>IF(N151="snížená",J151,0)</f>
        <v>0</v>
      </c>
      <c r="BG151" s="228">
        <f>IF(N151="zákl. přenesená",J151,0)</f>
        <v>0</v>
      </c>
      <c r="BH151" s="228">
        <f>IF(N151="sníž. přenesená",J151,0)</f>
        <v>0</v>
      </c>
      <c r="BI151" s="228">
        <f>IF(N151="nulová",J151,0)</f>
        <v>0</v>
      </c>
      <c r="BJ151" s="19" t="s">
        <v>85</v>
      </c>
      <c r="BK151" s="228">
        <f>ROUND(I151*H151,2)</f>
        <v>0</v>
      </c>
      <c r="BL151" s="19" t="s">
        <v>557</v>
      </c>
      <c r="BM151" s="227" t="s">
        <v>1437</v>
      </c>
    </row>
    <row r="152" spans="1:31" s="2" customFormat="1" ht="6.95" customHeight="1">
      <c r="A152" s="40"/>
      <c r="B152" s="61"/>
      <c r="C152" s="62"/>
      <c r="D152" s="62"/>
      <c r="E152" s="62"/>
      <c r="F152" s="62"/>
      <c r="G152" s="62"/>
      <c r="H152" s="62"/>
      <c r="I152" s="62"/>
      <c r="J152" s="62"/>
      <c r="K152" s="62"/>
      <c r="L152" s="46"/>
      <c r="M152" s="40"/>
      <c r="O152" s="40"/>
      <c r="P152" s="40"/>
      <c r="Q152" s="40"/>
      <c r="R152" s="40"/>
      <c r="S152" s="40"/>
      <c r="T152" s="40"/>
      <c r="U152" s="40"/>
      <c r="V152" s="40"/>
      <c r="W152" s="40"/>
      <c r="X152" s="40"/>
      <c r="Y152" s="40"/>
      <c r="Z152" s="40"/>
      <c r="AA152" s="40"/>
      <c r="AB152" s="40"/>
      <c r="AC152" s="40"/>
      <c r="AD152" s="40"/>
      <c r="AE152" s="40"/>
    </row>
  </sheetData>
  <sheetProtection password="CC35" sheet="1" objects="1" scenarios="1" formatColumns="0" formatRows="0" autoFilter="0"/>
  <autoFilter ref="C86:K151"/>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10"/>
  <sheetViews>
    <sheetView showGridLines="0" workbookViewId="0" topLeftCell="A1"/>
  </sheetViews>
  <sheetFormatPr defaultColWidth="9.140625" defaultRowHeight="12"/>
  <cols>
    <col min="1" max="1" width="7.8515625" style="1" customWidth="1"/>
    <col min="2" max="2" width="0.9921875" style="1" customWidth="1"/>
    <col min="3" max="3" width="4.00390625" style="1" customWidth="1"/>
    <col min="4" max="4" width="4.140625" style="1" customWidth="1"/>
    <col min="5" max="5" width="16.140625" style="1" customWidth="1"/>
    <col min="6" max="6" width="48.140625" style="1" customWidth="1"/>
    <col min="7" max="7" width="7.00390625" style="1" customWidth="1"/>
    <col min="8" max="8" width="13.28125" style="1" customWidth="1"/>
    <col min="9" max="9" width="15.00390625" style="1" customWidth="1"/>
    <col min="10" max="10" width="21.140625" style="1" customWidth="1"/>
    <col min="11" max="11" width="21.140625" style="1" hidden="1" customWidth="1"/>
    <col min="12" max="12" width="8.8515625" style="1" customWidth="1"/>
    <col min="13" max="13" width="10.28125" style="1" hidden="1" customWidth="1"/>
    <col min="14" max="14" width="9.140625" style="1" hidden="1" customWidth="1"/>
    <col min="15" max="20" width="13.421875" style="1" hidden="1" customWidth="1"/>
    <col min="21" max="21" width="15.421875" style="1" hidden="1" customWidth="1"/>
    <col min="22" max="22" width="11.7109375" style="1" customWidth="1"/>
    <col min="23" max="23" width="15.421875" style="1" customWidth="1"/>
    <col min="24" max="24" width="11.7109375" style="1" customWidth="1"/>
    <col min="25" max="25" width="14.140625" style="1" customWidth="1"/>
    <col min="26" max="26" width="10.421875" style="1" customWidth="1"/>
    <col min="27" max="27" width="14.140625" style="1" customWidth="1"/>
    <col min="28" max="28" width="15.421875" style="1" customWidth="1"/>
    <col min="29" max="29" width="10.421875" style="1" customWidth="1"/>
    <col min="30" max="30" width="14.140625" style="1" customWidth="1"/>
    <col min="31" max="31" width="15.421875" style="1" customWidth="1"/>
    <col min="44" max="65" width="9.140625" style="1" hidden="1" customWidth="1"/>
  </cols>
  <sheetData>
    <row r="1" ht="12"/>
    <row r="2" spans="12:46" s="1" customFormat="1" ht="36.95" customHeight="1">
      <c r="L2" s="1"/>
      <c r="M2" s="1"/>
      <c r="N2" s="1"/>
      <c r="O2" s="1"/>
      <c r="P2" s="1"/>
      <c r="Q2" s="1"/>
      <c r="R2" s="1"/>
      <c r="S2" s="1"/>
      <c r="T2" s="1"/>
      <c r="U2" s="1"/>
      <c r="V2" s="1"/>
      <c r="AT2" s="19" t="s">
        <v>112</v>
      </c>
    </row>
    <row r="3" spans="2:46" s="1" customFormat="1" ht="6.95" customHeight="1">
      <c r="B3" s="140"/>
      <c r="C3" s="141"/>
      <c r="D3" s="141"/>
      <c r="E3" s="141"/>
      <c r="F3" s="141"/>
      <c r="G3" s="141"/>
      <c r="H3" s="141"/>
      <c r="I3" s="141"/>
      <c r="J3" s="141"/>
      <c r="K3" s="141"/>
      <c r="L3" s="22"/>
      <c r="AT3" s="19" t="s">
        <v>87</v>
      </c>
    </row>
    <row r="4" spans="2:46" s="1" customFormat="1" ht="24.95" customHeight="1">
      <c r="B4" s="22"/>
      <c r="D4" s="142" t="s">
        <v>122</v>
      </c>
      <c r="L4" s="22"/>
      <c r="M4" s="143" t="s">
        <v>10</v>
      </c>
      <c r="AT4" s="19" t="s">
        <v>4</v>
      </c>
    </row>
    <row r="5" spans="2:12" s="1" customFormat="1" ht="6.95" customHeight="1">
      <c r="B5" s="22"/>
      <c r="L5" s="22"/>
    </row>
    <row r="6" spans="2:12" s="1" customFormat="1" ht="12" customHeight="1">
      <c r="B6" s="22"/>
      <c r="D6" s="144" t="s">
        <v>16</v>
      </c>
      <c r="L6" s="22"/>
    </row>
    <row r="7" spans="2:12" s="1" customFormat="1" ht="16.3" customHeight="1">
      <c r="B7" s="22"/>
      <c r="E7" s="145" t="str">
        <f>'Rekapitulace stavby'!K6</f>
        <v>NÁDRAŽNÍ,MĚSTSKÁ TŘÍDA - ČÁST I</v>
      </c>
      <c r="F7" s="144"/>
      <c r="G7" s="144"/>
      <c r="H7" s="144"/>
      <c r="L7" s="22"/>
    </row>
    <row r="8" spans="2:12" s="1" customFormat="1" ht="12" customHeight="1">
      <c r="B8" s="22"/>
      <c r="D8" s="144" t="s">
        <v>123</v>
      </c>
      <c r="L8" s="22"/>
    </row>
    <row r="9" spans="1:31" s="2" customFormat="1" ht="16.3" customHeight="1">
      <c r="A9" s="40"/>
      <c r="B9" s="46"/>
      <c r="C9" s="40"/>
      <c r="D9" s="40"/>
      <c r="E9" s="145" t="s">
        <v>1438</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1439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3" customHeight="1">
      <c r="A11" s="40"/>
      <c r="B11" s="46"/>
      <c r="C11" s="40"/>
      <c r="D11" s="40"/>
      <c r="E11" s="147" t="s">
        <v>1440</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8. 12. 2020</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34</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4" t="s">
        <v>29</v>
      </c>
      <c r="J23" s="135" t="s">
        <v>36</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38</v>
      </c>
      <c r="E25" s="40"/>
      <c r="F25" s="40"/>
      <c r="G25" s="40"/>
      <c r="H25" s="40"/>
      <c r="I25" s="144" t="s">
        <v>26</v>
      </c>
      <c r="J25" s="135" t="s">
        <v>39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40</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41</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3"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43</v>
      </c>
      <c r="E32" s="40"/>
      <c r="F32" s="40"/>
      <c r="G32" s="40"/>
      <c r="H32" s="40"/>
      <c r="I32" s="40"/>
      <c r="J32" s="155">
        <f>ROUND(J87,2)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45</v>
      </c>
      <c r="G34" s="40"/>
      <c r="H34" s="40"/>
      <c r="I34" s="156" t="s">
        <v>44</v>
      </c>
      <c r="J34" s="156" t="s">
        <v>46</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47</v>
      </c>
      <c r="E35" s="144" t="s">
        <v>48</v>
      </c>
      <c r="F35" s="158">
        <f>ROUND((SUM(BE87:BE109)),2)</f>
        <v>0</v>
      </c>
      <c r="G35" s="40"/>
      <c r="H35" s="40"/>
      <c r="I35" s="159">
        <v>0.21</v>
      </c>
      <c r="J35" s="158">
        <f>ROUND(((SUM(BE87:BE109))*I35),2)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49</v>
      </c>
      <c r="F36" s="158">
        <f>ROUND((SUM(BF87:BF109)),2)</f>
        <v>0</v>
      </c>
      <c r="G36" s="40"/>
      <c r="H36" s="40"/>
      <c r="I36" s="159">
        <v>0.15</v>
      </c>
      <c r="J36" s="158">
        <f>ROUND(((SUM(BF87:BF109))*I36),2)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ROUND((SUM(BG87:BG109)),2)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51</v>
      </c>
      <c r="F38" s="158">
        <f>ROUND((SUM(BH87:BH109)),2)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52</v>
      </c>
      <c r="F39" s="158">
        <f>ROUND((SUM(BI87:BI109)),2)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53</v>
      </c>
      <c r="E41" s="162"/>
      <c r="F41" s="162"/>
      <c r="G41" s="163" t="s">
        <v>54</v>
      </c>
      <c r="H41" s="164" t="s">
        <v>55</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125</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3" customHeight="1">
      <c r="A50" s="40"/>
      <c r="B50" s="41"/>
      <c r="C50" s="42"/>
      <c r="D50" s="42"/>
      <c r="E50" s="171" t="str">
        <f>E7</f>
        <v>NÁDRAŽNÍ,MĚSTSKÁ TŘÍDA - ČÁST I</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123</v>
      </c>
      <c r="D51" s="24"/>
      <c r="E51" s="24"/>
      <c r="F51" s="24"/>
      <c r="G51" s="24"/>
      <c r="H51" s="24"/>
      <c r="I51" s="24"/>
      <c r="J51" s="24"/>
      <c r="K51" s="24"/>
      <c r="L51" s="22"/>
    </row>
    <row r="52" spans="1:31" s="2" customFormat="1" ht="16.3" customHeight="1">
      <c r="A52" s="40"/>
      <c r="B52" s="41"/>
      <c r="C52" s="42"/>
      <c r="D52" s="42"/>
      <c r="E52" s="171" t="s">
        <v>1438</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1439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3" customHeight="1">
      <c r="A54" s="40"/>
      <c r="B54" s="41"/>
      <c r="C54" s="42"/>
      <c r="D54" s="42"/>
      <c r="E54" s="71" t="str">
        <f>E11</f>
        <v xml:space="preserve">SO 803.00 - Ostatní a vedlejší  náklady</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Žďár nas Sázavou</v>
      </c>
      <c r="G56" s="42"/>
      <c r="H56" s="42"/>
      <c r="I56" s="34" t="s">
        <v>23</v>
      </c>
      <c r="J56" s="74" t="str">
        <f>IF(J14="","",J14)</f>
        <v>8. 12. 2020</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3" customHeight="1">
      <c r="A58" s="40"/>
      <c r="B58" s="41"/>
      <c r="C58" s="34" t="s">
        <v>25</v>
      </c>
      <c r="D58" s="42"/>
      <c r="E58" s="42"/>
      <c r="F58" s="29" t="str">
        <f>E17</f>
        <v>Město Žďár nad Sázavou</v>
      </c>
      <c r="G58" s="42"/>
      <c r="H58" s="42"/>
      <c r="I58" s="34" t="s">
        <v>33</v>
      </c>
      <c r="J58" s="38" t="str">
        <f>E23</f>
        <v>GRIMM Architekti</v>
      </c>
      <c r="K58" s="42"/>
      <c r="L58" s="146"/>
      <c r="S58" s="40"/>
      <c r="T58" s="40"/>
      <c r="U58" s="40"/>
      <c r="V58" s="40"/>
      <c r="W58" s="40"/>
      <c r="X58" s="40"/>
      <c r="Y58" s="40"/>
      <c r="Z58" s="40"/>
      <c r="AA58" s="40"/>
      <c r="AB58" s="40"/>
      <c r="AC58" s="40"/>
      <c r="AD58" s="40"/>
      <c r="AE58" s="40"/>
    </row>
    <row r="59" spans="1:31" s="2" customFormat="1" ht="15.3" customHeight="1">
      <c r="A59" s="40"/>
      <c r="B59" s="41"/>
      <c r="C59" s="34" t="s">
        <v>31</v>
      </c>
      <c r="D59" s="42"/>
      <c r="E59" s="42"/>
      <c r="F59" s="29" t="str">
        <f>IF(E20="","",E20)</f>
        <v>Vyplň údaj</v>
      </c>
      <c r="G59" s="42"/>
      <c r="H59" s="42"/>
      <c r="I59" s="34" t="s">
        <v>38</v>
      </c>
      <c r="J59" s="38" t="str">
        <f>E26</f>
        <v>Ivan Mezera</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126</v>
      </c>
      <c r="D61" s="173"/>
      <c r="E61" s="173"/>
      <c r="F61" s="173"/>
      <c r="G61" s="173"/>
      <c r="H61" s="173"/>
      <c r="I61" s="173"/>
      <c r="J61" s="174" t="s">
        <v>127</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75</v>
      </c>
      <c r="D63" s="42"/>
      <c r="E63" s="42"/>
      <c r="F63" s="42"/>
      <c r="G63" s="42"/>
      <c r="H63" s="42"/>
      <c r="I63" s="42"/>
      <c r="J63" s="104">
        <f>J87</f>
        <v>0</v>
      </c>
      <c r="K63" s="42"/>
      <c r="L63" s="146"/>
      <c r="S63" s="40"/>
      <c r="T63" s="40"/>
      <c r="U63" s="40"/>
      <c r="V63" s="40"/>
      <c r="W63" s="40"/>
      <c r="X63" s="40"/>
      <c r="Y63" s="40"/>
      <c r="Z63" s="40"/>
      <c r="AA63" s="40"/>
      <c r="AB63" s="40"/>
      <c r="AC63" s="40"/>
      <c r="AD63" s="40"/>
      <c r="AE63" s="40"/>
      <c r="AU63" s="19" t="s">
        <v>128</v>
      </c>
    </row>
    <row r="64" spans="1:31" s="9" customFormat="1" ht="24.95" customHeight="1">
      <c r="A64" s="9"/>
      <c r="B64" s="176"/>
      <c r="C64" s="177"/>
      <c r="D64" s="178" t="s">
        <v>1441</v>
      </c>
      <c r="E64" s="179"/>
      <c r="F64" s="179"/>
      <c r="G64" s="179"/>
      <c r="H64" s="179"/>
      <c r="I64" s="179"/>
      <c r="J64" s="180">
        <f>J88</f>
        <v>0</v>
      </c>
      <c r="K64" s="177"/>
      <c r="L64" s="181"/>
      <c r="S64" s="9"/>
      <c r="T64" s="9"/>
      <c r="U64" s="9"/>
      <c r="V64" s="9"/>
      <c r="W64" s="9"/>
      <c r="X64" s="9"/>
      <c r="Y64" s="9"/>
      <c r="Z64" s="9"/>
      <c r="AA64" s="9"/>
      <c r="AB64" s="9"/>
      <c r="AC64" s="9"/>
      <c r="AD64" s="9"/>
      <c r="AE64" s="9"/>
    </row>
    <row r="65" spans="1:31" s="9" customFormat="1" ht="24.95" customHeight="1">
      <c r="A65" s="9"/>
      <c r="B65" s="176"/>
      <c r="C65" s="177"/>
      <c r="D65" s="178" t="s">
        <v>1055</v>
      </c>
      <c r="E65" s="179"/>
      <c r="F65" s="179"/>
      <c r="G65" s="179"/>
      <c r="H65" s="179"/>
      <c r="I65" s="179"/>
      <c r="J65" s="180">
        <f>J94</f>
        <v>0</v>
      </c>
      <c r="K65" s="177"/>
      <c r="L65" s="181"/>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42"/>
      <c r="J66" s="42"/>
      <c r="K66" s="42"/>
      <c r="L66" s="146"/>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6"/>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6"/>
      <c r="S71" s="40"/>
      <c r="T71" s="40"/>
      <c r="U71" s="40"/>
      <c r="V71" s="40"/>
      <c r="W71" s="40"/>
      <c r="X71" s="40"/>
      <c r="Y71" s="40"/>
      <c r="Z71" s="40"/>
      <c r="AA71" s="40"/>
      <c r="AB71" s="40"/>
      <c r="AC71" s="40"/>
      <c r="AD71" s="40"/>
      <c r="AE71" s="40"/>
    </row>
    <row r="72" spans="1:31" s="2" customFormat="1" ht="24.95" customHeight="1">
      <c r="A72" s="40"/>
      <c r="B72" s="41"/>
      <c r="C72" s="25" t="s">
        <v>145</v>
      </c>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6.3" customHeight="1">
      <c r="A75" s="40"/>
      <c r="B75" s="41"/>
      <c r="C75" s="42"/>
      <c r="D75" s="42"/>
      <c r="E75" s="171" t="str">
        <f>E7</f>
        <v>NÁDRAŽNÍ,MĚSTSKÁ TŘÍDA - ČÁST I</v>
      </c>
      <c r="F75" s="34"/>
      <c r="G75" s="34"/>
      <c r="H75" s="34"/>
      <c r="I75" s="42"/>
      <c r="J75" s="42"/>
      <c r="K75" s="42"/>
      <c r="L75" s="146"/>
      <c r="S75" s="40"/>
      <c r="T75" s="40"/>
      <c r="U75" s="40"/>
      <c r="V75" s="40"/>
      <c r="W75" s="40"/>
      <c r="X75" s="40"/>
      <c r="Y75" s="40"/>
      <c r="Z75" s="40"/>
      <c r="AA75" s="40"/>
      <c r="AB75" s="40"/>
      <c r="AC75" s="40"/>
      <c r="AD75" s="40"/>
      <c r="AE75" s="40"/>
    </row>
    <row r="76" spans="2:12" s="1" customFormat="1" ht="12" customHeight="1">
      <c r="B76" s="23"/>
      <c r="C76" s="34" t="s">
        <v>123</v>
      </c>
      <c r="D76" s="24"/>
      <c r="E76" s="24"/>
      <c r="F76" s="24"/>
      <c r="G76" s="24"/>
      <c r="H76" s="24"/>
      <c r="I76" s="24"/>
      <c r="J76" s="24"/>
      <c r="K76" s="24"/>
      <c r="L76" s="22"/>
    </row>
    <row r="77" spans="1:31" s="2" customFormat="1" ht="16.3" customHeight="1">
      <c r="A77" s="40"/>
      <c r="B77" s="41"/>
      <c r="C77" s="42"/>
      <c r="D77" s="42"/>
      <c r="E77" s="171" t="s">
        <v>1438</v>
      </c>
      <c r="F77" s="42"/>
      <c r="G77" s="42"/>
      <c r="H77" s="42"/>
      <c r="I77" s="42"/>
      <c r="J77" s="42"/>
      <c r="K77" s="42"/>
      <c r="L77" s="146"/>
      <c r="S77" s="40"/>
      <c r="T77" s="40"/>
      <c r="U77" s="40"/>
      <c r="V77" s="40"/>
      <c r="W77" s="40"/>
      <c r="X77" s="40"/>
      <c r="Y77" s="40"/>
      <c r="Z77" s="40"/>
      <c r="AA77" s="40"/>
      <c r="AB77" s="40"/>
      <c r="AC77" s="40"/>
      <c r="AD77" s="40"/>
      <c r="AE77" s="40"/>
    </row>
    <row r="78" spans="1:31" s="2" customFormat="1" ht="12" customHeight="1">
      <c r="A78" s="40"/>
      <c r="B78" s="41"/>
      <c r="C78" s="34" t="s">
        <v>1439</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6.3" customHeight="1">
      <c r="A79" s="40"/>
      <c r="B79" s="41"/>
      <c r="C79" s="42"/>
      <c r="D79" s="42"/>
      <c r="E79" s="71" t="str">
        <f>E11</f>
        <v xml:space="preserve">SO 803.00 - Ostatní a vedlejší  náklady</v>
      </c>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F14</f>
        <v>Žďár nas Sázavou</v>
      </c>
      <c r="G81" s="42"/>
      <c r="H81" s="42"/>
      <c r="I81" s="34" t="s">
        <v>23</v>
      </c>
      <c r="J81" s="74" t="str">
        <f>IF(J14="","",J14)</f>
        <v>8. 12. 2020</v>
      </c>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5.3" customHeight="1">
      <c r="A83" s="40"/>
      <c r="B83" s="41"/>
      <c r="C83" s="34" t="s">
        <v>25</v>
      </c>
      <c r="D83" s="42"/>
      <c r="E83" s="42"/>
      <c r="F83" s="29" t="str">
        <f>E17</f>
        <v>Město Žďár nad Sázavou</v>
      </c>
      <c r="G83" s="42"/>
      <c r="H83" s="42"/>
      <c r="I83" s="34" t="s">
        <v>33</v>
      </c>
      <c r="J83" s="38" t="str">
        <f>E23</f>
        <v>GRIMM Architekti</v>
      </c>
      <c r="K83" s="42"/>
      <c r="L83" s="146"/>
      <c r="S83" s="40"/>
      <c r="T83" s="40"/>
      <c r="U83" s="40"/>
      <c r="V83" s="40"/>
      <c r="W83" s="40"/>
      <c r="X83" s="40"/>
      <c r="Y83" s="40"/>
      <c r="Z83" s="40"/>
      <c r="AA83" s="40"/>
      <c r="AB83" s="40"/>
      <c r="AC83" s="40"/>
      <c r="AD83" s="40"/>
      <c r="AE83" s="40"/>
    </row>
    <row r="84" spans="1:31" s="2" customFormat="1" ht="15.3" customHeight="1">
      <c r="A84" s="40"/>
      <c r="B84" s="41"/>
      <c r="C84" s="34" t="s">
        <v>31</v>
      </c>
      <c r="D84" s="42"/>
      <c r="E84" s="42"/>
      <c r="F84" s="29" t="str">
        <f>IF(E20="","",E20)</f>
        <v>Vyplň údaj</v>
      </c>
      <c r="G84" s="42"/>
      <c r="H84" s="42"/>
      <c r="I84" s="34" t="s">
        <v>38</v>
      </c>
      <c r="J84" s="38" t="str">
        <f>E26</f>
        <v>Ivan Mezera</v>
      </c>
      <c r="K84" s="42"/>
      <c r="L84" s="146"/>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11" customFormat="1" ht="29.25" customHeight="1">
      <c r="A86" s="187"/>
      <c r="B86" s="188"/>
      <c r="C86" s="189" t="s">
        <v>146</v>
      </c>
      <c r="D86" s="190" t="s">
        <v>62</v>
      </c>
      <c r="E86" s="190" t="s">
        <v>58</v>
      </c>
      <c r="F86" s="190" t="s">
        <v>59</v>
      </c>
      <c r="G86" s="190" t="s">
        <v>147</v>
      </c>
      <c r="H86" s="190" t="s">
        <v>148</v>
      </c>
      <c r="I86" s="190" t="s">
        <v>149</v>
      </c>
      <c r="J86" s="191" t="s">
        <v>127</v>
      </c>
      <c r="K86" s="192" t="s">
        <v>150</v>
      </c>
      <c r="L86" s="193"/>
      <c r="M86" s="94" t="s">
        <v>19</v>
      </c>
      <c r="N86" s="95" t="s">
        <v>47</v>
      </c>
      <c r="O86" s="95" t="s">
        <v>151</v>
      </c>
      <c r="P86" s="95" t="s">
        <v>152</v>
      </c>
      <c r="Q86" s="95" t="s">
        <v>153</v>
      </c>
      <c r="R86" s="95" t="s">
        <v>154</v>
      </c>
      <c r="S86" s="95" t="s">
        <v>155</v>
      </c>
      <c r="T86" s="96" t="s">
        <v>156</v>
      </c>
      <c r="U86" s="187"/>
      <c r="V86" s="187"/>
      <c r="W86" s="187"/>
      <c r="X86" s="187"/>
      <c r="Y86" s="187"/>
      <c r="Z86" s="187"/>
      <c r="AA86" s="187"/>
      <c r="AB86" s="187"/>
      <c r="AC86" s="187"/>
      <c r="AD86" s="187"/>
      <c r="AE86" s="187"/>
    </row>
    <row r="87" spans="1:63" s="2" customFormat="1" ht="22.8" customHeight="1">
      <c r="A87" s="40"/>
      <c r="B87" s="41"/>
      <c r="C87" s="101" t="s">
        <v>157</v>
      </c>
      <c r="D87" s="42"/>
      <c r="E87" s="42"/>
      <c r="F87" s="42"/>
      <c r="G87" s="42"/>
      <c r="H87" s="42"/>
      <c r="I87" s="42"/>
      <c r="J87" s="194">
        <f>BK87</f>
        <v>0</v>
      </c>
      <c r="K87" s="42"/>
      <c r="L87" s="46"/>
      <c r="M87" s="97"/>
      <c r="N87" s="195"/>
      <c r="O87" s="98"/>
      <c r="P87" s="196">
        <f>P88+P94</f>
        <v>0</v>
      </c>
      <c r="Q87" s="98"/>
      <c r="R87" s="196">
        <f>R88+R94</f>
        <v>0</v>
      </c>
      <c r="S87" s="98"/>
      <c r="T87" s="197">
        <f>T88+T94</f>
        <v>0</v>
      </c>
      <c r="U87" s="40"/>
      <c r="V87" s="40"/>
      <c r="W87" s="40"/>
      <c r="X87" s="40"/>
      <c r="Y87" s="40"/>
      <c r="Z87" s="40"/>
      <c r="AA87" s="40"/>
      <c r="AB87" s="40"/>
      <c r="AC87" s="40"/>
      <c r="AD87" s="40"/>
      <c r="AE87" s="40"/>
      <c r="AT87" s="19" t="s">
        <v>76</v>
      </c>
      <c r="AU87" s="19" t="s">
        <v>128</v>
      </c>
      <c r="BK87" s="198">
        <f>BK88+BK94</f>
        <v>0</v>
      </c>
    </row>
    <row r="88" spans="1:63" s="12" customFormat="1" ht="25.9" customHeight="1">
      <c r="A88" s="12"/>
      <c r="B88" s="199"/>
      <c r="C88" s="200"/>
      <c r="D88" s="201" t="s">
        <v>76</v>
      </c>
      <c r="E88" s="202" t="s">
        <v>1442</v>
      </c>
      <c r="F88" s="202" t="s">
        <v>1443</v>
      </c>
      <c r="G88" s="200"/>
      <c r="H88" s="200"/>
      <c r="I88" s="203"/>
      <c r="J88" s="204">
        <f>BK88</f>
        <v>0</v>
      </c>
      <c r="K88" s="200"/>
      <c r="L88" s="205"/>
      <c r="M88" s="206"/>
      <c r="N88" s="207"/>
      <c r="O88" s="207"/>
      <c r="P88" s="208">
        <f>SUM(P89:P93)</f>
        <v>0</v>
      </c>
      <c r="Q88" s="207"/>
      <c r="R88" s="208">
        <f>SUM(R89:R93)</f>
        <v>0</v>
      </c>
      <c r="S88" s="207"/>
      <c r="T88" s="209">
        <f>SUM(T89:T93)</f>
        <v>0</v>
      </c>
      <c r="U88" s="12"/>
      <c r="V88" s="12"/>
      <c r="W88" s="12"/>
      <c r="X88" s="12"/>
      <c r="Y88" s="12"/>
      <c r="Z88" s="12"/>
      <c r="AA88" s="12"/>
      <c r="AB88" s="12"/>
      <c r="AC88" s="12"/>
      <c r="AD88" s="12"/>
      <c r="AE88" s="12"/>
      <c r="AR88" s="210" t="s">
        <v>85</v>
      </c>
      <c r="AT88" s="211" t="s">
        <v>76</v>
      </c>
      <c r="AU88" s="211" t="s">
        <v>77</v>
      </c>
      <c r="AY88" s="210" t="s">
        <v>160</v>
      </c>
      <c r="BK88" s="212">
        <f>SUM(BK89:BK93)</f>
        <v>0</v>
      </c>
    </row>
    <row r="89" spans="1:65" s="2" customFormat="1" ht="16.3" customHeight="1">
      <c r="A89" s="40"/>
      <c r="B89" s="41"/>
      <c r="C89" s="215" t="s">
        <v>85</v>
      </c>
      <c r="D89" s="215" t="s">
        <v>162</v>
      </c>
      <c r="E89" s="216" t="s">
        <v>1444</v>
      </c>
      <c r="F89" s="217" t="s">
        <v>1445</v>
      </c>
      <c r="G89" s="218" t="s">
        <v>1286</v>
      </c>
      <c r="H89" s="219">
        <v>1</v>
      </c>
      <c r="I89" s="220"/>
      <c r="J89" s="221">
        <f>ROUND(I89*H89,2)</f>
        <v>0</v>
      </c>
      <c r="K89" s="222"/>
      <c r="L89" s="46"/>
      <c r="M89" s="223" t="s">
        <v>19</v>
      </c>
      <c r="N89" s="224" t="s">
        <v>48</v>
      </c>
      <c r="O89" s="86"/>
      <c r="P89" s="225">
        <f>O89*H89</f>
        <v>0</v>
      </c>
      <c r="Q89" s="225">
        <v>0</v>
      </c>
      <c r="R89" s="225">
        <f>Q89*H89</f>
        <v>0</v>
      </c>
      <c r="S89" s="225">
        <v>0</v>
      </c>
      <c r="T89" s="226">
        <f>S89*H89</f>
        <v>0</v>
      </c>
      <c r="U89" s="40"/>
      <c r="V89" s="40"/>
      <c r="W89" s="40"/>
      <c r="X89" s="40"/>
      <c r="Y89" s="40"/>
      <c r="Z89" s="40"/>
      <c r="AA89" s="40"/>
      <c r="AB89" s="40"/>
      <c r="AC89" s="40"/>
      <c r="AD89" s="40"/>
      <c r="AE89" s="40"/>
      <c r="AR89" s="227" t="s">
        <v>166</v>
      </c>
      <c r="AT89" s="227" t="s">
        <v>162</v>
      </c>
      <c r="AU89" s="227" t="s">
        <v>85</v>
      </c>
      <c r="AY89" s="19" t="s">
        <v>160</v>
      </c>
      <c r="BE89" s="228">
        <f>IF(N89="základní",J89,0)</f>
        <v>0</v>
      </c>
      <c r="BF89" s="228">
        <f>IF(N89="snížená",J89,0)</f>
        <v>0</v>
      </c>
      <c r="BG89" s="228">
        <f>IF(N89="zákl. přenesená",J89,0)</f>
        <v>0</v>
      </c>
      <c r="BH89" s="228">
        <f>IF(N89="sníž. přenesená",J89,0)</f>
        <v>0</v>
      </c>
      <c r="BI89" s="228">
        <f>IF(N89="nulová",J89,0)</f>
        <v>0</v>
      </c>
      <c r="BJ89" s="19" t="s">
        <v>85</v>
      </c>
      <c r="BK89" s="228">
        <f>ROUND(I89*H89,2)</f>
        <v>0</v>
      </c>
      <c r="BL89" s="19" t="s">
        <v>166</v>
      </c>
      <c r="BM89" s="227" t="s">
        <v>87</v>
      </c>
    </row>
    <row r="90" spans="1:65" s="2" customFormat="1" ht="16.3" customHeight="1">
      <c r="A90" s="40"/>
      <c r="B90" s="41"/>
      <c r="C90" s="215" t="s">
        <v>87</v>
      </c>
      <c r="D90" s="215" t="s">
        <v>162</v>
      </c>
      <c r="E90" s="216" t="s">
        <v>1446</v>
      </c>
      <c r="F90" s="217" t="s">
        <v>1447</v>
      </c>
      <c r="G90" s="218" t="s">
        <v>1286</v>
      </c>
      <c r="H90" s="219">
        <v>1</v>
      </c>
      <c r="I90" s="220"/>
      <c r="J90" s="221">
        <f>ROUND(I90*H90,2)</f>
        <v>0</v>
      </c>
      <c r="K90" s="222"/>
      <c r="L90" s="46"/>
      <c r="M90" s="223" t="s">
        <v>19</v>
      </c>
      <c r="N90" s="224" t="s">
        <v>48</v>
      </c>
      <c r="O90" s="86"/>
      <c r="P90" s="225">
        <f>O90*H90</f>
        <v>0</v>
      </c>
      <c r="Q90" s="225">
        <v>0</v>
      </c>
      <c r="R90" s="225">
        <f>Q90*H90</f>
        <v>0</v>
      </c>
      <c r="S90" s="225">
        <v>0</v>
      </c>
      <c r="T90" s="226">
        <f>S90*H90</f>
        <v>0</v>
      </c>
      <c r="U90" s="40"/>
      <c r="V90" s="40"/>
      <c r="W90" s="40"/>
      <c r="X90" s="40"/>
      <c r="Y90" s="40"/>
      <c r="Z90" s="40"/>
      <c r="AA90" s="40"/>
      <c r="AB90" s="40"/>
      <c r="AC90" s="40"/>
      <c r="AD90" s="40"/>
      <c r="AE90" s="40"/>
      <c r="AR90" s="227" t="s">
        <v>166</v>
      </c>
      <c r="AT90" s="227" t="s">
        <v>162</v>
      </c>
      <c r="AU90" s="227" t="s">
        <v>85</v>
      </c>
      <c r="AY90" s="19" t="s">
        <v>160</v>
      </c>
      <c r="BE90" s="228">
        <f>IF(N90="základní",J90,0)</f>
        <v>0</v>
      </c>
      <c r="BF90" s="228">
        <f>IF(N90="snížená",J90,0)</f>
        <v>0</v>
      </c>
      <c r="BG90" s="228">
        <f>IF(N90="zákl. přenesená",J90,0)</f>
        <v>0</v>
      </c>
      <c r="BH90" s="228">
        <f>IF(N90="sníž. přenesená",J90,0)</f>
        <v>0</v>
      </c>
      <c r="BI90" s="228">
        <f>IF(N90="nulová",J90,0)</f>
        <v>0</v>
      </c>
      <c r="BJ90" s="19" t="s">
        <v>85</v>
      </c>
      <c r="BK90" s="228">
        <f>ROUND(I90*H90,2)</f>
        <v>0</v>
      </c>
      <c r="BL90" s="19" t="s">
        <v>166</v>
      </c>
      <c r="BM90" s="227" t="s">
        <v>166</v>
      </c>
    </row>
    <row r="91" spans="1:65" s="2" customFormat="1" ht="16.3" customHeight="1">
      <c r="A91" s="40"/>
      <c r="B91" s="41"/>
      <c r="C91" s="215" t="s">
        <v>180</v>
      </c>
      <c r="D91" s="215" t="s">
        <v>162</v>
      </c>
      <c r="E91" s="216" t="s">
        <v>1448</v>
      </c>
      <c r="F91" s="217" t="s">
        <v>1449</v>
      </c>
      <c r="G91" s="218" t="s">
        <v>1286</v>
      </c>
      <c r="H91" s="219">
        <v>1</v>
      </c>
      <c r="I91" s="220"/>
      <c r="J91" s="221">
        <f>ROUND(I91*H91,2)</f>
        <v>0</v>
      </c>
      <c r="K91" s="222"/>
      <c r="L91" s="46"/>
      <c r="M91" s="223" t="s">
        <v>19</v>
      </c>
      <c r="N91" s="224" t="s">
        <v>48</v>
      </c>
      <c r="O91" s="86"/>
      <c r="P91" s="225">
        <f>O91*H91</f>
        <v>0</v>
      </c>
      <c r="Q91" s="225">
        <v>0</v>
      </c>
      <c r="R91" s="225">
        <f>Q91*H91</f>
        <v>0</v>
      </c>
      <c r="S91" s="225">
        <v>0</v>
      </c>
      <c r="T91" s="226">
        <f>S91*H91</f>
        <v>0</v>
      </c>
      <c r="U91" s="40"/>
      <c r="V91" s="40"/>
      <c r="W91" s="40"/>
      <c r="X91" s="40"/>
      <c r="Y91" s="40"/>
      <c r="Z91" s="40"/>
      <c r="AA91" s="40"/>
      <c r="AB91" s="40"/>
      <c r="AC91" s="40"/>
      <c r="AD91" s="40"/>
      <c r="AE91" s="40"/>
      <c r="AR91" s="227" t="s">
        <v>166</v>
      </c>
      <c r="AT91" s="227" t="s">
        <v>162</v>
      </c>
      <c r="AU91" s="227" t="s">
        <v>85</v>
      </c>
      <c r="AY91" s="19" t="s">
        <v>160</v>
      </c>
      <c r="BE91" s="228">
        <f>IF(N91="základní",J91,0)</f>
        <v>0</v>
      </c>
      <c r="BF91" s="228">
        <f>IF(N91="snížená",J91,0)</f>
        <v>0</v>
      </c>
      <c r="BG91" s="228">
        <f>IF(N91="zákl. přenesená",J91,0)</f>
        <v>0</v>
      </c>
      <c r="BH91" s="228">
        <f>IF(N91="sníž. přenesená",J91,0)</f>
        <v>0</v>
      </c>
      <c r="BI91" s="228">
        <f>IF(N91="nulová",J91,0)</f>
        <v>0</v>
      </c>
      <c r="BJ91" s="19" t="s">
        <v>85</v>
      </c>
      <c r="BK91" s="228">
        <f>ROUND(I91*H91,2)</f>
        <v>0</v>
      </c>
      <c r="BL91" s="19" t="s">
        <v>166</v>
      </c>
      <c r="BM91" s="227" t="s">
        <v>200</v>
      </c>
    </row>
    <row r="92" spans="1:65" s="2" customFormat="1" ht="21.05" customHeight="1">
      <c r="A92" s="40"/>
      <c r="B92" s="41"/>
      <c r="C92" s="215" t="s">
        <v>166</v>
      </c>
      <c r="D92" s="215" t="s">
        <v>162</v>
      </c>
      <c r="E92" s="216" t="s">
        <v>1450</v>
      </c>
      <c r="F92" s="217" t="s">
        <v>1451</v>
      </c>
      <c r="G92" s="218" t="s">
        <v>1286</v>
      </c>
      <c r="H92" s="219">
        <v>1</v>
      </c>
      <c r="I92" s="220"/>
      <c r="J92" s="221">
        <f>ROUND(I92*H92,2)</f>
        <v>0</v>
      </c>
      <c r="K92" s="222"/>
      <c r="L92" s="46"/>
      <c r="M92" s="223" t="s">
        <v>19</v>
      </c>
      <c r="N92" s="224" t="s">
        <v>48</v>
      </c>
      <c r="O92" s="86"/>
      <c r="P92" s="225">
        <f>O92*H92</f>
        <v>0</v>
      </c>
      <c r="Q92" s="225">
        <v>0</v>
      </c>
      <c r="R92" s="225">
        <f>Q92*H92</f>
        <v>0</v>
      </c>
      <c r="S92" s="225">
        <v>0</v>
      </c>
      <c r="T92" s="226">
        <f>S92*H92</f>
        <v>0</v>
      </c>
      <c r="U92" s="40"/>
      <c r="V92" s="40"/>
      <c r="W92" s="40"/>
      <c r="X92" s="40"/>
      <c r="Y92" s="40"/>
      <c r="Z92" s="40"/>
      <c r="AA92" s="40"/>
      <c r="AB92" s="40"/>
      <c r="AC92" s="40"/>
      <c r="AD92" s="40"/>
      <c r="AE92" s="40"/>
      <c r="AR92" s="227" t="s">
        <v>166</v>
      </c>
      <c r="AT92" s="227" t="s">
        <v>162</v>
      </c>
      <c r="AU92" s="227" t="s">
        <v>85</v>
      </c>
      <c r="AY92" s="19" t="s">
        <v>160</v>
      </c>
      <c r="BE92" s="228">
        <f>IF(N92="základní",J92,0)</f>
        <v>0</v>
      </c>
      <c r="BF92" s="228">
        <f>IF(N92="snížená",J92,0)</f>
        <v>0</v>
      </c>
      <c r="BG92" s="228">
        <f>IF(N92="zákl. přenesená",J92,0)</f>
        <v>0</v>
      </c>
      <c r="BH92" s="228">
        <f>IF(N92="sníž. přenesená",J92,0)</f>
        <v>0</v>
      </c>
      <c r="BI92" s="228">
        <f>IF(N92="nulová",J92,0)</f>
        <v>0</v>
      </c>
      <c r="BJ92" s="19" t="s">
        <v>85</v>
      </c>
      <c r="BK92" s="228">
        <f>ROUND(I92*H92,2)</f>
        <v>0</v>
      </c>
      <c r="BL92" s="19" t="s">
        <v>166</v>
      </c>
      <c r="BM92" s="227" t="s">
        <v>210</v>
      </c>
    </row>
    <row r="93" spans="1:65" s="2" customFormat="1" ht="16.3" customHeight="1">
      <c r="A93" s="40"/>
      <c r="B93" s="41"/>
      <c r="C93" s="215" t="s">
        <v>193</v>
      </c>
      <c r="D93" s="215" t="s">
        <v>162</v>
      </c>
      <c r="E93" s="216" t="s">
        <v>1452</v>
      </c>
      <c r="F93" s="217" t="s">
        <v>531</v>
      </c>
      <c r="G93" s="218" t="s">
        <v>1286</v>
      </c>
      <c r="H93" s="219">
        <v>1</v>
      </c>
      <c r="I93" s="220"/>
      <c r="J93" s="221">
        <f>ROUND(I93*H93,2)</f>
        <v>0</v>
      </c>
      <c r="K93" s="222"/>
      <c r="L93" s="46"/>
      <c r="M93" s="223" t="s">
        <v>19</v>
      </c>
      <c r="N93" s="224" t="s">
        <v>48</v>
      </c>
      <c r="O93" s="86"/>
      <c r="P93" s="225">
        <f>O93*H93</f>
        <v>0</v>
      </c>
      <c r="Q93" s="225">
        <v>0</v>
      </c>
      <c r="R93" s="225">
        <f>Q93*H93</f>
        <v>0</v>
      </c>
      <c r="S93" s="225">
        <v>0</v>
      </c>
      <c r="T93" s="226">
        <f>S93*H93</f>
        <v>0</v>
      </c>
      <c r="U93" s="40"/>
      <c r="V93" s="40"/>
      <c r="W93" s="40"/>
      <c r="X93" s="40"/>
      <c r="Y93" s="40"/>
      <c r="Z93" s="40"/>
      <c r="AA93" s="40"/>
      <c r="AB93" s="40"/>
      <c r="AC93" s="40"/>
      <c r="AD93" s="40"/>
      <c r="AE93" s="40"/>
      <c r="AR93" s="227" t="s">
        <v>166</v>
      </c>
      <c r="AT93" s="227" t="s">
        <v>162</v>
      </c>
      <c r="AU93" s="227" t="s">
        <v>85</v>
      </c>
      <c r="AY93" s="19" t="s">
        <v>160</v>
      </c>
      <c r="BE93" s="228">
        <f>IF(N93="základní",J93,0)</f>
        <v>0</v>
      </c>
      <c r="BF93" s="228">
        <f>IF(N93="snížená",J93,0)</f>
        <v>0</v>
      </c>
      <c r="BG93" s="228">
        <f>IF(N93="zákl. přenesená",J93,0)</f>
        <v>0</v>
      </c>
      <c r="BH93" s="228">
        <f>IF(N93="sníž. přenesená",J93,0)</f>
        <v>0</v>
      </c>
      <c r="BI93" s="228">
        <f>IF(N93="nulová",J93,0)</f>
        <v>0</v>
      </c>
      <c r="BJ93" s="19" t="s">
        <v>85</v>
      </c>
      <c r="BK93" s="228">
        <f>ROUND(I93*H93,2)</f>
        <v>0</v>
      </c>
      <c r="BL93" s="19" t="s">
        <v>166</v>
      </c>
      <c r="BM93" s="227" t="s">
        <v>223</v>
      </c>
    </row>
    <row r="94" spans="1:63" s="12" customFormat="1" ht="25.9" customHeight="1">
      <c r="A94" s="12"/>
      <c r="B94" s="199"/>
      <c r="C94" s="200"/>
      <c r="D94" s="201" t="s">
        <v>76</v>
      </c>
      <c r="E94" s="202" t="s">
        <v>1281</v>
      </c>
      <c r="F94" s="202" t="s">
        <v>1282</v>
      </c>
      <c r="G94" s="200"/>
      <c r="H94" s="200"/>
      <c r="I94" s="203"/>
      <c r="J94" s="204">
        <f>BK94</f>
        <v>0</v>
      </c>
      <c r="K94" s="200"/>
      <c r="L94" s="205"/>
      <c r="M94" s="206"/>
      <c r="N94" s="207"/>
      <c r="O94" s="207"/>
      <c r="P94" s="208">
        <f>SUM(P95:P109)</f>
        <v>0</v>
      </c>
      <c r="Q94" s="207"/>
      <c r="R94" s="208">
        <f>SUM(R95:R109)</f>
        <v>0</v>
      </c>
      <c r="S94" s="207"/>
      <c r="T94" s="209">
        <f>SUM(T95:T109)</f>
        <v>0</v>
      </c>
      <c r="U94" s="12"/>
      <c r="V94" s="12"/>
      <c r="W94" s="12"/>
      <c r="X94" s="12"/>
      <c r="Y94" s="12"/>
      <c r="Z94" s="12"/>
      <c r="AA94" s="12"/>
      <c r="AB94" s="12"/>
      <c r="AC94" s="12"/>
      <c r="AD94" s="12"/>
      <c r="AE94" s="12"/>
      <c r="AR94" s="210" t="s">
        <v>85</v>
      </c>
      <c r="AT94" s="211" t="s">
        <v>76</v>
      </c>
      <c r="AU94" s="211" t="s">
        <v>77</v>
      </c>
      <c r="AY94" s="210" t="s">
        <v>160</v>
      </c>
      <c r="BK94" s="212">
        <f>SUM(BK95:BK109)</f>
        <v>0</v>
      </c>
    </row>
    <row r="95" spans="1:65" s="2" customFormat="1" ht="16.3" customHeight="1">
      <c r="A95" s="40"/>
      <c r="B95" s="41"/>
      <c r="C95" s="215" t="s">
        <v>200</v>
      </c>
      <c r="D95" s="215" t="s">
        <v>162</v>
      </c>
      <c r="E95" s="216" t="s">
        <v>1453</v>
      </c>
      <c r="F95" s="217" t="s">
        <v>1454</v>
      </c>
      <c r="G95" s="218" t="s">
        <v>1286</v>
      </c>
      <c r="H95" s="219">
        <v>1</v>
      </c>
      <c r="I95" s="220"/>
      <c r="J95" s="221">
        <f>ROUND(I95*H95,2)</f>
        <v>0</v>
      </c>
      <c r="K95" s="222"/>
      <c r="L95" s="46"/>
      <c r="M95" s="223" t="s">
        <v>19</v>
      </c>
      <c r="N95" s="224" t="s">
        <v>48</v>
      </c>
      <c r="O95" s="86"/>
      <c r="P95" s="225">
        <f>O95*H95</f>
        <v>0</v>
      </c>
      <c r="Q95" s="225">
        <v>0</v>
      </c>
      <c r="R95" s="225">
        <f>Q95*H95</f>
        <v>0</v>
      </c>
      <c r="S95" s="225">
        <v>0</v>
      </c>
      <c r="T95" s="226">
        <f>S95*H95</f>
        <v>0</v>
      </c>
      <c r="U95" s="40"/>
      <c r="V95" s="40"/>
      <c r="W95" s="40"/>
      <c r="X95" s="40"/>
      <c r="Y95" s="40"/>
      <c r="Z95" s="40"/>
      <c r="AA95" s="40"/>
      <c r="AB95" s="40"/>
      <c r="AC95" s="40"/>
      <c r="AD95" s="40"/>
      <c r="AE95" s="40"/>
      <c r="AR95" s="227" t="s">
        <v>166</v>
      </c>
      <c r="AT95" s="227" t="s">
        <v>162</v>
      </c>
      <c r="AU95" s="227" t="s">
        <v>85</v>
      </c>
      <c r="AY95" s="19" t="s">
        <v>160</v>
      </c>
      <c r="BE95" s="228">
        <f>IF(N95="základní",J95,0)</f>
        <v>0</v>
      </c>
      <c r="BF95" s="228">
        <f>IF(N95="snížená",J95,0)</f>
        <v>0</v>
      </c>
      <c r="BG95" s="228">
        <f>IF(N95="zákl. přenesená",J95,0)</f>
        <v>0</v>
      </c>
      <c r="BH95" s="228">
        <f>IF(N95="sníž. přenesená",J95,0)</f>
        <v>0</v>
      </c>
      <c r="BI95" s="228">
        <f>IF(N95="nulová",J95,0)</f>
        <v>0</v>
      </c>
      <c r="BJ95" s="19" t="s">
        <v>85</v>
      </c>
      <c r="BK95" s="228">
        <f>ROUND(I95*H95,2)</f>
        <v>0</v>
      </c>
      <c r="BL95" s="19" t="s">
        <v>166</v>
      </c>
      <c r="BM95" s="227" t="s">
        <v>236</v>
      </c>
    </row>
    <row r="96" spans="1:65" s="2" customFormat="1" ht="16.3" customHeight="1">
      <c r="A96" s="40"/>
      <c r="B96" s="41"/>
      <c r="C96" s="215" t="s">
        <v>206</v>
      </c>
      <c r="D96" s="215" t="s">
        <v>162</v>
      </c>
      <c r="E96" s="216" t="s">
        <v>1455</v>
      </c>
      <c r="F96" s="217" t="s">
        <v>1456</v>
      </c>
      <c r="G96" s="218" t="s">
        <v>1286</v>
      </c>
      <c r="H96" s="219">
        <v>1</v>
      </c>
      <c r="I96" s="220"/>
      <c r="J96" s="221">
        <f>ROUND(I96*H96,2)</f>
        <v>0</v>
      </c>
      <c r="K96" s="222"/>
      <c r="L96" s="46"/>
      <c r="M96" s="223" t="s">
        <v>19</v>
      </c>
      <c r="N96" s="224" t="s">
        <v>48</v>
      </c>
      <c r="O96" s="86"/>
      <c r="P96" s="225">
        <f>O96*H96</f>
        <v>0</v>
      </c>
      <c r="Q96" s="225">
        <v>0</v>
      </c>
      <c r="R96" s="225">
        <f>Q96*H96</f>
        <v>0</v>
      </c>
      <c r="S96" s="225">
        <v>0</v>
      </c>
      <c r="T96" s="226">
        <f>S96*H96</f>
        <v>0</v>
      </c>
      <c r="U96" s="40"/>
      <c r="V96" s="40"/>
      <c r="W96" s="40"/>
      <c r="X96" s="40"/>
      <c r="Y96" s="40"/>
      <c r="Z96" s="40"/>
      <c r="AA96" s="40"/>
      <c r="AB96" s="40"/>
      <c r="AC96" s="40"/>
      <c r="AD96" s="40"/>
      <c r="AE96" s="40"/>
      <c r="AR96" s="227" t="s">
        <v>166</v>
      </c>
      <c r="AT96" s="227" t="s">
        <v>162</v>
      </c>
      <c r="AU96" s="227" t="s">
        <v>85</v>
      </c>
      <c r="AY96" s="19" t="s">
        <v>160</v>
      </c>
      <c r="BE96" s="228">
        <f>IF(N96="základní",J96,0)</f>
        <v>0</v>
      </c>
      <c r="BF96" s="228">
        <f>IF(N96="snížená",J96,0)</f>
        <v>0</v>
      </c>
      <c r="BG96" s="228">
        <f>IF(N96="zákl. přenesená",J96,0)</f>
        <v>0</v>
      </c>
      <c r="BH96" s="228">
        <f>IF(N96="sníž. přenesená",J96,0)</f>
        <v>0</v>
      </c>
      <c r="BI96" s="228">
        <f>IF(N96="nulová",J96,0)</f>
        <v>0</v>
      </c>
      <c r="BJ96" s="19" t="s">
        <v>85</v>
      </c>
      <c r="BK96" s="228">
        <f>ROUND(I96*H96,2)</f>
        <v>0</v>
      </c>
      <c r="BL96" s="19" t="s">
        <v>166</v>
      </c>
      <c r="BM96" s="227" t="s">
        <v>247</v>
      </c>
    </row>
    <row r="97" spans="1:65" s="2" customFormat="1" ht="16.3" customHeight="1">
      <c r="A97" s="40"/>
      <c r="B97" s="41"/>
      <c r="C97" s="215" t="s">
        <v>210</v>
      </c>
      <c r="D97" s="215" t="s">
        <v>162</v>
      </c>
      <c r="E97" s="216" t="s">
        <v>1457</v>
      </c>
      <c r="F97" s="217" t="s">
        <v>1458</v>
      </c>
      <c r="G97" s="218" t="s">
        <v>1286</v>
      </c>
      <c r="H97" s="219">
        <v>1</v>
      </c>
      <c r="I97" s="220"/>
      <c r="J97" s="221">
        <f>ROUND(I97*H97,2)</f>
        <v>0</v>
      </c>
      <c r="K97" s="222"/>
      <c r="L97" s="46"/>
      <c r="M97" s="223" t="s">
        <v>19</v>
      </c>
      <c r="N97" s="224" t="s">
        <v>48</v>
      </c>
      <c r="O97" s="86"/>
      <c r="P97" s="225">
        <f>O97*H97</f>
        <v>0</v>
      </c>
      <c r="Q97" s="225">
        <v>0</v>
      </c>
      <c r="R97" s="225">
        <f>Q97*H97</f>
        <v>0</v>
      </c>
      <c r="S97" s="225">
        <v>0</v>
      </c>
      <c r="T97" s="226">
        <f>S97*H97</f>
        <v>0</v>
      </c>
      <c r="U97" s="40"/>
      <c r="V97" s="40"/>
      <c r="W97" s="40"/>
      <c r="X97" s="40"/>
      <c r="Y97" s="40"/>
      <c r="Z97" s="40"/>
      <c r="AA97" s="40"/>
      <c r="AB97" s="40"/>
      <c r="AC97" s="40"/>
      <c r="AD97" s="40"/>
      <c r="AE97" s="40"/>
      <c r="AR97" s="227" t="s">
        <v>166</v>
      </c>
      <c r="AT97" s="227" t="s">
        <v>162</v>
      </c>
      <c r="AU97" s="227" t="s">
        <v>85</v>
      </c>
      <c r="AY97" s="19" t="s">
        <v>160</v>
      </c>
      <c r="BE97" s="228">
        <f>IF(N97="základní",J97,0)</f>
        <v>0</v>
      </c>
      <c r="BF97" s="228">
        <f>IF(N97="snížená",J97,0)</f>
        <v>0</v>
      </c>
      <c r="BG97" s="228">
        <f>IF(N97="zákl. přenesená",J97,0)</f>
        <v>0</v>
      </c>
      <c r="BH97" s="228">
        <f>IF(N97="sníž. přenesená",J97,0)</f>
        <v>0</v>
      </c>
      <c r="BI97" s="228">
        <f>IF(N97="nulová",J97,0)</f>
        <v>0</v>
      </c>
      <c r="BJ97" s="19" t="s">
        <v>85</v>
      </c>
      <c r="BK97" s="228">
        <f>ROUND(I97*H97,2)</f>
        <v>0</v>
      </c>
      <c r="BL97" s="19" t="s">
        <v>166</v>
      </c>
      <c r="BM97" s="227" t="s">
        <v>259</v>
      </c>
    </row>
    <row r="98" spans="1:65" s="2" customFormat="1" ht="16.3" customHeight="1">
      <c r="A98" s="40"/>
      <c r="B98" s="41"/>
      <c r="C98" s="215" t="s">
        <v>216</v>
      </c>
      <c r="D98" s="215" t="s">
        <v>162</v>
      </c>
      <c r="E98" s="216" t="s">
        <v>1459</v>
      </c>
      <c r="F98" s="217" t="s">
        <v>1460</v>
      </c>
      <c r="G98" s="218" t="s">
        <v>1286</v>
      </c>
      <c r="H98" s="219">
        <v>1</v>
      </c>
      <c r="I98" s="220"/>
      <c r="J98" s="221">
        <f>ROUND(I98*H98,2)</f>
        <v>0</v>
      </c>
      <c r="K98" s="222"/>
      <c r="L98" s="46"/>
      <c r="M98" s="223" t="s">
        <v>19</v>
      </c>
      <c r="N98" s="224" t="s">
        <v>48</v>
      </c>
      <c r="O98" s="86"/>
      <c r="P98" s="225">
        <f>O98*H98</f>
        <v>0</v>
      </c>
      <c r="Q98" s="225">
        <v>0</v>
      </c>
      <c r="R98" s="225">
        <f>Q98*H98</f>
        <v>0</v>
      </c>
      <c r="S98" s="225">
        <v>0</v>
      </c>
      <c r="T98" s="226">
        <f>S98*H98</f>
        <v>0</v>
      </c>
      <c r="U98" s="40"/>
      <c r="V98" s="40"/>
      <c r="W98" s="40"/>
      <c r="X98" s="40"/>
      <c r="Y98" s="40"/>
      <c r="Z98" s="40"/>
      <c r="AA98" s="40"/>
      <c r="AB98" s="40"/>
      <c r="AC98" s="40"/>
      <c r="AD98" s="40"/>
      <c r="AE98" s="40"/>
      <c r="AR98" s="227" t="s">
        <v>166</v>
      </c>
      <c r="AT98" s="227" t="s">
        <v>162</v>
      </c>
      <c r="AU98" s="227" t="s">
        <v>85</v>
      </c>
      <c r="AY98" s="19" t="s">
        <v>160</v>
      </c>
      <c r="BE98" s="228">
        <f>IF(N98="základní",J98,0)</f>
        <v>0</v>
      </c>
      <c r="BF98" s="228">
        <f>IF(N98="snížená",J98,0)</f>
        <v>0</v>
      </c>
      <c r="BG98" s="228">
        <f>IF(N98="zákl. přenesená",J98,0)</f>
        <v>0</v>
      </c>
      <c r="BH98" s="228">
        <f>IF(N98="sníž. přenesená",J98,0)</f>
        <v>0</v>
      </c>
      <c r="BI98" s="228">
        <f>IF(N98="nulová",J98,0)</f>
        <v>0</v>
      </c>
      <c r="BJ98" s="19" t="s">
        <v>85</v>
      </c>
      <c r="BK98" s="228">
        <f>ROUND(I98*H98,2)</f>
        <v>0</v>
      </c>
      <c r="BL98" s="19" t="s">
        <v>166</v>
      </c>
      <c r="BM98" s="227" t="s">
        <v>272</v>
      </c>
    </row>
    <row r="99" spans="1:65" s="2" customFormat="1" ht="21.05" customHeight="1">
      <c r="A99" s="40"/>
      <c r="B99" s="41"/>
      <c r="C99" s="215" t="s">
        <v>223</v>
      </c>
      <c r="D99" s="215" t="s">
        <v>162</v>
      </c>
      <c r="E99" s="216" t="s">
        <v>1461</v>
      </c>
      <c r="F99" s="217" t="s">
        <v>1462</v>
      </c>
      <c r="G99" s="218" t="s">
        <v>1286</v>
      </c>
      <c r="H99" s="219">
        <v>1</v>
      </c>
      <c r="I99" s="220"/>
      <c r="J99" s="221">
        <f>ROUND(I99*H99,2)</f>
        <v>0</v>
      </c>
      <c r="K99" s="222"/>
      <c r="L99" s="46"/>
      <c r="M99" s="223" t="s">
        <v>19</v>
      </c>
      <c r="N99" s="224" t="s">
        <v>48</v>
      </c>
      <c r="O99" s="86"/>
      <c r="P99" s="225">
        <f>O99*H99</f>
        <v>0</v>
      </c>
      <c r="Q99" s="225">
        <v>0</v>
      </c>
      <c r="R99" s="225">
        <f>Q99*H99</f>
        <v>0</v>
      </c>
      <c r="S99" s="225">
        <v>0</v>
      </c>
      <c r="T99" s="226">
        <f>S99*H99</f>
        <v>0</v>
      </c>
      <c r="U99" s="40"/>
      <c r="V99" s="40"/>
      <c r="W99" s="40"/>
      <c r="X99" s="40"/>
      <c r="Y99" s="40"/>
      <c r="Z99" s="40"/>
      <c r="AA99" s="40"/>
      <c r="AB99" s="40"/>
      <c r="AC99" s="40"/>
      <c r="AD99" s="40"/>
      <c r="AE99" s="40"/>
      <c r="AR99" s="227" t="s">
        <v>166</v>
      </c>
      <c r="AT99" s="227" t="s">
        <v>162</v>
      </c>
      <c r="AU99" s="227" t="s">
        <v>85</v>
      </c>
      <c r="AY99" s="19" t="s">
        <v>160</v>
      </c>
      <c r="BE99" s="228">
        <f>IF(N99="základní",J99,0)</f>
        <v>0</v>
      </c>
      <c r="BF99" s="228">
        <f>IF(N99="snížená",J99,0)</f>
        <v>0</v>
      </c>
      <c r="BG99" s="228">
        <f>IF(N99="zákl. přenesená",J99,0)</f>
        <v>0</v>
      </c>
      <c r="BH99" s="228">
        <f>IF(N99="sníž. přenesená",J99,0)</f>
        <v>0</v>
      </c>
      <c r="BI99" s="228">
        <f>IF(N99="nulová",J99,0)</f>
        <v>0</v>
      </c>
      <c r="BJ99" s="19" t="s">
        <v>85</v>
      </c>
      <c r="BK99" s="228">
        <f>ROUND(I99*H99,2)</f>
        <v>0</v>
      </c>
      <c r="BL99" s="19" t="s">
        <v>166</v>
      </c>
      <c r="BM99" s="227" t="s">
        <v>283</v>
      </c>
    </row>
    <row r="100" spans="1:65" s="2" customFormat="1" ht="21.05" customHeight="1">
      <c r="A100" s="40"/>
      <c r="B100" s="41"/>
      <c r="C100" s="215" t="s">
        <v>230</v>
      </c>
      <c r="D100" s="215" t="s">
        <v>162</v>
      </c>
      <c r="E100" s="216" t="s">
        <v>1463</v>
      </c>
      <c r="F100" s="217" t="s">
        <v>1464</v>
      </c>
      <c r="G100" s="218" t="s">
        <v>1286</v>
      </c>
      <c r="H100" s="219">
        <v>1</v>
      </c>
      <c r="I100" s="220"/>
      <c r="J100" s="221">
        <f>ROUND(I100*H100,2)</f>
        <v>0</v>
      </c>
      <c r="K100" s="222"/>
      <c r="L100" s="46"/>
      <c r="M100" s="223" t="s">
        <v>19</v>
      </c>
      <c r="N100" s="224" t="s">
        <v>48</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166</v>
      </c>
      <c r="AT100" s="227" t="s">
        <v>162</v>
      </c>
      <c r="AU100" s="227" t="s">
        <v>85</v>
      </c>
      <c r="AY100" s="19" t="s">
        <v>160</v>
      </c>
      <c r="BE100" s="228">
        <f>IF(N100="základní",J100,0)</f>
        <v>0</v>
      </c>
      <c r="BF100" s="228">
        <f>IF(N100="snížená",J100,0)</f>
        <v>0</v>
      </c>
      <c r="BG100" s="228">
        <f>IF(N100="zákl. přenesená",J100,0)</f>
        <v>0</v>
      </c>
      <c r="BH100" s="228">
        <f>IF(N100="sníž. přenesená",J100,0)</f>
        <v>0</v>
      </c>
      <c r="BI100" s="228">
        <f>IF(N100="nulová",J100,0)</f>
        <v>0</v>
      </c>
      <c r="BJ100" s="19" t="s">
        <v>85</v>
      </c>
      <c r="BK100" s="228">
        <f>ROUND(I100*H100,2)</f>
        <v>0</v>
      </c>
      <c r="BL100" s="19" t="s">
        <v>166</v>
      </c>
      <c r="BM100" s="227" t="s">
        <v>297</v>
      </c>
    </row>
    <row r="101" spans="1:65" s="2" customFormat="1" ht="21.05" customHeight="1">
      <c r="A101" s="40"/>
      <c r="B101" s="41"/>
      <c r="C101" s="215" t="s">
        <v>236</v>
      </c>
      <c r="D101" s="215" t="s">
        <v>162</v>
      </c>
      <c r="E101" s="216" t="s">
        <v>1465</v>
      </c>
      <c r="F101" s="217" t="s">
        <v>1466</v>
      </c>
      <c r="G101" s="218" t="s">
        <v>1286</v>
      </c>
      <c r="H101" s="219">
        <v>1</v>
      </c>
      <c r="I101" s="220"/>
      <c r="J101" s="221">
        <f>ROUND(I101*H101,2)</f>
        <v>0</v>
      </c>
      <c r="K101" s="222"/>
      <c r="L101" s="46"/>
      <c r="M101" s="223" t="s">
        <v>19</v>
      </c>
      <c r="N101" s="224" t="s">
        <v>48</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166</v>
      </c>
      <c r="AT101" s="227" t="s">
        <v>162</v>
      </c>
      <c r="AU101" s="227" t="s">
        <v>85</v>
      </c>
      <c r="AY101" s="19" t="s">
        <v>160</v>
      </c>
      <c r="BE101" s="228">
        <f>IF(N101="základní",J101,0)</f>
        <v>0</v>
      </c>
      <c r="BF101" s="228">
        <f>IF(N101="snížená",J101,0)</f>
        <v>0</v>
      </c>
      <c r="BG101" s="228">
        <f>IF(N101="zákl. přenesená",J101,0)</f>
        <v>0</v>
      </c>
      <c r="BH101" s="228">
        <f>IF(N101="sníž. přenesená",J101,0)</f>
        <v>0</v>
      </c>
      <c r="BI101" s="228">
        <f>IF(N101="nulová",J101,0)</f>
        <v>0</v>
      </c>
      <c r="BJ101" s="19" t="s">
        <v>85</v>
      </c>
      <c r="BK101" s="228">
        <f>ROUND(I101*H101,2)</f>
        <v>0</v>
      </c>
      <c r="BL101" s="19" t="s">
        <v>166</v>
      </c>
      <c r="BM101" s="227" t="s">
        <v>307</v>
      </c>
    </row>
    <row r="102" spans="1:65" s="2" customFormat="1" ht="21.05" customHeight="1">
      <c r="A102" s="40"/>
      <c r="B102" s="41"/>
      <c r="C102" s="215" t="s">
        <v>243</v>
      </c>
      <c r="D102" s="215" t="s">
        <v>162</v>
      </c>
      <c r="E102" s="216" t="s">
        <v>1467</v>
      </c>
      <c r="F102" s="217" t="s">
        <v>1468</v>
      </c>
      <c r="G102" s="218" t="s">
        <v>1286</v>
      </c>
      <c r="H102" s="219">
        <v>1</v>
      </c>
      <c r="I102" s="220"/>
      <c r="J102" s="221">
        <f>ROUND(I102*H102,2)</f>
        <v>0</v>
      </c>
      <c r="K102" s="222"/>
      <c r="L102" s="46"/>
      <c r="M102" s="223" t="s">
        <v>19</v>
      </c>
      <c r="N102" s="224" t="s">
        <v>48</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166</v>
      </c>
      <c r="AT102" s="227" t="s">
        <v>162</v>
      </c>
      <c r="AU102" s="227" t="s">
        <v>85</v>
      </c>
      <c r="AY102" s="19" t="s">
        <v>160</v>
      </c>
      <c r="BE102" s="228">
        <f>IF(N102="základní",J102,0)</f>
        <v>0</v>
      </c>
      <c r="BF102" s="228">
        <f>IF(N102="snížená",J102,0)</f>
        <v>0</v>
      </c>
      <c r="BG102" s="228">
        <f>IF(N102="zákl. přenesená",J102,0)</f>
        <v>0</v>
      </c>
      <c r="BH102" s="228">
        <f>IF(N102="sníž. přenesená",J102,0)</f>
        <v>0</v>
      </c>
      <c r="BI102" s="228">
        <f>IF(N102="nulová",J102,0)</f>
        <v>0</v>
      </c>
      <c r="BJ102" s="19" t="s">
        <v>85</v>
      </c>
      <c r="BK102" s="228">
        <f>ROUND(I102*H102,2)</f>
        <v>0</v>
      </c>
      <c r="BL102" s="19" t="s">
        <v>166</v>
      </c>
      <c r="BM102" s="227" t="s">
        <v>319</v>
      </c>
    </row>
    <row r="103" spans="1:65" s="2" customFormat="1" ht="21.05" customHeight="1">
      <c r="A103" s="40"/>
      <c r="B103" s="41"/>
      <c r="C103" s="215" t="s">
        <v>247</v>
      </c>
      <c r="D103" s="215" t="s">
        <v>162</v>
      </c>
      <c r="E103" s="216" t="s">
        <v>1469</v>
      </c>
      <c r="F103" s="217" t="s">
        <v>1470</v>
      </c>
      <c r="G103" s="218" t="s">
        <v>1286</v>
      </c>
      <c r="H103" s="219">
        <v>1</v>
      </c>
      <c r="I103" s="220"/>
      <c r="J103" s="221">
        <f>ROUND(I103*H103,2)</f>
        <v>0</v>
      </c>
      <c r="K103" s="222"/>
      <c r="L103" s="46"/>
      <c r="M103" s="223" t="s">
        <v>19</v>
      </c>
      <c r="N103" s="224" t="s">
        <v>48</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166</v>
      </c>
      <c r="AT103" s="227" t="s">
        <v>162</v>
      </c>
      <c r="AU103" s="227" t="s">
        <v>85</v>
      </c>
      <c r="AY103" s="19" t="s">
        <v>160</v>
      </c>
      <c r="BE103" s="228">
        <f>IF(N103="základní",J103,0)</f>
        <v>0</v>
      </c>
      <c r="BF103" s="228">
        <f>IF(N103="snížená",J103,0)</f>
        <v>0</v>
      </c>
      <c r="BG103" s="228">
        <f>IF(N103="zákl. přenesená",J103,0)</f>
        <v>0</v>
      </c>
      <c r="BH103" s="228">
        <f>IF(N103="sníž. přenesená",J103,0)</f>
        <v>0</v>
      </c>
      <c r="BI103" s="228">
        <f>IF(N103="nulová",J103,0)</f>
        <v>0</v>
      </c>
      <c r="BJ103" s="19" t="s">
        <v>85</v>
      </c>
      <c r="BK103" s="228">
        <f>ROUND(I103*H103,2)</f>
        <v>0</v>
      </c>
      <c r="BL103" s="19" t="s">
        <v>166</v>
      </c>
      <c r="BM103" s="227" t="s">
        <v>330</v>
      </c>
    </row>
    <row r="104" spans="1:65" s="2" customFormat="1" ht="16.3" customHeight="1">
      <c r="A104" s="40"/>
      <c r="B104" s="41"/>
      <c r="C104" s="215" t="s">
        <v>8</v>
      </c>
      <c r="D104" s="215" t="s">
        <v>162</v>
      </c>
      <c r="E104" s="216" t="s">
        <v>1471</v>
      </c>
      <c r="F104" s="217" t="s">
        <v>1472</v>
      </c>
      <c r="G104" s="218" t="s">
        <v>1286</v>
      </c>
      <c r="H104" s="219">
        <v>1</v>
      </c>
      <c r="I104" s="220"/>
      <c r="J104" s="221">
        <f>ROUND(I104*H104,2)</f>
        <v>0</v>
      </c>
      <c r="K104" s="222"/>
      <c r="L104" s="46"/>
      <c r="M104" s="223" t="s">
        <v>19</v>
      </c>
      <c r="N104" s="224" t="s">
        <v>48</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166</v>
      </c>
      <c r="AT104" s="227" t="s">
        <v>162</v>
      </c>
      <c r="AU104" s="227" t="s">
        <v>85</v>
      </c>
      <c r="AY104" s="19" t="s">
        <v>160</v>
      </c>
      <c r="BE104" s="228">
        <f>IF(N104="základní",J104,0)</f>
        <v>0</v>
      </c>
      <c r="BF104" s="228">
        <f>IF(N104="snížená",J104,0)</f>
        <v>0</v>
      </c>
      <c r="BG104" s="228">
        <f>IF(N104="zákl. přenesená",J104,0)</f>
        <v>0</v>
      </c>
      <c r="BH104" s="228">
        <f>IF(N104="sníž. přenesená",J104,0)</f>
        <v>0</v>
      </c>
      <c r="BI104" s="228">
        <f>IF(N104="nulová",J104,0)</f>
        <v>0</v>
      </c>
      <c r="BJ104" s="19" t="s">
        <v>85</v>
      </c>
      <c r="BK104" s="228">
        <f>ROUND(I104*H104,2)</f>
        <v>0</v>
      </c>
      <c r="BL104" s="19" t="s">
        <v>166</v>
      </c>
      <c r="BM104" s="227" t="s">
        <v>340</v>
      </c>
    </row>
    <row r="105" spans="1:65" s="2" customFormat="1" ht="16.3" customHeight="1">
      <c r="A105" s="40"/>
      <c r="B105" s="41"/>
      <c r="C105" s="215" t="s">
        <v>259</v>
      </c>
      <c r="D105" s="215" t="s">
        <v>162</v>
      </c>
      <c r="E105" s="216" t="s">
        <v>1473</v>
      </c>
      <c r="F105" s="217" t="s">
        <v>1474</v>
      </c>
      <c r="G105" s="218" t="s">
        <v>1286</v>
      </c>
      <c r="H105" s="219">
        <v>1</v>
      </c>
      <c r="I105" s="220"/>
      <c r="J105" s="221">
        <f>ROUND(I105*H105,2)</f>
        <v>0</v>
      </c>
      <c r="K105" s="222"/>
      <c r="L105" s="46"/>
      <c r="M105" s="223" t="s">
        <v>19</v>
      </c>
      <c r="N105" s="224" t="s">
        <v>48</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166</v>
      </c>
      <c r="AT105" s="227" t="s">
        <v>162</v>
      </c>
      <c r="AU105" s="227" t="s">
        <v>85</v>
      </c>
      <c r="AY105" s="19" t="s">
        <v>160</v>
      </c>
      <c r="BE105" s="228">
        <f>IF(N105="základní",J105,0)</f>
        <v>0</v>
      </c>
      <c r="BF105" s="228">
        <f>IF(N105="snížená",J105,0)</f>
        <v>0</v>
      </c>
      <c r="BG105" s="228">
        <f>IF(N105="zákl. přenesená",J105,0)</f>
        <v>0</v>
      </c>
      <c r="BH105" s="228">
        <f>IF(N105="sníž. přenesená",J105,0)</f>
        <v>0</v>
      </c>
      <c r="BI105" s="228">
        <f>IF(N105="nulová",J105,0)</f>
        <v>0</v>
      </c>
      <c r="BJ105" s="19" t="s">
        <v>85</v>
      </c>
      <c r="BK105" s="228">
        <f>ROUND(I105*H105,2)</f>
        <v>0</v>
      </c>
      <c r="BL105" s="19" t="s">
        <v>166</v>
      </c>
      <c r="BM105" s="227" t="s">
        <v>356</v>
      </c>
    </row>
    <row r="106" spans="1:65" s="2" customFormat="1" ht="16.3" customHeight="1">
      <c r="A106" s="40"/>
      <c r="B106" s="41"/>
      <c r="C106" s="215" t="s">
        <v>266</v>
      </c>
      <c r="D106" s="215" t="s">
        <v>162</v>
      </c>
      <c r="E106" s="216" t="s">
        <v>1475</v>
      </c>
      <c r="F106" s="217" t="s">
        <v>1476</v>
      </c>
      <c r="G106" s="218" t="s">
        <v>1286</v>
      </c>
      <c r="H106" s="219">
        <v>1</v>
      </c>
      <c r="I106" s="220"/>
      <c r="J106" s="221">
        <f>ROUND(I106*H106,2)</f>
        <v>0</v>
      </c>
      <c r="K106" s="222"/>
      <c r="L106" s="46"/>
      <c r="M106" s="223" t="s">
        <v>19</v>
      </c>
      <c r="N106" s="224" t="s">
        <v>48</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166</v>
      </c>
      <c r="AT106" s="227" t="s">
        <v>162</v>
      </c>
      <c r="AU106" s="227" t="s">
        <v>85</v>
      </c>
      <c r="AY106" s="19" t="s">
        <v>160</v>
      </c>
      <c r="BE106" s="228">
        <f>IF(N106="základní",J106,0)</f>
        <v>0</v>
      </c>
      <c r="BF106" s="228">
        <f>IF(N106="snížená",J106,0)</f>
        <v>0</v>
      </c>
      <c r="BG106" s="228">
        <f>IF(N106="zákl. přenesená",J106,0)</f>
        <v>0</v>
      </c>
      <c r="BH106" s="228">
        <f>IF(N106="sníž. přenesená",J106,0)</f>
        <v>0</v>
      </c>
      <c r="BI106" s="228">
        <f>IF(N106="nulová",J106,0)</f>
        <v>0</v>
      </c>
      <c r="BJ106" s="19" t="s">
        <v>85</v>
      </c>
      <c r="BK106" s="228">
        <f>ROUND(I106*H106,2)</f>
        <v>0</v>
      </c>
      <c r="BL106" s="19" t="s">
        <v>166</v>
      </c>
      <c r="BM106" s="227" t="s">
        <v>367</v>
      </c>
    </row>
    <row r="107" spans="1:65" s="2" customFormat="1" ht="21.05" customHeight="1">
      <c r="A107" s="40"/>
      <c r="B107" s="41"/>
      <c r="C107" s="215" t="s">
        <v>272</v>
      </c>
      <c r="D107" s="215" t="s">
        <v>162</v>
      </c>
      <c r="E107" s="216" t="s">
        <v>1477</v>
      </c>
      <c r="F107" s="217" t="s">
        <v>1478</v>
      </c>
      <c r="G107" s="218" t="s">
        <v>1286</v>
      </c>
      <c r="H107" s="219">
        <v>1</v>
      </c>
      <c r="I107" s="220"/>
      <c r="J107" s="221">
        <f>ROUND(I107*H107,2)</f>
        <v>0</v>
      </c>
      <c r="K107" s="222"/>
      <c r="L107" s="46"/>
      <c r="M107" s="223" t="s">
        <v>19</v>
      </c>
      <c r="N107" s="224" t="s">
        <v>48</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166</v>
      </c>
      <c r="AT107" s="227" t="s">
        <v>162</v>
      </c>
      <c r="AU107" s="227" t="s">
        <v>85</v>
      </c>
      <c r="AY107" s="19" t="s">
        <v>160</v>
      </c>
      <c r="BE107" s="228">
        <f>IF(N107="základní",J107,0)</f>
        <v>0</v>
      </c>
      <c r="BF107" s="228">
        <f>IF(N107="snížená",J107,0)</f>
        <v>0</v>
      </c>
      <c r="BG107" s="228">
        <f>IF(N107="zákl. přenesená",J107,0)</f>
        <v>0</v>
      </c>
      <c r="BH107" s="228">
        <f>IF(N107="sníž. přenesená",J107,0)</f>
        <v>0</v>
      </c>
      <c r="BI107" s="228">
        <f>IF(N107="nulová",J107,0)</f>
        <v>0</v>
      </c>
      <c r="BJ107" s="19" t="s">
        <v>85</v>
      </c>
      <c r="BK107" s="228">
        <f>ROUND(I107*H107,2)</f>
        <v>0</v>
      </c>
      <c r="BL107" s="19" t="s">
        <v>166</v>
      </c>
      <c r="BM107" s="227" t="s">
        <v>378</v>
      </c>
    </row>
    <row r="108" spans="1:65" s="2" customFormat="1" ht="16.3" customHeight="1">
      <c r="A108" s="40"/>
      <c r="B108" s="41"/>
      <c r="C108" s="215" t="s">
        <v>278</v>
      </c>
      <c r="D108" s="215" t="s">
        <v>162</v>
      </c>
      <c r="E108" s="216" t="s">
        <v>1479</v>
      </c>
      <c r="F108" s="217" t="s">
        <v>1480</v>
      </c>
      <c r="G108" s="218" t="s">
        <v>1286</v>
      </c>
      <c r="H108" s="219">
        <v>1</v>
      </c>
      <c r="I108" s="220"/>
      <c r="J108" s="221">
        <f>ROUND(I108*H108,2)</f>
        <v>0</v>
      </c>
      <c r="K108" s="222"/>
      <c r="L108" s="46"/>
      <c r="M108" s="223" t="s">
        <v>19</v>
      </c>
      <c r="N108" s="224" t="s">
        <v>48</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166</v>
      </c>
      <c r="AT108" s="227" t="s">
        <v>162</v>
      </c>
      <c r="AU108" s="227" t="s">
        <v>85</v>
      </c>
      <c r="AY108" s="19" t="s">
        <v>160</v>
      </c>
      <c r="BE108" s="228">
        <f>IF(N108="základní",J108,0)</f>
        <v>0</v>
      </c>
      <c r="BF108" s="228">
        <f>IF(N108="snížená",J108,0)</f>
        <v>0</v>
      </c>
      <c r="BG108" s="228">
        <f>IF(N108="zákl. přenesená",J108,0)</f>
        <v>0</v>
      </c>
      <c r="BH108" s="228">
        <f>IF(N108="sníž. přenesená",J108,0)</f>
        <v>0</v>
      </c>
      <c r="BI108" s="228">
        <f>IF(N108="nulová",J108,0)</f>
        <v>0</v>
      </c>
      <c r="BJ108" s="19" t="s">
        <v>85</v>
      </c>
      <c r="BK108" s="228">
        <f>ROUND(I108*H108,2)</f>
        <v>0</v>
      </c>
      <c r="BL108" s="19" t="s">
        <v>166</v>
      </c>
      <c r="BM108" s="227" t="s">
        <v>393</v>
      </c>
    </row>
    <row r="109" spans="1:65" s="2" customFormat="1" ht="21.05" customHeight="1">
      <c r="A109" s="40"/>
      <c r="B109" s="41"/>
      <c r="C109" s="215" t="s">
        <v>283</v>
      </c>
      <c r="D109" s="215" t="s">
        <v>162</v>
      </c>
      <c r="E109" s="216" t="s">
        <v>1481</v>
      </c>
      <c r="F109" s="217" t="s">
        <v>1482</v>
      </c>
      <c r="G109" s="218" t="s">
        <v>1286</v>
      </c>
      <c r="H109" s="219">
        <v>1</v>
      </c>
      <c r="I109" s="220"/>
      <c r="J109" s="221">
        <f>ROUND(I109*H109,2)</f>
        <v>0</v>
      </c>
      <c r="K109" s="222"/>
      <c r="L109" s="46"/>
      <c r="M109" s="291" t="s">
        <v>19</v>
      </c>
      <c r="N109" s="292" t="s">
        <v>48</v>
      </c>
      <c r="O109" s="293"/>
      <c r="P109" s="294">
        <f>O109*H109</f>
        <v>0</v>
      </c>
      <c r="Q109" s="294">
        <v>0</v>
      </c>
      <c r="R109" s="294">
        <f>Q109*H109</f>
        <v>0</v>
      </c>
      <c r="S109" s="294">
        <v>0</v>
      </c>
      <c r="T109" s="295">
        <f>S109*H109</f>
        <v>0</v>
      </c>
      <c r="U109" s="40"/>
      <c r="V109" s="40"/>
      <c r="W109" s="40"/>
      <c r="X109" s="40"/>
      <c r="Y109" s="40"/>
      <c r="Z109" s="40"/>
      <c r="AA109" s="40"/>
      <c r="AB109" s="40"/>
      <c r="AC109" s="40"/>
      <c r="AD109" s="40"/>
      <c r="AE109" s="40"/>
      <c r="AR109" s="227" t="s">
        <v>166</v>
      </c>
      <c r="AT109" s="227" t="s">
        <v>162</v>
      </c>
      <c r="AU109" s="227" t="s">
        <v>85</v>
      </c>
      <c r="AY109" s="19" t="s">
        <v>160</v>
      </c>
      <c r="BE109" s="228">
        <f>IF(N109="základní",J109,0)</f>
        <v>0</v>
      </c>
      <c r="BF109" s="228">
        <f>IF(N109="snížená",J109,0)</f>
        <v>0</v>
      </c>
      <c r="BG109" s="228">
        <f>IF(N109="zákl. přenesená",J109,0)</f>
        <v>0</v>
      </c>
      <c r="BH109" s="228">
        <f>IF(N109="sníž. přenesená",J109,0)</f>
        <v>0</v>
      </c>
      <c r="BI109" s="228">
        <f>IF(N109="nulová",J109,0)</f>
        <v>0</v>
      </c>
      <c r="BJ109" s="19" t="s">
        <v>85</v>
      </c>
      <c r="BK109" s="228">
        <f>ROUND(I109*H109,2)</f>
        <v>0</v>
      </c>
      <c r="BL109" s="19" t="s">
        <v>166</v>
      </c>
      <c r="BM109" s="227" t="s">
        <v>405</v>
      </c>
    </row>
    <row r="110" spans="1:31" s="2" customFormat="1" ht="6.95" customHeight="1">
      <c r="A110" s="40"/>
      <c r="B110" s="61"/>
      <c r="C110" s="62"/>
      <c r="D110" s="62"/>
      <c r="E110" s="62"/>
      <c r="F110" s="62"/>
      <c r="G110" s="62"/>
      <c r="H110" s="62"/>
      <c r="I110" s="62"/>
      <c r="J110" s="62"/>
      <c r="K110" s="62"/>
      <c r="L110" s="46"/>
      <c r="M110" s="40"/>
      <c r="O110" s="40"/>
      <c r="P110" s="40"/>
      <c r="Q110" s="40"/>
      <c r="R110" s="40"/>
      <c r="S110" s="40"/>
      <c r="T110" s="40"/>
      <c r="U110" s="40"/>
      <c r="V110" s="40"/>
      <c r="W110" s="40"/>
      <c r="X110" s="40"/>
      <c r="Y110" s="40"/>
      <c r="Z110" s="40"/>
      <c r="AA110" s="40"/>
      <c r="AB110" s="40"/>
      <c r="AC110" s="40"/>
      <c r="AD110" s="40"/>
      <c r="AE110" s="40"/>
    </row>
  </sheetData>
  <sheetProtection password="CC35" sheet="1" objects="1" scenarios="1" formatColumns="0" formatRows="0" autoFilter="0"/>
  <autoFilter ref="C86:K109"/>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LAPTOP-NFRAKJ24\Ivan</dc:creator>
  <cp:keywords/>
  <dc:description/>
  <cp:lastModifiedBy>LAPTOP-NFRAKJ24\Ivan</cp:lastModifiedBy>
  <dcterms:created xsi:type="dcterms:W3CDTF">2021-06-24T14:52:57Z</dcterms:created>
  <dcterms:modified xsi:type="dcterms:W3CDTF">2021-06-24T14:53:13Z</dcterms:modified>
  <cp:category/>
  <cp:version/>
  <cp:contentType/>
  <cp:contentStatus/>
</cp:coreProperties>
</file>