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372" windowWidth="23256" windowHeight="13176" activeTab="3"/>
  </bookViews>
  <sheets>
    <sheet name="Stavba" sheetId="1" r:id="rId1"/>
    <sheet name="000  KL" sheetId="2" r:id="rId2"/>
    <sheet name="000  Rek" sheetId="3" r:id="rId3"/>
    <sheet name="000  Pol" sheetId="4" r:id="rId4"/>
    <sheet name="SO100  KL" sheetId="5" r:id="rId5"/>
    <sheet name="SO100  Rek" sheetId="6" r:id="rId6"/>
    <sheet name="SO100  Pol" sheetId="7" r:id="rId7"/>
  </sheets>
  <definedNames>
    <definedName name="CelkemObjekty" localSheetId="0">'Stavba'!$F$32</definedName>
    <definedName name="CisloStavby" localSheetId="0">'Stavba'!$D$5</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'Stavba'!$C$29</definedName>
    <definedName name="NazevStavby" localSheetId="0">'Stavba'!$E$5</definedName>
    <definedName name="Objednatel" localSheetId="0">'Stavba'!$D$11</definedName>
    <definedName name="Objekt" localSheetId="0">'Stavba'!$B$29</definedName>
    <definedName name="_xlnm.Print_Area" localSheetId="1">'000  KL'!$A$1:$G$12</definedName>
    <definedName name="_xlnm.Print_Area" localSheetId="3">'000  Pol'!$A$1:$K$22</definedName>
    <definedName name="_xlnm.Print_Area" localSheetId="2">'000  Rek'!$A$1:$I$9</definedName>
    <definedName name="_xlnm.Print_Area" localSheetId="4">'SO100  KL'!$A$1:$G$12</definedName>
    <definedName name="_xlnm.Print_Area" localSheetId="6">'SO100  Pol'!$A$1:$K$110</definedName>
    <definedName name="_xlnm.Print_Area" localSheetId="5">'SO100  Rek'!$A$1:$I$15</definedName>
    <definedName name="_xlnm.Print_Area" localSheetId="0">'Stavba'!$B$1:$J$35</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3" hidden="1">0</definedName>
    <definedName name="solver_lin" localSheetId="6" hidden="1">0</definedName>
    <definedName name="solver_num" localSheetId="3" hidden="1">0</definedName>
    <definedName name="solver_num" localSheetId="6" hidden="1">0</definedName>
    <definedName name="solver_opt" localSheetId="3" hidden="1">#REF!</definedName>
    <definedName name="solver_opt" localSheetId="6" hidden="1">#REF!</definedName>
    <definedName name="solver_typ" localSheetId="3" hidden="1">1</definedName>
    <definedName name="solver_typ" localSheetId="6" hidden="1">1</definedName>
    <definedName name="solver_val" localSheetId="3" hidden="1">0</definedName>
    <definedName name="solver_val" localSheetId="6" hidden="1">0</definedName>
    <definedName name="SoucetDilu" localSheetId="0">'Stavba'!#REF!</definedName>
    <definedName name="StavbaCelkem" localSheetId="0">'Stavba'!$H$32</definedName>
    <definedName name="Zhotovitel" localSheetId="0">'Stavba'!$D$7</definedName>
    <definedName name="_xlnm.Print_Titles" localSheetId="2">'000  Rek'!$1:$6</definedName>
    <definedName name="_xlnm.Print_Titles" localSheetId="3">'000  Pol'!$1:$6</definedName>
    <definedName name="_xlnm.Print_Titles" localSheetId="5">'SO100  Rek'!$1:$6</definedName>
    <definedName name="_xlnm.Print_Titles" localSheetId="6">'SO100  Pol'!$1:$6</definedName>
  </definedNames>
  <calcPr calcId="125725"/>
</workbook>
</file>

<file path=xl/sharedStrings.xml><?xml version="1.0" encoding="utf-8"?>
<sst xmlns="http://schemas.openxmlformats.org/spreadsheetml/2006/main" count="455" uniqueCount="258">
  <si>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</si>
  <si>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</si>
  <si>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</si>
  <si>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</si>
  <si>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</si>
  <si>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</si>
  <si>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</si>
  <si>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</si>
  <si>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</si>
  <si>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</si>
  <si>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</si>
  <si>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</si>
  <si>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</si>
  <si>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</si>
  <si>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</si>
  <si>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</si>
  <si>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</si>
  <si>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</si>
  <si>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</si>
  <si>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HSV</t>
  </si>
  <si>
    <t>PSV</t>
  </si>
  <si>
    <t>Dodávka</t>
  </si>
  <si>
    <t>Montáž</t>
  </si>
  <si>
    <t>HZS</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</si>
  <si>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</si>
  <si>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</si>
  <si>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</si>
  <si>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</si>
  <si>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</si>
  <si>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</si>
  <si>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</si>
  <si>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</si>
  <si>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</si>
  <si>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</si>
  <si>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</si>
  <si>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</si>
  <si>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</si>
  <si>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</si>
  <si>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</si>
  <si>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</si>
  <si>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Rozpočet :</t>
  </si>
  <si>
    <t>Objekt :</t>
  </si>
  <si>
    <t>REKAPITULACE  STAVEBNÍCH  DÍLŮ</t>
  </si>
  <si>
    <t>Stavební díl</t>
  </si>
  <si>
    <t>CELKEM  OBJEKT</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</si>
  <si>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</si>
  <si>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</si>
  <si>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</si>
  <si>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</si>
  <si>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</si>
  <si>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</si>
  <si>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</si>
  <si>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</si>
  <si>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</si>
  <si>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</si>
  <si>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</si>
  <si>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</si>
  <si>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</si>
  <si>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</si>
  <si>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</si>
  <si>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ks</t>
  </si>
  <si>
    <t>Celkem za</t>
  </si>
  <si>
    <t>201400142</t>
  </si>
  <si>
    <t>Zvýšení únosnosti silnice I/19</t>
  </si>
  <si>
    <t>201400142 Zvýšení únosnosti silnice I/19</t>
  </si>
  <si>
    <t>000</t>
  </si>
  <si>
    <t>Vedlejší a ostatní náklady</t>
  </si>
  <si>
    <t>000 Vedlejší a ostatní náklady</t>
  </si>
  <si>
    <t/>
  </si>
  <si>
    <t>001101</t>
  </si>
  <si>
    <t>001102</t>
  </si>
  <si>
    <t>001104</t>
  </si>
  <si>
    <t>001108</t>
  </si>
  <si>
    <t>001110</t>
  </si>
  <si>
    <t>001119</t>
  </si>
  <si>
    <t>náklady na zvláštní užívání prostranství - komunikace</t>
  </si>
  <si>
    <t>005121010</t>
  </si>
  <si>
    <t xml:space="preserve">Vybudování zařízení staveniště </t>
  </si>
  <si>
    <t>Náklady spojené s případným zřízením přípojek energií k objektům zařízení staveniště, vybudování měřících odběrných míst a zřízení příp. příprava území pro objekty zařízení staveniště a vlastní vybudování objektů zařízení staveniště</t>
  </si>
  <si>
    <t>005121020</t>
  </si>
  <si>
    <t xml:space="preserve">Provoz zařízení staveniště </t>
  </si>
  <si>
    <t>Náklady na vybavení objektů zařízení staveniště, náklady na energie spotřebované dodavatelem v rámci provozu zařízení staveniště, náklady na potřebný úklid v prostorách zařízení staveniště, náklady na nutnou údržbu a opravy na objektech zařízení staveniště</t>
  </si>
  <si>
    <t>005121030</t>
  </si>
  <si>
    <t xml:space="preserve">Odstranění zařízení staveniště </t>
  </si>
  <si>
    <t>Náklady na odstranění objektů zařízení staveniště vč. přípojek a jejich odvoz. Náklady na úpravu povrchů po odstranění zařízení staveniště a úklid ploch, na kterých bylo zařízení staveniště provozováno</t>
  </si>
  <si>
    <t>Město Žďár nad Sázavou</t>
  </si>
  <si>
    <t>PROfi Jihlava spol s.r.o.</t>
  </si>
  <si>
    <t>SO100</t>
  </si>
  <si>
    <t>Zvýšení únosnosti silnice</t>
  </si>
  <si>
    <t>SO100 Zvýšení únosnosti silnice</t>
  </si>
  <si>
    <t>822.22</t>
  </si>
  <si>
    <t>m2</t>
  </si>
  <si>
    <t>1 Zemní práce</t>
  </si>
  <si>
    <t>113151114R00</t>
  </si>
  <si>
    <t xml:space="preserve">Fréz.živič.krytu pl.do 500 m2,pruh do 75 cm,tl.5cm </t>
  </si>
  <si>
    <t>Frézování krytu v napojení na stavbu ŘSD</t>
  </si>
  <si>
    <t>8,5*0,5*2</t>
  </si>
  <si>
    <t>113151212R00</t>
  </si>
  <si>
    <t xml:space="preserve">Fréz.živič.krytu nad 500 m2, bez překážek, tl.3 cm </t>
  </si>
  <si>
    <t>odměřeno v CAD:5730,3</t>
  </si>
  <si>
    <t>122202202R00</t>
  </si>
  <si>
    <t xml:space="preserve">Odkopávky pro silnice v hor. 3 do 1000 m3 </t>
  </si>
  <si>
    <t>m3</t>
  </si>
  <si>
    <t>Odstranění stávajících zemních krajnic</t>
  </si>
  <si>
    <t>0,15*(416,14+623)</t>
  </si>
  <si>
    <t>162301102R00</t>
  </si>
  <si>
    <t xml:space="preserve">Vodorovné přemístění výkopku z hor.1-4 do 1000 m </t>
  </si>
  <si>
    <t>171101103R00</t>
  </si>
  <si>
    <t xml:space="preserve">Uložení sypaniny do násypů zhutněných na 100% PS </t>
  </si>
  <si>
    <t>násyp z humózní zeminy vč. nákupu zeminy a dovozu na stavbu ze zhotovitelem určeného zemníku.</t>
  </si>
  <si>
    <t>408,5*0,1</t>
  </si>
  <si>
    <t>180402112R00</t>
  </si>
  <si>
    <t xml:space="preserve">Založení trávníku parkového výsevem svah do 1:2 </t>
  </si>
  <si>
    <t>V položce jsou zakalkulovány náklady na vypletí a zalévání.</t>
  </si>
  <si>
    <t>182201101R00</t>
  </si>
  <si>
    <t xml:space="preserve">Svahování násypů </t>
  </si>
  <si>
    <t>úprava svahu příkopů do požadovaného tvaru.</t>
  </si>
  <si>
    <t>199000002R00</t>
  </si>
  <si>
    <t xml:space="preserve">Poplatek za skládku horniny 1- 4 </t>
  </si>
  <si>
    <t>113105113.X</t>
  </si>
  <si>
    <t xml:space="preserve">Rozebrání příkopového žlabu do bet. lože </t>
  </si>
  <si>
    <t>1169*0,1*2</t>
  </si>
  <si>
    <t>00572400</t>
  </si>
  <si>
    <t>Směs travní parková I. běžná zátěž PROFI</t>
  </si>
  <si>
    <t>kg</t>
  </si>
  <si>
    <t>408,5/50</t>
  </si>
  <si>
    <t>59227515</t>
  </si>
  <si>
    <t>Žlabovka TBZ  50/65/16</t>
  </si>
  <si>
    <t>kus</t>
  </si>
  <si>
    <t>Z betonu C25/30 XF3 do betonového lože C20/25n XF3.</t>
  </si>
  <si>
    <t>5</t>
  </si>
  <si>
    <t>Komunikace</t>
  </si>
  <si>
    <t>5 Komunikace</t>
  </si>
  <si>
    <t>565141211RT2</t>
  </si>
  <si>
    <t>Podklad z obal kam.ACP 22S,nad 3 m,tl.6 cm plochy 201-1000 m2</t>
  </si>
  <si>
    <t>5799+5799*0,012</t>
  </si>
  <si>
    <t>568212111R00</t>
  </si>
  <si>
    <t xml:space="preserve">Vyztužení asfaltového povrchu geomříží </t>
  </si>
  <si>
    <t>5730,3*0,1</t>
  </si>
  <si>
    <t>569251111R00</t>
  </si>
  <si>
    <t xml:space="preserve">Zpevnění krajnic,štěrkopísek/kamen.těžené tl.15 cm </t>
  </si>
  <si>
    <t>ŠD fr. 0/32mm</t>
  </si>
  <si>
    <t>(416,14+623)*0,75</t>
  </si>
  <si>
    <t>569903311R00</t>
  </si>
  <si>
    <t xml:space="preserve">Zřízení zemních krajnic se zhutněním </t>
  </si>
  <si>
    <t>573231110R00</t>
  </si>
  <si>
    <t xml:space="preserve">Postřik živičný spojovací z emulze 0,4-0,5 kg/m2 </t>
  </si>
  <si>
    <t>573231110X</t>
  </si>
  <si>
    <t xml:space="preserve">Postřik živičný spojovací z emulze 0,25 kg/m2 </t>
  </si>
  <si>
    <t>5868,58+5799</t>
  </si>
  <si>
    <t>576111222R00</t>
  </si>
  <si>
    <t xml:space="preserve">Koberec asfalt.mastix SMA 11 + nad 3 m,3 cm </t>
  </si>
  <si>
    <t>577142122RT2</t>
  </si>
  <si>
    <t>Beton asfalt. ACL 16+ ložný, š. nad 3 m, tl. 5 cm plochy 201-1000 m2</t>
  </si>
  <si>
    <t>5730,3+5730,3*0,012</t>
  </si>
  <si>
    <t>583418064</t>
  </si>
  <si>
    <t>Kamenivo drcené frakce  16/32</t>
  </si>
  <si>
    <t>T</t>
  </si>
  <si>
    <t>materiál pro zemní krajnice.</t>
  </si>
  <si>
    <t>155,871*1,8</t>
  </si>
  <si>
    <t>59224347.A</t>
  </si>
  <si>
    <t>Prstenec vyrovn šachetní TBW-Q.1 63/6</t>
  </si>
  <si>
    <t>693102831</t>
  </si>
  <si>
    <t>Geomříže GLASGRID CG100</t>
  </si>
  <si>
    <t>8</t>
  </si>
  <si>
    <t>Trubní vedení</t>
  </si>
  <si>
    <t>8 Trubní vedení</t>
  </si>
  <si>
    <t>899331111R00</t>
  </si>
  <si>
    <t xml:space="preserve">Výšková úprava vstupu do 20 cm, zvýšení poklopu </t>
  </si>
  <si>
    <t>V položkách jsou zakalkulovány i náklady na:</t>
  </si>
  <si>
    <t>a) odbourání dosavadního krytu, podkladu, nadezdívky nebo prstence s odklizením vybouraných hmot do 3 m,</t>
  </si>
  <si>
    <t>b) zarovnání plochy nadezdívky cementovou maltou,</t>
  </si>
  <si>
    <t>c) podbetonování nebo podezdění rámu,</t>
  </si>
  <si>
    <t>d) odstranění a znovuosazení rámu, poklopu, mříže, krycího hrnce nebo hydrantu,</t>
  </si>
  <si>
    <t>e) úpravu a doplnění krytu popř. podkladu vozovky v místě provedené výškové úpravy.</t>
  </si>
  <si>
    <t>91</t>
  </si>
  <si>
    <t>Doplňující práce na komunikaci</t>
  </si>
  <si>
    <t>91 Doplňující práce na komunikaci</t>
  </si>
  <si>
    <t>912291111R00</t>
  </si>
  <si>
    <t xml:space="preserve">Osazení směrového kůlu z plastických hmot </t>
  </si>
  <si>
    <t>618/50*2</t>
  </si>
  <si>
    <t>915701111R00</t>
  </si>
  <si>
    <t xml:space="preserve">Zřízení vodorovného značení z nátěr.hmot tl.do 3mm </t>
  </si>
  <si>
    <t>V položkách nejsou zakalkulovány náklady na:</t>
  </si>
  <si>
    <t>a) předznačení, které se oceňuje položkami souboru 915 79 Předznačení pro vodorovné značení,</t>
  </si>
  <si>
    <t>b) očištění vozovky, které se oceňuje položkami souborů 938 90 Odstranění bláta, prachu nebo hlinitého nánosu části C 01 tohoto sborníku</t>
  </si>
  <si>
    <t>c) nátěrovou hmotu, která se oceňuje ve specifikaci, množství nátěrové hmoty včetně ztratného činí max. 4,5 kg/m2.</t>
  </si>
  <si>
    <t>2. Množství měrných jednotek se určuje v m2 natírané plochy bez mezer.</t>
  </si>
  <si>
    <t>V4:(2*618,35)*0,25</t>
  </si>
  <si>
    <t>V1 , V2:618,35*0,125</t>
  </si>
  <si>
    <t>915791111R00</t>
  </si>
  <si>
    <t xml:space="preserve">Předznačení pro značení dělící čáry,vodící proužky </t>
  </si>
  <si>
    <t>m</t>
  </si>
  <si>
    <t>stříkané barvou nebo prováděné z nátěrových hmot</t>
  </si>
  <si>
    <t>618,35*3</t>
  </si>
  <si>
    <t>916991115R00</t>
  </si>
  <si>
    <t xml:space="preserve">Monolitické příkop.žlaby, rigoly plochy do 0,30 m2 </t>
  </si>
  <si>
    <t>1169*0,1</t>
  </si>
  <si>
    <t>919722212R00</t>
  </si>
  <si>
    <t xml:space="preserve">Dilatační spáry řezané příčné 9 mm,zalití za tepla </t>
  </si>
  <si>
    <t>Vysprávka ojedinělých thlin.</t>
  </si>
  <si>
    <t>- včetně dodávky asfaltové zálivky pro velké dilatace.</t>
  </si>
  <si>
    <t>919735111R00</t>
  </si>
  <si>
    <t xml:space="preserve">Řezání stávajícího živičného krytu tl. do 5 cm </t>
  </si>
  <si>
    <t>cca 1m spára na 10m vozovky:618/10</t>
  </si>
  <si>
    <t>11163630</t>
  </si>
  <si>
    <t>Zálivka asfaltová Mozal TS bubny</t>
  </si>
  <si>
    <t>24623441</t>
  </si>
  <si>
    <t>Barva na vozovku bílá</t>
  </si>
  <si>
    <t>dle požadavků na provedení a kvalitu stálého vodorovného značení a dopravních knoflíků na dálnicích a silnicích I. třídy ve správě Ředitelství silnic a dálnic ČR</t>
  </si>
  <si>
    <t>1*386,4688</t>
  </si>
  <si>
    <t>56288943</t>
  </si>
  <si>
    <t>Silniční směrový sloupek "M" 1200 mm</t>
  </si>
  <si>
    <t>Tento sloupek je vyroben z polyetylénu a jeho profil má tvar rovnoramenného trojúhelníka se zaoblenými rohy. Je tvořen třemi částmi, které jsou spojeny nerozebíratelnými spoji. Při mechanickém poškození kterékoliv části je možné ji vyměnit za novou bez použití jakéhokoliv montážního materiálu.</t>
  </si>
  <si>
    <t>93</t>
  </si>
  <si>
    <t>Dokončovací práce inženýrskách staveb</t>
  </si>
  <si>
    <t>93 Dokončovací práce inženýrskách staveb</t>
  </si>
  <si>
    <t>938902206R00</t>
  </si>
  <si>
    <t xml:space="preserve">Čištění příkopů š. nad 40 cm, objem do 0,50 m3/m </t>
  </si>
  <si>
    <t>938909311R00</t>
  </si>
  <si>
    <t xml:space="preserve">Odstranění nánosu z povrchu živice </t>
  </si>
  <si>
    <t>Očištění povrchá vozovky před provedením vodorovného značení.</t>
  </si>
  <si>
    <t>999</t>
  </si>
  <si>
    <t>Poplatky za skládky</t>
  </si>
  <si>
    <t>999 Poplatky za skládky</t>
  </si>
  <si>
    <t>979990001R00</t>
  </si>
  <si>
    <t xml:space="preserve">Poplatek za skládku stavební suti </t>
  </si>
  <si>
    <t>t</t>
  </si>
  <si>
    <t>979990112R00</t>
  </si>
  <si>
    <t xml:space="preserve">Poplatek za skládku suti - frézovaný asfalt </t>
  </si>
  <si>
    <t>378,1998+0,935</t>
  </si>
  <si>
    <t>D96</t>
  </si>
  <si>
    <t>Přesuny suti a vybouraných hmot</t>
  </si>
  <si>
    <t>D96 Přesuny suti a vybouraných hmot</t>
  </si>
  <si>
    <t>979093111R00</t>
  </si>
  <si>
    <t xml:space="preserve">Uložení suti na skládku bez zhutnění </t>
  </si>
  <si>
    <t>V položce jsou zakalkulovány i náklady na hrubé urovnání.</t>
  </si>
  <si>
    <t>15,6646+379,1348</t>
  </si>
  <si>
    <t>123456</t>
  </si>
  <si>
    <t xml:space="preserve">Vodorovné přemístění suti na skládku </t>
  </si>
  <si>
    <t>V položce jsou zakalkulovány i náklady na naložení suti na dopravní prostředek a složení.</t>
  </si>
  <si>
    <t>Žižkova 227/1</t>
  </si>
  <si>
    <t>Žďár nad Sázavou</t>
  </si>
  <si>
    <t>59131</t>
  </si>
  <si>
    <t>00295841</t>
  </si>
  <si>
    <t>CZ00295841</t>
  </si>
  <si>
    <t>Neoceněný soupis prací</t>
  </si>
  <si>
    <t>NEOCENĚNÝ SOUPIS PRACÍ</t>
  </si>
  <si>
    <t>kpl.</t>
  </si>
  <si>
    <t xml:space="preserve">vytyčení stáv. sítí </t>
  </si>
  <si>
    <t xml:space="preserve">dočasné dopravní značení </t>
  </si>
  <si>
    <t>fotodokumentace výstavby dle TKP</t>
  </si>
  <si>
    <t>001111</t>
  </si>
  <si>
    <t>001112</t>
  </si>
  <si>
    <t>souhrnná zpráva zhotovitele o hodnocení jakosti stavebních prací vypracovanou dle metodického pokynu "Zásady pro hodnocení jakosti dokončených staveb PK zhotovitelem" - schválený ŘSD ČR pod č.j. 23819/2008-10431</t>
  </si>
  <si>
    <t>zajištění geom. plánu skutečného provedení stavby v 8 vyhotoveních</t>
  </si>
  <si>
    <t>zhotovení geodet. zaměření provedeného díla v požadovaném systému - 4x tištěné vyhotovení a 4x elektronická podoba</t>
  </si>
  <si>
    <t>dokumentace skutečného provedení stavby - 4x tištěné vyhotovení, 4x elektronická podoba</t>
  </si>
</sst>
</file>

<file path=xl/styles.xml><?xml version="1.0" encoding="utf-8"?>
<styleSheet xmlns="http://schemas.openxmlformats.org/spreadsheetml/2006/main">
  <numFmts count="3">
    <numFmt numFmtId="164" formatCode="0.0%"/>
    <numFmt numFmtId="165" formatCode="0.0"/>
    <numFmt numFmtId="166" formatCode="0.00000"/>
  </numFmts>
  <fonts count="21">
    <font>
      <sz val="10"/>
      <name val="Arial CE"/>
      <family val="2"/>
    </font>
    <font>
      <sz val="10"/>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47">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border>
    <border>
      <left style="medium"/>
      <right style="thin"/>
      <top style="thin"/>
      <bottom style="thin"/>
    </border>
    <border>
      <left/>
      <right style="medium"/>
      <top style="thin"/>
      <bottom style="thin"/>
    </border>
    <border>
      <left/>
      <right style="medium"/>
      <top/>
      <bottom style="thin"/>
    </border>
    <border>
      <left/>
      <right/>
      <top style="double"/>
      <bottom/>
    </border>
    <border>
      <left style="thin"/>
      <right/>
      <top style="double"/>
      <bottom/>
    </border>
    <border>
      <left/>
      <right style="double"/>
      <top style="double"/>
      <bottom/>
    </border>
    <border>
      <left/>
      <right/>
      <top/>
      <bottom style="double"/>
    </border>
    <border>
      <left/>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bottom/>
    </border>
    <border>
      <left style="thin"/>
      <right style="thin"/>
      <top style="dotted"/>
      <bottom/>
    </border>
    <border>
      <left style="thin"/>
      <right style="medium"/>
      <top/>
      <bottom/>
    </border>
    <border>
      <left/>
      <right style="thin"/>
      <top/>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top style="dotted"/>
      <bottom/>
    </border>
    <border>
      <left/>
      <right style="thin"/>
      <top style="dotted"/>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40">
    <xf numFmtId="0" fontId="0" fillId="0" borderId="0" xfId="0"/>
    <xf numFmtId="0" fontId="1" fillId="0" borderId="0" xfId="0" applyFont="1"/>
    <xf numFmtId="0" fontId="1" fillId="0" borderId="0" xfId="0" applyFont="1" applyAlignment="1">
      <alignment/>
    </xf>
    <xf numFmtId="0" fontId="2"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1" fillId="0" borderId="0" xfId="0" applyNumberFormat="1" applyFont="1"/>
    <xf numFmtId="0" fontId="5"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0" fontId="7" fillId="0" borderId="0" xfId="0" applyFont="1" applyAlignment="1">
      <alignment/>
    </xf>
    <xf numFmtId="0" fontId="7"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4" fillId="2" borderId="1" xfId="0" applyFont="1" applyFill="1" applyBorder="1" applyAlignment="1">
      <alignment horizontal="right" wrapText="1"/>
    </xf>
    <xf numFmtId="0" fontId="1" fillId="2" borderId="2" xfId="0" applyFont="1" applyFill="1" applyBorder="1" applyAlignment="1">
      <alignment/>
    </xf>
    <xf numFmtId="0" fontId="4" fillId="2" borderId="2" xfId="0" applyFont="1" applyFill="1" applyBorder="1" applyAlignment="1">
      <alignment horizontal="right" wrapText="1"/>
    </xf>
    <xf numFmtId="0" fontId="4" fillId="2" borderId="3" xfId="0" applyFont="1" applyFill="1" applyBorder="1" applyAlignment="1">
      <alignment horizontal="right" vertical="center"/>
    </xf>
    <xf numFmtId="0" fontId="4" fillId="3" borderId="0" xfId="0" applyFont="1" applyFill="1" applyBorder="1" applyAlignment="1">
      <alignment horizontal="right" wrapText="1"/>
    </xf>
    <xf numFmtId="0" fontId="1" fillId="0" borderId="4"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5" xfId="0" applyFont="1" applyBorder="1" applyAlignment="1">
      <alignment vertical="center"/>
    </xf>
    <xf numFmtId="4" fontId="1" fillId="0" borderId="6" xfId="0" applyNumberFormat="1" applyFont="1" applyBorder="1" applyAlignment="1">
      <alignment horizontal="right" vertical="center"/>
    </xf>
    <xf numFmtId="4" fontId="1" fillId="0" borderId="7" xfId="0" applyNumberFormat="1" applyFont="1" applyBorder="1" applyAlignment="1">
      <alignment horizontal="right" vertical="center"/>
    </xf>
    <xf numFmtId="4" fontId="1" fillId="3" borderId="0" xfId="0" applyNumberFormat="1" applyFont="1" applyFill="1" applyBorder="1" applyAlignment="1">
      <alignment vertical="center"/>
    </xf>
    <xf numFmtId="4" fontId="1" fillId="0" borderId="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9" xfId="0" applyNumberFormat="1" applyFont="1" applyBorder="1" applyAlignment="1">
      <alignment horizontal="right" vertical="center"/>
    </xf>
    <xf numFmtId="0" fontId="6" fillId="4" borderId="1" xfId="0" applyFont="1" applyFill="1" applyBorder="1" applyAlignment="1">
      <alignment vertical="center"/>
    </xf>
    <xf numFmtId="0" fontId="7" fillId="4" borderId="2" xfId="0" applyFont="1" applyFill="1" applyBorder="1" applyAlignment="1">
      <alignment vertical="center"/>
    </xf>
    <xf numFmtId="0" fontId="1" fillId="4" borderId="2" xfId="0" applyFont="1" applyFill="1" applyBorder="1" applyAlignment="1">
      <alignment vertical="center"/>
    </xf>
    <xf numFmtId="4" fontId="6" fillId="4" borderId="10" xfId="0" applyNumberFormat="1" applyFont="1" applyFill="1" applyBorder="1" applyAlignment="1">
      <alignment horizontal="right" vertical="center"/>
    </xf>
    <xf numFmtId="4" fontId="6" fillId="4" borderId="11" xfId="0" applyNumberFormat="1" applyFont="1" applyFill="1" applyBorder="1" applyAlignment="1">
      <alignment horizontal="right" vertical="center"/>
    </xf>
    <xf numFmtId="4" fontId="7" fillId="3" borderId="0" xfId="0" applyNumberFormat="1" applyFont="1" applyFill="1" applyBorder="1" applyAlignment="1">
      <alignment vertical="center"/>
    </xf>
    <xf numFmtId="0" fontId="2" fillId="0" borderId="0" xfId="0" applyFont="1" applyAlignment="1">
      <alignment horizontal="center"/>
    </xf>
    <xf numFmtId="4" fontId="1" fillId="0" borderId="0" xfId="0" applyNumberFormat="1" applyFont="1"/>
    <xf numFmtId="0" fontId="4"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wrapText="1"/>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3" fillId="0" borderId="6" xfId="0" applyNumberFormat="1" applyFont="1" applyBorder="1" applyAlignment="1">
      <alignment horizontal="left"/>
    </xf>
    <xf numFmtId="0" fontId="3" fillId="0" borderId="7" xfId="0" applyFont="1" applyBorder="1" applyAlignment="1">
      <alignment horizontal="left"/>
    </xf>
    <xf numFmtId="0" fontId="3" fillId="0" borderId="7" xfId="0" applyFont="1" applyBorder="1"/>
    <xf numFmtId="164" fontId="3" fillId="0" borderId="13" xfId="0" applyNumberFormat="1" applyFont="1" applyBorder="1"/>
    <xf numFmtId="3" fontId="4"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14" xfId="0" applyNumberFormat="1" applyFont="1" applyBorder="1" applyAlignment="1">
      <alignment horizontal="right"/>
    </xf>
    <xf numFmtId="165" fontId="1" fillId="0" borderId="15" xfId="0" applyNumberFormat="1" applyFont="1" applyBorder="1"/>
    <xf numFmtId="49" fontId="3" fillId="0" borderId="4" xfId="0" applyNumberFormat="1" applyFont="1" applyBorder="1" applyAlignment="1">
      <alignment horizontal="left"/>
    </xf>
    <xf numFmtId="0" fontId="3" fillId="0" borderId="0" xfId="0" applyFont="1" applyBorder="1" applyAlignment="1">
      <alignment horizontal="left"/>
    </xf>
    <xf numFmtId="0" fontId="3" fillId="0" borderId="0" xfId="0" applyFont="1" applyBorder="1"/>
    <xf numFmtId="164" fontId="3" fillId="0" borderId="5" xfId="0" applyNumberFormat="1" applyFont="1" applyBorder="1"/>
    <xf numFmtId="3" fontId="4" fillId="0" borderId="15" xfId="0" applyNumberFormat="1" applyFont="1" applyBorder="1" applyAlignment="1">
      <alignment horizontal="right"/>
    </xf>
    <xf numFmtId="3" fontId="3" fillId="0" borderId="5" xfId="0" applyNumberFormat="1" applyFont="1" applyBorder="1" applyAlignment="1">
      <alignment horizontal="right"/>
    </xf>
    <xf numFmtId="3" fontId="3" fillId="0" borderId="15" xfId="0" applyNumberFormat="1" applyFont="1" applyBorder="1" applyAlignment="1">
      <alignment horizontal="right"/>
    </xf>
    <xf numFmtId="0" fontId="4" fillId="4" borderId="1" xfId="0" applyFont="1" applyFill="1" applyBorder="1" applyAlignment="1">
      <alignment vertical="center"/>
    </xf>
    <xf numFmtId="49" fontId="4" fillId="4" borderId="2" xfId="0" applyNumberFormat="1" applyFont="1" applyFill="1" applyBorder="1" applyAlignment="1">
      <alignment horizontal="left" vertical="center"/>
    </xf>
    <xf numFmtId="0" fontId="4" fillId="4" borderId="2" xfId="0" applyFont="1" applyFill="1" applyBorder="1" applyAlignment="1">
      <alignment vertical="center"/>
    </xf>
    <xf numFmtId="164" fontId="3" fillId="4" borderId="3" xfId="0" applyNumberFormat="1" applyFont="1" applyFill="1" applyBorder="1"/>
    <xf numFmtId="3" fontId="4" fillId="4" borderId="12" xfId="0" applyNumberFormat="1" applyFont="1" applyFill="1" applyBorder="1" applyAlignment="1">
      <alignment horizontal="right" vertical="center"/>
    </xf>
    <xf numFmtId="165" fontId="4" fillId="4" borderId="12" xfId="0" applyNumberFormat="1" applyFont="1" applyFill="1" applyBorder="1" applyAlignment="1">
      <alignment horizontal="right" vertical="center"/>
    </xf>
    <xf numFmtId="0" fontId="1" fillId="0" borderId="0" xfId="0" applyFont="1" applyAlignment="1">
      <alignment horizontal="left" vertical="top" wrapText="1"/>
    </xf>
    <xf numFmtId="0" fontId="2" fillId="0" borderId="9" xfId="0" applyFont="1" applyBorder="1" applyAlignment="1">
      <alignment horizontal="centerContinuous" vertical="top"/>
    </xf>
    <xf numFmtId="0" fontId="1" fillId="0" borderId="9" xfId="0" applyFont="1" applyBorder="1" applyAlignment="1">
      <alignment horizontal="centerContinuous"/>
    </xf>
    <xf numFmtId="0" fontId="7" fillId="2" borderId="16" xfId="0" applyFont="1" applyFill="1" applyBorder="1" applyAlignment="1">
      <alignment horizontal="left"/>
    </xf>
    <xf numFmtId="0" fontId="3" fillId="2" borderId="17" xfId="0" applyFont="1" applyFill="1" applyBorder="1" applyAlignment="1">
      <alignment horizontal="centerContinuous"/>
    </xf>
    <xf numFmtId="49" fontId="4" fillId="2" borderId="18" xfId="0" applyNumberFormat="1" applyFont="1" applyFill="1" applyBorder="1" applyAlignment="1">
      <alignment horizontal="left"/>
    </xf>
    <xf numFmtId="49" fontId="3" fillId="2" borderId="17" xfId="0" applyNumberFormat="1" applyFont="1" applyFill="1" applyBorder="1" applyAlignment="1">
      <alignment horizontal="centerContinuous"/>
    </xf>
    <xf numFmtId="0" fontId="3" fillId="0" borderId="19" xfId="0" applyFont="1" applyBorder="1"/>
    <xf numFmtId="49" fontId="3" fillId="0" borderId="20" xfId="0" applyNumberFormat="1" applyFont="1" applyBorder="1" applyAlignment="1">
      <alignment horizontal="left"/>
    </xf>
    <xf numFmtId="0" fontId="1" fillId="0" borderId="21" xfId="0" applyFont="1" applyBorder="1"/>
    <xf numFmtId="0" fontId="3" fillId="0" borderId="3" xfId="0" applyFont="1" applyBorder="1"/>
    <xf numFmtId="49" fontId="3" fillId="0" borderId="2" xfId="0" applyNumberFormat="1" applyFont="1" applyBorder="1"/>
    <xf numFmtId="49" fontId="3" fillId="0" borderId="3" xfId="0" applyNumberFormat="1" applyFont="1" applyBorder="1"/>
    <xf numFmtId="0" fontId="3" fillId="0" borderId="12" xfId="0" applyFont="1" applyBorder="1"/>
    <xf numFmtId="0" fontId="3" fillId="0" borderId="22" xfId="0" applyFont="1" applyBorder="1" applyAlignment="1">
      <alignment horizontal="left"/>
    </xf>
    <xf numFmtId="0" fontId="7" fillId="0" borderId="21" xfId="0" applyFont="1" applyBorder="1"/>
    <xf numFmtId="49" fontId="3" fillId="0" borderId="22" xfId="0" applyNumberFormat="1" applyFont="1" applyBorder="1" applyAlignment="1">
      <alignment horizontal="left"/>
    </xf>
    <xf numFmtId="49" fontId="7" fillId="2" borderId="21" xfId="0" applyNumberFormat="1" applyFont="1" applyFill="1" applyBorder="1"/>
    <xf numFmtId="49" fontId="1" fillId="2" borderId="3" xfId="0" applyNumberFormat="1" applyFont="1" applyFill="1" applyBorder="1"/>
    <xf numFmtId="49" fontId="7" fillId="2" borderId="2" xfId="0" applyNumberFormat="1" applyFont="1" applyFill="1" applyBorder="1"/>
    <xf numFmtId="49" fontId="1" fillId="2" borderId="2" xfId="0" applyNumberFormat="1" applyFont="1" applyFill="1" applyBorder="1"/>
    <xf numFmtId="0" fontId="3" fillId="0" borderId="12" xfId="0" applyFont="1" applyFill="1" applyBorder="1"/>
    <xf numFmtId="3" fontId="3" fillId="0" borderId="22" xfId="0" applyNumberFormat="1" applyFont="1" applyBorder="1" applyAlignment="1">
      <alignment horizontal="left"/>
    </xf>
    <xf numFmtId="0" fontId="1" fillId="0" borderId="0" xfId="0" applyFont="1" applyFill="1"/>
    <xf numFmtId="49" fontId="7" fillId="2" borderId="23" xfId="0" applyNumberFormat="1" applyFont="1" applyFill="1" applyBorder="1"/>
    <xf numFmtId="49" fontId="1" fillId="2" borderId="5" xfId="0" applyNumberFormat="1" applyFont="1" applyFill="1" applyBorder="1"/>
    <xf numFmtId="49" fontId="7" fillId="2" borderId="0" xfId="0" applyNumberFormat="1" applyFont="1" applyFill="1" applyBorder="1"/>
    <xf numFmtId="49" fontId="1" fillId="2" borderId="0" xfId="0" applyNumberFormat="1" applyFont="1" applyFill="1" applyBorder="1"/>
    <xf numFmtId="49" fontId="3" fillId="0" borderId="12" xfId="0" applyNumberFormat="1" applyFont="1" applyBorder="1" applyAlignment="1">
      <alignment horizontal="left"/>
    </xf>
    <xf numFmtId="0" fontId="3" fillId="0" borderId="24" xfId="0" applyFont="1" applyBorder="1"/>
    <xf numFmtId="0" fontId="3" fillId="0" borderId="12" xfId="0" applyNumberFormat="1" applyFont="1" applyBorder="1"/>
    <xf numFmtId="0" fontId="3" fillId="0" borderId="25" xfId="0" applyNumberFormat="1" applyFont="1" applyBorder="1" applyAlignment="1">
      <alignment horizontal="left"/>
    </xf>
    <xf numFmtId="0" fontId="1" fillId="0" borderId="0" xfId="0" applyNumberFormat="1" applyFont="1" applyBorder="1"/>
    <xf numFmtId="0" fontId="1" fillId="0" borderId="0" xfId="0" applyNumberFormat="1" applyFont="1"/>
    <xf numFmtId="0" fontId="3" fillId="0" borderId="25" xfId="0" applyFont="1" applyBorder="1" applyAlignment="1">
      <alignment horizontal="left"/>
    </xf>
    <xf numFmtId="0" fontId="1" fillId="0" borderId="0" xfId="0" applyFont="1" applyBorder="1"/>
    <xf numFmtId="0" fontId="3" fillId="0" borderId="12" xfId="0" applyFont="1" applyFill="1" applyBorder="1" applyAlignment="1">
      <alignment/>
    </xf>
    <xf numFmtId="0" fontId="3" fillId="0" borderId="25" xfId="0" applyFont="1" applyFill="1" applyBorder="1" applyAlignment="1">
      <alignment/>
    </xf>
    <xf numFmtId="0" fontId="1" fillId="0" borderId="0" xfId="0" applyFont="1" applyFill="1" applyBorder="1" applyAlignment="1">
      <alignment/>
    </xf>
    <xf numFmtId="0" fontId="3" fillId="0" borderId="12" xfId="0" applyFont="1" applyBorder="1" applyAlignment="1">
      <alignment/>
    </xf>
    <xf numFmtId="0" fontId="3" fillId="0" borderId="25" xfId="0" applyFont="1" applyBorder="1" applyAlignment="1">
      <alignment/>
    </xf>
    <xf numFmtId="3" fontId="1" fillId="0" borderId="0" xfId="0" applyNumberFormat="1" applyFont="1"/>
    <xf numFmtId="0" fontId="3" fillId="0" borderId="21" xfId="0" applyFont="1" applyBorder="1"/>
    <xf numFmtId="0" fontId="3" fillId="0" borderId="19" xfId="0" applyFont="1" applyBorder="1" applyAlignment="1">
      <alignment horizontal="left"/>
    </xf>
    <xf numFmtId="0" fontId="3" fillId="0" borderId="26" xfId="0" applyFont="1" applyBorder="1" applyAlignment="1">
      <alignment horizontal="left"/>
    </xf>
    <xf numFmtId="49" fontId="7" fillId="0" borderId="27" xfId="20" applyNumberFormat="1" applyFont="1" applyBorder="1">
      <alignment/>
      <protection/>
    </xf>
    <xf numFmtId="49" fontId="1" fillId="0" borderId="27" xfId="20" applyNumberFormat="1" applyFont="1" applyBorder="1">
      <alignment/>
      <protection/>
    </xf>
    <xf numFmtId="49" fontId="1" fillId="0" borderId="27" xfId="20" applyNumberFormat="1" applyFont="1" applyBorder="1" applyAlignment="1">
      <alignment horizontal="right"/>
      <protection/>
    </xf>
    <xf numFmtId="0" fontId="1" fillId="0" borderId="28" xfId="20" applyFont="1" applyBorder="1">
      <alignment/>
      <protection/>
    </xf>
    <xf numFmtId="49" fontId="1" fillId="0" borderId="27" xfId="0" applyNumberFormat="1" applyFont="1" applyBorder="1" applyAlignment="1">
      <alignment horizontal="left"/>
    </xf>
    <xf numFmtId="0" fontId="1" fillId="0" borderId="29" xfId="0" applyNumberFormat="1" applyFont="1" applyBorder="1"/>
    <xf numFmtId="49" fontId="7" fillId="0" borderId="30" xfId="20" applyNumberFormat="1" applyFont="1" applyBorder="1">
      <alignment/>
      <protection/>
    </xf>
    <xf numFmtId="49" fontId="1" fillId="0" borderId="30" xfId="20" applyNumberFormat="1" applyFont="1" applyBorder="1">
      <alignment/>
      <protection/>
    </xf>
    <xf numFmtId="49" fontId="1" fillId="0" borderId="30" xfId="20" applyNumberFormat="1" applyFont="1" applyBorder="1" applyAlignment="1">
      <alignment horizontal="right"/>
      <protection/>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49" fontId="7" fillId="2" borderId="10" xfId="0" applyNumberFormat="1" applyFont="1" applyFill="1" applyBorder="1" applyAlignment="1">
      <alignment horizontal="center"/>
    </xf>
    <xf numFmtId="0" fontId="7" fillId="2" borderId="11" xfId="0" applyFont="1" applyFill="1" applyBorder="1" applyAlignment="1">
      <alignment horizontal="center"/>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33" xfId="0" applyFont="1" applyFill="1" applyBorder="1" applyAlignment="1">
      <alignment horizontal="center"/>
    </xf>
    <xf numFmtId="0" fontId="7" fillId="2" borderId="34" xfId="0" applyFont="1" applyFill="1" applyBorder="1" applyAlignment="1">
      <alignment horizontal="center"/>
    </xf>
    <xf numFmtId="3" fontId="1" fillId="0" borderId="35" xfId="0" applyNumberFormat="1" applyFont="1" applyBorder="1"/>
    <xf numFmtId="0" fontId="7" fillId="2" borderId="10" xfId="0" applyFont="1" applyFill="1" applyBorder="1"/>
    <xf numFmtId="0" fontId="7" fillId="2" borderId="11" xfId="0" applyFont="1" applyFill="1" applyBorder="1"/>
    <xf numFmtId="3" fontId="7" fillId="2" borderId="31" xfId="0" applyNumberFormat="1" applyFont="1" applyFill="1" applyBorder="1"/>
    <xf numFmtId="3" fontId="7" fillId="2" borderId="32" xfId="0" applyNumberFormat="1" applyFont="1" applyFill="1" applyBorder="1"/>
    <xf numFmtId="3" fontId="7" fillId="2" borderId="33" xfId="0" applyNumberFormat="1" applyFont="1" applyFill="1" applyBorder="1"/>
    <xf numFmtId="3" fontId="7" fillId="2" borderId="34" xfId="0" applyNumberFormat="1" applyFont="1" applyFill="1" applyBorder="1"/>
    <xf numFmtId="3" fontId="3" fillId="0" borderId="0" xfId="0" applyNumberFormat="1" applyFont="1"/>
    <xf numFmtId="4" fontId="3" fillId="0" borderId="0" xfId="0" applyNumberFormat="1" applyFont="1"/>
    <xf numFmtId="0" fontId="1" fillId="0" borderId="0" xfId="20" applyFont="1">
      <alignment/>
      <protection/>
    </xf>
    <xf numFmtId="0" fontId="10" fillId="0" borderId="0" xfId="20" applyFont="1" applyAlignment="1">
      <alignment horizontal="centerContinuous"/>
      <protection/>
    </xf>
    <xf numFmtId="0" fontId="11" fillId="0" borderId="0" xfId="20" applyFont="1" applyAlignment="1">
      <alignment horizontal="centerContinuous"/>
      <protection/>
    </xf>
    <xf numFmtId="0" fontId="11" fillId="0" borderId="0" xfId="20" applyFont="1" applyAlignment="1">
      <alignment horizontal="right"/>
      <protection/>
    </xf>
    <xf numFmtId="0" fontId="1" fillId="0" borderId="27" xfId="20" applyFont="1" applyBorder="1">
      <alignment/>
      <protection/>
    </xf>
    <xf numFmtId="0" fontId="3" fillId="0" borderId="28" xfId="20" applyFont="1" applyBorder="1" applyAlignment="1">
      <alignment horizontal="right"/>
      <protection/>
    </xf>
    <xf numFmtId="49" fontId="1" fillId="0" borderId="27" xfId="20" applyNumberFormat="1" applyFont="1" applyBorder="1" applyAlignment="1">
      <alignment horizontal="left"/>
      <protection/>
    </xf>
    <xf numFmtId="0" fontId="1" fillId="0" borderId="29" xfId="20" applyFont="1" applyBorder="1">
      <alignment/>
      <protection/>
    </xf>
    <xf numFmtId="0" fontId="1" fillId="0" borderId="30" xfId="20" applyFont="1" applyBorder="1">
      <alignment/>
      <protection/>
    </xf>
    <xf numFmtId="0" fontId="3"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3" fillId="2" borderId="12" xfId="20" applyNumberFormat="1" applyFont="1" applyFill="1" applyBorder="1">
      <alignment/>
      <protection/>
    </xf>
    <xf numFmtId="0" fontId="3" fillId="2" borderId="3" xfId="20" applyFont="1" applyFill="1" applyBorder="1" applyAlignment="1">
      <alignment horizontal="center"/>
      <protection/>
    </xf>
    <xf numFmtId="0" fontId="3" fillId="2" borderId="3" xfId="20" applyNumberFormat="1" applyFont="1" applyFill="1" applyBorder="1" applyAlignment="1">
      <alignment horizontal="center"/>
      <protection/>
    </xf>
    <xf numFmtId="0" fontId="3" fillId="2" borderId="12" xfId="20" applyFont="1" applyFill="1" applyBorder="1" applyAlignment="1">
      <alignment horizontal="center"/>
      <protection/>
    </xf>
    <xf numFmtId="0" fontId="3" fillId="2" borderId="12" xfId="20" applyFont="1" applyFill="1" applyBorder="1" applyAlignment="1">
      <alignment horizontal="center" wrapText="1"/>
      <protection/>
    </xf>
    <xf numFmtId="0" fontId="7" fillId="0" borderId="15" xfId="20" applyFont="1" applyBorder="1" applyAlignment="1">
      <alignment horizontal="center"/>
      <protection/>
    </xf>
    <xf numFmtId="49" fontId="7" fillId="0" borderId="15" xfId="20" applyNumberFormat="1" applyFont="1" applyBorder="1" applyAlignment="1">
      <alignment horizontal="left"/>
      <protection/>
    </xf>
    <xf numFmtId="0" fontId="7" fillId="0" borderId="1" xfId="20" applyFont="1" applyBorder="1">
      <alignment/>
      <protection/>
    </xf>
    <xf numFmtId="0" fontId="1" fillId="0" borderId="2" xfId="20" applyFont="1" applyBorder="1" applyAlignment="1">
      <alignment horizontal="center"/>
      <protection/>
    </xf>
    <xf numFmtId="0" fontId="1" fillId="0" borderId="2" xfId="20" applyNumberFormat="1" applyFont="1" applyBorder="1" applyAlignment="1">
      <alignment horizontal="right"/>
      <protection/>
    </xf>
    <xf numFmtId="0" fontId="1" fillId="0" borderId="3" xfId="20" applyNumberFormat="1" applyFont="1" applyBorder="1">
      <alignment/>
      <protection/>
    </xf>
    <xf numFmtId="0" fontId="1" fillId="0" borderId="6" xfId="20" applyNumberFormat="1" applyFont="1" applyFill="1" applyBorder="1">
      <alignment/>
      <protection/>
    </xf>
    <xf numFmtId="0" fontId="1" fillId="0" borderId="13" xfId="20" applyNumberFormat="1" applyFont="1" applyFill="1" applyBorder="1">
      <alignment/>
      <protection/>
    </xf>
    <xf numFmtId="0" fontId="1" fillId="0" borderId="6" xfId="20" applyFont="1" applyFill="1" applyBorder="1">
      <alignment/>
      <protection/>
    </xf>
    <xf numFmtId="0" fontId="1" fillId="0" borderId="13" xfId="20" applyFont="1" applyFill="1" applyBorder="1">
      <alignment/>
      <protection/>
    </xf>
    <xf numFmtId="0" fontId="12" fillId="0" borderId="0" xfId="20" applyFont="1">
      <alignment/>
      <protection/>
    </xf>
    <xf numFmtId="0" fontId="8" fillId="0" borderId="14" xfId="20" applyFont="1" applyBorder="1" applyAlignment="1">
      <alignment horizontal="center" vertical="top"/>
      <protection/>
    </xf>
    <xf numFmtId="49" fontId="8" fillId="0" borderId="14" xfId="20" applyNumberFormat="1" applyFont="1" applyBorder="1" applyAlignment="1">
      <alignment horizontal="left" vertical="top"/>
      <protection/>
    </xf>
    <xf numFmtId="0" fontId="8" fillId="0" borderId="14" xfId="20" applyFont="1" applyBorder="1" applyAlignment="1">
      <alignment vertical="top" wrapText="1"/>
      <protection/>
    </xf>
    <xf numFmtId="49" fontId="8" fillId="0" borderId="14" xfId="20" applyNumberFormat="1" applyFont="1" applyBorder="1" applyAlignment="1">
      <alignment horizontal="center" shrinkToFit="1"/>
      <protection/>
    </xf>
    <xf numFmtId="4" fontId="8" fillId="0" borderId="14" xfId="20" applyNumberFormat="1" applyFont="1" applyBorder="1" applyAlignment="1">
      <alignment horizontal="right"/>
      <protection/>
    </xf>
    <xf numFmtId="4" fontId="8" fillId="0" borderId="14" xfId="20" applyNumberFormat="1" applyFont="1" applyBorder="1">
      <alignment/>
      <protection/>
    </xf>
    <xf numFmtId="166" fontId="8" fillId="0" borderId="14" xfId="20" applyNumberFormat="1" applyFont="1" applyBorder="1">
      <alignment/>
      <protection/>
    </xf>
    <xf numFmtId="4" fontId="8" fillId="0" borderId="13" xfId="20" applyNumberFormat="1" applyFont="1" applyBorder="1">
      <alignment/>
      <protection/>
    </xf>
    <xf numFmtId="0" fontId="3" fillId="0" borderId="15" xfId="20" applyFont="1" applyBorder="1" applyAlignment="1">
      <alignment horizontal="center"/>
      <protection/>
    </xf>
    <xf numFmtId="49" fontId="3" fillId="0" borderId="15" xfId="20" applyNumberFormat="1" applyFont="1" applyBorder="1" applyAlignment="1">
      <alignment horizontal="left"/>
      <protection/>
    </xf>
    <xf numFmtId="4" fontId="1" fillId="0" borderId="5" xfId="20" applyNumberFormat="1" applyFont="1" applyBorder="1">
      <alignment/>
      <protection/>
    </xf>
    <xf numFmtId="0" fontId="15" fillId="0" borderId="0" xfId="20" applyFont="1" applyAlignment="1">
      <alignment wrapText="1"/>
      <protection/>
    </xf>
    <xf numFmtId="49" fontId="3" fillId="0" borderId="15" xfId="20" applyNumberFormat="1" applyFont="1" applyBorder="1" applyAlignment="1">
      <alignment horizontal="right"/>
      <protection/>
    </xf>
    <xf numFmtId="4" fontId="16" fillId="5" borderId="36" xfId="20" applyNumberFormat="1" applyFont="1" applyFill="1" applyBorder="1" applyAlignment="1">
      <alignment horizontal="right" wrapText="1"/>
      <protection/>
    </xf>
    <xf numFmtId="0" fontId="16" fillId="5" borderId="4" xfId="20" applyFont="1" applyFill="1" applyBorder="1" applyAlignment="1">
      <alignment horizontal="left" wrapText="1"/>
      <protection/>
    </xf>
    <xf numFmtId="0" fontId="16" fillId="0" borderId="5" xfId="0" applyFont="1" applyBorder="1" applyAlignment="1">
      <alignment horizontal="right"/>
    </xf>
    <xf numFmtId="0" fontId="1" fillId="0" borderId="4" xfId="20" applyFont="1" applyBorder="1">
      <alignment/>
      <protection/>
    </xf>
    <xf numFmtId="0" fontId="1" fillId="0" borderId="0" xfId="20" applyFont="1" applyBorder="1">
      <alignment/>
      <protection/>
    </xf>
    <xf numFmtId="0" fontId="1" fillId="2" borderId="12" xfId="20" applyFont="1" applyFill="1" applyBorder="1" applyAlignment="1">
      <alignment horizontal="center"/>
      <protection/>
    </xf>
    <xf numFmtId="49" fontId="18" fillId="2" borderId="12" xfId="20" applyNumberFormat="1" applyFont="1" applyFill="1" applyBorder="1" applyAlignment="1">
      <alignment horizontal="left"/>
      <protection/>
    </xf>
    <xf numFmtId="0" fontId="18" fillId="2" borderId="1" xfId="20" applyFont="1" applyFill="1" applyBorder="1">
      <alignment/>
      <protection/>
    </xf>
    <xf numFmtId="0" fontId="1" fillId="2" borderId="2" xfId="20" applyFont="1" applyFill="1" applyBorder="1" applyAlignment="1">
      <alignment horizontal="center"/>
      <protection/>
    </xf>
    <xf numFmtId="4" fontId="1" fillId="2" borderId="2" xfId="20" applyNumberFormat="1" applyFont="1" applyFill="1" applyBorder="1" applyAlignment="1">
      <alignment horizontal="right"/>
      <protection/>
    </xf>
    <xf numFmtId="4" fontId="1" fillId="2" borderId="3" xfId="20" applyNumberFormat="1" applyFont="1" applyFill="1" applyBorder="1" applyAlignment="1">
      <alignment horizontal="right"/>
      <protection/>
    </xf>
    <xf numFmtId="4" fontId="7" fillId="2" borderId="12" xfId="20" applyNumberFormat="1" applyFont="1" applyFill="1" applyBorder="1">
      <alignment/>
      <protection/>
    </xf>
    <xf numFmtId="0" fontId="1" fillId="2" borderId="2" xfId="20" applyFont="1" applyFill="1" applyBorder="1">
      <alignment/>
      <protection/>
    </xf>
    <xf numFmtId="4" fontId="7" fillId="2" borderId="3" xfId="20" applyNumberFormat="1" applyFont="1" applyFill="1" applyBorder="1">
      <alignment/>
      <protection/>
    </xf>
    <xf numFmtId="3" fontId="1" fillId="0" borderId="0" xfId="20" applyNumberFormat="1" applyFont="1">
      <alignment/>
      <protection/>
    </xf>
    <xf numFmtId="0" fontId="19" fillId="0" borderId="0" xfId="20" applyFont="1" applyAlignment="1">
      <alignment/>
      <protection/>
    </xf>
    <xf numFmtId="0" fontId="20" fillId="0" borderId="0" xfId="20" applyFont="1" applyBorder="1">
      <alignment/>
      <protection/>
    </xf>
    <xf numFmtId="3" fontId="20" fillId="0" borderId="0" xfId="20" applyNumberFormat="1" applyFont="1" applyBorder="1" applyAlignment="1">
      <alignment horizontal="right"/>
      <protection/>
    </xf>
    <xf numFmtId="4" fontId="20" fillId="0" borderId="0" xfId="20" applyNumberFormat="1" applyFont="1" applyBorder="1">
      <alignment/>
      <protection/>
    </xf>
    <xf numFmtId="0" fontId="19" fillId="0" borderId="0" xfId="20" applyFont="1" applyBorder="1" applyAlignment="1">
      <alignment/>
      <protection/>
    </xf>
    <xf numFmtId="0" fontId="1" fillId="0" borderId="0" xfId="20" applyFont="1" applyBorder="1" applyAlignment="1">
      <alignment horizontal="right"/>
      <protection/>
    </xf>
    <xf numFmtId="49" fontId="3" fillId="0" borderId="23" xfId="0" applyNumberFormat="1" applyFont="1" applyBorder="1"/>
    <xf numFmtId="3" fontId="1" fillId="0" borderId="5" xfId="0" applyNumberFormat="1" applyFont="1" applyBorder="1"/>
    <xf numFmtId="3" fontId="1" fillId="0" borderId="15" xfId="0" applyNumberFormat="1" applyFont="1" applyBorder="1"/>
    <xf numFmtId="3" fontId="1" fillId="0" borderId="37" xfId="0" applyNumberFormat="1" applyFont="1" applyBorder="1"/>
    <xf numFmtId="4" fontId="1" fillId="0" borderId="7" xfId="0" applyNumberFormat="1" applyFont="1" applyBorder="1" applyAlignment="1">
      <alignment horizontal="right" vertical="center"/>
    </xf>
    <xf numFmtId="4" fontId="1" fillId="0" borderId="1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5" xfId="0" applyNumberFormat="1" applyFont="1" applyBorder="1" applyAlignment="1">
      <alignment horizontal="right" vertical="center"/>
    </xf>
    <xf numFmtId="4" fontId="1" fillId="0" borderId="9" xfId="0" applyNumberFormat="1" applyFont="1" applyBorder="1" applyAlignment="1">
      <alignment horizontal="right" vertical="center"/>
    </xf>
    <xf numFmtId="4" fontId="1" fillId="0" borderId="38" xfId="0" applyNumberFormat="1" applyFont="1" applyBorder="1" applyAlignment="1">
      <alignment horizontal="right" vertical="center"/>
    </xf>
    <xf numFmtId="3" fontId="6" fillId="6" borderId="11" xfId="0" applyNumberFormat="1" applyFont="1" applyFill="1" applyBorder="1" applyAlignment="1">
      <alignment horizontal="right" vertical="center"/>
    </xf>
    <xf numFmtId="3" fontId="6" fillId="6" borderId="32" xfId="0" applyNumberFormat="1" applyFont="1" applyFill="1" applyBorder="1" applyAlignment="1">
      <alignment horizontal="right" vertical="center"/>
    </xf>
    <xf numFmtId="0" fontId="1" fillId="0" borderId="0" xfId="0" applyFont="1" applyAlignment="1">
      <alignment horizontal="left" wrapText="1"/>
    </xf>
    <xf numFmtId="0" fontId="3" fillId="0" borderId="12" xfId="0" applyFont="1" applyBorder="1" applyAlignment="1">
      <alignment horizontal="left"/>
    </xf>
    <xf numFmtId="0" fontId="3" fillId="0" borderId="1" xfId="0" applyFont="1" applyBorder="1" applyAlignment="1">
      <alignment horizontal="left"/>
    </xf>
    <xf numFmtId="0" fontId="3" fillId="0" borderId="12" xfId="0" applyFont="1" applyBorder="1" applyAlignment="1">
      <alignment horizontal="center"/>
    </xf>
    <xf numFmtId="0" fontId="1" fillId="0" borderId="39" xfId="20" applyFont="1" applyBorder="1" applyAlignment="1">
      <alignment horizontal="center"/>
      <protection/>
    </xf>
    <xf numFmtId="0" fontId="1" fillId="0" borderId="40" xfId="20" applyFont="1" applyBorder="1" applyAlignment="1">
      <alignment horizontal="center"/>
      <protection/>
    </xf>
    <xf numFmtId="0" fontId="1" fillId="0" borderId="41" xfId="20" applyFont="1" applyBorder="1" applyAlignment="1">
      <alignment horizontal="center"/>
      <protection/>
    </xf>
    <xf numFmtId="0" fontId="1" fillId="0" borderId="42" xfId="20" applyFont="1" applyBorder="1" applyAlignment="1">
      <alignment horizontal="center"/>
      <protection/>
    </xf>
    <xf numFmtId="0" fontId="1" fillId="0" borderId="43" xfId="20" applyFont="1" applyBorder="1" applyAlignment="1">
      <alignment horizontal="left"/>
      <protection/>
    </xf>
    <xf numFmtId="0" fontId="1" fillId="0" borderId="30" xfId="20" applyFont="1" applyBorder="1" applyAlignment="1">
      <alignment horizontal="left"/>
      <protection/>
    </xf>
    <xf numFmtId="0" fontId="1" fillId="0" borderId="44" xfId="20" applyFont="1" applyBorder="1" applyAlignment="1">
      <alignment horizontal="left"/>
      <protection/>
    </xf>
    <xf numFmtId="0" fontId="13" fillId="5" borderId="4" xfId="20" applyNumberFormat="1" applyFont="1" applyFill="1" applyBorder="1" applyAlignment="1">
      <alignment horizontal="left" wrapText="1" indent="1"/>
      <protection/>
    </xf>
    <xf numFmtId="0" fontId="14" fillId="0" borderId="0" xfId="0" applyNumberFormat="1" applyFont="1"/>
    <xf numFmtId="0" fontId="14" fillId="0" borderId="5" xfId="0" applyNumberFormat="1" applyFont="1" applyBorder="1"/>
    <xf numFmtId="0" fontId="9" fillId="0" borderId="0" xfId="20" applyFont="1" applyAlignment="1">
      <alignment horizontal="center"/>
      <protection/>
    </xf>
    <xf numFmtId="49" fontId="1" fillId="0" borderId="41" xfId="20" applyNumberFormat="1" applyFont="1" applyBorder="1" applyAlignment="1">
      <alignment horizontal="center"/>
      <protection/>
    </xf>
    <xf numFmtId="0" fontId="1" fillId="0" borderId="43" xfId="20" applyFont="1" applyBorder="1" applyAlignment="1">
      <alignment horizontal="center" shrinkToFit="1"/>
      <protection/>
    </xf>
    <xf numFmtId="0" fontId="1" fillId="0" borderId="30" xfId="20" applyFont="1" applyBorder="1" applyAlignment="1">
      <alignment horizontal="center" shrinkToFit="1"/>
      <protection/>
    </xf>
    <xf numFmtId="0" fontId="1" fillId="0" borderId="44" xfId="20" applyFont="1" applyBorder="1" applyAlignment="1">
      <alignment horizontal="center" shrinkToFit="1"/>
      <protection/>
    </xf>
    <xf numFmtId="49" fontId="16" fillId="5" borderId="45" xfId="20" applyNumberFormat="1" applyFont="1" applyFill="1" applyBorder="1" applyAlignment="1">
      <alignment horizontal="left" wrapText="1"/>
      <protection/>
    </xf>
    <xf numFmtId="49" fontId="17" fillId="0" borderId="46" xfId="0" applyNumberFormat="1"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O35"/>
  <sheetViews>
    <sheetView showGridLines="0" zoomScaleSheetLayoutView="75" workbookViewId="0" topLeftCell="B25">
      <selection activeCell="I38" sqref="I38"/>
    </sheetView>
  </sheetViews>
  <sheetFormatPr defaultColWidth="9.125" defaultRowHeight="12.75"/>
  <cols>
    <col min="1" max="1" width="0.5" style="1" hidden="1" customWidth="1"/>
    <col min="2" max="2" width="7.125" style="1" customWidth="1"/>
    <col min="3" max="3" width="9.125" style="1" customWidth="1"/>
    <col min="4" max="4" width="19.625" style="1" customWidth="1"/>
    <col min="5" max="5" width="6.875" style="1" customWidth="1"/>
    <col min="6" max="6" width="13.125" style="1" customWidth="1"/>
    <col min="7" max="7" width="12.50390625" style="2" customWidth="1"/>
    <col min="8" max="8" width="13.50390625" style="1" customWidth="1"/>
    <col min="9" max="9" width="11.50390625" style="2" customWidth="1"/>
    <col min="10" max="10" width="7.00390625" style="2" customWidth="1"/>
    <col min="11" max="15" width="10.625" style="1" customWidth="1"/>
    <col min="16" max="16384" width="9.125" style="1" customWidth="1"/>
  </cols>
  <sheetData>
    <row r="1" ht="12" customHeight="1"/>
    <row r="2" spans="2:11" ht="17.25" customHeight="1">
      <c r="B2" s="3"/>
      <c r="C2" s="4" t="s">
        <v>246</v>
      </c>
      <c r="E2" s="5"/>
      <c r="F2" s="4"/>
      <c r="G2" s="6"/>
      <c r="H2" s="7"/>
      <c r="I2" s="8"/>
      <c r="K2" s="3"/>
    </row>
    <row r="3" spans="3:4" ht="6" customHeight="1">
      <c r="C3" s="9"/>
      <c r="D3" s="10" t="s">
        <v>0</v>
      </c>
    </row>
    <row r="4" ht="4.5" customHeight="1"/>
    <row r="5" spans="3:15" ht="13.5" customHeight="1">
      <c r="C5" s="11" t="s">
        <v>1</v>
      </c>
      <c r="D5" s="12" t="s">
        <v>62</v>
      </c>
      <c r="E5" s="13" t="s">
        <v>63</v>
      </c>
      <c r="F5" s="14"/>
      <c r="G5" s="15"/>
      <c r="H5" s="14"/>
      <c r="I5" s="15"/>
      <c r="O5" s="8"/>
    </row>
    <row r="7" spans="3:11" ht="12.75">
      <c r="C7" s="16" t="s">
        <v>2</v>
      </c>
      <c r="D7" s="17" t="s">
        <v>85</v>
      </c>
      <c r="H7" s="18" t="s">
        <v>3</v>
      </c>
      <c r="I7" s="2" t="s">
        <v>244</v>
      </c>
      <c r="J7" s="17"/>
      <c r="K7" s="17"/>
    </row>
    <row r="8" spans="4:11" ht="12.75">
      <c r="D8" s="17" t="s">
        <v>241</v>
      </c>
      <c r="H8" s="18" t="s">
        <v>4</v>
      </c>
      <c r="I8" s="2" t="s">
        <v>245</v>
      </c>
      <c r="J8" s="17"/>
      <c r="K8" s="17"/>
    </row>
    <row r="9" spans="3:10" ht="12.75">
      <c r="C9" s="18" t="s">
        <v>243</v>
      </c>
      <c r="D9" s="17" t="s">
        <v>242</v>
      </c>
      <c r="H9" s="18"/>
      <c r="J9" s="17"/>
    </row>
    <row r="10" spans="8:10" ht="12.75">
      <c r="H10" s="18"/>
      <c r="J10" s="17"/>
    </row>
    <row r="11" spans="3:11" ht="12.75">
      <c r="C11" s="16" t="s">
        <v>5</v>
      </c>
      <c r="D11" s="17"/>
      <c r="H11" s="18" t="s">
        <v>3</v>
      </c>
      <c r="J11" s="17"/>
      <c r="K11" s="17"/>
    </row>
    <row r="12" spans="4:11" ht="12.75">
      <c r="D12" s="17"/>
      <c r="H12" s="18" t="s">
        <v>4</v>
      </c>
      <c r="J12" s="17"/>
      <c r="K12" s="17"/>
    </row>
    <row r="13" spans="3:10" ht="12" customHeight="1">
      <c r="C13" s="18"/>
      <c r="D13" s="17"/>
      <c r="J13" s="18"/>
    </row>
    <row r="14" spans="3:10" ht="24.75" customHeight="1">
      <c r="C14" s="19" t="s">
        <v>6</v>
      </c>
      <c r="H14" s="19" t="s">
        <v>7</v>
      </c>
      <c r="J14" s="18"/>
    </row>
    <row r="15" ht="12.75" customHeight="1">
      <c r="J15" s="18"/>
    </row>
    <row r="16" spans="3:8" ht="28.5" customHeight="1">
      <c r="C16" s="19" t="s">
        <v>8</v>
      </c>
      <c r="H16" s="19" t="s">
        <v>8</v>
      </c>
    </row>
    <row r="17" ht="25.5" customHeight="1"/>
    <row r="18" spans="2:11" ht="13.5" customHeight="1">
      <c r="B18" s="20"/>
      <c r="C18" s="21"/>
      <c r="D18" s="21"/>
      <c r="E18" s="22"/>
      <c r="F18" s="23"/>
      <c r="G18" s="24"/>
      <c r="H18" s="25"/>
      <c r="I18" s="24"/>
      <c r="J18" s="26" t="s">
        <v>9</v>
      </c>
      <c r="K18" s="27"/>
    </row>
    <row r="19" spans="2:11" ht="15" customHeight="1">
      <c r="B19" s="28" t="s">
        <v>10</v>
      </c>
      <c r="C19" s="29"/>
      <c r="D19" s="30">
        <v>15</v>
      </c>
      <c r="E19" s="31" t="s">
        <v>11</v>
      </c>
      <c r="F19" s="32"/>
      <c r="G19" s="33"/>
      <c r="H19" s="33"/>
      <c r="I19" s="211">
        <f>ROUND(G32,0)</f>
        <v>0</v>
      </c>
      <c r="J19" s="212"/>
      <c r="K19" s="34"/>
    </row>
    <row r="20" spans="2:11" ht="12.75">
      <c r="B20" s="28" t="s">
        <v>12</v>
      </c>
      <c r="C20" s="29"/>
      <c r="D20" s="30">
        <f>SazbaDPH1</f>
        <v>15</v>
      </c>
      <c r="E20" s="31" t="s">
        <v>11</v>
      </c>
      <c r="F20" s="35"/>
      <c r="G20" s="36"/>
      <c r="H20" s="36"/>
      <c r="I20" s="213">
        <f>ROUND(I19*D20/100,0)</f>
        <v>0</v>
      </c>
      <c r="J20" s="214"/>
      <c r="K20" s="34"/>
    </row>
    <row r="21" spans="2:11" ht="12.75">
      <c r="B21" s="28" t="s">
        <v>10</v>
      </c>
      <c r="C21" s="29"/>
      <c r="D21" s="30">
        <v>21</v>
      </c>
      <c r="E21" s="31" t="s">
        <v>11</v>
      </c>
      <c r="F21" s="35"/>
      <c r="G21" s="36"/>
      <c r="H21" s="36"/>
      <c r="I21" s="213">
        <f>ROUND(H32,0)</f>
        <v>0</v>
      </c>
      <c r="J21" s="214"/>
      <c r="K21" s="34"/>
    </row>
    <row r="22" spans="2:11" ht="13.8" thickBot="1">
      <c r="B22" s="28" t="s">
        <v>12</v>
      </c>
      <c r="C22" s="29"/>
      <c r="D22" s="30">
        <f>SazbaDPH2</f>
        <v>21</v>
      </c>
      <c r="E22" s="31" t="s">
        <v>11</v>
      </c>
      <c r="F22" s="37"/>
      <c r="G22" s="38"/>
      <c r="H22" s="38"/>
      <c r="I22" s="215">
        <f>ROUND(I21*D21/100,0)</f>
        <v>0</v>
      </c>
      <c r="J22" s="216"/>
      <c r="K22" s="34"/>
    </row>
    <row r="23" spans="2:11" ht="16.2" thickBot="1">
      <c r="B23" s="39" t="s">
        <v>13</v>
      </c>
      <c r="C23" s="40"/>
      <c r="D23" s="40"/>
      <c r="E23" s="41"/>
      <c r="F23" s="42"/>
      <c r="G23" s="43"/>
      <c r="H23" s="43"/>
      <c r="I23" s="217">
        <f>SUM(I19:I22)</f>
        <v>0</v>
      </c>
      <c r="J23" s="218"/>
      <c r="K23" s="44"/>
    </row>
    <row r="26" ht="1.5" customHeight="1"/>
    <row r="27" spans="2:12" ht="15.75" customHeight="1">
      <c r="B27" s="13" t="s">
        <v>14</v>
      </c>
      <c r="C27" s="45"/>
      <c r="D27" s="45"/>
      <c r="E27" s="45"/>
      <c r="F27" s="45"/>
      <c r="G27" s="45"/>
      <c r="H27" s="45"/>
      <c r="I27" s="45"/>
      <c r="J27" s="45"/>
      <c r="K27" s="45"/>
      <c r="L27" s="46"/>
    </row>
    <row r="28" ht="5.25" customHeight="1">
      <c r="L28" s="46"/>
    </row>
    <row r="29" spans="2:10" ht="24" customHeight="1">
      <c r="B29" s="47" t="s">
        <v>15</v>
      </c>
      <c r="C29" s="48"/>
      <c r="D29" s="48"/>
      <c r="E29" s="49"/>
      <c r="F29" s="50" t="s">
        <v>16</v>
      </c>
      <c r="G29" s="51" t="str">
        <f>CONCATENATE("Základ DPH ",SazbaDPH1," %")</f>
        <v>Základ DPH 15 %</v>
      </c>
      <c r="H29" s="50" t="str">
        <f>CONCATENATE("Základ DPH ",SazbaDPH2," %")</f>
        <v>Základ DPH 21 %</v>
      </c>
      <c r="I29" s="50" t="s">
        <v>17</v>
      </c>
      <c r="J29" s="50" t="s">
        <v>11</v>
      </c>
    </row>
    <row r="30" spans="2:10" ht="12.75">
      <c r="B30" s="52" t="s">
        <v>65</v>
      </c>
      <c r="C30" s="53" t="s">
        <v>66</v>
      </c>
      <c r="D30" s="54"/>
      <c r="E30" s="55"/>
      <c r="F30" s="56">
        <f>G30+H30+I30</f>
        <v>0</v>
      </c>
      <c r="G30" s="57">
        <v>0</v>
      </c>
      <c r="H30" s="58">
        <v>0</v>
      </c>
      <c r="I30" s="58">
        <f aca="true" t="shared" si="0" ref="I30:I31">(G30*SazbaDPH1)/100+(H30*SazbaDPH2)/100</f>
        <v>0</v>
      </c>
      <c r="J30" s="59" t="str">
        <f aca="true" t="shared" si="1" ref="J30:J31">IF(CelkemObjekty=0,"",F30/CelkemObjekty*100)</f>
        <v/>
      </c>
    </row>
    <row r="31" spans="2:10" ht="12.75">
      <c r="B31" s="60" t="s">
        <v>87</v>
      </c>
      <c r="C31" s="61" t="s">
        <v>88</v>
      </c>
      <c r="D31" s="62"/>
      <c r="E31" s="63"/>
      <c r="F31" s="64">
        <f aca="true" t="shared" si="2" ref="F31">G31+H31+I31</f>
        <v>0</v>
      </c>
      <c r="G31" s="65">
        <v>0</v>
      </c>
      <c r="H31" s="66">
        <v>0</v>
      </c>
      <c r="I31" s="66">
        <f t="shared" si="0"/>
        <v>0</v>
      </c>
      <c r="J31" s="59" t="str">
        <f t="shared" si="1"/>
        <v/>
      </c>
    </row>
    <row r="32" spans="2:10" ht="17.25" customHeight="1">
      <c r="B32" s="67" t="s">
        <v>18</v>
      </c>
      <c r="C32" s="68"/>
      <c r="D32" s="69"/>
      <c r="E32" s="70"/>
      <c r="F32" s="71">
        <f>SUM(F30:F31)</f>
        <v>0</v>
      </c>
      <c r="G32" s="71">
        <f>SUM(G30:G31)</f>
        <v>0</v>
      </c>
      <c r="H32" s="71">
        <f>SUM(H30:H31)</f>
        <v>0</v>
      </c>
      <c r="I32" s="71">
        <f>SUM(I30:I31)</f>
        <v>0</v>
      </c>
      <c r="J32" s="72" t="str">
        <f aca="true" t="shared" si="3" ref="J32">IF(CelkemObjekty=0,"",F32/CelkemObjekty*100)</f>
        <v/>
      </c>
    </row>
    <row r="33" spans="2:11" ht="12.75">
      <c r="B33" s="73"/>
      <c r="C33" s="73"/>
      <c r="D33" s="73"/>
      <c r="E33" s="73"/>
      <c r="F33" s="73"/>
      <c r="G33" s="73"/>
      <c r="H33" s="73"/>
      <c r="I33" s="73"/>
      <c r="J33" s="73"/>
      <c r="K33" s="73"/>
    </row>
    <row r="34" spans="2:11" ht="9.75" customHeight="1">
      <c r="B34" s="73"/>
      <c r="C34" s="73"/>
      <c r="D34" s="73"/>
      <c r="E34" s="73"/>
      <c r="F34" s="73"/>
      <c r="G34" s="73"/>
      <c r="H34" s="73"/>
      <c r="I34" s="73"/>
      <c r="J34" s="73"/>
      <c r="K34" s="73"/>
    </row>
    <row r="35" spans="2:11" ht="7.5" customHeight="1">
      <c r="B35" s="73"/>
      <c r="C35" s="73"/>
      <c r="D35" s="73"/>
      <c r="E35" s="73"/>
      <c r="F35" s="73"/>
      <c r="G35" s="73"/>
      <c r="H35" s="73"/>
      <c r="I35" s="73"/>
      <c r="J35" s="73"/>
      <c r="K35" s="73"/>
    </row>
  </sheetData>
  <mergeCells count="5">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dimension ref="A1:BE18"/>
  <sheetViews>
    <sheetView workbookViewId="0" topLeftCell="A1">
      <selection activeCell="H17" sqref="H17"/>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375" style="1" customWidth="1"/>
    <col min="8" max="16384" width="9.125" style="1" customWidth="1"/>
  </cols>
  <sheetData>
    <row r="1" spans="1:7" ht="24.75" customHeight="1" thickBot="1">
      <c r="A1" s="74" t="s">
        <v>247</v>
      </c>
      <c r="B1" s="75"/>
      <c r="C1" s="75"/>
      <c r="D1" s="75"/>
      <c r="E1" s="75"/>
      <c r="F1" s="75"/>
      <c r="G1" s="75"/>
    </row>
    <row r="2" spans="1:7" ht="12.75" customHeight="1">
      <c r="A2" s="76" t="s">
        <v>24</v>
      </c>
      <c r="B2" s="77"/>
      <c r="C2" s="78" t="s">
        <v>68</v>
      </c>
      <c r="D2" s="78" t="s">
        <v>66</v>
      </c>
      <c r="E2" s="79"/>
      <c r="F2" s="80" t="s">
        <v>25</v>
      </c>
      <c r="G2" s="81"/>
    </row>
    <row r="3" spans="1:7" ht="3" customHeight="1" hidden="1">
      <c r="A3" s="82"/>
      <c r="B3" s="83"/>
      <c r="C3" s="84"/>
      <c r="D3" s="84"/>
      <c r="E3" s="85"/>
      <c r="F3" s="86"/>
      <c r="G3" s="87"/>
    </row>
    <row r="4" spans="1:7" ht="12" customHeight="1">
      <c r="A4" s="88" t="s">
        <v>26</v>
      </c>
      <c r="B4" s="83"/>
      <c r="C4" s="84"/>
      <c r="D4" s="84"/>
      <c r="E4" s="85"/>
      <c r="F4" s="86" t="s">
        <v>27</v>
      </c>
      <c r="G4" s="89"/>
    </row>
    <row r="5" spans="1:7" ht="12.9" customHeight="1">
      <c r="A5" s="90" t="s">
        <v>65</v>
      </c>
      <c r="B5" s="91"/>
      <c r="C5" s="92" t="s">
        <v>66</v>
      </c>
      <c r="D5" s="93"/>
      <c r="E5" s="91"/>
      <c r="F5" s="86" t="s">
        <v>28</v>
      </c>
      <c r="G5" s="87"/>
    </row>
    <row r="6" spans="1:15" ht="12.9" customHeight="1">
      <c r="A6" s="88" t="s">
        <v>29</v>
      </c>
      <c r="B6" s="83"/>
      <c r="C6" s="84"/>
      <c r="D6" s="84"/>
      <c r="E6" s="85"/>
      <c r="F6" s="94" t="s">
        <v>30</v>
      </c>
      <c r="G6" s="95"/>
      <c r="O6" s="96"/>
    </row>
    <row r="7" spans="1:7" ht="12.9" customHeight="1">
      <c r="A7" s="97" t="s">
        <v>62</v>
      </c>
      <c r="B7" s="98"/>
      <c r="C7" s="99" t="s">
        <v>63</v>
      </c>
      <c r="D7" s="100"/>
      <c r="E7" s="100"/>
      <c r="F7" s="101" t="s">
        <v>31</v>
      </c>
      <c r="G7" s="95">
        <f>IF(G6=0,,ROUND((#REF!+#REF!)/G6,1))</f>
        <v>0</v>
      </c>
    </row>
    <row r="8" spans="1:9" ht="12.75">
      <c r="A8" s="102" t="s">
        <v>32</v>
      </c>
      <c r="B8" s="86"/>
      <c r="C8" s="220" t="s">
        <v>86</v>
      </c>
      <c r="D8" s="220"/>
      <c r="E8" s="221"/>
      <c r="F8" s="103" t="s">
        <v>33</v>
      </c>
      <c r="G8" s="104"/>
      <c r="H8" s="105"/>
      <c r="I8" s="106"/>
    </row>
    <row r="9" spans="1:8" ht="12.75">
      <c r="A9" s="102" t="s">
        <v>34</v>
      </c>
      <c r="B9" s="86"/>
      <c r="C9" s="220"/>
      <c r="D9" s="220"/>
      <c r="E9" s="221"/>
      <c r="F9" s="86"/>
      <c r="G9" s="107"/>
      <c r="H9" s="108"/>
    </row>
    <row r="10" spans="1:8" ht="12.75">
      <c r="A10" s="102" t="s">
        <v>35</v>
      </c>
      <c r="B10" s="86"/>
      <c r="C10" s="220" t="s">
        <v>85</v>
      </c>
      <c r="D10" s="220"/>
      <c r="E10" s="220"/>
      <c r="F10" s="109"/>
      <c r="G10" s="110"/>
      <c r="H10" s="111"/>
    </row>
    <row r="11" spans="1:57" ht="13.5" customHeight="1">
      <c r="A11" s="102" t="s">
        <v>36</v>
      </c>
      <c r="B11" s="86"/>
      <c r="C11" s="220"/>
      <c r="D11" s="220"/>
      <c r="E11" s="220"/>
      <c r="F11" s="112" t="s">
        <v>37</v>
      </c>
      <c r="G11" s="113"/>
      <c r="H11" s="108"/>
      <c r="BA11" s="114"/>
      <c r="BB11" s="114"/>
      <c r="BC11" s="114"/>
      <c r="BD11" s="114"/>
      <c r="BE11" s="114"/>
    </row>
    <row r="12" spans="1:8" ht="12.75" customHeight="1">
      <c r="A12" s="115" t="s">
        <v>38</v>
      </c>
      <c r="B12" s="83"/>
      <c r="C12" s="222"/>
      <c r="D12" s="222"/>
      <c r="E12" s="222"/>
      <c r="F12" s="116" t="s">
        <v>39</v>
      </c>
      <c r="G12" s="117"/>
      <c r="H12" s="108"/>
    </row>
    <row r="13" spans="2:7" ht="12.75">
      <c r="B13" s="219"/>
      <c r="C13" s="219"/>
      <c r="D13" s="219"/>
      <c r="E13" s="219"/>
      <c r="F13" s="219"/>
      <c r="G13" s="219"/>
    </row>
    <row r="14" spans="2:7" ht="12.75">
      <c r="B14" s="219"/>
      <c r="C14" s="219"/>
      <c r="D14" s="219"/>
      <c r="E14" s="219"/>
      <c r="F14" s="219"/>
      <c r="G14" s="219"/>
    </row>
    <row r="15" spans="2:7" ht="12.75">
      <c r="B15" s="219"/>
      <c r="C15" s="219"/>
      <c r="D15" s="219"/>
      <c r="E15" s="219"/>
      <c r="F15" s="219"/>
      <c r="G15" s="219"/>
    </row>
    <row r="16" spans="2:7" ht="12.75">
      <c r="B16" s="219"/>
      <c r="C16" s="219"/>
      <c r="D16" s="219"/>
      <c r="E16" s="219"/>
      <c r="F16" s="219"/>
      <c r="G16" s="219"/>
    </row>
    <row r="17" spans="2:7" ht="12.75">
      <c r="B17" s="219"/>
      <c r="C17" s="219"/>
      <c r="D17" s="219"/>
      <c r="E17" s="219"/>
      <c r="F17" s="219"/>
      <c r="G17" s="219"/>
    </row>
    <row r="18" spans="2:7" ht="12.75">
      <c r="B18" s="219"/>
      <c r="C18" s="219"/>
      <c r="D18" s="219"/>
      <c r="E18" s="219"/>
      <c r="F18" s="219"/>
      <c r="G18" s="219"/>
    </row>
  </sheetData>
  <mergeCells count="11">
    <mergeCell ref="C8:E8"/>
    <mergeCell ref="C9:E9"/>
    <mergeCell ref="C10:E10"/>
    <mergeCell ref="C11:E11"/>
    <mergeCell ref="C12:E12"/>
    <mergeCell ref="B18:G18"/>
    <mergeCell ref="B13:G13"/>
    <mergeCell ref="B14:G14"/>
    <mergeCell ref="B15:G15"/>
    <mergeCell ref="B16:G16"/>
    <mergeCell ref="B17:G17"/>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I58"/>
  <sheetViews>
    <sheetView workbookViewId="0" topLeftCell="A1">
      <selection activeCell="G11" sqref="G11"/>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375" style="1" customWidth="1"/>
    <col min="6" max="6" width="10.875" style="1" customWidth="1"/>
    <col min="7" max="7" width="11.00390625" style="1" customWidth="1"/>
    <col min="8" max="8" width="11.125" style="1" customWidth="1"/>
    <col min="9" max="9" width="10.625" style="1" customWidth="1"/>
    <col min="10" max="16384" width="9.125" style="1" customWidth="1"/>
  </cols>
  <sheetData>
    <row r="1" spans="1:9" ht="13.8" thickTop="1">
      <c r="A1" s="223" t="s">
        <v>1</v>
      </c>
      <c r="B1" s="224"/>
      <c r="C1" s="118" t="s">
        <v>64</v>
      </c>
      <c r="D1" s="119"/>
      <c r="E1" s="120"/>
      <c r="F1" s="119"/>
      <c r="G1" s="121" t="s">
        <v>40</v>
      </c>
      <c r="H1" s="122" t="s">
        <v>68</v>
      </c>
      <c r="I1" s="123"/>
    </row>
    <row r="2" spans="1:9" ht="13.8" thickBot="1">
      <c r="A2" s="225" t="s">
        <v>41</v>
      </c>
      <c r="B2" s="226"/>
      <c r="C2" s="124" t="s">
        <v>67</v>
      </c>
      <c r="D2" s="125"/>
      <c r="E2" s="126"/>
      <c r="F2" s="125"/>
      <c r="G2" s="227" t="s">
        <v>66</v>
      </c>
      <c r="H2" s="228"/>
      <c r="I2" s="229"/>
    </row>
    <row r="3" ht="13.8" thickTop="1">
      <c r="F3" s="108"/>
    </row>
    <row r="4" spans="1:9" ht="19.5" customHeight="1">
      <c r="A4" s="127" t="s">
        <v>42</v>
      </c>
      <c r="B4" s="128"/>
      <c r="C4" s="128"/>
      <c r="D4" s="128"/>
      <c r="E4" s="129"/>
      <c r="F4" s="128"/>
      <c r="G4" s="128"/>
      <c r="H4" s="128"/>
      <c r="I4" s="128"/>
    </row>
    <row r="5" ht="13.8" thickBot="1"/>
    <row r="6" spans="1:9" s="108" customFormat="1" ht="13.8" thickBot="1">
      <c r="A6" s="130"/>
      <c r="B6" s="131" t="s">
        <v>43</v>
      </c>
      <c r="C6" s="131"/>
      <c r="D6" s="132"/>
      <c r="E6" s="133" t="s">
        <v>19</v>
      </c>
      <c r="F6" s="134" t="s">
        <v>20</v>
      </c>
      <c r="G6" s="134" t="s">
        <v>21</v>
      </c>
      <c r="H6" s="134" t="s">
        <v>22</v>
      </c>
      <c r="I6" s="135" t="s">
        <v>23</v>
      </c>
    </row>
    <row r="7" spans="1:9" s="108" customFormat="1" ht="13.8" thickBot="1">
      <c r="A7" s="207" t="str">
        <f>'000  Pol'!B7</f>
        <v>000</v>
      </c>
      <c r="B7" s="62" t="str">
        <f>'000  Pol'!C7</f>
        <v>Vedlejší a ostatní náklady</v>
      </c>
      <c r="D7" s="136"/>
      <c r="E7" s="208">
        <f>'000  Pol'!BA22</f>
        <v>0</v>
      </c>
      <c r="F7" s="209">
        <f>'000  Pol'!BB22</f>
        <v>0</v>
      </c>
      <c r="G7" s="209">
        <f>'000  Pol'!BC22</f>
        <v>0</v>
      </c>
      <c r="H7" s="209">
        <f>'000  Pol'!BD22</f>
        <v>0</v>
      </c>
      <c r="I7" s="210">
        <f>'000  Pol'!BE22</f>
        <v>0</v>
      </c>
    </row>
    <row r="8" spans="1:9" s="14" customFormat="1" ht="13.8" thickBot="1">
      <c r="A8" s="137"/>
      <c r="B8" s="138" t="s">
        <v>44</v>
      </c>
      <c r="C8" s="138"/>
      <c r="D8" s="139"/>
      <c r="E8" s="140">
        <f>SUM(E7:E7)</f>
        <v>0</v>
      </c>
      <c r="F8" s="141">
        <f>SUM(F7:F7)</f>
        <v>0</v>
      </c>
      <c r="G8" s="141">
        <f>SUM(G7:G7)</f>
        <v>0</v>
      </c>
      <c r="H8" s="141">
        <f>SUM(H7:H7)</f>
        <v>0</v>
      </c>
      <c r="I8" s="142">
        <f>SUM(I7:I7)</f>
        <v>0</v>
      </c>
    </row>
    <row r="9" spans="1:9" ht="12.75">
      <c r="A9" s="108"/>
      <c r="B9" s="108"/>
      <c r="C9" s="108"/>
      <c r="D9" s="108"/>
      <c r="E9" s="108"/>
      <c r="F9" s="108"/>
      <c r="G9" s="108"/>
      <c r="H9" s="108"/>
      <c r="I9" s="108"/>
    </row>
    <row r="10" spans="6:9" ht="12.75">
      <c r="F10" s="143"/>
      <c r="G10" s="144"/>
      <c r="H10" s="144"/>
      <c r="I10" s="46"/>
    </row>
    <row r="11" spans="6:9" ht="12.75">
      <c r="F11" s="143"/>
      <c r="G11" s="144"/>
      <c r="H11" s="144"/>
      <c r="I11" s="46"/>
    </row>
    <row r="12" spans="6:9" ht="12.75">
      <c r="F12" s="143"/>
      <c r="G12" s="144"/>
      <c r="H12" s="144"/>
      <c r="I12" s="46"/>
    </row>
    <row r="13" spans="6:9" ht="12.75">
      <c r="F13" s="143"/>
      <c r="G13" s="144"/>
      <c r="H13" s="144"/>
      <c r="I13" s="46"/>
    </row>
    <row r="14" spans="6:9" ht="12.75">
      <c r="F14" s="143"/>
      <c r="G14" s="144"/>
      <c r="H14" s="144"/>
      <c r="I14" s="46"/>
    </row>
    <row r="15" spans="6:9" ht="12.75">
      <c r="F15" s="143"/>
      <c r="G15" s="144"/>
      <c r="H15" s="144"/>
      <c r="I15" s="46"/>
    </row>
    <row r="16" spans="6:9" ht="12.75">
      <c r="F16" s="143"/>
      <c r="G16" s="144"/>
      <c r="H16" s="144"/>
      <c r="I16" s="46"/>
    </row>
    <row r="17" spans="6:9" ht="12.75">
      <c r="F17" s="143"/>
      <c r="G17" s="144"/>
      <c r="H17" s="144"/>
      <c r="I17" s="46"/>
    </row>
    <row r="18" spans="6:9" ht="12.75">
      <c r="F18" s="143"/>
      <c r="G18" s="144"/>
      <c r="H18" s="144"/>
      <c r="I18" s="46"/>
    </row>
    <row r="19" spans="6:9" ht="12.75">
      <c r="F19" s="143"/>
      <c r="G19" s="144"/>
      <c r="H19" s="144"/>
      <c r="I19" s="46"/>
    </row>
    <row r="20" spans="6:9" ht="12.75">
      <c r="F20" s="143"/>
      <c r="G20" s="144"/>
      <c r="H20" s="144"/>
      <c r="I20" s="46"/>
    </row>
    <row r="21" spans="6:9" ht="12.75">
      <c r="F21" s="143"/>
      <c r="G21" s="144"/>
      <c r="H21" s="144"/>
      <c r="I21" s="46"/>
    </row>
    <row r="22" spans="6:9" ht="12.75">
      <c r="F22" s="143"/>
      <c r="G22" s="144"/>
      <c r="H22" s="144"/>
      <c r="I22" s="46"/>
    </row>
    <row r="23" spans="6:9" ht="12.75">
      <c r="F23" s="143"/>
      <c r="G23" s="144"/>
      <c r="H23" s="144"/>
      <c r="I23" s="46"/>
    </row>
    <row r="24" spans="6:9" ht="12.75">
      <c r="F24" s="143"/>
      <c r="G24" s="144"/>
      <c r="H24" s="144"/>
      <c r="I24" s="46"/>
    </row>
    <row r="25" spans="6:9" ht="12.75">
      <c r="F25" s="143"/>
      <c r="G25" s="144"/>
      <c r="H25" s="144"/>
      <c r="I25" s="46"/>
    </row>
    <row r="26" spans="6:9" ht="12.75">
      <c r="F26" s="143"/>
      <c r="G26" s="144"/>
      <c r="H26" s="144"/>
      <c r="I26" s="46"/>
    </row>
    <row r="27" spans="6:9" ht="12.75">
      <c r="F27" s="143"/>
      <c r="G27" s="144"/>
      <c r="H27" s="144"/>
      <c r="I27" s="46"/>
    </row>
    <row r="28" spans="6:9" ht="12.75">
      <c r="F28" s="143"/>
      <c r="G28" s="144"/>
      <c r="H28" s="144"/>
      <c r="I28" s="46"/>
    </row>
    <row r="29" spans="6:9" ht="12.75">
      <c r="F29" s="143"/>
      <c r="G29" s="144"/>
      <c r="H29" s="144"/>
      <c r="I29" s="46"/>
    </row>
    <row r="30" spans="6:9" ht="12.75">
      <c r="F30" s="143"/>
      <c r="G30" s="144"/>
      <c r="H30" s="144"/>
      <c r="I30" s="46"/>
    </row>
    <row r="31" spans="6:9" ht="12.75">
      <c r="F31" s="143"/>
      <c r="G31" s="144"/>
      <c r="H31" s="144"/>
      <c r="I31" s="46"/>
    </row>
    <row r="32" spans="6:9" ht="12.75">
      <c r="F32" s="143"/>
      <c r="G32" s="144"/>
      <c r="H32" s="144"/>
      <c r="I32" s="46"/>
    </row>
    <row r="33" spans="6:9" ht="12.75">
      <c r="F33" s="143"/>
      <c r="G33" s="144"/>
      <c r="H33" s="144"/>
      <c r="I33" s="46"/>
    </row>
    <row r="34" spans="6:9" ht="12.75">
      <c r="F34" s="143"/>
      <c r="G34" s="144"/>
      <c r="H34" s="144"/>
      <c r="I34" s="46"/>
    </row>
    <row r="35" spans="6:9" ht="12.75">
      <c r="F35" s="143"/>
      <c r="G35" s="144"/>
      <c r="H35" s="144"/>
      <c r="I35" s="46"/>
    </row>
    <row r="36" spans="6:9" ht="12.75">
      <c r="F36" s="143"/>
      <c r="G36" s="144"/>
      <c r="H36" s="144"/>
      <c r="I36" s="46"/>
    </row>
    <row r="37" spans="6:9" ht="12.75">
      <c r="F37" s="143"/>
      <c r="G37" s="144"/>
      <c r="H37" s="144"/>
      <c r="I37" s="46"/>
    </row>
    <row r="38" spans="6:9" ht="12.75">
      <c r="F38" s="143"/>
      <c r="G38" s="144"/>
      <c r="H38" s="144"/>
      <c r="I38" s="46"/>
    </row>
    <row r="39" spans="6:9" ht="12.75">
      <c r="F39" s="143"/>
      <c r="G39" s="144"/>
      <c r="H39" s="144"/>
      <c r="I39" s="46"/>
    </row>
    <row r="40" spans="6:9" ht="12.75">
      <c r="F40" s="143"/>
      <c r="G40" s="144"/>
      <c r="H40" s="144"/>
      <c r="I40" s="46"/>
    </row>
    <row r="41" spans="6:9" ht="12.75">
      <c r="F41" s="143"/>
      <c r="G41" s="144"/>
      <c r="H41" s="144"/>
      <c r="I41" s="46"/>
    </row>
    <row r="42" spans="6:9" ht="12.75">
      <c r="F42" s="143"/>
      <c r="G42" s="144"/>
      <c r="H42" s="144"/>
      <c r="I42" s="46"/>
    </row>
    <row r="43" spans="6:9" ht="12.75">
      <c r="F43" s="143"/>
      <c r="G43" s="144"/>
      <c r="H43" s="144"/>
      <c r="I43" s="46"/>
    </row>
    <row r="44" spans="6:9" ht="12.75">
      <c r="F44" s="143"/>
      <c r="G44" s="144"/>
      <c r="H44" s="144"/>
      <c r="I44" s="46"/>
    </row>
    <row r="45" spans="6:9" ht="12.75">
      <c r="F45" s="143"/>
      <c r="G45" s="144"/>
      <c r="H45" s="144"/>
      <c r="I45" s="46"/>
    </row>
    <row r="46" spans="6:9" ht="12.75">
      <c r="F46" s="143"/>
      <c r="G46" s="144"/>
      <c r="H46" s="144"/>
      <c r="I46" s="46"/>
    </row>
    <row r="47" spans="6:9" ht="12.75">
      <c r="F47" s="143"/>
      <c r="G47" s="144"/>
      <c r="H47" s="144"/>
      <c r="I47" s="46"/>
    </row>
    <row r="48" spans="6:9" ht="12.75">
      <c r="F48" s="143"/>
      <c r="G48" s="144"/>
      <c r="H48" s="144"/>
      <c r="I48" s="46"/>
    </row>
    <row r="49" spans="6:9" ht="12.75">
      <c r="F49" s="143"/>
      <c r="G49" s="144"/>
      <c r="H49" s="144"/>
      <c r="I49" s="46"/>
    </row>
    <row r="50" spans="6:9" ht="12.75">
      <c r="F50" s="143"/>
      <c r="G50" s="144"/>
      <c r="H50" s="144"/>
      <c r="I50" s="46"/>
    </row>
    <row r="51" spans="6:9" ht="12.75">
      <c r="F51" s="143"/>
      <c r="G51" s="144"/>
      <c r="H51" s="144"/>
      <c r="I51" s="46"/>
    </row>
    <row r="52" spans="6:9" ht="12.75">
      <c r="F52" s="143"/>
      <c r="G52" s="144"/>
      <c r="H52" s="144"/>
      <c r="I52" s="46"/>
    </row>
    <row r="53" spans="6:9" ht="12.75">
      <c r="F53" s="143"/>
      <c r="G53" s="144"/>
      <c r="H53" s="144"/>
      <c r="I53" s="46"/>
    </row>
    <row r="54" spans="6:9" ht="12.75">
      <c r="F54" s="143"/>
      <c r="G54" s="144"/>
      <c r="H54" s="144"/>
      <c r="I54" s="46"/>
    </row>
    <row r="55" spans="6:9" ht="12.75">
      <c r="F55" s="143"/>
      <c r="G55" s="144"/>
      <c r="H55" s="144"/>
      <c r="I55" s="46"/>
    </row>
    <row r="56" spans="6:9" ht="12.75">
      <c r="F56" s="143"/>
      <c r="G56" s="144"/>
      <c r="H56" s="144"/>
      <c r="I56" s="46"/>
    </row>
    <row r="57" spans="6:9" ht="12.75">
      <c r="F57" s="143"/>
      <c r="G57" s="144"/>
      <c r="H57" s="144"/>
      <c r="I57" s="46"/>
    </row>
    <row r="58" spans="6:9" ht="12.75">
      <c r="F58" s="143"/>
      <c r="G58" s="144"/>
      <c r="H58" s="144"/>
      <c r="I58" s="46"/>
    </row>
  </sheetData>
  <mergeCells count="3">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dimension ref="A1:CB95"/>
  <sheetViews>
    <sheetView showGridLines="0" showZeros="0" tabSelected="1" zoomScaleSheetLayoutView="100" workbookViewId="0" topLeftCell="A1">
      <selection activeCell="C13" sqref="C13"/>
    </sheetView>
  </sheetViews>
  <sheetFormatPr defaultColWidth="9.125" defaultRowHeight="12.75"/>
  <cols>
    <col min="1" max="1" width="4.50390625" style="145" customWidth="1"/>
    <col min="2" max="2" width="11.50390625" style="145" customWidth="1"/>
    <col min="3" max="3" width="40.50390625" style="145" customWidth="1"/>
    <col min="4" max="4" width="5.50390625" style="145" customWidth="1"/>
    <col min="5" max="5" width="8.50390625" style="155" customWidth="1"/>
    <col min="6" max="6" width="9.875" style="145" customWidth="1"/>
    <col min="7" max="7" width="13.875" style="145" customWidth="1"/>
    <col min="8" max="8" width="11.625" style="145" hidden="1" customWidth="1"/>
    <col min="9" max="9" width="11.50390625" style="145" hidden="1" customWidth="1"/>
    <col min="10" max="10" width="11.00390625" style="145" hidden="1" customWidth="1"/>
    <col min="11" max="11" width="10.50390625" style="145" hidden="1" customWidth="1"/>
    <col min="12" max="12" width="75.50390625" style="145" customWidth="1"/>
    <col min="13" max="13" width="45.375" style="145" customWidth="1"/>
    <col min="14" max="16384" width="9.125" style="145" customWidth="1"/>
  </cols>
  <sheetData>
    <row r="1" spans="1:7" ht="15.6">
      <c r="A1" s="233" t="s">
        <v>246</v>
      </c>
      <c r="B1" s="233"/>
      <c r="C1" s="233"/>
      <c r="D1" s="233"/>
      <c r="E1" s="233"/>
      <c r="F1" s="233"/>
      <c r="G1" s="233"/>
    </row>
    <row r="2" spans="2:7" ht="14.25" customHeight="1" thickBot="1">
      <c r="B2" s="146"/>
      <c r="C2" s="147"/>
      <c r="D2" s="147"/>
      <c r="E2" s="148"/>
      <c r="F2" s="147"/>
      <c r="G2" s="147"/>
    </row>
    <row r="3" spans="1:7" ht="13.8" thickTop="1">
      <c r="A3" s="223" t="s">
        <v>1</v>
      </c>
      <c r="B3" s="224"/>
      <c r="C3" s="118" t="s">
        <v>64</v>
      </c>
      <c r="D3" s="149"/>
      <c r="E3" s="150" t="s">
        <v>45</v>
      </c>
      <c r="F3" s="151" t="str">
        <f>'000  Rek'!H1</f>
        <v/>
      </c>
      <c r="G3" s="152"/>
    </row>
    <row r="4" spans="1:7" ht="13.8" thickBot="1">
      <c r="A4" s="234" t="s">
        <v>41</v>
      </c>
      <c r="B4" s="226"/>
      <c r="C4" s="124" t="s">
        <v>67</v>
      </c>
      <c r="D4" s="153"/>
      <c r="E4" s="235" t="str">
        <f>'000  Rek'!G2</f>
        <v>Vedlejší a ostatní náklady</v>
      </c>
      <c r="F4" s="236"/>
      <c r="G4" s="237"/>
    </row>
    <row r="5" spans="1:7" ht="13.8" thickTop="1">
      <c r="A5" s="154"/>
      <c r="G5" s="156"/>
    </row>
    <row r="6" spans="1:11" ht="27" customHeight="1">
      <c r="A6" s="157" t="s">
        <v>46</v>
      </c>
      <c r="B6" s="158" t="s">
        <v>47</v>
      </c>
      <c r="C6" s="158" t="s">
        <v>48</v>
      </c>
      <c r="D6" s="158" t="s">
        <v>49</v>
      </c>
      <c r="E6" s="159" t="s">
        <v>50</v>
      </c>
      <c r="F6" s="158" t="s">
        <v>51</v>
      </c>
      <c r="G6" s="160" t="s">
        <v>52</v>
      </c>
      <c r="H6" s="161" t="s">
        <v>53</v>
      </c>
      <c r="I6" s="161" t="s">
        <v>54</v>
      </c>
      <c r="J6" s="161" t="s">
        <v>55</v>
      </c>
      <c r="K6" s="161" t="s">
        <v>56</v>
      </c>
    </row>
    <row r="7" spans="1:15" ht="12.75">
      <c r="A7" s="162" t="s">
        <v>57</v>
      </c>
      <c r="B7" s="163" t="s">
        <v>65</v>
      </c>
      <c r="C7" s="164" t="s">
        <v>66</v>
      </c>
      <c r="D7" s="165"/>
      <c r="E7" s="166"/>
      <c r="F7" s="166"/>
      <c r="G7" s="167"/>
      <c r="H7" s="168"/>
      <c r="I7" s="169"/>
      <c r="J7" s="170"/>
      <c r="K7" s="171"/>
      <c r="O7" s="172">
        <v>1</v>
      </c>
    </row>
    <row r="8" spans="1:80" ht="20.4">
      <c r="A8" s="173">
        <v>1</v>
      </c>
      <c r="B8" s="174" t="s">
        <v>69</v>
      </c>
      <c r="C8" s="175" t="s">
        <v>255</v>
      </c>
      <c r="D8" s="176" t="s">
        <v>248</v>
      </c>
      <c r="E8" s="177">
        <v>1</v>
      </c>
      <c r="F8" s="177">
        <v>0</v>
      </c>
      <c r="G8" s="178">
        <f aca="true" t="shared" si="0" ref="G8:G16">E8*F8</f>
        <v>0</v>
      </c>
      <c r="H8" s="179">
        <v>0</v>
      </c>
      <c r="I8" s="180">
        <f aca="true" t="shared" si="1" ref="I8:I16">E8*H8</f>
        <v>0</v>
      </c>
      <c r="J8" s="179"/>
      <c r="K8" s="180">
        <f aca="true" t="shared" si="2" ref="K8:K16">E8*J8</f>
        <v>0</v>
      </c>
      <c r="O8" s="172">
        <v>2</v>
      </c>
      <c r="AA8" s="145">
        <v>12</v>
      </c>
      <c r="AB8" s="145">
        <v>0</v>
      </c>
      <c r="AC8" s="145">
        <v>1</v>
      </c>
      <c r="AZ8" s="145">
        <v>1</v>
      </c>
      <c r="BA8" s="145">
        <f aca="true" t="shared" si="3" ref="BA8:BA16">IF(AZ8=1,G8,0)</f>
        <v>0</v>
      </c>
      <c r="BB8" s="145">
        <f aca="true" t="shared" si="4" ref="BB8:BB16">IF(AZ8=2,G8,0)</f>
        <v>0</v>
      </c>
      <c r="BC8" s="145">
        <f aca="true" t="shared" si="5" ref="BC8:BC16">IF(AZ8=3,G8,0)</f>
        <v>0</v>
      </c>
      <c r="BD8" s="145">
        <f aca="true" t="shared" si="6" ref="BD8:BD16">IF(AZ8=4,G8,0)</f>
        <v>0</v>
      </c>
      <c r="BE8" s="145">
        <f aca="true" t="shared" si="7" ref="BE8:BE16">IF(AZ8=5,G8,0)</f>
        <v>0</v>
      </c>
      <c r="CA8" s="172">
        <v>12</v>
      </c>
      <c r="CB8" s="172">
        <v>0</v>
      </c>
    </row>
    <row r="9" spans="1:80" ht="20.4">
      <c r="A9" s="173">
        <v>2</v>
      </c>
      <c r="B9" s="174" t="s">
        <v>70</v>
      </c>
      <c r="C9" s="175" t="s">
        <v>256</v>
      </c>
      <c r="D9" s="176" t="s">
        <v>248</v>
      </c>
      <c r="E9" s="177">
        <v>1</v>
      </c>
      <c r="F9" s="177">
        <v>0</v>
      </c>
      <c r="G9" s="178">
        <f t="shared" si="0"/>
        <v>0</v>
      </c>
      <c r="H9" s="179">
        <v>0</v>
      </c>
      <c r="I9" s="180">
        <f t="shared" si="1"/>
        <v>0</v>
      </c>
      <c r="J9" s="179"/>
      <c r="K9" s="180">
        <f t="shared" si="2"/>
        <v>0</v>
      </c>
      <c r="O9" s="172">
        <v>2</v>
      </c>
      <c r="AA9" s="145">
        <v>12</v>
      </c>
      <c r="AB9" s="145">
        <v>0</v>
      </c>
      <c r="AC9" s="145">
        <v>2</v>
      </c>
      <c r="AZ9" s="145">
        <v>1</v>
      </c>
      <c r="BA9" s="145">
        <f t="shared" si="3"/>
        <v>0</v>
      </c>
      <c r="BB9" s="145">
        <f t="shared" si="4"/>
        <v>0</v>
      </c>
      <c r="BC9" s="145">
        <f t="shared" si="5"/>
        <v>0</v>
      </c>
      <c r="BD9" s="145">
        <f t="shared" si="6"/>
        <v>0</v>
      </c>
      <c r="BE9" s="145">
        <f t="shared" si="7"/>
        <v>0</v>
      </c>
      <c r="CA9" s="172">
        <v>12</v>
      </c>
      <c r="CB9" s="172">
        <v>0</v>
      </c>
    </row>
    <row r="10" spans="1:80" ht="12.75">
      <c r="A10" s="173">
        <v>3</v>
      </c>
      <c r="B10" s="174" t="s">
        <v>71</v>
      </c>
      <c r="C10" s="175" t="s">
        <v>249</v>
      </c>
      <c r="D10" s="176" t="s">
        <v>248</v>
      </c>
      <c r="E10" s="177">
        <v>1</v>
      </c>
      <c r="F10" s="177">
        <v>0</v>
      </c>
      <c r="G10" s="178">
        <f t="shared" si="0"/>
        <v>0</v>
      </c>
      <c r="H10" s="179">
        <v>0</v>
      </c>
      <c r="I10" s="180">
        <f t="shared" si="1"/>
        <v>0</v>
      </c>
      <c r="J10" s="179"/>
      <c r="K10" s="180">
        <f t="shared" si="2"/>
        <v>0</v>
      </c>
      <c r="O10" s="172">
        <v>2</v>
      </c>
      <c r="AA10" s="145">
        <v>12</v>
      </c>
      <c r="AB10" s="145">
        <v>0</v>
      </c>
      <c r="AC10" s="145">
        <v>4</v>
      </c>
      <c r="AZ10" s="145">
        <v>1</v>
      </c>
      <c r="BA10" s="145">
        <f t="shared" si="3"/>
        <v>0</v>
      </c>
      <c r="BB10" s="145">
        <f t="shared" si="4"/>
        <v>0</v>
      </c>
      <c r="BC10" s="145">
        <f t="shared" si="5"/>
        <v>0</v>
      </c>
      <c r="BD10" s="145">
        <f t="shared" si="6"/>
        <v>0</v>
      </c>
      <c r="BE10" s="145">
        <f t="shared" si="7"/>
        <v>0</v>
      </c>
      <c r="CA10" s="172">
        <v>12</v>
      </c>
      <c r="CB10" s="172">
        <v>0</v>
      </c>
    </row>
    <row r="11" spans="1:80" ht="20.4">
      <c r="A11" s="173">
        <v>4</v>
      </c>
      <c r="B11" s="174" t="s">
        <v>72</v>
      </c>
      <c r="C11" s="175" t="s">
        <v>257</v>
      </c>
      <c r="D11" s="176" t="s">
        <v>248</v>
      </c>
      <c r="E11" s="177">
        <v>1</v>
      </c>
      <c r="F11" s="177">
        <v>0</v>
      </c>
      <c r="G11" s="178">
        <f t="shared" si="0"/>
        <v>0</v>
      </c>
      <c r="H11" s="179">
        <v>0</v>
      </c>
      <c r="I11" s="180">
        <f t="shared" si="1"/>
        <v>0</v>
      </c>
      <c r="J11" s="179"/>
      <c r="K11" s="180">
        <f t="shared" si="2"/>
        <v>0</v>
      </c>
      <c r="O11" s="172">
        <v>2</v>
      </c>
      <c r="AA11" s="145">
        <v>12</v>
      </c>
      <c r="AB11" s="145">
        <v>0</v>
      </c>
      <c r="AC11" s="145">
        <v>5</v>
      </c>
      <c r="AZ11" s="145">
        <v>1</v>
      </c>
      <c r="BA11" s="145">
        <f t="shared" si="3"/>
        <v>0</v>
      </c>
      <c r="BB11" s="145">
        <f t="shared" si="4"/>
        <v>0</v>
      </c>
      <c r="BC11" s="145">
        <f t="shared" si="5"/>
        <v>0</v>
      </c>
      <c r="BD11" s="145">
        <f t="shared" si="6"/>
        <v>0</v>
      </c>
      <c r="BE11" s="145">
        <f t="shared" si="7"/>
        <v>0</v>
      </c>
      <c r="CA11" s="172">
        <v>12</v>
      </c>
      <c r="CB11" s="172">
        <v>0</v>
      </c>
    </row>
    <row r="12" spans="1:80" ht="12.75">
      <c r="A12" s="173">
        <v>5</v>
      </c>
      <c r="B12" s="174" t="s">
        <v>73</v>
      </c>
      <c r="C12" s="175" t="s">
        <v>250</v>
      </c>
      <c r="D12" s="176" t="s">
        <v>248</v>
      </c>
      <c r="E12" s="177">
        <v>1</v>
      </c>
      <c r="F12" s="177">
        <v>0</v>
      </c>
      <c r="G12" s="178">
        <f t="shared" si="0"/>
        <v>0</v>
      </c>
      <c r="H12" s="179">
        <v>0</v>
      </c>
      <c r="I12" s="180">
        <f t="shared" si="1"/>
        <v>0</v>
      </c>
      <c r="J12" s="179"/>
      <c r="K12" s="180">
        <f t="shared" si="2"/>
        <v>0</v>
      </c>
      <c r="O12" s="172">
        <v>2</v>
      </c>
      <c r="AA12" s="145">
        <v>12</v>
      </c>
      <c r="AB12" s="145">
        <v>0</v>
      </c>
      <c r="AC12" s="145">
        <v>7</v>
      </c>
      <c r="AZ12" s="145">
        <v>1</v>
      </c>
      <c r="BA12" s="145">
        <f t="shared" si="3"/>
        <v>0</v>
      </c>
      <c r="BB12" s="145">
        <f t="shared" si="4"/>
        <v>0</v>
      </c>
      <c r="BC12" s="145">
        <f t="shared" si="5"/>
        <v>0</v>
      </c>
      <c r="BD12" s="145">
        <f t="shared" si="6"/>
        <v>0</v>
      </c>
      <c r="BE12" s="145">
        <f t="shared" si="7"/>
        <v>0</v>
      </c>
      <c r="CA12" s="172">
        <v>12</v>
      </c>
      <c r="CB12" s="172">
        <v>0</v>
      </c>
    </row>
    <row r="13" spans="1:80" ht="12.75">
      <c r="A13" s="173">
        <v>6</v>
      </c>
      <c r="B13" s="174" t="s">
        <v>252</v>
      </c>
      <c r="C13" s="175" t="s">
        <v>251</v>
      </c>
      <c r="D13" s="176" t="s">
        <v>248</v>
      </c>
      <c r="E13" s="177">
        <v>1</v>
      </c>
      <c r="F13" s="177"/>
      <c r="G13" s="178"/>
      <c r="H13" s="179"/>
      <c r="I13" s="180"/>
      <c r="J13" s="179"/>
      <c r="K13" s="180">
        <f t="shared" si="2"/>
        <v>0</v>
      </c>
      <c r="O13" s="172"/>
      <c r="CA13" s="172"/>
      <c r="CB13" s="172"/>
    </row>
    <row r="14" spans="1:80" ht="40.8">
      <c r="A14" s="173">
        <v>7</v>
      </c>
      <c r="B14" s="174" t="s">
        <v>253</v>
      </c>
      <c r="C14" s="175" t="s">
        <v>254</v>
      </c>
      <c r="D14" s="176" t="s">
        <v>248</v>
      </c>
      <c r="E14" s="177">
        <v>1</v>
      </c>
      <c r="F14" s="177"/>
      <c r="G14" s="178"/>
      <c r="H14" s="179"/>
      <c r="I14" s="180"/>
      <c r="J14" s="179"/>
      <c r="K14" s="180">
        <f t="shared" si="2"/>
        <v>0</v>
      </c>
      <c r="O14" s="172"/>
      <c r="CA14" s="172"/>
      <c r="CB14" s="172"/>
    </row>
    <row r="15" spans="1:80" ht="12.75">
      <c r="A15" s="173">
        <v>8</v>
      </c>
      <c r="B15" s="174" t="s">
        <v>74</v>
      </c>
      <c r="C15" s="175" t="s">
        <v>75</v>
      </c>
      <c r="D15" s="176" t="s">
        <v>248</v>
      </c>
      <c r="E15" s="177">
        <v>1</v>
      </c>
      <c r="F15" s="177">
        <v>0</v>
      </c>
      <c r="G15" s="178">
        <f t="shared" si="0"/>
        <v>0</v>
      </c>
      <c r="H15" s="179">
        <v>0</v>
      </c>
      <c r="I15" s="180">
        <f t="shared" si="1"/>
        <v>0</v>
      </c>
      <c r="J15" s="179"/>
      <c r="K15" s="180">
        <f t="shared" si="2"/>
        <v>0</v>
      </c>
      <c r="O15" s="172">
        <v>2</v>
      </c>
      <c r="AA15" s="145">
        <v>12</v>
      </c>
      <c r="AB15" s="145">
        <v>0</v>
      </c>
      <c r="AC15" s="145">
        <v>9</v>
      </c>
      <c r="AZ15" s="145">
        <v>1</v>
      </c>
      <c r="BA15" s="145">
        <f t="shared" si="3"/>
        <v>0</v>
      </c>
      <c r="BB15" s="145">
        <f t="shared" si="4"/>
        <v>0</v>
      </c>
      <c r="BC15" s="145">
        <f t="shared" si="5"/>
        <v>0</v>
      </c>
      <c r="BD15" s="145">
        <f t="shared" si="6"/>
        <v>0</v>
      </c>
      <c r="BE15" s="145">
        <f t="shared" si="7"/>
        <v>0</v>
      </c>
      <c r="CA15" s="172">
        <v>12</v>
      </c>
      <c r="CB15" s="172">
        <v>0</v>
      </c>
    </row>
    <row r="16" spans="1:80" ht="12.75">
      <c r="A16" s="173">
        <v>9</v>
      </c>
      <c r="B16" s="174" t="s">
        <v>76</v>
      </c>
      <c r="C16" s="175" t="s">
        <v>77</v>
      </c>
      <c r="D16" s="176" t="s">
        <v>248</v>
      </c>
      <c r="E16" s="177">
        <v>1</v>
      </c>
      <c r="F16" s="177">
        <v>0</v>
      </c>
      <c r="G16" s="178">
        <f t="shared" si="0"/>
        <v>0</v>
      </c>
      <c r="H16" s="179">
        <v>0</v>
      </c>
      <c r="I16" s="180">
        <f t="shared" si="1"/>
        <v>0</v>
      </c>
      <c r="J16" s="179"/>
      <c r="K16" s="180">
        <f t="shared" si="2"/>
        <v>0</v>
      </c>
      <c r="O16" s="172">
        <v>2</v>
      </c>
      <c r="AA16" s="145">
        <v>12</v>
      </c>
      <c r="AB16" s="145">
        <v>0</v>
      </c>
      <c r="AC16" s="145">
        <v>10</v>
      </c>
      <c r="AZ16" s="145">
        <v>1</v>
      </c>
      <c r="BA16" s="145">
        <f t="shared" si="3"/>
        <v>0</v>
      </c>
      <c r="BB16" s="145">
        <f t="shared" si="4"/>
        <v>0</v>
      </c>
      <c r="BC16" s="145">
        <f t="shared" si="5"/>
        <v>0</v>
      </c>
      <c r="BD16" s="145">
        <f t="shared" si="6"/>
        <v>0</v>
      </c>
      <c r="BE16" s="145">
        <f t="shared" si="7"/>
        <v>0</v>
      </c>
      <c r="CA16" s="172">
        <v>12</v>
      </c>
      <c r="CB16" s="172">
        <v>0</v>
      </c>
    </row>
    <row r="17" spans="1:15" ht="31.2">
      <c r="A17" s="181"/>
      <c r="B17" s="182"/>
      <c r="C17" s="230" t="s">
        <v>78</v>
      </c>
      <c r="D17" s="231"/>
      <c r="E17" s="231"/>
      <c r="F17" s="231"/>
      <c r="G17" s="232"/>
      <c r="I17" s="183"/>
      <c r="K17" s="183"/>
      <c r="L17" s="184" t="s">
        <v>78</v>
      </c>
      <c r="O17" s="172">
        <v>3</v>
      </c>
    </row>
    <row r="18" spans="1:80" ht="12.75">
      <c r="A18" s="173">
        <v>10</v>
      </c>
      <c r="B18" s="174" t="s">
        <v>79</v>
      </c>
      <c r="C18" s="175" t="s">
        <v>80</v>
      </c>
      <c r="D18" s="176" t="s">
        <v>248</v>
      </c>
      <c r="E18" s="177">
        <v>1</v>
      </c>
      <c r="F18" s="177">
        <v>0</v>
      </c>
      <c r="G18" s="178">
        <f>E18*F18</f>
        <v>0</v>
      </c>
      <c r="H18" s="179">
        <v>0</v>
      </c>
      <c r="I18" s="180">
        <f>E18*H18</f>
        <v>0</v>
      </c>
      <c r="J18" s="179"/>
      <c r="K18" s="180">
        <f>E18*J18</f>
        <v>0</v>
      </c>
      <c r="O18" s="172">
        <v>2</v>
      </c>
      <c r="AA18" s="145">
        <v>12</v>
      </c>
      <c r="AB18" s="145">
        <v>0</v>
      </c>
      <c r="AC18" s="145">
        <v>11</v>
      </c>
      <c r="AZ18" s="145">
        <v>1</v>
      </c>
      <c r="BA18" s="145">
        <f>IF(AZ18=1,G18,0)</f>
        <v>0</v>
      </c>
      <c r="BB18" s="145">
        <f>IF(AZ18=2,G18,0)</f>
        <v>0</v>
      </c>
      <c r="BC18" s="145">
        <f>IF(AZ18=3,G18,0)</f>
        <v>0</v>
      </c>
      <c r="BD18" s="145">
        <f>IF(AZ18=4,G18,0)</f>
        <v>0</v>
      </c>
      <c r="BE18" s="145">
        <f>IF(AZ18=5,G18,0)</f>
        <v>0</v>
      </c>
      <c r="CA18" s="172">
        <v>12</v>
      </c>
      <c r="CB18" s="172">
        <v>0</v>
      </c>
    </row>
    <row r="19" spans="1:15" ht="31.2">
      <c r="A19" s="181"/>
      <c r="B19" s="182"/>
      <c r="C19" s="230" t="s">
        <v>81</v>
      </c>
      <c r="D19" s="231"/>
      <c r="E19" s="231"/>
      <c r="F19" s="231"/>
      <c r="G19" s="232"/>
      <c r="I19" s="183"/>
      <c r="K19" s="183"/>
      <c r="L19" s="184" t="s">
        <v>81</v>
      </c>
      <c r="O19" s="172">
        <v>3</v>
      </c>
    </row>
    <row r="20" spans="1:80" ht="12.75">
      <c r="A20" s="173">
        <v>11</v>
      </c>
      <c r="B20" s="174" t="s">
        <v>82</v>
      </c>
      <c r="C20" s="175" t="s">
        <v>83</v>
      </c>
      <c r="D20" s="176" t="s">
        <v>248</v>
      </c>
      <c r="E20" s="177">
        <v>1</v>
      </c>
      <c r="F20" s="177">
        <v>0</v>
      </c>
      <c r="G20" s="178">
        <f>E20*F20</f>
        <v>0</v>
      </c>
      <c r="H20" s="179">
        <v>0</v>
      </c>
      <c r="I20" s="180">
        <f>E20*H20</f>
        <v>0</v>
      </c>
      <c r="J20" s="179"/>
      <c r="K20" s="180">
        <f>E20*J20</f>
        <v>0</v>
      </c>
      <c r="O20" s="172">
        <v>2</v>
      </c>
      <c r="AA20" s="145">
        <v>12</v>
      </c>
      <c r="AB20" s="145">
        <v>0</v>
      </c>
      <c r="AC20" s="145">
        <v>12</v>
      </c>
      <c r="AZ20" s="145">
        <v>1</v>
      </c>
      <c r="BA20" s="145">
        <f>IF(AZ20=1,G20,0)</f>
        <v>0</v>
      </c>
      <c r="BB20" s="145">
        <f>IF(AZ20=2,G20,0)</f>
        <v>0</v>
      </c>
      <c r="BC20" s="145">
        <f>IF(AZ20=3,G20,0)</f>
        <v>0</v>
      </c>
      <c r="BD20" s="145">
        <f>IF(AZ20=4,G20,0)</f>
        <v>0</v>
      </c>
      <c r="BE20" s="145">
        <f>IF(AZ20=5,G20,0)</f>
        <v>0</v>
      </c>
      <c r="CA20" s="172">
        <v>12</v>
      </c>
      <c r="CB20" s="172">
        <v>0</v>
      </c>
    </row>
    <row r="21" spans="1:15" ht="21">
      <c r="A21" s="181"/>
      <c r="B21" s="182"/>
      <c r="C21" s="230" t="s">
        <v>84</v>
      </c>
      <c r="D21" s="231"/>
      <c r="E21" s="231"/>
      <c r="F21" s="231"/>
      <c r="G21" s="232"/>
      <c r="I21" s="183"/>
      <c r="K21" s="183"/>
      <c r="L21" s="184" t="s">
        <v>84</v>
      </c>
      <c r="O21" s="172">
        <v>3</v>
      </c>
    </row>
    <row r="22" spans="1:57" ht="12.75">
      <c r="A22" s="191"/>
      <c r="B22" s="192" t="s">
        <v>61</v>
      </c>
      <c r="C22" s="193" t="s">
        <v>67</v>
      </c>
      <c r="D22" s="194"/>
      <c r="E22" s="195"/>
      <c r="F22" s="196"/>
      <c r="G22" s="197">
        <f>SUM(G7:G21)</f>
        <v>0</v>
      </c>
      <c r="H22" s="198"/>
      <c r="I22" s="199">
        <f>SUM(I7:I21)</f>
        <v>0</v>
      </c>
      <c r="J22" s="198"/>
      <c r="K22" s="199">
        <f>SUM(K7:K21)</f>
        <v>0</v>
      </c>
      <c r="O22" s="172">
        <v>4</v>
      </c>
      <c r="BA22" s="200">
        <f>SUM(BA7:BA21)</f>
        <v>0</v>
      </c>
      <c r="BB22" s="200">
        <f>SUM(BB7:BB21)</f>
        <v>0</v>
      </c>
      <c r="BC22" s="200">
        <f>SUM(BC7:BC21)</f>
        <v>0</v>
      </c>
      <c r="BD22" s="200">
        <f>SUM(BD7:BD21)</f>
        <v>0</v>
      </c>
      <c r="BE22" s="200">
        <f>SUM(BE7:BE21)</f>
        <v>0</v>
      </c>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ht="12.75">
      <c r="E33" s="145"/>
    </row>
    <row r="34" ht="12.75">
      <c r="E34" s="145"/>
    </row>
    <row r="35" ht="12.75">
      <c r="E35" s="145"/>
    </row>
    <row r="36" ht="12.75">
      <c r="E36" s="145"/>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spans="1:7" ht="12.75">
      <c r="A46" s="190"/>
      <c r="B46" s="190"/>
      <c r="C46" s="190"/>
      <c r="D46" s="190"/>
      <c r="E46" s="190"/>
      <c r="F46" s="190"/>
      <c r="G46" s="190"/>
    </row>
    <row r="47" spans="1:7" ht="12.75">
      <c r="A47" s="190"/>
      <c r="B47" s="190"/>
      <c r="C47" s="190"/>
      <c r="D47" s="190"/>
      <c r="E47" s="190"/>
      <c r="F47" s="190"/>
      <c r="G47" s="190"/>
    </row>
    <row r="48" spans="1:7" ht="12.75">
      <c r="A48" s="190"/>
      <c r="B48" s="190"/>
      <c r="C48" s="190"/>
      <c r="D48" s="190"/>
      <c r="E48" s="190"/>
      <c r="F48" s="190"/>
      <c r="G48" s="190"/>
    </row>
    <row r="49" spans="1:7" ht="12.75">
      <c r="A49" s="190"/>
      <c r="B49" s="190"/>
      <c r="C49" s="190"/>
      <c r="D49" s="190"/>
      <c r="E49" s="190"/>
      <c r="F49" s="190"/>
      <c r="G49" s="190"/>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ht="12.75">
      <c r="E68" s="145"/>
    </row>
    <row r="69" ht="12.75">
      <c r="E69" s="145"/>
    </row>
    <row r="70" ht="12.75">
      <c r="E70" s="145"/>
    </row>
    <row r="71" ht="12.75">
      <c r="E71" s="145"/>
    </row>
    <row r="72" ht="12.75">
      <c r="E72" s="145"/>
    </row>
    <row r="73" ht="12.75">
      <c r="E73" s="145"/>
    </row>
    <row r="74" ht="12.75">
      <c r="E74" s="145"/>
    </row>
    <row r="75" ht="12.75">
      <c r="E75" s="145"/>
    </row>
    <row r="76" ht="12.75">
      <c r="E76" s="145"/>
    </row>
    <row r="77" ht="12.75">
      <c r="E77" s="145"/>
    </row>
    <row r="78" ht="12.75">
      <c r="E78" s="145"/>
    </row>
    <row r="79" ht="12.75">
      <c r="E79" s="145"/>
    </row>
    <row r="80" ht="12.75">
      <c r="E80" s="145"/>
    </row>
    <row r="81" spans="1:2" ht="12.75">
      <c r="A81" s="201"/>
      <c r="B81" s="201"/>
    </row>
    <row r="82" spans="1:7" ht="12.75">
      <c r="A82" s="190"/>
      <c r="B82" s="190"/>
      <c r="C82" s="202"/>
      <c r="D82" s="202"/>
      <c r="E82" s="203"/>
      <c r="F82" s="202"/>
      <c r="G82" s="204"/>
    </row>
    <row r="83" spans="1:7" ht="12.75">
      <c r="A83" s="205"/>
      <c r="B83" s="205"/>
      <c r="C83" s="190"/>
      <c r="D83" s="190"/>
      <c r="E83" s="206"/>
      <c r="F83" s="190"/>
      <c r="G83" s="190"/>
    </row>
    <row r="84" spans="1:7" ht="12.75">
      <c r="A84" s="190"/>
      <c r="B84" s="190"/>
      <c r="C84" s="190"/>
      <c r="D84" s="190"/>
      <c r="E84" s="206"/>
      <c r="F84" s="190"/>
      <c r="G84" s="190"/>
    </row>
    <row r="85" spans="1:7" ht="12.75">
      <c r="A85" s="190"/>
      <c r="B85" s="190"/>
      <c r="C85" s="190"/>
      <c r="D85" s="190"/>
      <c r="E85" s="206"/>
      <c r="F85" s="190"/>
      <c r="G85" s="190"/>
    </row>
    <row r="86" spans="1:7" ht="12.75">
      <c r="A86" s="190"/>
      <c r="B86" s="190"/>
      <c r="C86" s="190"/>
      <c r="D86" s="190"/>
      <c r="E86" s="206"/>
      <c r="F86" s="190"/>
      <c r="G86" s="190"/>
    </row>
    <row r="87" spans="1:7" ht="12.75">
      <c r="A87" s="190"/>
      <c r="B87" s="190"/>
      <c r="C87" s="190"/>
      <c r="D87" s="190"/>
      <c r="E87" s="206"/>
      <c r="F87" s="190"/>
      <c r="G87" s="190"/>
    </row>
    <row r="88" spans="1:7" ht="12.75">
      <c r="A88" s="190"/>
      <c r="B88" s="190"/>
      <c r="C88" s="190"/>
      <c r="D88" s="190"/>
      <c r="E88" s="206"/>
      <c r="F88" s="190"/>
      <c r="G88" s="190"/>
    </row>
    <row r="89" spans="1:7" ht="12.75">
      <c r="A89" s="190"/>
      <c r="B89" s="190"/>
      <c r="C89" s="190"/>
      <c r="D89" s="190"/>
      <c r="E89" s="206"/>
      <c r="F89" s="190"/>
      <c r="G89" s="190"/>
    </row>
    <row r="90" spans="1:7" ht="12.75">
      <c r="A90" s="190"/>
      <c r="B90" s="190"/>
      <c r="C90" s="190"/>
      <c r="D90" s="190"/>
      <c r="E90" s="206"/>
      <c r="F90" s="190"/>
      <c r="G90" s="190"/>
    </row>
    <row r="91" spans="1:7" ht="12.75">
      <c r="A91" s="190"/>
      <c r="B91" s="190"/>
      <c r="C91" s="190"/>
      <c r="D91" s="190"/>
      <c r="E91" s="206"/>
      <c r="F91" s="190"/>
      <c r="G91" s="190"/>
    </row>
    <row r="92" spans="1:7" ht="12.75">
      <c r="A92" s="190"/>
      <c r="B92" s="190"/>
      <c r="C92" s="190"/>
      <c r="D92" s="190"/>
      <c r="E92" s="206"/>
      <c r="F92" s="190"/>
      <c r="G92" s="190"/>
    </row>
    <row r="93" spans="1:7" ht="12.75">
      <c r="A93" s="190"/>
      <c r="B93" s="190"/>
      <c r="C93" s="190"/>
      <c r="D93" s="190"/>
      <c r="E93" s="206"/>
      <c r="F93" s="190"/>
      <c r="G93" s="190"/>
    </row>
    <row r="94" spans="1:7" ht="12.75">
      <c r="A94" s="190"/>
      <c r="B94" s="190"/>
      <c r="C94" s="190"/>
      <c r="D94" s="190"/>
      <c r="E94" s="206"/>
      <c r="F94" s="190"/>
      <c r="G94" s="190"/>
    </row>
    <row r="95" spans="1:7" ht="12.75">
      <c r="A95" s="190"/>
      <c r="B95" s="190"/>
      <c r="C95" s="190"/>
      <c r="D95" s="190"/>
      <c r="E95" s="206"/>
      <c r="F95" s="190"/>
      <c r="G95" s="190"/>
    </row>
  </sheetData>
  <mergeCells count="7">
    <mergeCell ref="C19:G19"/>
    <mergeCell ref="C21:G21"/>
    <mergeCell ref="A1:G1"/>
    <mergeCell ref="A3:B3"/>
    <mergeCell ref="A4:B4"/>
    <mergeCell ref="E4:G4"/>
    <mergeCell ref="C17:G17"/>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dimension ref="A1:BE12"/>
  <sheetViews>
    <sheetView workbookViewId="0" topLeftCell="A1">
      <selection activeCell="B13" sqref="B13:G17"/>
    </sheetView>
  </sheetViews>
  <sheetFormatPr defaultColWidth="9.125" defaultRowHeight="12.75"/>
  <cols>
    <col min="1" max="1" width="2.00390625" style="1" customWidth="1"/>
    <col min="2" max="2" width="15.00390625" style="1" customWidth="1"/>
    <col min="3" max="3" width="15.875" style="1" customWidth="1"/>
    <col min="4" max="4" width="14.50390625" style="1" customWidth="1"/>
    <col min="5" max="5" width="13.50390625" style="1" customWidth="1"/>
    <col min="6" max="6" width="16.50390625" style="1" customWidth="1"/>
    <col min="7" max="7" width="15.375" style="1" customWidth="1"/>
    <col min="8" max="16384" width="9.125" style="1" customWidth="1"/>
  </cols>
  <sheetData>
    <row r="1" spans="1:7" ht="24.75" customHeight="1" thickBot="1">
      <c r="A1" s="74" t="s">
        <v>247</v>
      </c>
      <c r="B1" s="75"/>
      <c r="C1" s="75"/>
      <c r="D1" s="75"/>
      <c r="E1" s="75"/>
      <c r="F1" s="75"/>
      <c r="G1" s="75"/>
    </row>
    <row r="2" spans="1:7" ht="12.75" customHeight="1">
      <c r="A2" s="76" t="s">
        <v>24</v>
      </c>
      <c r="B2" s="77"/>
      <c r="C2" s="78" t="s">
        <v>68</v>
      </c>
      <c r="D2" s="78" t="s">
        <v>88</v>
      </c>
      <c r="E2" s="79"/>
      <c r="F2" s="80" t="s">
        <v>25</v>
      </c>
      <c r="G2" s="81" t="s">
        <v>90</v>
      </c>
    </row>
    <row r="3" spans="1:7" ht="3" customHeight="1" hidden="1">
      <c r="A3" s="82"/>
      <c r="B3" s="83"/>
      <c r="C3" s="84"/>
      <c r="D3" s="84"/>
      <c r="E3" s="85"/>
      <c r="F3" s="86"/>
      <c r="G3" s="87"/>
    </row>
    <row r="4" spans="1:7" ht="12" customHeight="1">
      <c r="A4" s="88" t="s">
        <v>26</v>
      </c>
      <c r="B4" s="83"/>
      <c r="C4" s="84"/>
      <c r="D4" s="84"/>
      <c r="E4" s="85"/>
      <c r="F4" s="86" t="s">
        <v>27</v>
      </c>
      <c r="G4" s="89"/>
    </row>
    <row r="5" spans="1:7" ht="12.9" customHeight="1">
      <c r="A5" s="90" t="s">
        <v>87</v>
      </c>
      <c r="B5" s="91"/>
      <c r="C5" s="92" t="s">
        <v>88</v>
      </c>
      <c r="D5" s="93"/>
      <c r="E5" s="91"/>
      <c r="F5" s="86" t="s">
        <v>28</v>
      </c>
      <c r="G5" s="87" t="s">
        <v>91</v>
      </c>
    </row>
    <row r="6" spans="1:15" ht="12.9" customHeight="1">
      <c r="A6" s="88" t="s">
        <v>29</v>
      </c>
      <c r="B6" s="83"/>
      <c r="C6" s="84"/>
      <c r="D6" s="84"/>
      <c r="E6" s="85"/>
      <c r="F6" s="94" t="s">
        <v>30</v>
      </c>
      <c r="G6" s="95"/>
      <c r="O6" s="96"/>
    </row>
    <row r="7" spans="1:7" ht="12.9" customHeight="1">
      <c r="A7" s="97" t="s">
        <v>62</v>
      </c>
      <c r="B7" s="98"/>
      <c r="C7" s="99" t="s">
        <v>63</v>
      </c>
      <c r="D7" s="100"/>
      <c r="E7" s="100"/>
      <c r="F7" s="101" t="s">
        <v>31</v>
      </c>
      <c r="G7" s="95">
        <f>IF(G6=0,,ROUND((#REF!+#REF!)/G6,1))</f>
        <v>0</v>
      </c>
    </row>
    <row r="8" spans="1:9" ht="12.75">
      <c r="A8" s="102" t="s">
        <v>32</v>
      </c>
      <c r="B8" s="86"/>
      <c r="C8" s="220" t="s">
        <v>86</v>
      </c>
      <c r="D8" s="220"/>
      <c r="E8" s="221"/>
      <c r="F8" s="103" t="s">
        <v>33</v>
      </c>
      <c r="G8" s="104"/>
      <c r="H8" s="105"/>
      <c r="I8" s="106"/>
    </row>
    <row r="9" spans="1:8" ht="12.75">
      <c r="A9" s="102" t="s">
        <v>34</v>
      </c>
      <c r="B9" s="86"/>
      <c r="C9" s="220"/>
      <c r="D9" s="220"/>
      <c r="E9" s="221"/>
      <c r="F9" s="86"/>
      <c r="G9" s="107"/>
      <c r="H9" s="108"/>
    </row>
    <row r="10" spans="1:8" ht="12.75">
      <c r="A10" s="102" t="s">
        <v>35</v>
      </c>
      <c r="B10" s="86"/>
      <c r="C10" s="220" t="s">
        <v>85</v>
      </c>
      <c r="D10" s="220"/>
      <c r="E10" s="220"/>
      <c r="F10" s="109"/>
      <c r="G10" s="110"/>
      <c r="H10" s="111"/>
    </row>
    <row r="11" spans="1:57" ht="13.5" customHeight="1">
      <c r="A11" s="102" t="s">
        <v>36</v>
      </c>
      <c r="B11" s="86"/>
      <c r="C11" s="220"/>
      <c r="D11" s="220"/>
      <c r="E11" s="220"/>
      <c r="F11" s="112" t="s">
        <v>37</v>
      </c>
      <c r="G11" s="113"/>
      <c r="H11" s="108"/>
      <c r="BA11" s="114"/>
      <c r="BB11" s="114"/>
      <c r="BC11" s="114"/>
      <c r="BD11" s="114"/>
      <c r="BE11" s="114"/>
    </row>
    <row r="12" spans="1:8" ht="12.75" customHeight="1">
      <c r="A12" s="115" t="s">
        <v>38</v>
      </c>
      <c r="B12" s="83"/>
      <c r="C12" s="222"/>
      <c r="D12" s="222"/>
      <c r="E12" s="222"/>
      <c r="F12" s="116" t="s">
        <v>39</v>
      </c>
      <c r="G12" s="117"/>
      <c r="H12" s="108"/>
    </row>
  </sheetData>
  <mergeCells count="5">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F20" sqref="F20"/>
    </sheetView>
  </sheetViews>
  <sheetFormatPr defaultColWidth="9.125" defaultRowHeight="12.75"/>
  <cols>
    <col min="1" max="1" width="5.875" style="1" customWidth="1"/>
    <col min="2" max="2" width="6.125" style="1" customWidth="1"/>
    <col min="3" max="3" width="11.50390625" style="1" customWidth="1"/>
    <col min="4" max="4" width="15.875" style="1" customWidth="1"/>
    <col min="5" max="5" width="11.375" style="1" customWidth="1"/>
    <col min="6" max="6" width="10.875" style="1" customWidth="1"/>
    <col min="7" max="7" width="11.00390625" style="1" customWidth="1"/>
    <col min="8" max="8" width="11.125" style="1" customWidth="1"/>
    <col min="9" max="9" width="10.625" style="1" customWidth="1"/>
    <col min="10" max="16384" width="9.125" style="1" customWidth="1"/>
  </cols>
  <sheetData>
    <row r="1" spans="1:9" ht="13.8" thickTop="1">
      <c r="A1" s="223" t="s">
        <v>1</v>
      </c>
      <c r="B1" s="224"/>
      <c r="C1" s="118" t="s">
        <v>64</v>
      </c>
      <c r="D1" s="119"/>
      <c r="E1" s="120"/>
      <c r="F1" s="119"/>
      <c r="G1" s="121" t="s">
        <v>40</v>
      </c>
      <c r="H1" s="122" t="s">
        <v>68</v>
      </c>
      <c r="I1" s="123"/>
    </row>
    <row r="2" spans="1:9" ht="13.8" thickBot="1">
      <c r="A2" s="225" t="s">
        <v>41</v>
      </c>
      <c r="B2" s="226"/>
      <c r="C2" s="124" t="s">
        <v>89</v>
      </c>
      <c r="D2" s="125"/>
      <c r="E2" s="126"/>
      <c r="F2" s="125"/>
      <c r="G2" s="227" t="s">
        <v>88</v>
      </c>
      <c r="H2" s="228"/>
      <c r="I2" s="229"/>
    </row>
    <row r="3" ht="13.8" thickTop="1">
      <c r="F3" s="108"/>
    </row>
    <row r="4" spans="1:9" ht="19.5" customHeight="1">
      <c r="A4" s="127" t="s">
        <v>42</v>
      </c>
      <c r="B4" s="128"/>
      <c r="C4" s="128"/>
      <c r="D4" s="128"/>
      <c r="E4" s="129"/>
      <c r="F4" s="128"/>
      <c r="G4" s="128"/>
      <c r="H4" s="128"/>
      <c r="I4" s="128"/>
    </row>
    <row r="5" ht="13.8" thickBot="1"/>
    <row r="6" spans="1:9" s="108" customFormat="1" ht="13.8" thickBot="1">
      <c r="A6" s="130"/>
      <c r="B6" s="131" t="s">
        <v>43</v>
      </c>
      <c r="C6" s="131"/>
      <c r="D6" s="132"/>
      <c r="E6" s="133" t="s">
        <v>19</v>
      </c>
      <c r="F6" s="134" t="s">
        <v>20</v>
      </c>
      <c r="G6" s="134" t="s">
        <v>21</v>
      </c>
      <c r="H6" s="134" t="s">
        <v>22</v>
      </c>
      <c r="I6" s="135" t="s">
        <v>23</v>
      </c>
    </row>
    <row r="7" spans="1:9" s="108" customFormat="1" ht="12.75">
      <c r="A7" s="207" t="str">
        <f>'SO100  Pol'!B7</f>
        <v>1</v>
      </c>
      <c r="B7" s="62" t="str">
        <f>'SO100  Pol'!C7</f>
        <v>Zemní práce</v>
      </c>
      <c r="D7" s="136"/>
      <c r="E7" s="208">
        <f>'SO100  Pol'!BA32</f>
        <v>0</v>
      </c>
      <c r="F7" s="209">
        <f>'SO100  Pol'!BB32</f>
        <v>0</v>
      </c>
      <c r="G7" s="209">
        <f>'SO100  Pol'!BC32</f>
        <v>0</v>
      </c>
      <c r="H7" s="209">
        <f>'SO100  Pol'!BD32</f>
        <v>0</v>
      </c>
      <c r="I7" s="210">
        <f>'SO100  Pol'!BE32</f>
        <v>0</v>
      </c>
    </row>
    <row r="8" spans="1:9" s="108" customFormat="1" ht="12.75">
      <c r="A8" s="207" t="str">
        <f>'SO100  Pol'!B33</f>
        <v>5</v>
      </c>
      <c r="B8" s="62" t="str">
        <f>'SO100  Pol'!C33</f>
        <v>Komunikace</v>
      </c>
      <c r="D8" s="136"/>
      <c r="E8" s="208">
        <f>'SO100  Pol'!BA54</f>
        <v>0</v>
      </c>
      <c r="F8" s="209">
        <f>'SO100  Pol'!BB54</f>
        <v>0</v>
      </c>
      <c r="G8" s="209">
        <f>'SO100  Pol'!BC54</f>
        <v>0</v>
      </c>
      <c r="H8" s="209">
        <f>'SO100  Pol'!BD54</f>
        <v>0</v>
      </c>
      <c r="I8" s="210">
        <f>'SO100  Pol'!BE54</f>
        <v>0</v>
      </c>
    </row>
    <row r="9" spans="1:9" s="108" customFormat="1" ht="12.75">
      <c r="A9" s="207" t="str">
        <f>'SO100  Pol'!B55</f>
        <v>8</v>
      </c>
      <c r="B9" s="62" t="str">
        <f>'SO100  Pol'!C55</f>
        <v>Trubní vedení</v>
      </c>
      <c r="D9" s="136"/>
      <c r="E9" s="208">
        <f>'SO100  Pol'!BA63</f>
        <v>0</v>
      </c>
      <c r="F9" s="209">
        <f>'SO100  Pol'!BB63</f>
        <v>0</v>
      </c>
      <c r="G9" s="209">
        <f>'SO100  Pol'!BC63</f>
        <v>0</v>
      </c>
      <c r="H9" s="209">
        <f>'SO100  Pol'!BD63</f>
        <v>0</v>
      </c>
      <c r="I9" s="210">
        <f>'SO100  Pol'!BE63</f>
        <v>0</v>
      </c>
    </row>
    <row r="10" spans="1:9" s="108" customFormat="1" ht="12.75">
      <c r="A10" s="207" t="str">
        <f>'SO100  Pol'!B64</f>
        <v>91</v>
      </c>
      <c r="B10" s="62" t="str">
        <f>'SO100  Pol'!C64</f>
        <v>Doplňující práce na komunikaci</v>
      </c>
      <c r="D10" s="136"/>
      <c r="E10" s="208">
        <f>'SO100  Pol'!BA92</f>
        <v>0</v>
      </c>
      <c r="F10" s="209">
        <f>'SO100  Pol'!BB92</f>
        <v>0</v>
      </c>
      <c r="G10" s="209">
        <f>'SO100  Pol'!BC92</f>
        <v>0</v>
      </c>
      <c r="H10" s="209">
        <f>'SO100  Pol'!BD92</f>
        <v>0</v>
      </c>
      <c r="I10" s="210">
        <f>'SO100  Pol'!BE92</f>
        <v>0</v>
      </c>
    </row>
    <row r="11" spans="1:9" s="108" customFormat="1" ht="12.75">
      <c r="A11" s="207" t="str">
        <f>'SO100  Pol'!B93</f>
        <v>93</v>
      </c>
      <c r="B11" s="62" t="str">
        <f>'SO100  Pol'!C93</f>
        <v>Dokončovací práce inženýrskách staveb</v>
      </c>
      <c r="D11" s="136"/>
      <c r="E11" s="208">
        <f>'SO100  Pol'!BA97</f>
        <v>0</v>
      </c>
      <c r="F11" s="209">
        <f>'SO100  Pol'!BB97</f>
        <v>0</v>
      </c>
      <c r="G11" s="209">
        <f>'SO100  Pol'!BC97</f>
        <v>0</v>
      </c>
      <c r="H11" s="209">
        <f>'SO100  Pol'!BD97</f>
        <v>0</v>
      </c>
      <c r="I11" s="210">
        <f>'SO100  Pol'!BE97</f>
        <v>0</v>
      </c>
    </row>
    <row r="12" spans="1:9" s="108" customFormat="1" ht="12.75">
      <c r="A12" s="207" t="str">
        <f>'SO100  Pol'!B98</f>
        <v>999</v>
      </c>
      <c r="B12" s="62" t="str">
        <f>'SO100  Pol'!C98</f>
        <v>Poplatky za skládky</v>
      </c>
      <c r="D12" s="136"/>
      <c r="E12" s="208">
        <f>'SO100  Pol'!BA102</f>
        <v>0</v>
      </c>
      <c r="F12" s="209">
        <f>'SO100  Pol'!BB102</f>
        <v>0</v>
      </c>
      <c r="G12" s="209">
        <f>'SO100  Pol'!BC102</f>
        <v>0</v>
      </c>
      <c r="H12" s="209">
        <f>'SO100  Pol'!BD102</f>
        <v>0</v>
      </c>
      <c r="I12" s="210">
        <f>'SO100  Pol'!BE102</f>
        <v>0</v>
      </c>
    </row>
    <row r="13" spans="1:9" s="108" customFormat="1" ht="13.8" thickBot="1">
      <c r="A13" s="207" t="str">
        <f>'SO100  Pol'!B103</f>
        <v>D96</v>
      </c>
      <c r="B13" s="62" t="str">
        <f>'SO100  Pol'!C103</f>
        <v>Přesuny suti a vybouraných hmot</v>
      </c>
      <c r="D13" s="136"/>
      <c r="E13" s="208">
        <f>'SO100  Pol'!BA110</f>
        <v>0</v>
      </c>
      <c r="F13" s="209">
        <f>'SO100  Pol'!BB110</f>
        <v>0</v>
      </c>
      <c r="G13" s="209">
        <f>'SO100  Pol'!BC110</f>
        <v>0</v>
      </c>
      <c r="H13" s="209">
        <f>'SO100  Pol'!BD110</f>
        <v>0</v>
      </c>
      <c r="I13" s="210">
        <f>'SO100  Pol'!BE110</f>
        <v>0</v>
      </c>
    </row>
    <row r="14" spans="1:9" s="14" customFormat="1" ht="13.8" thickBot="1">
      <c r="A14" s="137"/>
      <c r="B14" s="138" t="s">
        <v>44</v>
      </c>
      <c r="C14" s="138"/>
      <c r="D14" s="139"/>
      <c r="E14" s="140">
        <f>SUM(E7:E13)</f>
        <v>0</v>
      </c>
      <c r="F14" s="141">
        <f>SUM(F7:F13)</f>
        <v>0</v>
      </c>
      <c r="G14" s="141">
        <f>SUM(G7:G13)</f>
        <v>0</v>
      </c>
      <c r="H14" s="141">
        <f>SUM(H7:H13)</f>
        <v>0</v>
      </c>
      <c r="I14" s="142">
        <f>SUM(I7:I13)</f>
        <v>0</v>
      </c>
    </row>
    <row r="15" spans="1:9" ht="12.75">
      <c r="A15" s="108"/>
      <c r="B15" s="108"/>
      <c r="C15" s="108"/>
      <c r="D15" s="108"/>
      <c r="E15" s="108"/>
      <c r="F15" s="108"/>
      <c r="G15" s="108"/>
      <c r="H15" s="108"/>
      <c r="I15" s="108"/>
    </row>
    <row r="16" spans="6:9" ht="12.75">
      <c r="F16" s="143"/>
      <c r="G16" s="144"/>
      <c r="H16" s="144"/>
      <c r="I16" s="46"/>
    </row>
    <row r="17" spans="6:9" ht="12.75">
      <c r="F17" s="143"/>
      <c r="G17" s="144"/>
      <c r="H17" s="144"/>
      <c r="I17" s="46"/>
    </row>
    <row r="18" spans="6:9" ht="12.75">
      <c r="F18" s="143"/>
      <c r="G18" s="144"/>
      <c r="H18" s="144"/>
      <c r="I18" s="46"/>
    </row>
    <row r="19" spans="6:9" ht="12.75">
      <c r="F19" s="143"/>
      <c r="G19" s="144"/>
      <c r="H19" s="144"/>
      <c r="I19" s="46"/>
    </row>
    <row r="20" spans="6:9" ht="12.75">
      <c r="F20" s="143"/>
      <c r="G20" s="144"/>
      <c r="H20" s="144"/>
      <c r="I20" s="46"/>
    </row>
    <row r="21" spans="6:9" ht="12.75">
      <c r="F21" s="143"/>
      <c r="G21" s="144"/>
      <c r="H21" s="144"/>
      <c r="I21" s="46"/>
    </row>
    <row r="22" spans="6:9" ht="12.75">
      <c r="F22" s="143"/>
      <c r="G22" s="144"/>
      <c r="H22" s="144"/>
      <c r="I22" s="46"/>
    </row>
    <row r="23" spans="6:9" ht="12.75">
      <c r="F23" s="143"/>
      <c r="G23" s="144"/>
      <c r="H23" s="144"/>
      <c r="I23" s="46"/>
    </row>
    <row r="24" spans="6:9" ht="12.75">
      <c r="F24" s="143"/>
      <c r="G24" s="144"/>
      <c r="H24" s="144"/>
      <c r="I24" s="46"/>
    </row>
    <row r="25" spans="6:9" ht="12.75">
      <c r="F25" s="143"/>
      <c r="G25" s="144"/>
      <c r="H25" s="144"/>
      <c r="I25" s="46"/>
    </row>
    <row r="26" spans="6:9" ht="12.75">
      <c r="F26" s="143"/>
      <c r="G26" s="144"/>
      <c r="H26" s="144"/>
      <c r="I26" s="46"/>
    </row>
    <row r="27" spans="6:9" ht="12.75">
      <c r="F27" s="143"/>
      <c r="G27" s="144"/>
      <c r="H27" s="144"/>
      <c r="I27" s="46"/>
    </row>
    <row r="28" spans="6:9" ht="12.75">
      <c r="F28" s="143"/>
      <c r="G28" s="144"/>
      <c r="H28" s="144"/>
      <c r="I28" s="46"/>
    </row>
    <row r="29" spans="6:9" ht="12.75">
      <c r="F29" s="143"/>
      <c r="G29" s="144"/>
      <c r="H29" s="144"/>
      <c r="I29" s="46"/>
    </row>
    <row r="30" spans="6:9" ht="12.75">
      <c r="F30" s="143"/>
      <c r="G30" s="144"/>
      <c r="H30" s="144"/>
      <c r="I30" s="46"/>
    </row>
    <row r="31" spans="6:9" ht="12.75">
      <c r="F31" s="143"/>
      <c r="G31" s="144"/>
      <c r="H31" s="144"/>
      <c r="I31" s="46"/>
    </row>
    <row r="32" spans="6:9" ht="12.75">
      <c r="F32" s="143"/>
      <c r="G32" s="144"/>
      <c r="H32" s="144"/>
      <c r="I32" s="46"/>
    </row>
    <row r="33" spans="6:9" ht="12.75">
      <c r="F33" s="143"/>
      <c r="G33" s="144"/>
      <c r="H33" s="144"/>
      <c r="I33" s="46"/>
    </row>
    <row r="34" spans="6:9" ht="12.75">
      <c r="F34" s="143"/>
      <c r="G34" s="144"/>
      <c r="H34" s="144"/>
      <c r="I34" s="46"/>
    </row>
    <row r="35" spans="6:9" ht="12.75">
      <c r="F35" s="143"/>
      <c r="G35" s="144"/>
      <c r="H35" s="144"/>
      <c r="I35" s="46"/>
    </row>
    <row r="36" spans="6:9" ht="12.75">
      <c r="F36" s="143"/>
      <c r="G36" s="144"/>
      <c r="H36" s="144"/>
      <c r="I36" s="46"/>
    </row>
    <row r="37" spans="6:9" ht="12.75">
      <c r="F37" s="143"/>
      <c r="G37" s="144"/>
      <c r="H37" s="144"/>
      <c r="I37" s="46"/>
    </row>
    <row r="38" spans="6:9" ht="12.75">
      <c r="F38" s="143"/>
      <c r="G38" s="144"/>
      <c r="H38" s="144"/>
      <c r="I38" s="46"/>
    </row>
    <row r="39" spans="6:9" ht="12.75">
      <c r="F39" s="143"/>
      <c r="G39" s="144"/>
      <c r="H39" s="144"/>
      <c r="I39" s="46"/>
    </row>
    <row r="40" spans="6:9" ht="12.75">
      <c r="F40" s="143"/>
      <c r="G40" s="144"/>
      <c r="H40" s="144"/>
      <c r="I40" s="46"/>
    </row>
    <row r="41" spans="6:9" ht="12.75">
      <c r="F41" s="143"/>
      <c r="G41" s="144"/>
      <c r="H41" s="144"/>
      <c r="I41" s="46"/>
    </row>
    <row r="42" spans="6:9" ht="12.75">
      <c r="F42" s="143"/>
      <c r="G42" s="144"/>
      <c r="H42" s="144"/>
      <c r="I42" s="46"/>
    </row>
    <row r="43" spans="6:9" ht="12.75">
      <c r="F43" s="143"/>
      <c r="G43" s="144"/>
      <c r="H43" s="144"/>
      <c r="I43" s="46"/>
    </row>
    <row r="44" spans="6:9" ht="12.75">
      <c r="F44" s="143"/>
      <c r="G44" s="144"/>
      <c r="H44" s="144"/>
      <c r="I44" s="46"/>
    </row>
    <row r="45" spans="6:9" ht="12.75">
      <c r="F45" s="143"/>
      <c r="G45" s="144"/>
      <c r="H45" s="144"/>
      <c r="I45" s="46"/>
    </row>
    <row r="46" spans="6:9" ht="12.75">
      <c r="F46" s="143"/>
      <c r="G46" s="144"/>
      <c r="H46" s="144"/>
      <c r="I46" s="46"/>
    </row>
    <row r="47" spans="6:9" ht="12.75">
      <c r="F47" s="143"/>
      <c r="G47" s="144"/>
      <c r="H47" s="144"/>
      <c r="I47" s="46"/>
    </row>
    <row r="48" spans="6:9" ht="12.75">
      <c r="F48" s="143"/>
      <c r="G48" s="144"/>
      <c r="H48" s="144"/>
      <c r="I48" s="46"/>
    </row>
    <row r="49" spans="6:9" ht="12.75">
      <c r="F49" s="143"/>
      <c r="G49" s="144"/>
      <c r="H49" s="144"/>
      <c r="I49" s="46"/>
    </row>
    <row r="50" spans="6:9" ht="12.75">
      <c r="F50" s="143"/>
      <c r="G50" s="144"/>
      <c r="H50" s="144"/>
      <c r="I50" s="46"/>
    </row>
    <row r="51" spans="6:9" ht="12.75">
      <c r="F51" s="143"/>
      <c r="G51" s="144"/>
      <c r="H51" s="144"/>
      <c r="I51" s="46"/>
    </row>
    <row r="52" spans="6:9" ht="12.75">
      <c r="F52" s="143"/>
      <c r="G52" s="144"/>
      <c r="H52" s="144"/>
      <c r="I52" s="46"/>
    </row>
    <row r="53" spans="6:9" ht="12.75">
      <c r="F53" s="143"/>
      <c r="G53" s="144"/>
      <c r="H53" s="144"/>
      <c r="I53" s="46"/>
    </row>
    <row r="54" spans="6:9" ht="12.75">
      <c r="F54" s="143"/>
      <c r="G54" s="144"/>
      <c r="H54" s="144"/>
      <c r="I54" s="46"/>
    </row>
    <row r="55" spans="6:9" ht="12.75">
      <c r="F55" s="143"/>
      <c r="G55" s="144"/>
      <c r="H55" s="144"/>
      <c r="I55" s="46"/>
    </row>
    <row r="56" spans="6:9" ht="12.75">
      <c r="F56" s="143"/>
      <c r="G56" s="144"/>
      <c r="H56" s="144"/>
      <c r="I56" s="46"/>
    </row>
    <row r="57" spans="6:9" ht="12.75">
      <c r="F57" s="143"/>
      <c r="G57" s="144"/>
      <c r="H57" s="144"/>
      <c r="I57" s="46"/>
    </row>
    <row r="58" spans="6:9" ht="12.75">
      <c r="F58" s="143"/>
      <c r="G58" s="144"/>
      <c r="H58" s="144"/>
      <c r="I58" s="46"/>
    </row>
    <row r="59" spans="6:9" ht="12.75">
      <c r="F59" s="143"/>
      <c r="G59" s="144"/>
      <c r="H59" s="144"/>
      <c r="I59" s="46"/>
    </row>
    <row r="60" spans="6:9" ht="12.75">
      <c r="F60" s="143"/>
      <c r="G60" s="144"/>
      <c r="H60" s="144"/>
      <c r="I60" s="46"/>
    </row>
    <row r="61" spans="6:9" ht="12.75">
      <c r="F61" s="143"/>
      <c r="G61" s="144"/>
      <c r="H61" s="144"/>
      <c r="I61" s="46"/>
    </row>
    <row r="62" spans="6:9" ht="12.75">
      <c r="F62" s="143"/>
      <c r="G62" s="144"/>
      <c r="H62" s="144"/>
      <c r="I62" s="46"/>
    </row>
    <row r="63" spans="6:9" ht="12.75">
      <c r="F63" s="143"/>
      <c r="G63" s="144"/>
      <c r="H63" s="144"/>
      <c r="I63" s="46"/>
    </row>
  </sheetData>
  <mergeCells count="3">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dimension ref="A1:CB183"/>
  <sheetViews>
    <sheetView showGridLines="0" showZeros="0" zoomScaleSheetLayoutView="100" workbookViewId="0" topLeftCell="A1">
      <selection activeCell="A2" sqref="A2"/>
    </sheetView>
  </sheetViews>
  <sheetFormatPr defaultColWidth="9.125" defaultRowHeight="12.75"/>
  <cols>
    <col min="1" max="1" width="4.50390625" style="145" customWidth="1"/>
    <col min="2" max="2" width="11.50390625" style="145" customWidth="1"/>
    <col min="3" max="3" width="40.50390625" style="145" customWidth="1"/>
    <col min="4" max="4" width="5.50390625" style="145" customWidth="1"/>
    <col min="5" max="5" width="8.50390625" style="155" customWidth="1"/>
    <col min="6" max="6" width="9.875" style="145" customWidth="1"/>
    <col min="7" max="7" width="13.875" style="145" customWidth="1"/>
    <col min="8" max="8" width="11.625" style="145" hidden="1" customWidth="1"/>
    <col min="9" max="9" width="11.50390625" style="145" hidden="1" customWidth="1"/>
    <col min="10" max="10" width="11.00390625" style="145" hidden="1" customWidth="1"/>
    <col min="11" max="11" width="10.50390625" style="145" hidden="1" customWidth="1"/>
    <col min="12" max="12" width="75.50390625" style="145" customWidth="1"/>
    <col min="13" max="13" width="45.375" style="145" customWidth="1"/>
    <col min="14" max="16384" width="9.125" style="145" customWidth="1"/>
  </cols>
  <sheetData>
    <row r="1" spans="1:7" ht="15.6">
      <c r="A1" s="233" t="s">
        <v>246</v>
      </c>
      <c r="B1" s="233"/>
      <c r="C1" s="233"/>
      <c r="D1" s="233"/>
      <c r="E1" s="233"/>
      <c r="F1" s="233"/>
      <c r="G1" s="233"/>
    </row>
    <row r="2" spans="2:7" ht="14.25" customHeight="1" thickBot="1">
      <c r="B2" s="146"/>
      <c r="C2" s="147"/>
      <c r="D2" s="147"/>
      <c r="E2" s="148"/>
      <c r="F2" s="147"/>
      <c r="G2" s="147"/>
    </row>
    <row r="3" spans="1:7" ht="13.8" thickTop="1">
      <c r="A3" s="223" t="s">
        <v>1</v>
      </c>
      <c r="B3" s="224"/>
      <c r="C3" s="118" t="s">
        <v>64</v>
      </c>
      <c r="D3" s="149"/>
      <c r="E3" s="150" t="s">
        <v>45</v>
      </c>
      <c r="F3" s="151" t="str">
        <f>'SO100  Rek'!H1</f>
        <v/>
      </c>
      <c r="G3" s="152"/>
    </row>
    <row r="4" spans="1:7" ht="13.8" thickBot="1">
      <c r="A4" s="234" t="s">
        <v>41</v>
      </c>
      <c r="B4" s="226"/>
      <c r="C4" s="124" t="s">
        <v>89</v>
      </c>
      <c r="D4" s="153"/>
      <c r="E4" s="235" t="str">
        <f>'SO100  Rek'!G2</f>
        <v>Zvýšení únosnosti silnice</v>
      </c>
      <c r="F4" s="236"/>
      <c r="G4" s="237"/>
    </row>
    <row r="5" spans="1:7" ht="13.8" thickTop="1">
      <c r="A5" s="154"/>
      <c r="G5" s="156"/>
    </row>
    <row r="6" spans="1:11" ht="27" customHeight="1">
      <c r="A6" s="157" t="s">
        <v>46</v>
      </c>
      <c r="B6" s="158" t="s">
        <v>47</v>
      </c>
      <c r="C6" s="158" t="s">
        <v>48</v>
      </c>
      <c r="D6" s="158" t="s">
        <v>49</v>
      </c>
      <c r="E6" s="159" t="s">
        <v>50</v>
      </c>
      <c r="F6" s="158" t="s">
        <v>51</v>
      </c>
      <c r="G6" s="160" t="s">
        <v>52</v>
      </c>
      <c r="H6" s="161" t="s">
        <v>53</v>
      </c>
      <c r="I6" s="161" t="s">
        <v>54</v>
      </c>
      <c r="J6" s="161" t="s">
        <v>55</v>
      </c>
      <c r="K6" s="161" t="s">
        <v>56</v>
      </c>
    </row>
    <row r="7" spans="1:15" ht="12.75">
      <c r="A7" s="162" t="s">
        <v>57</v>
      </c>
      <c r="B7" s="163" t="s">
        <v>58</v>
      </c>
      <c r="C7" s="164" t="s">
        <v>59</v>
      </c>
      <c r="D7" s="165"/>
      <c r="E7" s="166"/>
      <c r="F7" s="166"/>
      <c r="G7" s="167"/>
      <c r="H7" s="168"/>
      <c r="I7" s="169"/>
      <c r="J7" s="170"/>
      <c r="K7" s="171"/>
      <c r="O7" s="172">
        <v>1</v>
      </c>
    </row>
    <row r="8" spans="1:80" ht="12.75">
      <c r="A8" s="173">
        <v>1</v>
      </c>
      <c r="B8" s="174" t="s">
        <v>93</v>
      </c>
      <c r="C8" s="175" t="s">
        <v>94</v>
      </c>
      <c r="D8" s="176" t="s">
        <v>91</v>
      </c>
      <c r="E8" s="177">
        <v>8.5</v>
      </c>
      <c r="F8" s="177">
        <v>0</v>
      </c>
      <c r="G8" s="178">
        <f>E8*F8</f>
        <v>0</v>
      </c>
      <c r="H8" s="179">
        <v>0</v>
      </c>
      <c r="I8" s="180">
        <f>E8*H8</f>
        <v>0</v>
      </c>
      <c r="J8" s="179">
        <v>-0.11</v>
      </c>
      <c r="K8" s="180">
        <f>E8*J8</f>
        <v>-0.935</v>
      </c>
      <c r="O8" s="172">
        <v>2</v>
      </c>
      <c r="AA8" s="145">
        <v>1</v>
      </c>
      <c r="AB8" s="145">
        <v>1</v>
      </c>
      <c r="AC8" s="145">
        <v>1</v>
      </c>
      <c r="AZ8" s="145">
        <v>1</v>
      </c>
      <c r="BA8" s="145">
        <f>IF(AZ8=1,G8,0)</f>
        <v>0</v>
      </c>
      <c r="BB8" s="145">
        <f>IF(AZ8=2,G8,0)</f>
        <v>0</v>
      </c>
      <c r="BC8" s="145">
        <f>IF(AZ8=3,G8,0)</f>
        <v>0</v>
      </c>
      <c r="BD8" s="145">
        <f>IF(AZ8=4,G8,0)</f>
        <v>0</v>
      </c>
      <c r="BE8" s="145">
        <f>IF(AZ8=5,G8,0)</f>
        <v>0</v>
      </c>
      <c r="CA8" s="172">
        <v>1</v>
      </c>
      <c r="CB8" s="172">
        <v>1</v>
      </c>
    </row>
    <row r="9" spans="1:15" ht="12.75">
      <c r="A9" s="181"/>
      <c r="B9" s="182"/>
      <c r="C9" s="230" t="s">
        <v>95</v>
      </c>
      <c r="D9" s="231"/>
      <c r="E9" s="231"/>
      <c r="F9" s="231"/>
      <c r="G9" s="232"/>
      <c r="I9" s="183"/>
      <c r="K9" s="183"/>
      <c r="L9" s="184" t="s">
        <v>95</v>
      </c>
      <c r="O9" s="172">
        <v>3</v>
      </c>
    </row>
    <row r="10" spans="1:15" ht="12.75">
      <c r="A10" s="181"/>
      <c r="B10" s="185"/>
      <c r="C10" s="238" t="s">
        <v>96</v>
      </c>
      <c r="D10" s="239"/>
      <c r="E10" s="186">
        <v>8.5</v>
      </c>
      <c r="F10" s="187"/>
      <c r="G10" s="188"/>
      <c r="H10" s="189"/>
      <c r="I10" s="183"/>
      <c r="J10" s="190"/>
      <c r="K10" s="183"/>
      <c r="M10" s="184" t="s">
        <v>96</v>
      </c>
      <c r="O10" s="172"/>
    </row>
    <row r="11" spans="1:80" ht="12.75">
      <c r="A11" s="173">
        <v>2</v>
      </c>
      <c r="B11" s="174" t="s">
        <v>97</v>
      </c>
      <c r="C11" s="175" t="s">
        <v>98</v>
      </c>
      <c r="D11" s="176" t="s">
        <v>91</v>
      </c>
      <c r="E11" s="177">
        <v>5730.3</v>
      </c>
      <c r="F11" s="177">
        <v>0</v>
      </c>
      <c r="G11" s="178">
        <f>E11*F11</f>
        <v>0</v>
      </c>
      <c r="H11" s="179">
        <v>0</v>
      </c>
      <c r="I11" s="180">
        <f>E11*H11</f>
        <v>0</v>
      </c>
      <c r="J11" s="179">
        <v>-0.066</v>
      </c>
      <c r="K11" s="180">
        <f>E11*J11</f>
        <v>-378.19980000000004</v>
      </c>
      <c r="O11" s="172">
        <v>2</v>
      </c>
      <c r="AA11" s="145">
        <v>1</v>
      </c>
      <c r="AB11" s="145">
        <v>1</v>
      </c>
      <c r="AC11" s="145">
        <v>1</v>
      </c>
      <c r="AZ11" s="145">
        <v>1</v>
      </c>
      <c r="BA11" s="145">
        <f>IF(AZ11=1,G11,0)</f>
        <v>0</v>
      </c>
      <c r="BB11" s="145">
        <f>IF(AZ11=2,G11,0)</f>
        <v>0</v>
      </c>
      <c r="BC11" s="145">
        <f>IF(AZ11=3,G11,0)</f>
        <v>0</v>
      </c>
      <c r="BD11" s="145">
        <f>IF(AZ11=4,G11,0)</f>
        <v>0</v>
      </c>
      <c r="BE11" s="145">
        <f>IF(AZ11=5,G11,0)</f>
        <v>0</v>
      </c>
      <c r="CA11" s="172">
        <v>1</v>
      </c>
      <c r="CB11" s="172">
        <v>1</v>
      </c>
    </row>
    <row r="12" spans="1:15" ht="12.75">
      <c r="A12" s="181"/>
      <c r="B12" s="185"/>
      <c r="C12" s="238" t="s">
        <v>99</v>
      </c>
      <c r="D12" s="239"/>
      <c r="E12" s="186">
        <v>5730.3</v>
      </c>
      <c r="F12" s="187"/>
      <c r="G12" s="188"/>
      <c r="H12" s="189"/>
      <c r="I12" s="183"/>
      <c r="J12" s="190"/>
      <c r="K12" s="183"/>
      <c r="M12" s="184" t="s">
        <v>99</v>
      </c>
      <c r="O12" s="172"/>
    </row>
    <row r="13" spans="1:80" ht="12.75">
      <c r="A13" s="173">
        <v>3</v>
      </c>
      <c r="B13" s="174" t="s">
        <v>100</v>
      </c>
      <c r="C13" s="175" t="s">
        <v>101</v>
      </c>
      <c r="D13" s="176" t="s">
        <v>102</v>
      </c>
      <c r="E13" s="177">
        <v>155.871</v>
      </c>
      <c r="F13" s="177">
        <v>0</v>
      </c>
      <c r="G13" s="178">
        <f>E13*F13</f>
        <v>0</v>
      </c>
      <c r="H13" s="179">
        <v>0</v>
      </c>
      <c r="I13" s="180">
        <f>E13*H13</f>
        <v>0</v>
      </c>
      <c r="J13" s="179">
        <v>-1.8</v>
      </c>
      <c r="K13" s="180">
        <f>E13*J13</f>
        <v>-280.56780000000003</v>
      </c>
      <c r="O13" s="172">
        <v>2</v>
      </c>
      <c r="AA13" s="145">
        <v>1</v>
      </c>
      <c r="AB13" s="145">
        <v>1</v>
      </c>
      <c r="AC13" s="145">
        <v>1</v>
      </c>
      <c r="AZ13" s="145">
        <v>1</v>
      </c>
      <c r="BA13" s="145">
        <f>IF(AZ13=1,G13,0)</f>
        <v>0</v>
      </c>
      <c r="BB13" s="145">
        <f>IF(AZ13=2,G13,0)</f>
        <v>0</v>
      </c>
      <c r="BC13" s="145">
        <f>IF(AZ13=3,G13,0)</f>
        <v>0</v>
      </c>
      <c r="BD13" s="145">
        <f>IF(AZ13=4,G13,0)</f>
        <v>0</v>
      </c>
      <c r="BE13" s="145">
        <f>IF(AZ13=5,G13,0)</f>
        <v>0</v>
      </c>
      <c r="CA13" s="172">
        <v>1</v>
      </c>
      <c r="CB13" s="172">
        <v>1</v>
      </c>
    </row>
    <row r="14" spans="1:15" ht="12.75">
      <c r="A14" s="181"/>
      <c r="B14" s="182"/>
      <c r="C14" s="230" t="s">
        <v>103</v>
      </c>
      <c r="D14" s="231"/>
      <c r="E14" s="231"/>
      <c r="F14" s="231"/>
      <c r="G14" s="232"/>
      <c r="I14" s="183"/>
      <c r="K14" s="183"/>
      <c r="L14" s="184" t="s">
        <v>103</v>
      </c>
      <c r="O14" s="172">
        <v>3</v>
      </c>
    </row>
    <row r="15" spans="1:15" ht="12.75">
      <c r="A15" s="181"/>
      <c r="B15" s="185"/>
      <c r="C15" s="238" t="s">
        <v>104</v>
      </c>
      <c r="D15" s="239"/>
      <c r="E15" s="186">
        <v>155.871</v>
      </c>
      <c r="F15" s="187"/>
      <c r="G15" s="188"/>
      <c r="H15" s="189"/>
      <c r="I15" s="183"/>
      <c r="J15" s="190"/>
      <c r="K15" s="183"/>
      <c r="M15" s="184" t="s">
        <v>104</v>
      </c>
      <c r="O15" s="172"/>
    </row>
    <row r="16" spans="1:80" ht="12.75">
      <c r="A16" s="173">
        <v>4</v>
      </c>
      <c r="B16" s="174" t="s">
        <v>105</v>
      </c>
      <c r="C16" s="175" t="s">
        <v>106</v>
      </c>
      <c r="D16" s="176" t="s">
        <v>102</v>
      </c>
      <c r="E16" s="177">
        <v>155.871</v>
      </c>
      <c r="F16" s="177">
        <v>0</v>
      </c>
      <c r="G16" s="178">
        <f>E16*F16</f>
        <v>0</v>
      </c>
      <c r="H16" s="179">
        <v>0</v>
      </c>
      <c r="I16" s="180">
        <f>E16*H16</f>
        <v>0</v>
      </c>
      <c r="J16" s="179">
        <v>0</v>
      </c>
      <c r="K16" s="180">
        <f>E16*J16</f>
        <v>0</v>
      </c>
      <c r="O16" s="172">
        <v>2</v>
      </c>
      <c r="AA16" s="145">
        <v>1</v>
      </c>
      <c r="AB16" s="145">
        <v>1</v>
      </c>
      <c r="AC16" s="145">
        <v>1</v>
      </c>
      <c r="AZ16" s="145">
        <v>1</v>
      </c>
      <c r="BA16" s="145">
        <f>IF(AZ16=1,G16,0)</f>
        <v>0</v>
      </c>
      <c r="BB16" s="145">
        <f>IF(AZ16=2,G16,0)</f>
        <v>0</v>
      </c>
      <c r="BC16" s="145">
        <f>IF(AZ16=3,G16,0)</f>
        <v>0</v>
      </c>
      <c r="BD16" s="145">
        <f>IF(AZ16=4,G16,0)</f>
        <v>0</v>
      </c>
      <c r="BE16" s="145">
        <f>IF(AZ16=5,G16,0)</f>
        <v>0</v>
      </c>
      <c r="CA16" s="172">
        <v>1</v>
      </c>
      <c r="CB16" s="172">
        <v>1</v>
      </c>
    </row>
    <row r="17" spans="1:80" ht="12.75">
      <c r="A17" s="173">
        <v>5</v>
      </c>
      <c r="B17" s="174" t="s">
        <v>107</v>
      </c>
      <c r="C17" s="175" t="s">
        <v>108</v>
      </c>
      <c r="D17" s="176" t="s">
        <v>102</v>
      </c>
      <c r="E17" s="177">
        <v>40.85</v>
      </c>
      <c r="F17" s="177">
        <v>0</v>
      </c>
      <c r="G17" s="178">
        <f>E17*F17</f>
        <v>0</v>
      </c>
      <c r="H17" s="179">
        <v>0</v>
      </c>
      <c r="I17" s="180">
        <f>E17*H17</f>
        <v>0</v>
      </c>
      <c r="J17" s="179">
        <v>0</v>
      </c>
      <c r="K17" s="180">
        <f>E17*J17</f>
        <v>0</v>
      </c>
      <c r="O17" s="172">
        <v>2</v>
      </c>
      <c r="AA17" s="145">
        <v>1</v>
      </c>
      <c r="AB17" s="145">
        <v>1</v>
      </c>
      <c r="AC17" s="145">
        <v>1</v>
      </c>
      <c r="AZ17" s="145">
        <v>1</v>
      </c>
      <c r="BA17" s="145">
        <f>IF(AZ17=1,G17,0)</f>
        <v>0</v>
      </c>
      <c r="BB17" s="145">
        <f>IF(AZ17=2,G17,0)</f>
        <v>0</v>
      </c>
      <c r="BC17" s="145">
        <f>IF(AZ17=3,G17,0)</f>
        <v>0</v>
      </c>
      <c r="BD17" s="145">
        <f>IF(AZ17=4,G17,0)</f>
        <v>0</v>
      </c>
      <c r="BE17" s="145">
        <f>IF(AZ17=5,G17,0)</f>
        <v>0</v>
      </c>
      <c r="CA17" s="172">
        <v>1</v>
      </c>
      <c r="CB17" s="172">
        <v>1</v>
      </c>
    </row>
    <row r="18" spans="1:15" ht="12.75">
      <c r="A18" s="181"/>
      <c r="B18" s="182"/>
      <c r="C18" s="230" t="s">
        <v>109</v>
      </c>
      <c r="D18" s="231"/>
      <c r="E18" s="231"/>
      <c r="F18" s="231"/>
      <c r="G18" s="232"/>
      <c r="I18" s="183"/>
      <c r="K18" s="183"/>
      <c r="L18" s="184" t="s">
        <v>109</v>
      </c>
      <c r="O18" s="172">
        <v>3</v>
      </c>
    </row>
    <row r="19" spans="1:15" ht="12.75">
      <c r="A19" s="181"/>
      <c r="B19" s="185"/>
      <c r="C19" s="238" t="s">
        <v>110</v>
      </c>
      <c r="D19" s="239"/>
      <c r="E19" s="186">
        <v>40.85</v>
      </c>
      <c r="F19" s="187"/>
      <c r="G19" s="188"/>
      <c r="H19" s="189"/>
      <c r="I19" s="183"/>
      <c r="J19" s="190"/>
      <c r="K19" s="183"/>
      <c r="M19" s="184" t="s">
        <v>110</v>
      </c>
      <c r="O19" s="172"/>
    </row>
    <row r="20" spans="1:80" ht="12.75">
      <c r="A20" s="173">
        <v>6</v>
      </c>
      <c r="B20" s="174" t="s">
        <v>111</v>
      </c>
      <c r="C20" s="175" t="s">
        <v>112</v>
      </c>
      <c r="D20" s="176" t="s">
        <v>91</v>
      </c>
      <c r="E20" s="177">
        <v>408.5</v>
      </c>
      <c r="F20" s="177">
        <v>0</v>
      </c>
      <c r="G20" s="178">
        <f>E20*F20</f>
        <v>0</v>
      </c>
      <c r="H20" s="179">
        <v>0</v>
      </c>
      <c r="I20" s="180">
        <f>E20*H20</f>
        <v>0</v>
      </c>
      <c r="J20" s="179">
        <v>0</v>
      </c>
      <c r="K20" s="180">
        <f>E20*J20</f>
        <v>0</v>
      </c>
      <c r="O20" s="172">
        <v>2</v>
      </c>
      <c r="AA20" s="145">
        <v>1</v>
      </c>
      <c r="AB20" s="145">
        <v>1</v>
      </c>
      <c r="AC20" s="145">
        <v>1</v>
      </c>
      <c r="AZ20" s="145">
        <v>1</v>
      </c>
      <c r="BA20" s="145">
        <f>IF(AZ20=1,G20,0)</f>
        <v>0</v>
      </c>
      <c r="BB20" s="145">
        <f>IF(AZ20=2,G20,0)</f>
        <v>0</v>
      </c>
      <c r="BC20" s="145">
        <f>IF(AZ20=3,G20,0)</f>
        <v>0</v>
      </c>
      <c r="BD20" s="145">
        <f>IF(AZ20=4,G20,0)</f>
        <v>0</v>
      </c>
      <c r="BE20" s="145">
        <f>IF(AZ20=5,G20,0)</f>
        <v>0</v>
      </c>
      <c r="CA20" s="172">
        <v>1</v>
      </c>
      <c r="CB20" s="172">
        <v>1</v>
      </c>
    </row>
    <row r="21" spans="1:15" ht="12.75">
      <c r="A21" s="181"/>
      <c r="B21" s="182"/>
      <c r="C21" s="230" t="s">
        <v>113</v>
      </c>
      <c r="D21" s="231"/>
      <c r="E21" s="231"/>
      <c r="F21" s="231"/>
      <c r="G21" s="232"/>
      <c r="I21" s="183"/>
      <c r="K21" s="183"/>
      <c r="L21" s="184" t="s">
        <v>113</v>
      </c>
      <c r="O21" s="172">
        <v>3</v>
      </c>
    </row>
    <row r="22" spans="1:80" ht="12.75">
      <c r="A22" s="173">
        <v>7</v>
      </c>
      <c r="B22" s="174" t="s">
        <v>114</v>
      </c>
      <c r="C22" s="175" t="s">
        <v>115</v>
      </c>
      <c r="D22" s="176" t="s">
        <v>91</v>
      </c>
      <c r="E22" s="177">
        <v>408.5</v>
      </c>
      <c r="F22" s="177">
        <v>0</v>
      </c>
      <c r="G22" s="178">
        <f>E22*F22</f>
        <v>0</v>
      </c>
      <c r="H22" s="179">
        <v>0</v>
      </c>
      <c r="I22" s="180">
        <f>E22*H22</f>
        <v>0</v>
      </c>
      <c r="J22" s="179">
        <v>0</v>
      </c>
      <c r="K22" s="180">
        <f>E22*J22</f>
        <v>0</v>
      </c>
      <c r="O22" s="172">
        <v>2</v>
      </c>
      <c r="AA22" s="145">
        <v>1</v>
      </c>
      <c r="AB22" s="145">
        <v>1</v>
      </c>
      <c r="AC22" s="145">
        <v>1</v>
      </c>
      <c r="AZ22" s="145">
        <v>1</v>
      </c>
      <c r="BA22" s="145">
        <f>IF(AZ22=1,G22,0)</f>
        <v>0</v>
      </c>
      <c r="BB22" s="145">
        <f>IF(AZ22=2,G22,0)</f>
        <v>0</v>
      </c>
      <c r="BC22" s="145">
        <f>IF(AZ22=3,G22,0)</f>
        <v>0</v>
      </c>
      <c r="BD22" s="145">
        <f>IF(AZ22=4,G22,0)</f>
        <v>0</v>
      </c>
      <c r="BE22" s="145">
        <f>IF(AZ22=5,G22,0)</f>
        <v>0</v>
      </c>
      <c r="CA22" s="172">
        <v>1</v>
      </c>
      <c r="CB22" s="172">
        <v>1</v>
      </c>
    </row>
    <row r="23" spans="1:15" ht="12.75">
      <c r="A23" s="181"/>
      <c r="B23" s="182"/>
      <c r="C23" s="230" t="s">
        <v>116</v>
      </c>
      <c r="D23" s="231"/>
      <c r="E23" s="231"/>
      <c r="F23" s="231"/>
      <c r="G23" s="232"/>
      <c r="I23" s="183"/>
      <c r="K23" s="183"/>
      <c r="L23" s="184" t="s">
        <v>116</v>
      </c>
      <c r="O23" s="172">
        <v>3</v>
      </c>
    </row>
    <row r="24" spans="1:80" ht="12.75">
      <c r="A24" s="173">
        <v>8</v>
      </c>
      <c r="B24" s="174" t="s">
        <v>117</v>
      </c>
      <c r="C24" s="175" t="s">
        <v>118</v>
      </c>
      <c r="D24" s="176" t="s">
        <v>102</v>
      </c>
      <c r="E24" s="177">
        <v>155.871</v>
      </c>
      <c r="F24" s="177">
        <v>0</v>
      </c>
      <c r="G24" s="178">
        <f>E24*F24</f>
        <v>0</v>
      </c>
      <c r="H24" s="179">
        <v>0</v>
      </c>
      <c r="I24" s="180">
        <f>E24*H24</f>
        <v>0</v>
      </c>
      <c r="J24" s="179">
        <v>0</v>
      </c>
      <c r="K24" s="180">
        <f>E24*J24</f>
        <v>0</v>
      </c>
      <c r="O24" s="172">
        <v>2</v>
      </c>
      <c r="AA24" s="145">
        <v>1</v>
      </c>
      <c r="AB24" s="145">
        <v>1</v>
      </c>
      <c r="AC24" s="145">
        <v>1</v>
      </c>
      <c r="AZ24" s="145">
        <v>1</v>
      </c>
      <c r="BA24" s="145">
        <f>IF(AZ24=1,G24,0)</f>
        <v>0</v>
      </c>
      <c r="BB24" s="145">
        <f>IF(AZ24=2,G24,0)</f>
        <v>0</v>
      </c>
      <c r="BC24" s="145">
        <f>IF(AZ24=3,G24,0)</f>
        <v>0</v>
      </c>
      <c r="BD24" s="145">
        <f>IF(AZ24=4,G24,0)</f>
        <v>0</v>
      </c>
      <c r="BE24" s="145">
        <f>IF(AZ24=5,G24,0)</f>
        <v>0</v>
      </c>
      <c r="CA24" s="172">
        <v>1</v>
      </c>
      <c r="CB24" s="172">
        <v>1</v>
      </c>
    </row>
    <row r="25" spans="1:80" ht="12.75">
      <c r="A25" s="173">
        <v>9</v>
      </c>
      <c r="B25" s="174" t="s">
        <v>119</v>
      </c>
      <c r="C25" s="175" t="s">
        <v>120</v>
      </c>
      <c r="D25" s="176" t="s">
        <v>60</v>
      </c>
      <c r="E25" s="177">
        <v>233.8</v>
      </c>
      <c r="F25" s="177">
        <v>0</v>
      </c>
      <c r="G25" s="178">
        <f>E25*F25</f>
        <v>0</v>
      </c>
      <c r="H25" s="179">
        <v>0</v>
      </c>
      <c r="I25" s="180">
        <f>E25*H25</f>
        <v>0</v>
      </c>
      <c r="J25" s="179"/>
      <c r="K25" s="180">
        <f>E25*J25</f>
        <v>0</v>
      </c>
      <c r="O25" s="172">
        <v>2</v>
      </c>
      <c r="AA25" s="145">
        <v>12</v>
      </c>
      <c r="AB25" s="145">
        <v>0</v>
      </c>
      <c r="AC25" s="145">
        <v>14</v>
      </c>
      <c r="AZ25" s="145">
        <v>1</v>
      </c>
      <c r="BA25" s="145">
        <f>IF(AZ25=1,G25,0)</f>
        <v>0</v>
      </c>
      <c r="BB25" s="145">
        <f>IF(AZ25=2,G25,0)</f>
        <v>0</v>
      </c>
      <c r="BC25" s="145">
        <f>IF(AZ25=3,G25,0)</f>
        <v>0</v>
      </c>
      <c r="BD25" s="145">
        <f>IF(AZ25=4,G25,0)</f>
        <v>0</v>
      </c>
      <c r="BE25" s="145">
        <f>IF(AZ25=5,G25,0)</f>
        <v>0</v>
      </c>
      <c r="CA25" s="172">
        <v>12</v>
      </c>
      <c r="CB25" s="172">
        <v>0</v>
      </c>
    </row>
    <row r="26" spans="1:15" ht="12.75">
      <c r="A26" s="181"/>
      <c r="B26" s="185"/>
      <c r="C26" s="238" t="s">
        <v>121</v>
      </c>
      <c r="D26" s="239"/>
      <c r="E26" s="186">
        <v>233.8</v>
      </c>
      <c r="F26" s="187"/>
      <c r="G26" s="188"/>
      <c r="H26" s="189"/>
      <c r="I26" s="183"/>
      <c r="J26" s="190"/>
      <c r="K26" s="183"/>
      <c r="M26" s="184" t="s">
        <v>121</v>
      </c>
      <c r="O26" s="172"/>
    </row>
    <row r="27" spans="1:80" ht="12.75">
      <c r="A27" s="173">
        <v>10</v>
      </c>
      <c r="B27" s="174" t="s">
        <v>122</v>
      </c>
      <c r="C27" s="175" t="s">
        <v>123</v>
      </c>
      <c r="D27" s="176" t="s">
        <v>124</v>
      </c>
      <c r="E27" s="177">
        <v>8.17</v>
      </c>
      <c r="F27" s="177">
        <v>0</v>
      </c>
      <c r="G27" s="178">
        <f>E27*F27</f>
        <v>0</v>
      </c>
      <c r="H27" s="179">
        <v>0.001</v>
      </c>
      <c r="I27" s="180">
        <f>E27*H27</f>
        <v>0.00817</v>
      </c>
      <c r="J27" s="179"/>
      <c r="K27" s="180">
        <f>E27*J27</f>
        <v>0</v>
      </c>
      <c r="O27" s="172">
        <v>2</v>
      </c>
      <c r="AA27" s="145">
        <v>3</v>
      </c>
      <c r="AB27" s="145">
        <v>1</v>
      </c>
      <c r="AC27" s="145">
        <v>572400</v>
      </c>
      <c r="AZ27" s="145">
        <v>1</v>
      </c>
      <c r="BA27" s="145">
        <f>IF(AZ27=1,G27,0)</f>
        <v>0</v>
      </c>
      <c r="BB27" s="145">
        <f>IF(AZ27=2,G27,0)</f>
        <v>0</v>
      </c>
      <c r="BC27" s="145">
        <f>IF(AZ27=3,G27,0)</f>
        <v>0</v>
      </c>
      <c r="BD27" s="145">
        <f>IF(AZ27=4,G27,0)</f>
        <v>0</v>
      </c>
      <c r="BE27" s="145">
        <f>IF(AZ27=5,G27,0)</f>
        <v>0</v>
      </c>
      <c r="CA27" s="172">
        <v>3</v>
      </c>
      <c r="CB27" s="172">
        <v>1</v>
      </c>
    </row>
    <row r="28" spans="1:15" ht="12.75">
      <c r="A28" s="181"/>
      <c r="B28" s="185"/>
      <c r="C28" s="238" t="s">
        <v>125</v>
      </c>
      <c r="D28" s="239"/>
      <c r="E28" s="186">
        <v>8.17</v>
      </c>
      <c r="F28" s="187"/>
      <c r="G28" s="188"/>
      <c r="H28" s="189"/>
      <c r="I28" s="183"/>
      <c r="J28" s="190"/>
      <c r="K28" s="183"/>
      <c r="M28" s="184" t="s">
        <v>125</v>
      </c>
      <c r="O28" s="172"/>
    </row>
    <row r="29" spans="1:80" ht="12.75">
      <c r="A29" s="173">
        <v>11</v>
      </c>
      <c r="B29" s="174" t="s">
        <v>126</v>
      </c>
      <c r="C29" s="175" t="s">
        <v>127</v>
      </c>
      <c r="D29" s="176" t="s">
        <v>128</v>
      </c>
      <c r="E29" s="177">
        <v>233.8</v>
      </c>
      <c r="F29" s="177">
        <v>0</v>
      </c>
      <c r="G29" s="178">
        <f>E29*F29</f>
        <v>0</v>
      </c>
      <c r="H29" s="179">
        <v>0.067</v>
      </c>
      <c r="I29" s="180">
        <f>E29*H29</f>
        <v>15.664600000000002</v>
      </c>
      <c r="J29" s="179"/>
      <c r="K29" s="180">
        <f>E29*J29</f>
        <v>0</v>
      </c>
      <c r="O29" s="172">
        <v>2</v>
      </c>
      <c r="AA29" s="145">
        <v>3</v>
      </c>
      <c r="AB29" s="145">
        <v>1</v>
      </c>
      <c r="AC29" s="145">
        <v>59227515</v>
      </c>
      <c r="AZ29" s="145">
        <v>1</v>
      </c>
      <c r="BA29" s="145">
        <f>IF(AZ29=1,G29,0)</f>
        <v>0</v>
      </c>
      <c r="BB29" s="145">
        <f>IF(AZ29=2,G29,0)</f>
        <v>0</v>
      </c>
      <c r="BC29" s="145">
        <f>IF(AZ29=3,G29,0)</f>
        <v>0</v>
      </c>
      <c r="BD29" s="145">
        <f>IF(AZ29=4,G29,0)</f>
        <v>0</v>
      </c>
      <c r="BE29" s="145">
        <f>IF(AZ29=5,G29,0)</f>
        <v>0</v>
      </c>
      <c r="CA29" s="172">
        <v>3</v>
      </c>
      <c r="CB29" s="172">
        <v>1</v>
      </c>
    </row>
    <row r="30" spans="1:15" ht="12.75">
      <c r="A30" s="181"/>
      <c r="B30" s="182"/>
      <c r="C30" s="230" t="s">
        <v>129</v>
      </c>
      <c r="D30" s="231"/>
      <c r="E30" s="231"/>
      <c r="F30" s="231"/>
      <c r="G30" s="232"/>
      <c r="I30" s="183"/>
      <c r="K30" s="183"/>
      <c r="L30" s="184" t="s">
        <v>129</v>
      </c>
      <c r="O30" s="172">
        <v>3</v>
      </c>
    </row>
    <row r="31" spans="1:15" ht="12.75">
      <c r="A31" s="181"/>
      <c r="B31" s="185"/>
      <c r="C31" s="238" t="s">
        <v>121</v>
      </c>
      <c r="D31" s="239"/>
      <c r="E31" s="186">
        <v>233.8</v>
      </c>
      <c r="F31" s="187"/>
      <c r="G31" s="188"/>
      <c r="H31" s="189"/>
      <c r="I31" s="183"/>
      <c r="J31" s="190"/>
      <c r="K31" s="183"/>
      <c r="M31" s="184" t="s">
        <v>121</v>
      </c>
      <c r="O31" s="172"/>
    </row>
    <row r="32" spans="1:57" ht="12.75">
      <c r="A32" s="191"/>
      <c r="B32" s="192" t="s">
        <v>61</v>
      </c>
      <c r="C32" s="193" t="s">
        <v>92</v>
      </c>
      <c r="D32" s="194"/>
      <c r="E32" s="195"/>
      <c r="F32" s="196"/>
      <c r="G32" s="197">
        <f>SUM(G7:G31)</f>
        <v>0</v>
      </c>
      <c r="H32" s="198"/>
      <c r="I32" s="199">
        <f>SUM(I7:I31)</f>
        <v>15.672770000000002</v>
      </c>
      <c r="J32" s="198"/>
      <c r="K32" s="199">
        <f>SUM(K7:K31)</f>
        <v>-659.7026000000001</v>
      </c>
      <c r="O32" s="172">
        <v>4</v>
      </c>
      <c r="BA32" s="200">
        <f>SUM(BA7:BA31)</f>
        <v>0</v>
      </c>
      <c r="BB32" s="200">
        <f>SUM(BB7:BB31)</f>
        <v>0</v>
      </c>
      <c r="BC32" s="200">
        <f>SUM(BC7:BC31)</f>
        <v>0</v>
      </c>
      <c r="BD32" s="200">
        <f>SUM(BD7:BD31)</f>
        <v>0</v>
      </c>
      <c r="BE32" s="200">
        <f>SUM(BE7:BE31)</f>
        <v>0</v>
      </c>
    </row>
    <row r="33" spans="1:15" ht="12.75">
      <c r="A33" s="162" t="s">
        <v>57</v>
      </c>
      <c r="B33" s="163" t="s">
        <v>130</v>
      </c>
      <c r="C33" s="164" t="s">
        <v>131</v>
      </c>
      <c r="D33" s="165"/>
      <c r="E33" s="166"/>
      <c r="F33" s="166"/>
      <c r="G33" s="167"/>
      <c r="H33" s="168"/>
      <c r="I33" s="169"/>
      <c r="J33" s="170"/>
      <c r="K33" s="171"/>
      <c r="O33" s="172">
        <v>1</v>
      </c>
    </row>
    <row r="34" spans="1:80" ht="20.4">
      <c r="A34" s="173">
        <v>12</v>
      </c>
      <c r="B34" s="174" t="s">
        <v>133</v>
      </c>
      <c r="C34" s="175" t="s">
        <v>134</v>
      </c>
      <c r="D34" s="176" t="s">
        <v>91</v>
      </c>
      <c r="E34" s="177">
        <v>5868.588</v>
      </c>
      <c r="F34" s="177">
        <v>0</v>
      </c>
      <c r="G34" s="178">
        <f>E34*F34</f>
        <v>0</v>
      </c>
      <c r="H34" s="179">
        <v>0.15826</v>
      </c>
      <c r="I34" s="180">
        <f>E34*H34</f>
        <v>928.76273688</v>
      </c>
      <c r="J34" s="179">
        <v>0</v>
      </c>
      <c r="K34" s="180">
        <f>E34*J34</f>
        <v>0</v>
      </c>
      <c r="O34" s="172">
        <v>2</v>
      </c>
      <c r="AA34" s="145">
        <v>1</v>
      </c>
      <c r="AB34" s="145">
        <v>1</v>
      </c>
      <c r="AC34" s="145">
        <v>1</v>
      </c>
      <c r="AZ34" s="145">
        <v>1</v>
      </c>
      <c r="BA34" s="145">
        <f>IF(AZ34=1,G34,0)</f>
        <v>0</v>
      </c>
      <c r="BB34" s="145">
        <f>IF(AZ34=2,G34,0)</f>
        <v>0</v>
      </c>
      <c r="BC34" s="145">
        <f>IF(AZ34=3,G34,0)</f>
        <v>0</v>
      </c>
      <c r="BD34" s="145">
        <f>IF(AZ34=4,G34,0)</f>
        <v>0</v>
      </c>
      <c r="BE34" s="145">
        <f>IF(AZ34=5,G34,0)</f>
        <v>0</v>
      </c>
      <c r="CA34" s="172">
        <v>1</v>
      </c>
      <c r="CB34" s="172">
        <v>1</v>
      </c>
    </row>
    <row r="35" spans="1:15" ht="12.75">
      <c r="A35" s="181"/>
      <c r="B35" s="185"/>
      <c r="C35" s="238" t="s">
        <v>135</v>
      </c>
      <c r="D35" s="239"/>
      <c r="E35" s="186">
        <v>5868.588</v>
      </c>
      <c r="F35" s="187"/>
      <c r="G35" s="188"/>
      <c r="H35" s="189"/>
      <c r="I35" s="183"/>
      <c r="J35" s="190"/>
      <c r="K35" s="183"/>
      <c r="M35" s="184" t="s">
        <v>135</v>
      </c>
      <c r="O35" s="172"/>
    </row>
    <row r="36" spans="1:80" ht="12.75">
      <c r="A36" s="173">
        <v>13</v>
      </c>
      <c r="B36" s="174" t="s">
        <v>136</v>
      </c>
      <c r="C36" s="175" t="s">
        <v>137</v>
      </c>
      <c r="D36" s="176" t="s">
        <v>91</v>
      </c>
      <c r="E36" s="177">
        <v>573.03</v>
      </c>
      <c r="F36" s="177">
        <v>0</v>
      </c>
      <c r="G36" s="178">
        <f>E36*F36</f>
        <v>0</v>
      </c>
      <c r="H36" s="179">
        <v>0</v>
      </c>
      <c r="I36" s="180">
        <f>E36*H36</f>
        <v>0</v>
      </c>
      <c r="J36" s="179">
        <v>0</v>
      </c>
      <c r="K36" s="180">
        <f>E36*J36</f>
        <v>0</v>
      </c>
      <c r="O36" s="172">
        <v>2</v>
      </c>
      <c r="AA36" s="145">
        <v>1</v>
      </c>
      <c r="AB36" s="145">
        <v>1</v>
      </c>
      <c r="AC36" s="145">
        <v>1</v>
      </c>
      <c r="AZ36" s="145">
        <v>1</v>
      </c>
      <c r="BA36" s="145">
        <f>IF(AZ36=1,G36,0)</f>
        <v>0</v>
      </c>
      <c r="BB36" s="145">
        <f>IF(AZ36=2,G36,0)</f>
        <v>0</v>
      </c>
      <c r="BC36" s="145">
        <f>IF(AZ36=3,G36,0)</f>
        <v>0</v>
      </c>
      <c r="BD36" s="145">
        <f>IF(AZ36=4,G36,0)</f>
        <v>0</v>
      </c>
      <c r="BE36" s="145">
        <f>IF(AZ36=5,G36,0)</f>
        <v>0</v>
      </c>
      <c r="CA36" s="172">
        <v>1</v>
      </c>
      <c r="CB36" s="172">
        <v>1</v>
      </c>
    </row>
    <row r="37" spans="1:15" ht="12.75">
      <c r="A37" s="181"/>
      <c r="B37" s="185"/>
      <c r="C37" s="238" t="s">
        <v>138</v>
      </c>
      <c r="D37" s="239"/>
      <c r="E37" s="186">
        <v>573.03</v>
      </c>
      <c r="F37" s="187"/>
      <c r="G37" s="188"/>
      <c r="H37" s="189"/>
      <c r="I37" s="183"/>
      <c r="J37" s="190"/>
      <c r="K37" s="183"/>
      <c r="M37" s="184" t="s">
        <v>138</v>
      </c>
      <c r="O37" s="172"/>
    </row>
    <row r="38" spans="1:80" ht="12.75">
      <c r="A38" s="173">
        <v>14</v>
      </c>
      <c r="B38" s="174" t="s">
        <v>139</v>
      </c>
      <c r="C38" s="175" t="s">
        <v>140</v>
      </c>
      <c r="D38" s="176" t="s">
        <v>91</v>
      </c>
      <c r="E38" s="177">
        <v>779.355</v>
      </c>
      <c r="F38" s="177">
        <v>0</v>
      </c>
      <c r="G38" s="178">
        <f>E38*F38</f>
        <v>0</v>
      </c>
      <c r="H38" s="179">
        <v>0.30361</v>
      </c>
      <c r="I38" s="180">
        <f>E38*H38</f>
        <v>236.61997155</v>
      </c>
      <c r="J38" s="179">
        <v>0</v>
      </c>
      <c r="K38" s="180">
        <f>E38*J38</f>
        <v>0</v>
      </c>
      <c r="O38" s="172">
        <v>2</v>
      </c>
      <c r="AA38" s="145">
        <v>1</v>
      </c>
      <c r="AB38" s="145">
        <v>1</v>
      </c>
      <c r="AC38" s="145">
        <v>1</v>
      </c>
      <c r="AZ38" s="145">
        <v>1</v>
      </c>
      <c r="BA38" s="145">
        <f>IF(AZ38=1,G38,0)</f>
        <v>0</v>
      </c>
      <c r="BB38" s="145">
        <f>IF(AZ38=2,G38,0)</f>
        <v>0</v>
      </c>
      <c r="BC38" s="145">
        <f>IF(AZ38=3,G38,0)</f>
        <v>0</v>
      </c>
      <c r="BD38" s="145">
        <f>IF(AZ38=4,G38,0)</f>
        <v>0</v>
      </c>
      <c r="BE38" s="145">
        <f>IF(AZ38=5,G38,0)</f>
        <v>0</v>
      </c>
      <c r="CA38" s="172">
        <v>1</v>
      </c>
      <c r="CB38" s="172">
        <v>1</v>
      </c>
    </row>
    <row r="39" spans="1:15" ht="12.75">
      <c r="A39" s="181"/>
      <c r="B39" s="182"/>
      <c r="C39" s="230" t="s">
        <v>141</v>
      </c>
      <c r="D39" s="231"/>
      <c r="E39" s="231"/>
      <c r="F39" s="231"/>
      <c r="G39" s="232"/>
      <c r="I39" s="183"/>
      <c r="K39" s="183"/>
      <c r="L39" s="184" t="s">
        <v>141</v>
      </c>
      <c r="O39" s="172">
        <v>3</v>
      </c>
    </row>
    <row r="40" spans="1:15" ht="12.75">
      <c r="A40" s="181"/>
      <c r="B40" s="185"/>
      <c r="C40" s="238" t="s">
        <v>142</v>
      </c>
      <c r="D40" s="239"/>
      <c r="E40" s="186">
        <v>779.355</v>
      </c>
      <c r="F40" s="187"/>
      <c r="G40" s="188"/>
      <c r="H40" s="189"/>
      <c r="I40" s="183"/>
      <c r="J40" s="190"/>
      <c r="K40" s="183"/>
      <c r="M40" s="184" t="s">
        <v>142</v>
      </c>
      <c r="O40" s="172"/>
    </row>
    <row r="41" spans="1:80" ht="12.75">
      <c r="A41" s="173">
        <v>15</v>
      </c>
      <c r="B41" s="174" t="s">
        <v>143</v>
      </c>
      <c r="C41" s="175" t="s">
        <v>144</v>
      </c>
      <c r="D41" s="176" t="s">
        <v>102</v>
      </c>
      <c r="E41" s="177">
        <v>155.871</v>
      </c>
      <c r="F41" s="177">
        <v>0</v>
      </c>
      <c r="G41" s="178">
        <f>E41*F41</f>
        <v>0</v>
      </c>
      <c r="H41" s="179">
        <v>0</v>
      </c>
      <c r="I41" s="180">
        <f>E41*H41</f>
        <v>0</v>
      </c>
      <c r="J41" s="179">
        <v>0</v>
      </c>
      <c r="K41" s="180">
        <f>E41*J41</f>
        <v>0</v>
      </c>
      <c r="O41" s="172">
        <v>2</v>
      </c>
      <c r="AA41" s="145">
        <v>1</v>
      </c>
      <c r="AB41" s="145">
        <v>1</v>
      </c>
      <c r="AC41" s="145">
        <v>1</v>
      </c>
      <c r="AZ41" s="145">
        <v>1</v>
      </c>
      <c r="BA41" s="145">
        <f>IF(AZ41=1,G41,0)</f>
        <v>0</v>
      </c>
      <c r="BB41" s="145">
        <f>IF(AZ41=2,G41,0)</f>
        <v>0</v>
      </c>
      <c r="BC41" s="145">
        <f>IF(AZ41=3,G41,0)</f>
        <v>0</v>
      </c>
      <c r="BD41" s="145">
        <f>IF(AZ41=4,G41,0)</f>
        <v>0</v>
      </c>
      <c r="BE41" s="145">
        <f>IF(AZ41=5,G41,0)</f>
        <v>0</v>
      </c>
      <c r="CA41" s="172">
        <v>1</v>
      </c>
      <c r="CB41" s="172">
        <v>1</v>
      </c>
    </row>
    <row r="42" spans="1:15" ht="12.75">
      <c r="A42" s="181"/>
      <c r="B42" s="185"/>
      <c r="C42" s="238" t="s">
        <v>104</v>
      </c>
      <c r="D42" s="239"/>
      <c r="E42" s="186">
        <v>155.871</v>
      </c>
      <c r="F42" s="187"/>
      <c r="G42" s="188"/>
      <c r="H42" s="189"/>
      <c r="I42" s="183"/>
      <c r="J42" s="190"/>
      <c r="K42" s="183"/>
      <c r="M42" s="184" t="s">
        <v>104</v>
      </c>
      <c r="O42" s="172"/>
    </row>
    <row r="43" spans="1:80" ht="12.75">
      <c r="A43" s="173">
        <v>16</v>
      </c>
      <c r="B43" s="174" t="s">
        <v>145</v>
      </c>
      <c r="C43" s="175" t="s">
        <v>146</v>
      </c>
      <c r="D43" s="176" t="s">
        <v>91</v>
      </c>
      <c r="E43" s="177">
        <v>5799</v>
      </c>
      <c r="F43" s="177">
        <v>0</v>
      </c>
      <c r="G43" s="178">
        <f>E43*F43</f>
        <v>0</v>
      </c>
      <c r="H43" s="179">
        <v>0.0005</v>
      </c>
      <c r="I43" s="180">
        <f>E43*H43</f>
        <v>2.8995</v>
      </c>
      <c r="J43" s="179">
        <v>0</v>
      </c>
      <c r="K43" s="180">
        <f>E43*J43</f>
        <v>0</v>
      </c>
      <c r="O43" s="172">
        <v>2</v>
      </c>
      <c r="AA43" s="145">
        <v>1</v>
      </c>
      <c r="AB43" s="145">
        <v>1</v>
      </c>
      <c r="AC43" s="145">
        <v>1</v>
      </c>
      <c r="AZ43" s="145">
        <v>1</v>
      </c>
      <c r="BA43" s="145">
        <f>IF(AZ43=1,G43,0)</f>
        <v>0</v>
      </c>
      <c r="BB43" s="145">
        <f>IF(AZ43=2,G43,0)</f>
        <v>0</v>
      </c>
      <c r="BC43" s="145">
        <f>IF(AZ43=3,G43,0)</f>
        <v>0</v>
      </c>
      <c r="BD43" s="145">
        <f>IF(AZ43=4,G43,0)</f>
        <v>0</v>
      </c>
      <c r="BE43" s="145">
        <f>IF(AZ43=5,G43,0)</f>
        <v>0</v>
      </c>
      <c r="CA43" s="172">
        <v>1</v>
      </c>
      <c r="CB43" s="172">
        <v>1</v>
      </c>
    </row>
    <row r="44" spans="1:80" ht="12.75">
      <c r="A44" s="173">
        <v>17</v>
      </c>
      <c r="B44" s="174" t="s">
        <v>147</v>
      </c>
      <c r="C44" s="175" t="s">
        <v>148</v>
      </c>
      <c r="D44" s="176" t="s">
        <v>91</v>
      </c>
      <c r="E44" s="177">
        <v>11667.58</v>
      </c>
      <c r="F44" s="177">
        <v>0</v>
      </c>
      <c r="G44" s="178">
        <f>E44*F44</f>
        <v>0</v>
      </c>
      <c r="H44" s="179">
        <v>0.0005</v>
      </c>
      <c r="I44" s="180">
        <f>E44*H44</f>
        <v>5.8337900000000005</v>
      </c>
      <c r="J44" s="179">
        <v>0</v>
      </c>
      <c r="K44" s="180">
        <f>E44*J44</f>
        <v>0</v>
      </c>
      <c r="O44" s="172">
        <v>2</v>
      </c>
      <c r="AA44" s="145">
        <v>1</v>
      </c>
      <c r="AB44" s="145">
        <v>1</v>
      </c>
      <c r="AC44" s="145">
        <v>1</v>
      </c>
      <c r="AZ44" s="145">
        <v>1</v>
      </c>
      <c r="BA44" s="145">
        <f>IF(AZ44=1,G44,0)</f>
        <v>0</v>
      </c>
      <c r="BB44" s="145">
        <f>IF(AZ44=2,G44,0)</f>
        <v>0</v>
      </c>
      <c r="BC44" s="145">
        <f>IF(AZ44=3,G44,0)</f>
        <v>0</v>
      </c>
      <c r="BD44" s="145">
        <f>IF(AZ44=4,G44,0)</f>
        <v>0</v>
      </c>
      <c r="BE44" s="145">
        <f>IF(AZ44=5,G44,0)</f>
        <v>0</v>
      </c>
      <c r="CA44" s="172">
        <v>1</v>
      </c>
      <c r="CB44" s="172">
        <v>1</v>
      </c>
    </row>
    <row r="45" spans="1:15" ht="12.75">
      <c r="A45" s="181"/>
      <c r="B45" s="185"/>
      <c r="C45" s="238" t="s">
        <v>149</v>
      </c>
      <c r="D45" s="239"/>
      <c r="E45" s="186">
        <v>11667.58</v>
      </c>
      <c r="F45" s="187"/>
      <c r="G45" s="188"/>
      <c r="H45" s="189"/>
      <c r="I45" s="183"/>
      <c r="J45" s="190"/>
      <c r="K45" s="183"/>
      <c r="M45" s="184" t="s">
        <v>149</v>
      </c>
      <c r="O45" s="172"/>
    </row>
    <row r="46" spans="1:80" ht="12.75">
      <c r="A46" s="173">
        <v>18</v>
      </c>
      <c r="B46" s="174" t="s">
        <v>150</v>
      </c>
      <c r="C46" s="175" t="s">
        <v>151</v>
      </c>
      <c r="D46" s="176" t="s">
        <v>91</v>
      </c>
      <c r="E46" s="177">
        <v>5730.3</v>
      </c>
      <c r="F46" s="177">
        <v>0</v>
      </c>
      <c r="G46" s="178">
        <f>E46*F46</f>
        <v>0</v>
      </c>
      <c r="H46" s="179">
        <v>0.0696</v>
      </c>
      <c r="I46" s="180">
        <f>E46*H46</f>
        <v>398.82887999999997</v>
      </c>
      <c r="J46" s="179">
        <v>0</v>
      </c>
      <c r="K46" s="180">
        <f>E46*J46</f>
        <v>0</v>
      </c>
      <c r="O46" s="172">
        <v>2</v>
      </c>
      <c r="AA46" s="145">
        <v>1</v>
      </c>
      <c r="AB46" s="145">
        <v>1</v>
      </c>
      <c r="AC46" s="145">
        <v>1</v>
      </c>
      <c r="AZ46" s="145">
        <v>1</v>
      </c>
      <c r="BA46" s="145">
        <f>IF(AZ46=1,G46,0)</f>
        <v>0</v>
      </c>
      <c r="BB46" s="145">
        <f>IF(AZ46=2,G46,0)</f>
        <v>0</v>
      </c>
      <c r="BC46" s="145">
        <f>IF(AZ46=3,G46,0)</f>
        <v>0</v>
      </c>
      <c r="BD46" s="145">
        <f>IF(AZ46=4,G46,0)</f>
        <v>0</v>
      </c>
      <c r="BE46" s="145">
        <f>IF(AZ46=5,G46,0)</f>
        <v>0</v>
      </c>
      <c r="CA46" s="172">
        <v>1</v>
      </c>
      <c r="CB46" s="172">
        <v>1</v>
      </c>
    </row>
    <row r="47" spans="1:80" ht="20.4">
      <c r="A47" s="173">
        <v>19</v>
      </c>
      <c r="B47" s="174" t="s">
        <v>152</v>
      </c>
      <c r="C47" s="175" t="s">
        <v>153</v>
      </c>
      <c r="D47" s="176" t="s">
        <v>91</v>
      </c>
      <c r="E47" s="177">
        <v>5799.0636</v>
      </c>
      <c r="F47" s="177">
        <v>0</v>
      </c>
      <c r="G47" s="178">
        <f>E47*F47</f>
        <v>0</v>
      </c>
      <c r="H47" s="179">
        <v>0.12966</v>
      </c>
      <c r="I47" s="180">
        <f>E47*H47</f>
        <v>751.9065863760001</v>
      </c>
      <c r="J47" s="179">
        <v>0</v>
      </c>
      <c r="K47" s="180">
        <f>E47*J47</f>
        <v>0</v>
      </c>
      <c r="O47" s="172">
        <v>2</v>
      </c>
      <c r="AA47" s="145">
        <v>1</v>
      </c>
      <c r="AB47" s="145">
        <v>1</v>
      </c>
      <c r="AC47" s="145">
        <v>1</v>
      </c>
      <c r="AZ47" s="145">
        <v>1</v>
      </c>
      <c r="BA47" s="145">
        <f>IF(AZ47=1,G47,0)</f>
        <v>0</v>
      </c>
      <c r="BB47" s="145">
        <f>IF(AZ47=2,G47,0)</f>
        <v>0</v>
      </c>
      <c r="BC47" s="145">
        <f>IF(AZ47=3,G47,0)</f>
        <v>0</v>
      </c>
      <c r="BD47" s="145">
        <f>IF(AZ47=4,G47,0)</f>
        <v>0</v>
      </c>
      <c r="BE47" s="145">
        <f>IF(AZ47=5,G47,0)</f>
        <v>0</v>
      </c>
      <c r="CA47" s="172">
        <v>1</v>
      </c>
      <c r="CB47" s="172">
        <v>1</v>
      </c>
    </row>
    <row r="48" spans="1:15" ht="12.75">
      <c r="A48" s="181"/>
      <c r="B48" s="185"/>
      <c r="C48" s="238" t="s">
        <v>154</v>
      </c>
      <c r="D48" s="239"/>
      <c r="E48" s="186">
        <v>5799.0636</v>
      </c>
      <c r="F48" s="187"/>
      <c r="G48" s="188"/>
      <c r="H48" s="189"/>
      <c r="I48" s="183"/>
      <c r="J48" s="190"/>
      <c r="K48" s="183"/>
      <c r="M48" s="184" t="s">
        <v>154</v>
      </c>
      <c r="O48" s="172"/>
    </row>
    <row r="49" spans="1:80" ht="12.75">
      <c r="A49" s="173">
        <v>20</v>
      </c>
      <c r="B49" s="174" t="s">
        <v>155</v>
      </c>
      <c r="C49" s="175" t="s">
        <v>156</v>
      </c>
      <c r="D49" s="176" t="s">
        <v>157</v>
      </c>
      <c r="E49" s="177">
        <v>280.5678</v>
      </c>
      <c r="F49" s="177">
        <v>0</v>
      </c>
      <c r="G49" s="178">
        <f>E49*F49</f>
        <v>0</v>
      </c>
      <c r="H49" s="179">
        <v>1</v>
      </c>
      <c r="I49" s="180">
        <f>E49*H49</f>
        <v>280.5678</v>
      </c>
      <c r="J49" s="179"/>
      <c r="K49" s="180">
        <f>E49*J49</f>
        <v>0</v>
      </c>
      <c r="O49" s="172">
        <v>2</v>
      </c>
      <c r="AA49" s="145">
        <v>3</v>
      </c>
      <c r="AB49" s="145">
        <v>1</v>
      </c>
      <c r="AC49" s="145">
        <v>583418064</v>
      </c>
      <c r="AZ49" s="145">
        <v>1</v>
      </c>
      <c r="BA49" s="145">
        <f>IF(AZ49=1,G49,0)</f>
        <v>0</v>
      </c>
      <c r="BB49" s="145">
        <f>IF(AZ49=2,G49,0)</f>
        <v>0</v>
      </c>
      <c r="BC49" s="145">
        <f>IF(AZ49=3,G49,0)</f>
        <v>0</v>
      </c>
      <c r="BD49" s="145">
        <f>IF(AZ49=4,G49,0)</f>
        <v>0</v>
      </c>
      <c r="BE49" s="145">
        <f>IF(AZ49=5,G49,0)</f>
        <v>0</v>
      </c>
      <c r="CA49" s="172">
        <v>3</v>
      </c>
      <c r="CB49" s="172">
        <v>1</v>
      </c>
    </row>
    <row r="50" spans="1:15" ht="12.75">
      <c r="A50" s="181"/>
      <c r="B50" s="182"/>
      <c r="C50" s="230" t="s">
        <v>158</v>
      </c>
      <c r="D50" s="231"/>
      <c r="E50" s="231"/>
      <c r="F50" s="231"/>
      <c r="G50" s="232"/>
      <c r="I50" s="183"/>
      <c r="K50" s="183"/>
      <c r="L50" s="184" t="s">
        <v>158</v>
      </c>
      <c r="O50" s="172">
        <v>3</v>
      </c>
    </row>
    <row r="51" spans="1:15" ht="12.75">
      <c r="A51" s="181"/>
      <c r="B51" s="185"/>
      <c r="C51" s="238" t="s">
        <v>159</v>
      </c>
      <c r="D51" s="239"/>
      <c r="E51" s="186">
        <v>280.5678</v>
      </c>
      <c r="F51" s="187"/>
      <c r="G51" s="188"/>
      <c r="H51" s="189"/>
      <c r="I51" s="183"/>
      <c r="J51" s="190"/>
      <c r="K51" s="183"/>
      <c r="M51" s="184" t="s">
        <v>159</v>
      </c>
      <c r="O51" s="172"/>
    </row>
    <row r="52" spans="1:80" ht="12.75">
      <c r="A52" s="173">
        <v>21</v>
      </c>
      <c r="B52" s="174" t="s">
        <v>160</v>
      </c>
      <c r="C52" s="175" t="s">
        <v>161</v>
      </c>
      <c r="D52" s="176" t="s">
        <v>128</v>
      </c>
      <c r="E52" s="177">
        <v>22</v>
      </c>
      <c r="F52" s="177">
        <v>0</v>
      </c>
      <c r="G52" s="178">
        <f>E52*F52</f>
        <v>0</v>
      </c>
      <c r="H52" s="179">
        <v>0.04</v>
      </c>
      <c r="I52" s="180">
        <f>E52*H52</f>
        <v>0.88</v>
      </c>
      <c r="J52" s="179"/>
      <c r="K52" s="180">
        <f>E52*J52</f>
        <v>0</v>
      </c>
      <c r="O52" s="172">
        <v>2</v>
      </c>
      <c r="AA52" s="145">
        <v>3</v>
      </c>
      <c r="AB52" s="145">
        <v>1</v>
      </c>
      <c r="AC52" s="145" t="s">
        <v>160</v>
      </c>
      <c r="AZ52" s="145">
        <v>1</v>
      </c>
      <c r="BA52" s="145">
        <f>IF(AZ52=1,G52,0)</f>
        <v>0</v>
      </c>
      <c r="BB52" s="145">
        <f>IF(AZ52=2,G52,0)</f>
        <v>0</v>
      </c>
      <c r="BC52" s="145">
        <f>IF(AZ52=3,G52,0)</f>
        <v>0</v>
      </c>
      <c r="BD52" s="145">
        <f>IF(AZ52=4,G52,0)</f>
        <v>0</v>
      </c>
      <c r="BE52" s="145">
        <f>IF(AZ52=5,G52,0)</f>
        <v>0</v>
      </c>
      <c r="CA52" s="172">
        <v>3</v>
      </c>
      <c r="CB52" s="172">
        <v>1</v>
      </c>
    </row>
    <row r="53" spans="1:80" ht="12.75">
      <c r="A53" s="173">
        <v>22</v>
      </c>
      <c r="B53" s="174" t="s">
        <v>162</v>
      </c>
      <c r="C53" s="175" t="s">
        <v>163</v>
      </c>
      <c r="D53" s="176" t="s">
        <v>91</v>
      </c>
      <c r="E53" s="177">
        <v>573.03</v>
      </c>
      <c r="F53" s="177">
        <v>0</v>
      </c>
      <c r="G53" s="178">
        <f>E53*F53</f>
        <v>0</v>
      </c>
      <c r="H53" s="179">
        <v>0.0007</v>
      </c>
      <c r="I53" s="180">
        <f>E53*H53</f>
        <v>0.40112099999999995</v>
      </c>
      <c r="J53" s="179"/>
      <c r="K53" s="180">
        <f>E53*J53</f>
        <v>0</v>
      </c>
      <c r="O53" s="172">
        <v>2</v>
      </c>
      <c r="AA53" s="145">
        <v>3</v>
      </c>
      <c r="AB53" s="145">
        <v>1</v>
      </c>
      <c r="AC53" s="145">
        <v>693102831</v>
      </c>
      <c r="AZ53" s="145">
        <v>1</v>
      </c>
      <c r="BA53" s="145">
        <f>IF(AZ53=1,G53,0)</f>
        <v>0</v>
      </c>
      <c r="BB53" s="145">
        <f>IF(AZ53=2,G53,0)</f>
        <v>0</v>
      </c>
      <c r="BC53" s="145">
        <f>IF(AZ53=3,G53,0)</f>
        <v>0</v>
      </c>
      <c r="BD53" s="145">
        <f>IF(AZ53=4,G53,0)</f>
        <v>0</v>
      </c>
      <c r="BE53" s="145">
        <f>IF(AZ53=5,G53,0)</f>
        <v>0</v>
      </c>
      <c r="CA53" s="172">
        <v>3</v>
      </c>
      <c r="CB53" s="172">
        <v>1</v>
      </c>
    </row>
    <row r="54" spans="1:57" ht="12.75">
      <c r="A54" s="191"/>
      <c r="B54" s="192" t="s">
        <v>61</v>
      </c>
      <c r="C54" s="193" t="s">
        <v>132</v>
      </c>
      <c r="D54" s="194"/>
      <c r="E54" s="195"/>
      <c r="F54" s="196"/>
      <c r="G54" s="197">
        <f>SUM(G33:G53)</f>
        <v>0</v>
      </c>
      <c r="H54" s="198"/>
      <c r="I54" s="199">
        <f>SUM(I33:I53)</f>
        <v>2606.7003858059998</v>
      </c>
      <c r="J54" s="198"/>
      <c r="K54" s="199">
        <f>SUM(K33:K53)</f>
        <v>0</v>
      </c>
      <c r="O54" s="172">
        <v>4</v>
      </c>
      <c r="BA54" s="200">
        <f>SUM(BA33:BA53)</f>
        <v>0</v>
      </c>
      <c r="BB54" s="200">
        <f>SUM(BB33:BB53)</f>
        <v>0</v>
      </c>
      <c r="BC54" s="200">
        <f>SUM(BC33:BC53)</f>
        <v>0</v>
      </c>
      <c r="BD54" s="200">
        <f>SUM(BD33:BD53)</f>
        <v>0</v>
      </c>
      <c r="BE54" s="200">
        <f>SUM(BE33:BE53)</f>
        <v>0</v>
      </c>
    </row>
    <row r="55" spans="1:15" ht="12.75">
      <c r="A55" s="162" t="s">
        <v>57</v>
      </c>
      <c r="B55" s="163" t="s">
        <v>164</v>
      </c>
      <c r="C55" s="164" t="s">
        <v>165</v>
      </c>
      <c r="D55" s="165"/>
      <c r="E55" s="166"/>
      <c r="F55" s="166"/>
      <c r="G55" s="167"/>
      <c r="H55" s="168"/>
      <c r="I55" s="169"/>
      <c r="J55" s="170"/>
      <c r="K55" s="171"/>
      <c r="O55" s="172">
        <v>1</v>
      </c>
    </row>
    <row r="56" spans="1:80" ht="12.75">
      <c r="A56" s="173">
        <v>23</v>
      </c>
      <c r="B56" s="174" t="s">
        <v>167</v>
      </c>
      <c r="C56" s="175" t="s">
        <v>168</v>
      </c>
      <c r="D56" s="176" t="s">
        <v>128</v>
      </c>
      <c r="E56" s="177">
        <v>11</v>
      </c>
      <c r="F56" s="177">
        <v>0</v>
      </c>
      <c r="G56" s="178">
        <f>E56*F56</f>
        <v>0</v>
      </c>
      <c r="H56" s="179">
        <v>0.43094</v>
      </c>
      <c r="I56" s="180">
        <f>E56*H56</f>
        <v>4.74034</v>
      </c>
      <c r="J56" s="179">
        <v>0</v>
      </c>
      <c r="K56" s="180">
        <f>E56*J56</f>
        <v>0</v>
      </c>
      <c r="O56" s="172">
        <v>2</v>
      </c>
      <c r="AA56" s="145">
        <v>1</v>
      </c>
      <c r="AB56" s="145">
        <v>0</v>
      </c>
      <c r="AC56" s="145">
        <v>0</v>
      </c>
      <c r="AZ56" s="145">
        <v>1</v>
      </c>
      <c r="BA56" s="145">
        <f>IF(AZ56=1,G56,0)</f>
        <v>0</v>
      </c>
      <c r="BB56" s="145">
        <f>IF(AZ56=2,G56,0)</f>
        <v>0</v>
      </c>
      <c r="BC56" s="145">
        <f>IF(AZ56=3,G56,0)</f>
        <v>0</v>
      </c>
      <c r="BD56" s="145">
        <f>IF(AZ56=4,G56,0)</f>
        <v>0</v>
      </c>
      <c r="BE56" s="145">
        <f>IF(AZ56=5,G56,0)</f>
        <v>0</v>
      </c>
      <c r="CA56" s="172">
        <v>1</v>
      </c>
      <c r="CB56" s="172">
        <v>0</v>
      </c>
    </row>
    <row r="57" spans="1:15" ht="12.75">
      <c r="A57" s="181"/>
      <c r="B57" s="182"/>
      <c r="C57" s="230" t="s">
        <v>169</v>
      </c>
      <c r="D57" s="231"/>
      <c r="E57" s="231"/>
      <c r="F57" s="231"/>
      <c r="G57" s="232"/>
      <c r="I57" s="183"/>
      <c r="K57" s="183"/>
      <c r="L57" s="184" t="s">
        <v>169</v>
      </c>
      <c r="O57" s="172">
        <v>3</v>
      </c>
    </row>
    <row r="58" spans="1:15" ht="12.75">
      <c r="A58" s="181"/>
      <c r="B58" s="182"/>
      <c r="C58" s="230" t="s">
        <v>170</v>
      </c>
      <c r="D58" s="231"/>
      <c r="E58" s="231"/>
      <c r="F58" s="231"/>
      <c r="G58" s="232"/>
      <c r="I58" s="183"/>
      <c r="K58" s="183"/>
      <c r="L58" s="184" t="s">
        <v>170</v>
      </c>
      <c r="O58" s="172">
        <v>3</v>
      </c>
    </row>
    <row r="59" spans="1:15" ht="12.75">
      <c r="A59" s="181"/>
      <c r="B59" s="182"/>
      <c r="C59" s="230" t="s">
        <v>171</v>
      </c>
      <c r="D59" s="231"/>
      <c r="E59" s="231"/>
      <c r="F59" s="231"/>
      <c r="G59" s="232"/>
      <c r="I59" s="183"/>
      <c r="K59" s="183"/>
      <c r="L59" s="184" t="s">
        <v>171</v>
      </c>
      <c r="O59" s="172">
        <v>3</v>
      </c>
    </row>
    <row r="60" spans="1:15" ht="12.75">
      <c r="A60" s="181"/>
      <c r="B60" s="182"/>
      <c r="C60" s="230" t="s">
        <v>172</v>
      </c>
      <c r="D60" s="231"/>
      <c r="E60" s="231"/>
      <c r="F60" s="231"/>
      <c r="G60" s="232"/>
      <c r="I60" s="183"/>
      <c r="K60" s="183"/>
      <c r="L60" s="184" t="s">
        <v>172</v>
      </c>
      <c r="O60" s="172">
        <v>3</v>
      </c>
    </row>
    <row r="61" spans="1:15" ht="12.75">
      <c r="A61" s="181"/>
      <c r="B61" s="182"/>
      <c r="C61" s="230" t="s">
        <v>173</v>
      </c>
      <c r="D61" s="231"/>
      <c r="E61" s="231"/>
      <c r="F61" s="231"/>
      <c r="G61" s="232"/>
      <c r="I61" s="183"/>
      <c r="K61" s="183"/>
      <c r="L61" s="184" t="s">
        <v>173</v>
      </c>
      <c r="O61" s="172">
        <v>3</v>
      </c>
    </row>
    <row r="62" spans="1:15" ht="12.75">
      <c r="A62" s="181"/>
      <c r="B62" s="182"/>
      <c r="C62" s="230" t="s">
        <v>174</v>
      </c>
      <c r="D62" s="231"/>
      <c r="E62" s="231"/>
      <c r="F62" s="231"/>
      <c r="G62" s="232"/>
      <c r="I62" s="183"/>
      <c r="K62" s="183"/>
      <c r="L62" s="184" t="s">
        <v>174</v>
      </c>
      <c r="O62" s="172">
        <v>3</v>
      </c>
    </row>
    <row r="63" spans="1:57" ht="12.75">
      <c r="A63" s="191"/>
      <c r="B63" s="192" t="s">
        <v>61</v>
      </c>
      <c r="C63" s="193" t="s">
        <v>166</v>
      </c>
      <c r="D63" s="194"/>
      <c r="E63" s="195"/>
      <c r="F63" s="196"/>
      <c r="G63" s="197">
        <f>SUM(G55:G62)</f>
        <v>0</v>
      </c>
      <c r="H63" s="198"/>
      <c r="I63" s="199">
        <f>SUM(I55:I62)</f>
        <v>4.74034</v>
      </c>
      <c r="J63" s="198"/>
      <c r="K63" s="199">
        <f>SUM(K55:K62)</f>
        <v>0</v>
      </c>
      <c r="O63" s="172">
        <v>4</v>
      </c>
      <c r="BA63" s="200">
        <f>SUM(BA55:BA62)</f>
        <v>0</v>
      </c>
      <c r="BB63" s="200">
        <f>SUM(BB55:BB62)</f>
        <v>0</v>
      </c>
      <c r="BC63" s="200">
        <f>SUM(BC55:BC62)</f>
        <v>0</v>
      </c>
      <c r="BD63" s="200">
        <f>SUM(BD55:BD62)</f>
        <v>0</v>
      </c>
      <c r="BE63" s="200">
        <f>SUM(BE55:BE62)</f>
        <v>0</v>
      </c>
    </row>
    <row r="64" spans="1:15" ht="12.75">
      <c r="A64" s="162" t="s">
        <v>57</v>
      </c>
      <c r="B64" s="163" t="s">
        <v>175</v>
      </c>
      <c r="C64" s="164" t="s">
        <v>176</v>
      </c>
      <c r="D64" s="165"/>
      <c r="E64" s="166"/>
      <c r="F64" s="166"/>
      <c r="G64" s="167"/>
      <c r="H64" s="168"/>
      <c r="I64" s="169"/>
      <c r="J64" s="170"/>
      <c r="K64" s="171"/>
      <c r="O64" s="172">
        <v>1</v>
      </c>
    </row>
    <row r="65" spans="1:80" ht="12.75">
      <c r="A65" s="173">
        <v>24</v>
      </c>
      <c r="B65" s="174" t="s">
        <v>178</v>
      </c>
      <c r="C65" s="175" t="s">
        <v>179</v>
      </c>
      <c r="D65" s="176" t="s">
        <v>128</v>
      </c>
      <c r="E65" s="177">
        <v>24.72</v>
      </c>
      <c r="F65" s="177">
        <v>0</v>
      </c>
      <c r="G65" s="178">
        <f>E65*F65</f>
        <v>0</v>
      </c>
      <c r="H65" s="179">
        <v>0.175</v>
      </c>
      <c r="I65" s="180">
        <f>E65*H65</f>
        <v>4.326</v>
      </c>
      <c r="J65" s="179">
        <v>0</v>
      </c>
      <c r="K65" s="180">
        <f>E65*J65</f>
        <v>0</v>
      </c>
      <c r="O65" s="172">
        <v>2</v>
      </c>
      <c r="AA65" s="145">
        <v>1</v>
      </c>
      <c r="AB65" s="145">
        <v>1</v>
      </c>
      <c r="AC65" s="145">
        <v>1</v>
      </c>
      <c r="AZ65" s="145">
        <v>1</v>
      </c>
      <c r="BA65" s="145">
        <f>IF(AZ65=1,G65,0)</f>
        <v>0</v>
      </c>
      <c r="BB65" s="145">
        <f>IF(AZ65=2,G65,0)</f>
        <v>0</v>
      </c>
      <c r="BC65" s="145">
        <f>IF(AZ65=3,G65,0)</f>
        <v>0</v>
      </c>
      <c r="BD65" s="145">
        <f>IF(AZ65=4,G65,0)</f>
        <v>0</v>
      </c>
      <c r="BE65" s="145">
        <f>IF(AZ65=5,G65,0)</f>
        <v>0</v>
      </c>
      <c r="CA65" s="172">
        <v>1</v>
      </c>
      <c r="CB65" s="172">
        <v>1</v>
      </c>
    </row>
    <row r="66" spans="1:15" ht="12.75">
      <c r="A66" s="181"/>
      <c r="B66" s="185"/>
      <c r="C66" s="238" t="s">
        <v>180</v>
      </c>
      <c r="D66" s="239"/>
      <c r="E66" s="186">
        <v>24.72</v>
      </c>
      <c r="F66" s="187"/>
      <c r="G66" s="188"/>
      <c r="H66" s="189"/>
      <c r="I66" s="183"/>
      <c r="J66" s="190"/>
      <c r="K66" s="183"/>
      <c r="M66" s="184" t="s">
        <v>180</v>
      </c>
      <c r="O66" s="172"/>
    </row>
    <row r="67" spans="1:80" ht="12.75">
      <c r="A67" s="173">
        <v>25</v>
      </c>
      <c r="B67" s="174" t="s">
        <v>181</v>
      </c>
      <c r="C67" s="175" t="s">
        <v>182</v>
      </c>
      <c r="D67" s="176" t="s">
        <v>91</v>
      </c>
      <c r="E67" s="177">
        <v>386.4688</v>
      </c>
      <c r="F67" s="177">
        <v>0</v>
      </c>
      <c r="G67" s="178">
        <f>E67*F67</f>
        <v>0</v>
      </c>
      <c r="H67" s="179">
        <v>0.00014</v>
      </c>
      <c r="I67" s="180">
        <f>E67*H67</f>
        <v>0.054105631999999994</v>
      </c>
      <c r="J67" s="179">
        <v>0</v>
      </c>
      <c r="K67" s="180">
        <f>E67*J67</f>
        <v>0</v>
      </c>
      <c r="O67" s="172">
        <v>2</v>
      </c>
      <c r="AA67" s="145">
        <v>1</v>
      </c>
      <c r="AB67" s="145">
        <v>1</v>
      </c>
      <c r="AC67" s="145">
        <v>1</v>
      </c>
      <c r="AZ67" s="145">
        <v>1</v>
      </c>
      <c r="BA67" s="145">
        <f>IF(AZ67=1,G67,0)</f>
        <v>0</v>
      </c>
      <c r="BB67" s="145">
        <f>IF(AZ67=2,G67,0)</f>
        <v>0</v>
      </c>
      <c r="BC67" s="145">
        <f>IF(AZ67=3,G67,0)</f>
        <v>0</v>
      </c>
      <c r="BD67" s="145">
        <f>IF(AZ67=4,G67,0)</f>
        <v>0</v>
      </c>
      <c r="BE67" s="145">
        <f>IF(AZ67=5,G67,0)</f>
        <v>0</v>
      </c>
      <c r="CA67" s="172">
        <v>1</v>
      </c>
      <c r="CB67" s="172">
        <v>1</v>
      </c>
    </row>
    <row r="68" spans="1:15" ht="12.75">
      <c r="A68" s="181"/>
      <c r="B68" s="182"/>
      <c r="C68" s="230" t="s">
        <v>183</v>
      </c>
      <c r="D68" s="231"/>
      <c r="E68" s="231"/>
      <c r="F68" s="231"/>
      <c r="G68" s="232"/>
      <c r="I68" s="183"/>
      <c r="K68" s="183"/>
      <c r="L68" s="184" t="s">
        <v>183</v>
      </c>
      <c r="O68" s="172">
        <v>3</v>
      </c>
    </row>
    <row r="69" spans="1:15" ht="12.75">
      <c r="A69" s="181"/>
      <c r="B69" s="182"/>
      <c r="C69" s="230" t="s">
        <v>184</v>
      </c>
      <c r="D69" s="231"/>
      <c r="E69" s="231"/>
      <c r="F69" s="231"/>
      <c r="G69" s="232"/>
      <c r="I69" s="183"/>
      <c r="K69" s="183"/>
      <c r="L69" s="184" t="s">
        <v>184</v>
      </c>
      <c r="O69" s="172">
        <v>3</v>
      </c>
    </row>
    <row r="70" spans="1:15" ht="21">
      <c r="A70" s="181"/>
      <c r="B70" s="182"/>
      <c r="C70" s="230" t="s">
        <v>185</v>
      </c>
      <c r="D70" s="231"/>
      <c r="E70" s="231"/>
      <c r="F70" s="231"/>
      <c r="G70" s="232"/>
      <c r="I70" s="183"/>
      <c r="K70" s="183"/>
      <c r="L70" s="184" t="s">
        <v>185</v>
      </c>
      <c r="O70" s="172">
        <v>3</v>
      </c>
    </row>
    <row r="71" spans="1:15" ht="21">
      <c r="A71" s="181"/>
      <c r="B71" s="182"/>
      <c r="C71" s="230" t="s">
        <v>186</v>
      </c>
      <c r="D71" s="231"/>
      <c r="E71" s="231"/>
      <c r="F71" s="231"/>
      <c r="G71" s="232"/>
      <c r="I71" s="183"/>
      <c r="K71" s="183"/>
      <c r="L71" s="184" t="s">
        <v>186</v>
      </c>
      <c r="O71" s="172">
        <v>3</v>
      </c>
    </row>
    <row r="72" spans="1:15" ht="12.75">
      <c r="A72" s="181"/>
      <c r="B72" s="182"/>
      <c r="C72" s="230" t="s">
        <v>187</v>
      </c>
      <c r="D72" s="231"/>
      <c r="E72" s="231"/>
      <c r="F72" s="231"/>
      <c r="G72" s="232"/>
      <c r="I72" s="183"/>
      <c r="K72" s="183"/>
      <c r="L72" s="184" t="s">
        <v>187</v>
      </c>
      <c r="O72" s="172">
        <v>3</v>
      </c>
    </row>
    <row r="73" spans="1:15" ht="12.75">
      <c r="A73" s="181"/>
      <c r="B73" s="185"/>
      <c r="C73" s="238" t="s">
        <v>188</v>
      </c>
      <c r="D73" s="239"/>
      <c r="E73" s="186">
        <v>309.175</v>
      </c>
      <c r="F73" s="187"/>
      <c r="G73" s="188"/>
      <c r="H73" s="189"/>
      <c r="I73" s="183"/>
      <c r="J73" s="190"/>
      <c r="K73" s="183"/>
      <c r="M73" s="184" t="s">
        <v>188</v>
      </c>
      <c r="O73" s="172"/>
    </row>
    <row r="74" spans="1:15" ht="12.75">
      <c r="A74" s="181"/>
      <c r="B74" s="185"/>
      <c r="C74" s="238" t="s">
        <v>189</v>
      </c>
      <c r="D74" s="239"/>
      <c r="E74" s="186">
        <v>77.2938</v>
      </c>
      <c r="F74" s="187"/>
      <c r="G74" s="188"/>
      <c r="H74" s="189"/>
      <c r="I74" s="183"/>
      <c r="J74" s="190"/>
      <c r="K74" s="183"/>
      <c r="M74" s="184" t="s">
        <v>189</v>
      </c>
      <c r="O74" s="172"/>
    </row>
    <row r="75" spans="1:80" ht="12.75">
      <c r="A75" s="173">
        <v>26</v>
      </c>
      <c r="B75" s="174" t="s">
        <v>190</v>
      </c>
      <c r="C75" s="175" t="s">
        <v>191</v>
      </c>
      <c r="D75" s="176" t="s">
        <v>192</v>
      </c>
      <c r="E75" s="177">
        <v>1855.05</v>
      </c>
      <c r="F75" s="177">
        <v>0</v>
      </c>
      <c r="G75" s="178">
        <f>E75*F75</f>
        <v>0</v>
      </c>
      <c r="H75" s="179">
        <v>0</v>
      </c>
      <c r="I75" s="180">
        <f>E75*H75</f>
        <v>0</v>
      </c>
      <c r="J75" s="179">
        <v>0</v>
      </c>
      <c r="K75" s="180">
        <f>E75*J75</f>
        <v>0</v>
      </c>
      <c r="O75" s="172">
        <v>2</v>
      </c>
      <c r="AA75" s="145">
        <v>1</v>
      </c>
      <c r="AB75" s="145">
        <v>0</v>
      </c>
      <c r="AC75" s="145">
        <v>0</v>
      </c>
      <c r="AZ75" s="145">
        <v>1</v>
      </c>
      <c r="BA75" s="145">
        <f>IF(AZ75=1,G75,0)</f>
        <v>0</v>
      </c>
      <c r="BB75" s="145">
        <f>IF(AZ75=2,G75,0)</f>
        <v>0</v>
      </c>
      <c r="BC75" s="145">
        <f>IF(AZ75=3,G75,0)</f>
        <v>0</v>
      </c>
      <c r="BD75" s="145">
        <f>IF(AZ75=4,G75,0)</f>
        <v>0</v>
      </c>
      <c r="BE75" s="145">
        <f>IF(AZ75=5,G75,0)</f>
        <v>0</v>
      </c>
      <c r="CA75" s="172">
        <v>1</v>
      </c>
      <c r="CB75" s="172">
        <v>0</v>
      </c>
    </row>
    <row r="76" spans="1:15" ht="12.75">
      <c r="A76" s="181"/>
      <c r="B76" s="182"/>
      <c r="C76" s="230" t="s">
        <v>193</v>
      </c>
      <c r="D76" s="231"/>
      <c r="E76" s="231"/>
      <c r="F76" s="231"/>
      <c r="G76" s="232"/>
      <c r="I76" s="183"/>
      <c r="K76" s="183"/>
      <c r="L76" s="184" t="s">
        <v>193</v>
      </c>
      <c r="O76" s="172">
        <v>3</v>
      </c>
    </row>
    <row r="77" spans="1:15" ht="12.75">
      <c r="A77" s="181"/>
      <c r="B77" s="185"/>
      <c r="C77" s="238" t="s">
        <v>194</v>
      </c>
      <c r="D77" s="239"/>
      <c r="E77" s="186">
        <v>1855.05</v>
      </c>
      <c r="F77" s="187"/>
      <c r="G77" s="188"/>
      <c r="H77" s="189"/>
      <c r="I77" s="183"/>
      <c r="J77" s="190"/>
      <c r="K77" s="183"/>
      <c r="M77" s="184" t="s">
        <v>194</v>
      </c>
      <c r="O77" s="172"/>
    </row>
    <row r="78" spans="1:80" ht="12.75">
      <c r="A78" s="173">
        <v>27</v>
      </c>
      <c r="B78" s="174" t="s">
        <v>195</v>
      </c>
      <c r="C78" s="175" t="s">
        <v>196</v>
      </c>
      <c r="D78" s="176" t="s">
        <v>192</v>
      </c>
      <c r="E78" s="177">
        <v>116.9</v>
      </c>
      <c r="F78" s="177">
        <v>0</v>
      </c>
      <c r="G78" s="178">
        <f>E78*F78</f>
        <v>0</v>
      </c>
      <c r="H78" s="179">
        <v>0.7791</v>
      </c>
      <c r="I78" s="180">
        <f>E78*H78</f>
        <v>91.07679</v>
      </c>
      <c r="J78" s="179">
        <v>0</v>
      </c>
      <c r="K78" s="180">
        <f>E78*J78</f>
        <v>0</v>
      </c>
      <c r="O78" s="172">
        <v>2</v>
      </c>
      <c r="AA78" s="145">
        <v>1</v>
      </c>
      <c r="AB78" s="145">
        <v>1</v>
      </c>
      <c r="AC78" s="145">
        <v>1</v>
      </c>
      <c r="AZ78" s="145">
        <v>1</v>
      </c>
      <c r="BA78" s="145">
        <f>IF(AZ78=1,G78,0)</f>
        <v>0</v>
      </c>
      <c r="BB78" s="145">
        <f>IF(AZ78=2,G78,0)</f>
        <v>0</v>
      </c>
      <c r="BC78" s="145">
        <f>IF(AZ78=3,G78,0)</f>
        <v>0</v>
      </c>
      <c r="BD78" s="145">
        <f>IF(AZ78=4,G78,0)</f>
        <v>0</v>
      </c>
      <c r="BE78" s="145">
        <f>IF(AZ78=5,G78,0)</f>
        <v>0</v>
      </c>
      <c r="CA78" s="172">
        <v>1</v>
      </c>
      <c r="CB78" s="172">
        <v>1</v>
      </c>
    </row>
    <row r="79" spans="1:15" ht="12.75">
      <c r="A79" s="181"/>
      <c r="B79" s="185"/>
      <c r="C79" s="238" t="s">
        <v>197</v>
      </c>
      <c r="D79" s="239"/>
      <c r="E79" s="186">
        <v>116.9</v>
      </c>
      <c r="F79" s="187"/>
      <c r="G79" s="188"/>
      <c r="H79" s="189"/>
      <c r="I79" s="183"/>
      <c r="J79" s="190"/>
      <c r="K79" s="183"/>
      <c r="M79" s="184" t="s">
        <v>197</v>
      </c>
      <c r="O79" s="172"/>
    </row>
    <row r="80" spans="1:80" ht="12.75">
      <c r="A80" s="173">
        <v>28</v>
      </c>
      <c r="B80" s="174" t="s">
        <v>198</v>
      </c>
      <c r="C80" s="175" t="s">
        <v>199</v>
      </c>
      <c r="D80" s="176" t="s">
        <v>192</v>
      </c>
      <c r="E80" s="177">
        <v>61.8</v>
      </c>
      <c r="F80" s="177">
        <v>0</v>
      </c>
      <c r="G80" s="178">
        <f>E80*F80</f>
        <v>0</v>
      </c>
      <c r="H80" s="179">
        <v>2E-05</v>
      </c>
      <c r="I80" s="180">
        <f>E80*H80</f>
        <v>0.0012360000000000001</v>
      </c>
      <c r="J80" s="179">
        <v>0</v>
      </c>
      <c r="K80" s="180">
        <f>E80*J80</f>
        <v>0</v>
      </c>
      <c r="O80" s="172">
        <v>2</v>
      </c>
      <c r="AA80" s="145">
        <v>1</v>
      </c>
      <c r="AB80" s="145">
        <v>1</v>
      </c>
      <c r="AC80" s="145">
        <v>1</v>
      </c>
      <c r="AZ80" s="145">
        <v>1</v>
      </c>
      <c r="BA80" s="145">
        <f>IF(AZ80=1,G80,0)</f>
        <v>0</v>
      </c>
      <c r="BB80" s="145">
        <f>IF(AZ80=2,G80,0)</f>
        <v>0</v>
      </c>
      <c r="BC80" s="145">
        <f>IF(AZ80=3,G80,0)</f>
        <v>0</v>
      </c>
      <c r="BD80" s="145">
        <f>IF(AZ80=4,G80,0)</f>
        <v>0</v>
      </c>
      <c r="BE80" s="145">
        <f>IF(AZ80=5,G80,0)</f>
        <v>0</v>
      </c>
      <c r="CA80" s="172">
        <v>1</v>
      </c>
      <c r="CB80" s="172">
        <v>1</v>
      </c>
    </row>
    <row r="81" spans="1:15" ht="12.75">
      <c r="A81" s="181"/>
      <c r="B81" s="182"/>
      <c r="C81" s="230" t="s">
        <v>200</v>
      </c>
      <c r="D81" s="231"/>
      <c r="E81" s="231"/>
      <c r="F81" s="231"/>
      <c r="G81" s="232"/>
      <c r="I81" s="183"/>
      <c r="K81" s="183"/>
      <c r="L81" s="184" t="s">
        <v>200</v>
      </c>
      <c r="O81" s="172">
        <v>3</v>
      </c>
    </row>
    <row r="82" spans="1:15" ht="12.75">
      <c r="A82" s="181"/>
      <c r="B82" s="182"/>
      <c r="C82" s="230" t="s">
        <v>201</v>
      </c>
      <c r="D82" s="231"/>
      <c r="E82" s="231"/>
      <c r="F82" s="231"/>
      <c r="G82" s="232"/>
      <c r="I82" s="183"/>
      <c r="K82" s="183"/>
      <c r="L82" s="184" t="s">
        <v>201</v>
      </c>
      <c r="O82" s="172">
        <v>3</v>
      </c>
    </row>
    <row r="83" spans="1:80" ht="12.75">
      <c r="A83" s="173">
        <v>29</v>
      </c>
      <c r="B83" s="174" t="s">
        <v>202</v>
      </c>
      <c r="C83" s="175" t="s">
        <v>203</v>
      </c>
      <c r="D83" s="176" t="s">
        <v>192</v>
      </c>
      <c r="E83" s="177">
        <v>61.8</v>
      </c>
      <c r="F83" s="177">
        <v>0</v>
      </c>
      <c r="G83" s="178">
        <f>E83*F83</f>
        <v>0</v>
      </c>
      <c r="H83" s="179">
        <v>0</v>
      </c>
      <c r="I83" s="180">
        <f>E83*H83</f>
        <v>0</v>
      </c>
      <c r="J83" s="179">
        <v>0</v>
      </c>
      <c r="K83" s="180">
        <f>E83*J83</f>
        <v>0</v>
      </c>
      <c r="O83" s="172">
        <v>2</v>
      </c>
      <c r="AA83" s="145">
        <v>1</v>
      </c>
      <c r="AB83" s="145">
        <v>1</v>
      </c>
      <c r="AC83" s="145">
        <v>1</v>
      </c>
      <c r="AZ83" s="145">
        <v>1</v>
      </c>
      <c r="BA83" s="145">
        <f>IF(AZ83=1,G83,0)</f>
        <v>0</v>
      </c>
      <c r="BB83" s="145">
        <f>IF(AZ83=2,G83,0)</f>
        <v>0</v>
      </c>
      <c r="BC83" s="145">
        <f>IF(AZ83=3,G83,0)</f>
        <v>0</v>
      </c>
      <c r="BD83" s="145">
        <f>IF(AZ83=4,G83,0)</f>
        <v>0</v>
      </c>
      <c r="BE83" s="145">
        <f>IF(AZ83=5,G83,0)</f>
        <v>0</v>
      </c>
      <c r="CA83" s="172">
        <v>1</v>
      </c>
      <c r="CB83" s="172">
        <v>1</v>
      </c>
    </row>
    <row r="84" spans="1:15" ht="12.75">
      <c r="A84" s="181"/>
      <c r="B84" s="182"/>
      <c r="C84" s="230" t="s">
        <v>200</v>
      </c>
      <c r="D84" s="231"/>
      <c r="E84" s="231"/>
      <c r="F84" s="231"/>
      <c r="G84" s="232"/>
      <c r="I84" s="183"/>
      <c r="K84" s="183"/>
      <c r="L84" s="184" t="s">
        <v>200</v>
      </c>
      <c r="O84" s="172">
        <v>3</v>
      </c>
    </row>
    <row r="85" spans="1:15" ht="12.75">
      <c r="A85" s="181"/>
      <c r="B85" s="185"/>
      <c r="C85" s="238" t="s">
        <v>204</v>
      </c>
      <c r="D85" s="239"/>
      <c r="E85" s="186">
        <v>61.8</v>
      </c>
      <c r="F85" s="187"/>
      <c r="G85" s="188"/>
      <c r="H85" s="189"/>
      <c r="I85" s="183"/>
      <c r="J85" s="190"/>
      <c r="K85" s="183"/>
      <c r="M85" s="184" t="s">
        <v>204</v>
      </c>
      <c r="O85" s="172"/>
    </row>
    <row r="86" spans="1:80" ht="12.75">
      <c r="A86" s="173">
        <v>30</v>
      </c>
      <c r="B86" s="174" t="s">
        <v>205</v>
      </c>
      <c r="C86" s="175" t="s">
        <v>206</v>
      </c>
      <c r="D86" s="176" t="s">
        <v>157</v>
      </c>
      <c r="E86" s="177">
        <v>0.01</v>
      </c>
      <c r="F86" s="177">
        <v>0</v>
      </c>
      <c r="G86" s="178">
        <f>E86*F86</f>
        <v>0</v>
      </c>
      <c r="H86" s="179">
        <v>1</v>
      </c>
      <c r="I86" s="180">
        <f>E86*H86</f>
        <v>0.01</v>
      </c>
      <c r="J86" s="179"/>
      <c r="K86" s="180">
        <f>E86*J86</f>
        <v>0</v>
      </c>
      <c r="O86" s="172">
        <v>2</v>
      </c>
      <c r="AA86" s="145">
        <v>3</v>
      </c>
      <c r="AB86" s="145">
        <v>1</v>
      </c>
      <c r="AC86" s="145">
        <v>11163630</v>
      </c>
      <c r="AZ86" s="145">
        <v>1</v>
      </c>
      <c r="BA86" s="145">
        <f>IF(AZ86=1,G86,0)</f>
        <v>0</v>
      </c>
      <c r="BB86" s="145">
        <f>IF(AZ86=2,G86,0)</f>
        <v>0</v>
      </c>
      <c r="BC86" s="145">
        <f>IF(AZ86=3,G86,0)</f>
        <v>0</v>
      </c>
      <c r="BD86" s="145">
        <f>IF(AZ86=4,G86,0)</f>
        <v>0</v>
      </c>
      <c r="BE86" s="145">
        <f>IF(AZ86=5,G86,0)</f>
        <v>0</v>
      </c>
      <c r="CA86" s="172">
        <v>3</v>
      </c>
      <c r="CB86" s="172">
        <v>1</v>
      </c>
    </row>
    <row r="87" spans="1:80" ht="12.75">
      <c r="A87" s="173">
        <v>31</v>
      </c>
      <c r="B87" s="174" t="s">
        <v>207</v>
      </c>
      <c r="C87" s="175" t="s">
        <v>208</v>
      </c>
      <c r="D87" s="176" t="s">
        <v>124</v>
      </c>
      <c r="E87" s="177">
        <v>386.4688</v>
      </c>
      <c r="F87" s="177">
        <v>0</v>
      </c>
      <c r="G87" s="178">
        <f>E87*F87</f>
        <v>0</v>
      </c>
      <c r="H87" s="179">
        <v>0.001</v>
      </c>
      <c r="I87" s="180">
        <f>E87*H87</f>
        <v>0.3864688</v>
      </c>
      <c r="J87" s="179"/>
      <c r="K87" s="180">
        <f>E87*J87</f>
        <v>0</v>
      </c>
      <c r="O87" s="172">
        <v>2</v>
      </c>
      <c r="AA87" s="145">
        <v>3</v>
      </c>
      <c r="AB87" s="145">
        <v>1</v>
      </c>
      <c r="AC87" s="145">
        <v>24623441</v>
      </c>
      <c r="AZ87" s="145">
        <v>1</v>
      </c>
      <c r="BA87" s="145">
        <f>IF(AZ87=1,G87,0)</f>
        <v>0</v>
      </c>
      <c r="BB87" s="145">
        <f>IF(AZ87=2,G87,0)</f>
        <v>0</v>
      </c>
      <c r="BC87" s="145">
        <f>IF(AZ87=3,G87,0)</f>
        <v>0</v>
      </c>
      <c r="BD87" s="145">
        <f>IF(AZ87=4,G87,0)</f>
        <v>0</v>
      </c>
      <c r="BE87" s="145">
        <f>IF(AZ87=5,G87,0)</f>
        <v>0</v>
      </c>
      <c r="CA87" s="172">
        <v>3</v>
      </c>
      <c r="CB87" s="172">
        <v>1</v>
      </c>
    </row>
    <row r="88" spans="1:15" ht="21">
      <c r="A88" s="181"/>
      <c r="B88" s="182"/>
      <c r="C88" s="230" t="s">
        <v>209</v>
      </c>
      <c r="D88" s="231"/>
      <c r="E88" s="231"/>
      <c r="F88" s="231"/>
      <c r="G88" s="232"/>
      <c r="I88" s="183"/>
      <c r="K88" s="183"/>
      <c r="L88" s="184" t="s">
        <v>209</v>
      </c>
      <c r="O88" s="172">
        <v>3</v>
      </c>
    </row>
    <row r="89" spans="1:15" ht="12.75">
      <c r="A89" s="181"/>
      <c r="B89" s="185"/>
      <c r="C89" s="238" t="s">
        <v>210</v>
      </c>
      <c r="D89" s="239"/>
      <c r="E89" s="186">
        <v>386.4688</v>
      </c>
      <c r="F89" s="187"/>
      <c r="G89" s="188"/>
      <c r="H89" s="189"/>
      <c r="I89" s="183"/>
      <c r="J89" s="190"/>
      <c r="K89" s="183"/>
      <c r="M89" s="184" t="s">
        <v>210</v>
      </c>
      <c r="O89" s="172"/>
    </row>
    <row r="90" spans="1:80" ht="12.75">
      <c r="A90" s="173">
        <v>32</v>
      </c>
      <c r="B90" s="174" t="s">
        <v>211</v>
      </c>
      <c r="C90" s="175" t="s">
        <v>212</v>
      </c>
      <c r="D90" s="176" t="s">
        <v>128</v>
      </c>
      <c r="E90" s="177">
        <v>24</v>
      </c>
      <c r="F90" s="177">
        <v>0</v>
      </c>
      <c r="G90" s="178">
        <f>E90*F90</f>
        <v>0</v>
      </c>
      <c r="H90" s="179">
        <v>0.0022</v>
      </c>
      <c r="I90" s="180">
        <f>E90*H90</f>
        <v>0.0528</v>
      </c>
      <c r="J90" s="179"/>
      <c r="K90" s="180">
        <f>E90*J90</f>
        <v>0</v>
      </c>
      <c r="O90" s="172">
        <v>2</v>
      </c>
      <c r="AA90" s="145">
        <v>3</v>
      </c>
      <c r="AB90" s="145">
        <v>1</v>
      </c>
      <c r="AC90" s="145">
        <v>56288943</v>
      </c>
      <c r="AZ90" s="145">
        <v>1</v>
      </c>
      <c r="BA90" s="145">
        <f>IF(AZ90=1,G90,0)</f>
        <v>0</v>
      </c>
      <c r="BB90" s="145">
        <f>IF(AZ90=2,G90,0)</f>
        <v>0</v>
      </c>
      <c r="BC90" s="145">
        <f>IF(AZ90=3,G90,0)</f>
        <v>0</v>
      </c>
      <c r="BD90" s="145">
        <f>IF(AZ90=4,G90,0)</f>
        <v>0</v>
      </c>
      <c r="BE90" s="145">
        <f>IF(AZ90=5,G90,0)</f>
        <v>0</v>
      </c>
      <c r="CA90" s="172">
        <v>3</v>
      </c>
      <c r="CB90" s="172">
        <v>1</v>
      </c>
    </row>
    <row r="91" spans="1:15" ht="31.2">
      <c r="A91" s="181"/>
      <c r="B91" s="182"/>
      <c r="C91" s="230" t="s">
        <v>213</v>
      </c>
      <c r="D91" s="231"/>
      <c r="E91" s="231"/>
      <c r="F91" s="231"/>
      <c r="G91" s="232"/>
      <c r="I91" s="183"/>
      <c r="K91" s="183"/>
      <c r="L91" s="184" t="s">
        <v>213</v>
      </c>
      <c r="O91" s="172">
        <v>3</v>
      </c>
    </row>
    <row r="92" spans="1:57" ht="12.75">
      <c r="A92" s="191"/>
      <c r="B92" s="192" t="s">
        <v>61</v>
      </c>
      <c r="C92" s="193" t="s">
        <v>177</v>
      </c>
      <c r="D92" s="194"/>
      <c r="E92" s="195"/>
      <c r="F92" s="196"/>
      <c r="G92" s="197">
        <f>SUM(G64:G91)</f>
        <v>0</v>
      </c>
      <c r="H92" s="198"/>
      <c r="I92" s="199">
        <f>SUM(I64:I91)</f>
        <v>95.90740043200002</v>
      </c>
      <c r="J92" s="198"/>
      <c r="K92" s="199">
        <f>SUM(K64:K91)</f>
        <v>0</v>
      </c>
      <c r="O92" s="172">
        <v>4</v>
      </c>
      <c r="BA92" s="200">
        <f>SUM(BA64:BA91)</f>
        <v>0</v>
      </c>
      <c r="BB92" s="200">
        <f>SUM(BB64:BB91)</f>
        <v>0</v>
      </c>
      <c r="BC92" s="200">
        <f>SUM(BC64:BC91)</f>
        <v>0</v>
      </c>
      <c r="BD92" s="200">
        <f>SUM(BD64:BD91)</f>
        <v>0</v>
      </c>
      <c r="BE92" s="200">
        <f>SUM(BE64:BE91)</f>
        <v>0</v>
      </c>
    </row>
    <row r="93" spans="1:15" ht="12.75">
      <c r="A93" s="162" t="s">
        <v>57</v>
      </c>
      <c r="B93" s="163" t="s">
        <v>214</v>
      </c>
      <c r="C93" s="164" t="s">
        <v>215</v>
      </c>
      <c r="D93" s="165"/>
      <c r="E93" s="166"/>
      <c r="F93" s="166"/>
      <c r="G93" s="167"/>
      <c r="H93" s="168"/>
      <c r="I93" s="169"/>
      <c r="J93" s="170"/>
      <c r="K93" s="171"/>
      <c r="O93" s="172">
        <v>1</v>
      </c>
    </row>
    <row r="94" spans="1:80" ht="12.75">
      <c r="A94" s="173">
        <v>33</v>
      </c>
      <c r="B94" s="174" t="s">
        <v>217</v>
      </c>
      <c r="C94" s="175" t="s">
        <v>218</v>
      </c>
      <c r="D94" s="176" t="s">
        <v>192</v>
      </c>
      <c r="E94" s="177">
        <v>1169</v>
      </c>
      <c r="F94" s="177">
        <v>0</v>
      </c>
      <c r="G94" s="178">
        <f>E94*F94</f>
        <v>0</v>
      </c>
      <c r="H94" s="179">
        <v>0</v>
      </c>
      <c r="I94" s="180">
        <f>E94*H94</f>
        <v>0</v>
      </c>
      <c r="J94" s="179">
        <v>0</v>
      </c>
      <c r="K94" s="180">
        <f>E94*J94</f>
        <v>0</v>
      </c>
      <c r="O94" s="172">
        <v>2</v>
      </c>
      <c r="AA94" s="145">
        <v>1</v>
      </c>
      <c r="AB94" s="145">
        <v>1</v>
      </c>
      <c r="AC94" s="145">
        <v>1</v>
      </c>
      <c r="AZ94" s="145">
        <v>1</v>
      </c>
      <c r="BA94" s="145">
        <f>IF(AZ94=1,G94,0)</f>
        <v>0</v>
      </c>
      <c r="BB94" s="145">
        <f>IF(AZ94=2,G94,0)</f>
        <v>0</v>
      </c>
      <c r="BC94" s="145">
        <f>IF(AZ94=3,G94,0)</f>
        <v>0</v>
      </c>
      <c r="BD94" s="145">
        <f>IF(AZ94=4,G94,0)</f>
        <v>0</v>
      </c>
      <c r="BE94" s="145">
        <f>IF(AZ94=5,G94,0)</f>
        <v>0</v>
      </c>
      <c r="CA94" s="172">
        <v>1</v>
      </c>
      <c r="CB94" s="172">
        <v>1</v>
      </c>
    </row>
    <row r="95" spans="1:80" ht="12.75">
      <c r="A95" s="173">
        <v>34</v>
      </c>
      <c r="B95" s="174" t="s">
        <v>219</v>
      </c>
      <c r="C95" s="175" t="s">
        <v>220</v>
      </c>
      <c r="D95" s="176" t="s">
        <v>91</v>
      </c>
      <c r="E95" s="177">
        <v>386.4688</v>
      </c>
      <c r="F95" s="177">
        <v>0</v>
      </c>
      <c r="G95" s="178">
        <f>E95*F95</f>
        <v>0</v>
      </c>
      <c r="H95" s="179">
        <v>0</v>
      </c>
      <c r="I95" s="180">
        <f>E95*H95</f>
        <v>0</v>
      </c>
      <c r="J95" s="179">
        <v>0</v>
      </c>
      <c r="K95" s="180">
        <f>E95*J95</f>
        <v>0</v>
      </c>
      <c r="O95" s="172">
        <v>2</v>
      </c>
      <c r="AA95" s="145">
        <v>1</v>
      </c>
      <c r="AB95" s="145">
        <v>0</v>
      </c>
      <c r="AC95" s="145">
        <v>0</v>
      </c>
      <c r="AZ95" s="145">
        <v>1</v>
      </c>
      <c r="BA95" s="145">
        <f>IF(AZ95=1,G95,0)</f>
        <v>0</v>
      </c>
      <c r="BB95" s="145">
        <f>IF(AZ95=2,G95,0)</f>
        <v>0</v>
      </c>
      <c r="BC95" s="145">
        <f>IF(AZ95=3,G95,0)</f>
        <v>0</v>
      </c>
      <c r="BD95" s="145">
        <f>IF(AZ95=4,G95,0)</f>
        <v>0</v>
      </c>
      <c r="BE95" s="145">
        <f>IF(AZ95=5,G95,0)</f>
        <v>0</v>
      </c>
      <c r="CA95" s="172">
        <v>1</v>
      </c>
      <c r="CB95" s="172">
        <v>0</v>
      </c>
    </row>
    <row r="96" spans="1:15" ht="12.75">
      <c r="A96" s="181"/>
      <c r="B96" s="182"/>
      <c r="C96" s="230" t="s">
        <v>221</v>
      </c>
      <c r="D96" s="231"/>
      <c r="E96" s="231"/>
      <c r="F96" s="231"/>
      <c r="G96" s="232"/>
      <c r="I96" s="183"/>
      <c r="K96" s="183"/>
      <c r="L96" s="184" t="s">
        <v>221</v>
      </c>
      <c r="O96" s="172">
        <v>3</v>
      </c>
    </row>
    <row r="97" spans="1:57" ht="12.75">
      <c r="A97" s="191"/>
      <c r="B97" s="192" t="s">
        <v>61</v>
      </c>
      <c r="C97" s="193" t="s">
        <v>216</v>
      </c>
      <c r="D97" s="194"/>
      <c r="E97" s="195"/>
      <c r="F97" s="196"/>
      <c r="G97" s="197">
        <f>SUM(G93:G96)</f>
        <v>0</v>
      </c>
      <c r="H97" s="198"/>
      <c r="I97" s="199">
        <f>SUM(I93:I96)</f>
        <v>0</v>
      </c>
      <c r="J97" s="198"/>
      <c r="K97" s="199">
        <f>SUM(K93:K96)</f>
        <v>0</v>
      </c>
      <c r="O97" s="172">
        <v>4</v>
      </c>
      <c r="BA97" s="200">
        <f>SUM(BA93:BA96)</f>
        <v>0</v>
      </c>
      <c r="BB97" s="200">
        <f>SUM(BB93:BB96)</f>
        <v>0</v>
      </c>
      <c r="BC97" s="200">
        <f>SUM(BC93:BC96)</f>
        <v>0</v>
      </c>
      <c r="BD97" s="200">
        <f>SUM(BD93:BD96)</f>
        <v>0</v>
      </c>
      <c r="BE97" s="200">
        <f>SUM(BE93:BE96)</f>
        <v>0</v>
      </c>
    </row>
    <row r="98" spans="1:15" ht="12.75">
      <c r="A98" s="162" t="s">
        <v>57</v>
      </c>
      <c r="B98" s="163" t="s">
        <v>222</v>
      </c>
      <c r="C98" s="164" t="s">
        <v>223</v>
      </c>
      <c r="D98" s="165"/>
      <c r="E98" s="166"/>
      <c r="F98" s="166"/>
      <c r="G98" s="167"/>
      <c r="H98" s="168"/>
      <c r="I98" s="169"/>
      <c r="J98" s="170"/>
      <c r="K98" s="171"/>
      <c r="O98" s="172">
        <v>1</v>
      </c>
    </row>
    <row r="99" spans="1:80" ht="12.75">
      <c r="A99" s="173">
        <v>35</v>
      </c>
      <c r="B99" s="174" t="s">
        <v>225</v>
      </c>
      <c r="C99" s="175" t="s">
        <v>226</v>
      </c>
      <c r="D99" s="176" t="s">
        <v>227</v>
      </c>
      <c r="E99" s="177">
        <v>15.6646</v>
      </c>
      <c r="F99" s="177">
        <v>0</v>
      </c>
      <c r="G99" s="178">
        <f>E99*F99</f>
        <v>0</v>
      </c>
      <c r="H99" s="179">
        <v>0</v>
      </c>
      <c r="I99" s="180">
        <f>E99*H99</f>
        <v>0</v>
      </c>
      <c r="J99" s="179">
        <v>0</v>
      </c>
      <c r="K99" s="180">
        <f>E99*J99</f>
        <v>0</v>
      </c>
      <c r="O99" s="172">
        <v>2</v>
      </c>
      <c r="AA99" s="145">
        <v>1</v>
      </c>
      <c r="AB99" s="145">
        <v>3</v>
      </c>
      <c r="AC99" s="145">
        <v>3</v>
      </c>
      <c r="AZ99" s="145">
        <v>1</v>
      </c>
      <c r="BA99" s="145">
        <f>IF(AZ99=1,G99,0)</f>
        <v>0</v>
      </c>
      <c r="BB99" s="145">
        <f>IF(AZ99=2,G99,0)</f>
        <v>0</v>
      </c>
      <c r="BC99" s="145">
        <f>IF(AZ99=3,G99,0)</f>
        <v>0</v>
      </c>
      <c r="BD99" s="145">
        <f>IF(AZ99=4,G99,0)</f>
        <v>0</v>
      </c>
      <c r="BE99" s="145">
        <f>IF(AZ99=5,G99,0)</f>
        <v>0</v>
      </c>
      <c r="CA99" s="172">
        <v>1</v>
      </c>
      <c r="CB99" s="172">
        <v>3</v>
      </c>
    </row>
    <row r="100" spans="1:80" ht="12.75">
      <c r="A100" s="173">
        <v>36</v>
      </c>
      <c r="B100" s="174" t="s">
        <v>228</v>
      </c>
      <c r="C100" s="175" t="s">
        <v>229</v>
      </c>
      <c r="D100" s="176" t="s">
        <v>227</v>
      </c>
      <c r="E100" s="177">
        <v>379.1348</v>
      </c>
      <c r="F100" s="177">
        <v>0</v>
      </c>
      <c r="G100" s="178">
        <f>E100*F100</f>
        <v>0</v>
      </c>
      <c r="H100" s="179">
        <v>0</v>
      </c>
      <c r="I100" s="180">
        <f>E100*H100</f>
        <v>0</v>
      </c>
      <c r="J100" s="179">
        <v>0</v>
      </c>
      <c r="K100" s="180">
        <f>E100*J100</f>
        <v>0</v>
      </c>
      <c r="O100" s="172">
        <v>2</v>
      </c>
      <c r="AA100" s="145">
        <v>1</v>
      </c>
      <c r="AB100" s="145">
        <v>3</v>
      </c>
      <c r="AC100" s="145">
        <v>3</v>
      </c>
      <c r="AZ100" s="145">
        <v>1</v>
      </c>
      <c r="BA100" s="145">
        <f>IF(AZ100=1,G100,0)</f>
        <v>0</v>
      </c>
      <c r="BB100" s="145">
        <f>IF(AZ100=2,G100,0)</f>
        <v>0</v>
      </c>
      <c r="BC100" s="145">
        <f>IF(AZ100=3,G100,0)</f>
        <v>0</v>
      </c>
      <c r="BD100" s="145">
        <f>IF(AZ100=4,G100,0)</f>
        <v>0</v>
      </c>
      <c r="BE100" s="145">
        <f>IF(AZ100=5,G100,0)</f>
        <v>0</v>
      </c>
      <c r="CA100" s="172">
        <v>1</v>
      </c>
      <c r="CB100" s="172">
        <v>3</v>
      </c>
    </row>
    <row r="101" spans="1:15" ht="12.75">
      <c r="A101" s="181"/>
      <c r="B101" s="185"/>
      <c r="C101" s="238" t="s">
        <v>230</v>
      </c>
      <c r="D101" s="239"/>
      <c r="E101" s="186">
        <v>379.1348</v>
      </c>
      <c r="F101" s="187"/>
      <c r="G101" s="188"/>
      <c r="H101" s="189"/>
      <c r="I101" s="183"/>
      <c r="J101" s="190"/>
      <c r="K101" s="183"/>
      <c r="M101" s="184" t="s">
        <v>230</v>
      </c>
      <c r="O101" s="172"/>
    </row>
    <row r="102" spans="1:57" ht="12.75">
      <c r="A102" s="191"/>
      <c r="B102" s="192" t="s">
        <v>61</v>
      </c>
      <c r="C102" s="193" t="s">
        <v>224</v>
      </c>
      <c r="D102" s="194"/>
      <c r="E102" s="195"/>
      <c r="F102" s="196"/>
      <c r="G102" s="197">
        <f>SUM(G98:G101)</f>
        <v>0</v>
      </c>
      <c r="H102" s="198"/>
      <c r="I102" s="199">
        <f>SUM(I98:I101)</f>
        <v>0</v>
      </c>
      <c r="J102" s="198"/>
      <c r="K102" s="199">
        <f>SUM(K98:K101)</f>
        <v>0</v>
      </c>
      <c r="O102" s="172">
        <v>4</v>
      </c>
      <c r="BA102" s="200">
        <f>SUM(BA98:BA101)</f>
        <v>0</v>
      </c>
      <c r="BB102" s="200">
        <f>SUM(BB98:BB101)</f>
        <v>0</v>
      </c>
      <c r="BC102" s="200">
        <f>SUM(BC98:BC101)</f>
        <v>0</v>
      </c>
      <c r="BD102" s="200">
        <f>SUM(BD98:BD101)</f>
        <v>0</v>
      </c>
      <c r="BE102" s="200">
        <f>SUM(BE98:BE101)</f>
        <v>0</v>
      </c>
    </row>
    <row r="103" spans="1:15" ht="12.75">
      <c r="A103" s="162" t="s">
        <v>57</v>
      </c>
      <c r="B103" s="163" t="s">
        <v>231</v>
      </c>
      <c r="C103" s="164" t="s">
        <v>232</v>
      </c>
      <c r="D103" s="165"/>
      <c r="E103" s="166"/>
      <c r="F103" s="166"/>
      <c r="G103" s="167"/>
      <c r="H103" s="168"/>
      <c r="I103" s="169"/>
      <c r="J103" s="170"/>
      <c r="K103" s="171"/>
      <c r="O103" s="172">
        <v>1</v>
      </c>
    </row>
    <row r="104" spans="1:80" ht="12.75">
      <c r="A104" s="173">
        <v>37</v>
      </c>
      <c r="B104" s="174" t="s">
        <v>234</v>
      </c>
      <c r="C104" s="175" t="s">
        <v>235</v>
      </c>
      <c r="D104" s="176" t="s">
        <v>227</v>
      </c>
      <c r="E104" s="177">
        <v>394.7994</v>
      </c>
      <c r="F104" s="177">
        <v>0</v>
      </c>
      <c r="G104" s="178">
        <f>E104*F104</f>
        <v>0</v>
      </c>
      <c r="H104" s="179">
        <v>0</v>
      </c>
      <c r="I104" s="180">
        <f>E104*H104</f>
        <v>0</v>
      </c>
      <c r="J104" s="179">
        <v>0</v>
      </c>
      <c r="K104" s="180">
        <f>E104*J104</f>
        <v>0</v>
      </c>
      <c r="O104" s="172">
        <v>2</v>
      </c>
      <c r="AA104" s="145">
        <v>1</v>
      </c>
      <c r="AB104" s="145">
        <v>3</v>
      </c>
      <c r="AC104" s="145">
        <v>3</v>
      </c>
      <c r="AZ104" s="145">
        <v>1</v>
      </c>
      <c r="BA104" s="145">
        <f>IF(AZ104=1,G104,0)</f>
        <v>0</v>
      </c>
      <c r="BB104" s="145">
        <f>IF(AZ104=2,G104,0)</f>
        <v>0</v>
      </c>
      <c r="BC104" s="145">
        <f>IF(AZ104=3,G104,0)</f>
        <v>0</v>
      </c>
      <c r="BD104" s="145">
        <f>IF(AZ104=4,G104,0)</f>
        <v>0</v>
      </c>
      <c r="BE104" s="145">
        <f>IF(AZ104=5,G104,0)</f>
        <v>0</v>
      </c>
      <c r="CA104" s="172">
        <v>1</v>
      </c>
      <c r="CB104" s="172">
        <v>3</v>
      </c>
    </row>
    <row r="105" spans="1:15" ht="12.75">
      <c r="A105" s="181"/>
      <c r="B105" s="182"/>
      <c r="C105" s="230" t="s">
        <v>236</v>
      </c>
      <c r="D105" s="231"/>
      <c r="E105" s="231"/>
      <c r="F105" s="231"/>
      <c r="G105" s="232"/>
      <c r="I105" s="183"/>
      <c r="K105" s="183"/>
      <c r="L105" s="184" t="s">
        <v>236</v>
      </c>
      <c r="O105" s="172">
        <v>3</v>
      </c>
    </row>
    <row r="106" spans="1:15" ht="12.75">
      <c r="A106" s="181"/>
      <c r="B106" s="185"/>
      <c r="C106" s="238" t="s">
        <v>237</v>
      </c>
      <c r="D106" s="239"/>
      <c r="E106" s="186">
        <v>394.7994</v>
      </c>
      <c r="F106" s="187"/>
      <c r="G106" s="188"/>
      <c r="H106" s="189"/>
      <c r="I106" s="183"/>
      <c r="J106" s="190"/>
      <c r="K106" s="183"/>
      <c r="M106" s="184" t="s">
        <v>237</v>
      </c>
      <c r="O106" s="172"/>
    </row>
    <row r="107" spans="1:80" ht="12.75">
      <c r="A107" s="173">
        <v>38</v>
      </c>
      <c r="B107" s="174" t="s">
        <v>238</v>
      </c>
      <c r="C107" s="175" t="s">
        <v>239</v>
      </c>
      <c r="D107" s="176" t="s">
        <v>227</v>
      </c>
      <c r="E107" s="177">
        <v>394.7994</v>
      </c>
      <c r="F107" s="177">
        <v>0</v>
      </c>
      <c r="G107" s="178">
        <f>E107*F107</f>
        <v>0</v>
      </c>
      <c r="H107" s="179">
        <v>0</v>
      </c>
      <c r="I107" s="180">
        <f>E107*H107</f>
        <v>0</v>
      </c>
      <c r="J107" s="179"/>
      <c r="K107" s="180">
        <f>E107*J107</f>
        <v>0</v>
      </c>
      <c r="O107" s="172">
        <v>2</v>
      </c>
      <c r="AA107" s="145">
        <v>12</v>
      </c>
      <c r="AB107" s="145">
        <v>0</v>
      </c>
      <c r="AC107" s="145">
        <v>34</v>
      </c>
      <c r="AZ107" s="145">
        <v>1</v>
      </c>
      <c r="BA107" s="145">
        <f>IF(AZ107=1,G107,0)</f>
        <v>0</v>
      </c>
      <c r="BB107" s="145">
        <f>IF(AZ107=2,G107,0)</f>
        <v>0</v>
      </c>
      <c r="BC107" s="145">
        <f>IF(AZ107=3,G107,0)</f>
        <v>0</v>
      </c>
      <c r="BD107" s="145">
        <f>IF(AZ107=4,G107,0)</f>
        <v>0</v>
      </c>
      <c r="BE107" s="145">
        <f>IF(AZ107=5,G107,0)</f>
        <v>0</v>
      </c>
      <c r="CA107" s="172">
        <v>12</v>
      </c>
      <c r="CB107" s="172">
        <v>0</v>
      </c>
    </row>
    <row r="108" spans="1:15" ht="12.75">
      <c r="A108" s="181"/>
      <c r="B108" s="182"/>
      <c r="C108" s="230" t="s">
        <v>240</v>
      </c>
      <c r="D108" s="231"/>
      <c r="E108" s="231"/>
      <c r="F108" s="231"/>
      <c r="G108" s="232"/>
      <c r="I108" s="183"/>
      <c r="K108" s="183"/>
      <c r="L108" s="184" t="s">
        <v>240</v>
      </c>
      <c r="O108" s="172">
        <v>3</v>
      </c>
    </row>
    <row r="109" spans="1:15" ht="12.75">
      <c r="A109" s="181"/>
      <c r="B109" s="185"/>
      <c r="C109" s="238" t="s">
        <v>237</v>
      </c>
      <c r="D109" s="239"/>
      <c r="E109" s="186">
        <v>394.7994</v>
      </c>
      <c r="F109" s="187"/>
      <c r="G109" s="188"/>
      <c r="H109" s="189"/>
      <c r="I109" s="183"/>
      <c r="J109" s="190"/>
      <c r="K109" s="183"/>
      <c r="M109" s="184" t="s">
        <v>237</v>
      </c>
      <c r="O109" s="172"/>
    </row>
    <row r="110" spans="1:57" ht="12.75">
      <c r="A110" s="191"/>
      <c r="B110" s="192" t="s">
        <v>61</v>
      </c>
      <c r="C110" s="193" t="s">
        <v>233</v>
      </c>
      <c r="D110" s="194"/>
      <c r="E110" s="195"/>
      <c r="F110" s="196"/>
      <c r="G110" s="197">
        <f>SUM(G103:G109)</f>
        <v>0</v>
      </c>
      <c r="H110" s="198"/>
      <c r="I110" s="199">
        <f>SUM(I103:I109)</f>
        <v>0</v>
      </c>
      <c r="J110" s="198"/>
      <c r="K110" s="199">
        <f>SUM(K103:K109)</f>
        <v>0</v>
      </c>
      <c r="O110" s="172">
        <v>4</v>
      </c>
      <c r="BA110" s="200">
        <f>SUM(BA103:BA109)</f>
        <v>0</v>
      </c>
      <c r="BB110" s="200">
        <f>SUM(BB103:BB109)</f>
        <v>0</v>
      </c>
      <c r="BC110" s="200">
        <f>SUM(BC103:BC109)</f>
        <v>0</v>
      </c>
      <c r="BD110" s="200">
        <f>SUM(BD103:BD109)</f>
        <v>0</v>
      </c>
      <c r="BE110" s="200">
        <f>SUM(BE103:BE109)</f>
        <v>0</v>
      </c>
    </row>
    <row r="111" ht="12.75">
      <c r="E111" s="145"/>
    </row>
    <row r="112" ht="12.75">
      <c r="E112" s="145"/>
    </row>
    <row r="113" ht="12.75">
      <c r="E113" s="145"/>
    </row>
    <row r="114" ht="12.75">
      <c r="E114" s="145"/>
    </row>
    <row r="115" ht="12.75">
      <c r="E115" s="145"/>
    </row>
    <row r="116" ht="12.75">
      <c r="E116" s="145"/>
    </row>
    <row r="117" ht="12.75">
      <c r="E117" s="145"/>
    </row>
    <row r="118" ht="12.75">
      <c r="E118" s="145"/>
    </row>
    <row r="119" ht="12.75">
      <c r="E119" s="145"/>
    </row>
    <row r="120" ht="12.75">
      <c r="E120" s="145"/>
    </row>
    <row r="121" ht="12.75">
      <c r="E121" s="145"/>
    </row>
    <row r="122" ht="12.75">
      <c r="E122" s="145"/>
    </row>
    <row r="123" ht="12.75">
      <c r="E123" s="145"/>
    </row>
    <row r="124" ht="12.75">
      <c r="E124" s="145"/>
    </row>
    <row r="125" ht="12.75">
      <c r="E125" s="145"/>
    </row>
    <row r="126" ht="12.75">
      <c r="E126" s="145"/>
    </row>
    <row r="127" ht="12.75">
      <c r="E127" s="145"/>
    </row>
    <row r="128" ht="12.75">
      <c r="E128" s="145"/>
    </row>
    <row r="129" ht="12.75">
      <c r="E129" s="145"/>
    </row>
    <row r="130" ht="12.75">
      <c r="E130" s="145"/>
    </row>
    <row r="131" ht="12.75">
      <c r="E131" s="145"/>
    </row>
    <row r="132" ht="12.75">
      <c r="E132" s="145"/>
    </row>
    <row r="133" ht="12.75">
      <c r="E133" s="145"/>
    </row>
    <row r="134" spans="1:7" ht="12.75">
      <c r="A134" s="190"/>
      <c r="B134" s="190"/>
      <c r="C134" s="190"/>
      <c r="D134" s="190"/>
      <c r="E134" s="190"/>
      <c r="F134" s="190"/>
      <c r="G134" s="190"/>
    </row>
    <row r="135" spans="1:7" ht="12.75">
      <c r="A135" s="190"/>
      <c r="B135" s="190"/>
      <c r="C135" s="190"/>
      <c r="D135" s="190"/>
      <c r="E135" s="190"/>
      <c r="F135" s="190"/>
      <c r="G135" s="190"/>
    </row>
    <row r="136" spans="1:7" ht="12.75">
      <c r="A136" s="190"/>
      <c r="B136" s="190"/>
      <c r="C136" s="190"/>
      <c r="D136" s="190"/>
      <c r="E136" s="190"/>
      <c r="F136" s="190"/>
      <c r="G136" s="190"/>
    </row>
    <row r="137" spans="1:7" ht="12.75">
      <c r="A137" s="190"/>
      <c r="B137" s="190"/>
      <c r="C137" s="190"/>
      <c r="D137" s="190"/>
      <c r="E137" s="190"/>
      <c r="F137" s="190"/>
      <c r="G137" s="190"/>
    </row>
    <row r="138" ht="12.75">
      <c r="E138" s="145"/>
    </row>
    <row r="139" ht="12.75">
      <c r="E139" s="145"/>
    </row>
    <row r="140" ht="12.75">
      <c r="E140" s="145"/>
    </row>
    <row r="141" ht="12.75">
      <c r="E141" s="145"/>
    </row>
    <row r="142" ht="12.75">
      <c r="E142" s="145"/>
    </row>
    <row r="143" ht="12.75">
      <c r="E143" s="145"/>
    </row>
    <row r="144" ht="12.75">
      <c r="E144" s="145"/>
    </row>
    <row r="145" ht="12.75">
      <c r="E145" s="145"/>
    </row>
    <row r="146" ht="12.75">
      <c r="E146" s="145"/>
    </row>
    <row r="147" ht="12.75">
      <c r="E147" s="145"/>
    </row>
    <row r="148" ht="12.75">
      <c r="E148" s="145"/>
    </row>
    <row r="149" ht="12.75">
      <c r="E149" s="145"/>
    </row>
    <row r="150" ht="12.75">
      <c r="E150" s="145"/>
    </row>
    <row r="151" ht="12.75">
      <c r="E151" s="145"/>
    </row>
    <row r="152" ht="12.75">
      <c r="E152" s="145"/>
    </row>
    <row r="153" ht="12.75">
      <c r="E153" s="145"/>
    </row>
    <row r="154" ht="12.75">
      <c r="E154" s="145"/>
    </row>
    <row r="155" ht="12.75">
      <c r="E155" s="145"/>
    </row>
    <row r="156" ht="12.75">
      <c r="E156" s="145"/>
    </row>
    <row r="157" ht="12.75">
      <c r="E157" s="145"/>
    </row>
    <row r="158" ht="12.75">
      <c r="E158" s="145"/>
    </row>
    <row r="159" ht="12.75">
      <c r="E159" s="145"/>
    </row>
    <row r="160" ht="12.75">
      <c r="E160" s="145"/>
    </row>
    <row r="161" ht="12.75">
      <c r="E161" s="145"/>
    </row>
    <row r="162" ht="12.75">
      <c r="E162" s="145"/>
    </row>
    <row r="163" ht="12.75">
      <c r="E163" s="145"/>
    </row>
    <row r="164" ht="12.75">
      <c r="E164" s="145"/>
    </row>
    <row r="165" ht="12.75">
      <c r="E165" s="145"/>
    </row>
    <row r="166" ht="12.75">
      <c r="E166" s="145"/>
    </row>
    <row r="167" ht="12.75">
      <c r="E167" s="145"/>
    </row>
    <row r="168" ht="12.75">
      <c r="E168" s="145"/>
    </row>
    <row r="169" spans="1:2" ht="12.75">
      <c r="A169" s="201"/>
      <c r="B169" s="201"/>
    </row>
    <row r="170" spans="1:7" ht="12.75">
      <c r="A170" s="190"/>
      <c r="B170" s="190"/>
      <c r="C170" s="202"/>
      <c r="D170" s="202"/>
      <c r="E170" s="203"/>
      <c r="F170" s="202"/>
      <c r="G170" s="204"/>
    </row>
    <row r="171" spans="1:7" ht="12.75">
      <c r="A171" s="205"/>
      <c r="B171" s="205"/>
      <c r="C171" s="190"/>
      <c r="D171" s="190"/>
      <c r="E171" s="206"/>
      <c r="F171" s="190"/>
      <c r="G171" s="190"/>
    </row>
    <row r="172" spans="1:7" ht="12.75">
      <c r="A172" s="190"/>
      <c r="B172" s="190"/>
      <c r="C172" s="190"/>
      <c r="D172" s="190"/>
      <c r="E172" s="206"/>
      <c r="F172" s="190"/>
      <c r="G172" s="190"/>
    </row>
    <row r="173" spans="1:7" ht="12.75">
      <c r="A173" s="190"/>
      <c r="B173" s="190"/>
      <c r="C173" s="190"/>
      <c r="D173" s="190"/>
      <c r="E173" s="206"/>
      <c r="F173" s="190"/>
      <c r="G173" s="190"/>
    </row>
    <row r="174" spans="1:7" ht="12.75">
      <c r="A174" s="190"/>
      <c r="B174" s="190"/>
      <c r="C174" s="190"/>
      <c r="D174" s="190"/>
      <c r="E174" s="206"/>
      <c r="F174" s="190"/>
      <c r="G174" s="190"/>
    </row>
    <row r="175" spans="1:7" ht="12.75">
      <c r="A175" s="190"/>
      <c r="B175" s="190"/>
      <c r="C175" s="190"/>
      <c r="D175" s="190"/>
      <c r="E175" s="206"/>
      <c r="F175" s="190"/>
      <c r="G175" s="190"/>
    </row>
    <row r="176" spans="1:7" ht="12.75">
      <c r="A176" s="190"/>
      <c r="B176" s="190"/>
      <c r="C176" s="190"/>
      <c r="D176" s="190"/>
      <c r="E176" s="206"/>
      <c r="F176" s="190"/>
      <c r="G176" s="190"/>
    </row>
    <row r="177" spans="1:7" ht="12.75">
      <c r="A177" s="190"/>
      <c r="B177" s="190"/>
      <c r="C177" s="190"/>
      <c r="D177" s="190"/>
      <c r="E177" s="206"/>
      <c r="F177" s="190"/>
      <c r="G177" s="190"/>
    </row>
    <row r="178" spans="1:7" ht="12.75">
      <c r="A178" s="190"/>
      <c r="B178" s="190"/>
      <c r="C178" s="190"/>
      <c r="D178" s="190"/>
      <c r="E178" s="206"/>
      <c r="F178" s="190"/>
      <c r="G178" s="190"/>
    </row>
    <row r="179" spans="1:7" ht="12.75">
      <c r="A179" s="190"/>
      <c r="B179" s="190"/>
      <c r="C179" s="190"/>
      <c r="D179" s="190"/>
      <c r="E179" s="206"/>
      <c r="F179" s="190"/>
      <c r="G179" s="190"/>
    </row>
    <row r="180" spans="1:7" ht="12.75">
      <c r="A180" s="190"/>
      <c r="B180" s="190"/>
      <c r="C180" s="190"/>
      <c r="D180" s="190"/>
      <c r="E180" s="206"/>
      <c r="F180" s="190"/>
      <c r="G180" s="190"/>
    </row>
    <row r="181" spans="1:7" ht="12.75">
      <c r="A181" s="190"/>
      <c r="B181" s="190"/>
      <c r="C181" s="190"/>
      <c r="D181" s="190"/>
      <c r="E181" s="206"/>
      <c r="F181" s="190"/>
      <c r="G181" s="190"/>
    </row>
    <row r="182" spans="1:7" ht="12.75">
      <c r="A182" s="190"/>
      <c r="B182" s="190"/>
      <c r="C182" s="190"/>
      <c r="D182" s="190"/>
      <c r="E182" s="206"/>
      <c r="F182" s="190"/>
      <c r="G182" s="190"/>
    </row>
    <row r="183" spans="1:7" ht="12.75">
      <c r="A183" s="190"/>
      <c r="B183" s="190"/>
      <c r="C183" s="190"/>
      <c r="D183" s="190"/>
      <c r="E183" s="206"/>
      <c r="F183" s="190"/>
      <c r="G183" s="190"/>
    </row>
  </sheetData>
  <mergeCells count="56">
    <mergeCell ref="C10:D10"/>
    <mergeCell ref="C12:D12"/>
    <mergeCell ref="C14:G14"/>
    <mergeCell ref="A1:G1"/>
    <mergeCell ref="A3:B3"/>
    <mergeCell ref="A4:B4"/>
    <mergeCell ref="E4:G4"/>
    <mergeCell ref="C9:G9"/>
    <mergeCell ref="C39:G39"/>
    <mergeCell ref="C40:D40"/>
    <mergeCell ref="C42:D42"/>
    <mergeCell ref="C15:D15"/>
    <mergeCell ref="C18:G18"/>
    <mergeCell ref="C19:D19"/>
    <mergeCell ref="C21:G21"/>
    <mergeCell ref="C23:G23"/>
    <mergeCell ref="C26:D26"/>
    <mergeCell ref="C28:D28"/>
    <mergeCell ref="C30:G30"/>
    <mergeCell ref="C31:D31"/>
    <mergeCell ref="C35:D35"/>
    <mergeCell ref="C37:D37"/>
    <mergeCell ref="C70:G70"/>
    <mergeCell ref="C71:G71"/>
    <mergeCell ref="C72:G72"/>
    <mergeCell ref="C45:D45"/>
    <mergeCell ref="C48:D48"/>
    <mergeCell ref="C50:G50"/>
    <mergeCell ref="C51:D51"/>
    <mergeCell ref="C57:G57"/>
    <mergeCell ref="C58:G58"/>
    <mergeCell ref="C59:G59"/>
    <mergeCell ref="C60:G60"/>
    <mergeCell ref="C61:G61"/>
    <mergeCell ref="C62:G62"/>
    <mergeCell ref="C66:D66"/>
    <mergeCell ref="C68:G68"/>
    <mergeCell ref="C69:G69"/>
    <mergeCell ref="C91:G91"/>
    <mergeCell ref="C73:D73"/>
    <mergeCell ref="C74:D74"/>
    <mergeCell ref="C76:G76"/>
    <mergeCell ref="C77:D77"/>
    <mergeCell ref="C79:D79"/>
    <mergeCell ref="C81:G81"/>
    <mergeCell ref="C82:G82"/>
    <mergeCell ref="C84:G84"/>
    <mergeCell ref="C85:D85"/>
    <mergeCell ref="C88:G88"/>
    <mergeCell ref="C89:D89"/>
    <mergeCell ref="C105:G105"/>
    <mergeCell ref="C106:D106"/>
    <mergeCell ref="C108:G108"/>
    <mergeCell ref="C109:D109"/>
    <mergeCell ref="C96:G96"/>
    <mergeCell ref="C101:D10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Hančík Jakub</dc:creator>
  <cp:keywords/>
  <dc:description/>
  <cp:lastModifiedBy>jansed</cp:lastModifiedBy>
  <cp:lastPrinted>2015-04-02T07:10:06Z</cp:lastPrinted>
  <dcterms:created xsi:type="dcterms:W3CDTF">2015-02-27T09:26:43Z</dcterms:created>
  <dcterms:modified xsi:type="dcterms:W3CDTF">2015-04-21T11:00:57Z</dcterms:modified>
  <cp:category/>
  <cp:version/>
  <cp:contentType/>
  <cp:contentStatus/>
</cp:coreProperties>
</file>